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avby\Bělkovice\Retardéry\"/>
    </mc:Choice>
  </mc:AlternateContent>
  <bookViews>
    <workbookView xWindow="0" yWindow="0" windowWidth="28725" windowHeight="11340"/>
  </bookViews>
  <sheets>
    <sheet name="Krycí list" sheetId="1" r:id="rId1"/>
    <sheet name="Rekapitulace" sheetId="2" r:id="rId2"/>
    <sheet name="Položky" sheetId="3" r:id="rId3"/>
    <sheet name="VRN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BPK1">'[1]1'!#REF!</definedName>
    <definedName name="__BPK2">'[1]1'!#REF!</definedName>
    <definedName name="__BPK3">'[1]1'!#REF!</definedName>
    <definedName name="_BPK1" localSheetId="3">'[2]1'!#REF!</definedName>
    <definedName name="_BPK2" localSheetId="3">'[2]1'!#REF!</definedName>
    <definedName name="_BPK3" localSheetId="3">'[2]1'!#REF!</definedName>
    <definedName name="_Regression_Int">1</definedName>
    <definedName name="cisloobjektu" localSheetId="3">'[2]Krycí list'!$A$4</definedName>
    <definedName name="cisloobjektu">'Krycí list'!$A$4</definedName>
    <definedName name="cislostavby" localSheetId="3">'[2]Krycí list'!$A$6</definedName>
    <definedName name="cislostavby">'Krycí list'!$A$6</definedName>
    <definedName name="Datum">'Krycí list'!$B$26</definedName>
    <definedName name="Dil">Rekapitulace!$A$6</definedName>
    <definedName name="Dodavka" localSheetId="3">[3]Rekapitulace_uznat!$G$13</definedName>
    <definedName name="Dodavka">Rekapitulace!$G$11</definedName>
    <definedName name="Dodavka0" localSheetId="3">'[2]1'!#REF!</definedName>
    <definedName name="Dodavka0">Položky!#REF!</definedName>
    <definedName name="HSV" localSheetId="3">[3]Rekapitulace_uznat!$E$13</definedName>
    <definedName name="HSV">Rekapitulace!$E$11</definedName>
    <definedName name="HSV0" localSheetId="3">'[2]1'!#REF!</definedName>
    <definedName name="HSV0">Položky!#REF!</definedName>
    <definedName name="HZS" localSheetId="3">[3]Rekapitulace_uznat!$I$13</definedName>
    <definedName name="HZS">Rekapitulace!$I$11</definedName>
    <definedName name="HZS0" localSheetId="3">'[2]1'!#REF!</definedName>
    <definedName name="HZS0">Položky!#REF!</definedName>
    <definedName name="JKSO">'Krycí list'!$F$4</definedName>
    <definedName name="kurz" localSheetId="3">'[4]Výpočet netto cen'!$B$11</definedName>
    <definedName name="kurz">'[5]Výpočet netto cen'!$B$11</definedName>
    <definedName name="marže" localSheetId="3">'[4]Výpočet netto cen'!$B$12</definedName>
    <definedName name="marže">'[5]Výpočet netto cen'!$B$12</definedName>
    <definedName name="MJ">'Krycí list'!$G$4</definedName>
    <definedName name="Mont" localSheetId="3">[3]Rekapitulace_uznat!$H$13</definedName>
    <definedName name="Mont">Rekapitulace!$H$11</definedName>
    <definedName name="Montaz0" localSheetId="3">'[2]1'!#REF!</definedName>
    <definedName name="Montaz0">Položky!#REF!</definedName>
    <definedName name="NazevDilu">Rekapitulace!$B$6</definedName>
    <definedName name="nazevobjektu" localSheetId="3">'[2]Krycí list'!$C$4</definedName>
    <definedName name="nazevobjektu">'Krycí list'!$C$4</definedName>
    <definedName name="nazevstavby" localSheetId="3">'[2]Krycí list'!$C$6</definedName>
    <definedName name="nazevstavby">'Krycí list'!$C$6</definedName>
    <definedName name="_xlnm.Print_Titles" localSheetId="2">Položky!$1:$6</definedName>
    <definedName name="_xlnm.Print_Titles" localSheetId="1">Rekapitulace!$1:$6</definedName>
    <definedName name="Objednatel">'Krycí list'!$C$8</definedName>
    <definedName name="_xlnm.Print_Area" localSheetId="0">'Krycí list'!$A$1:$G$45</definedName>
    <definedName name="_xlnm.Print_Area" localSheetId="2">Položky!$A$1:$H$54</definedName>
    <definedName name="_xlnm.Print_Area" localSheetId="1">Rekapitulace!$A$1:$I$17</definedName>
    <definedName name="PocetMJ" localSheetId="3">'[3]Krycí list_uznat'!$G$7</definedName>
    <definedName name="PocetMJ">'Krycí list'!$G$7</definedName>
    <definedName name="Poznamka">'Krycí list'!$B$37</definedName>
    <definedName name="Print_Area_MI">#REF!</definedName>
    <definedName name="Print_Titles_MI">#REF!</definedName>
    <definedName name="Projektant">'Krycí list'!$C$7</definedName>
    <definedName name="PSV" localSheetId="3">[3]Rekapitulace_uznat!$F$13</definedName>
    <definedName name="PSV">Rekapitulace!$F$11</definedName>
    <definedName name="PSV0" localSheetId="3">'[2]1'!#REF!</definedName>
    <definedName name="PSV0">Položky!#REF!</definedName>
    <definedName name="rabat_1" localSheetId="3">'[6]Výpočet netto cen'!$B$7</definedName>
    <definedName name="rabat_1">'[7]Výpočet netto cen'!$B$7</definedName>
    <definedName name="SazbaDPH1" localSheetId="3">'[8]Krycí list'!$C$29</definedName>
    <definedName name="SazbaDPH1">'[9]Krycí list'!$C$29</definedName>
    <definedName name="SazbaDPH2" localSheetId="3">'[8]Krycí list'!$C$31</definedName>
    <definedName name="SazbaDPH2">'[9]Krycí list'!$C$31</definedName>
    <definedName name="skonto_1" localSheetId="3">'[6]Výpočet netto cen'!$B$10</definedName>
    <definedName name="skonto_1">'[7]Výpočet netto cen'!$B$10</definedName>
    <definedName name="skonto_2" localSheetId="3">'[6]Výpočet netto cen'!$B$11</definedName>
    <definedName name="skonto_2">'[7]Výpočet netto cen'!$B$11</definedName>
    <definedName name="skonto_3" localSheetId="3">'[6]Výpočet netto cen'!$B$12</definedName>
    <definedName name="skonto_3">'[7]Výpočet netto cen'!$B$12</definedName>
    <definedName name="SloupecCC" localSheetId="3">#REF!</definedName>
    <definedName name="SloupecCC">Položky!$G$6</definedName>
    <definedName name="SloupecCisloPol" localSheetId="3">#REF!</definedName>
    <definedName name="SloupecCisloPol">Položky!$B$6</definedName>
    <definedName name="SloupecJC" localSheetId="3">#REF!</definedName>
    <definedName name="SloupecJC">Položky!$F$6</definedName>
    <definedName name="SloupecMJ" localSheetId="3">#REF!</definedName>
    <definedName name="SloupecMJ">Položky!$D$6</definedName>
    <definedName name="SloupecMnozstvi" localSheetId="3">#REF!</definedName>
    <definedName name="SloupecMnozstvi">Položky!$E$6</definedName>
    <definedName name="SloupecNazPol" localSheetId="3">#REF!</definedName>
    <definedName name="SloupecNazPol">Položky!$C$6</definedName>
    <definedName name="SloupecPC" localSheetId="3">#REF!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 localSheetId="3">'[2]1'!#REF!</definedName>
    <definedName name="Typ">Položky!#REF!</definedName>
    <definedName name="VRN" localSheetId="3">[3]Rekapitulace_uznat!$H$19</definedName>
    <definedName name="VRN">Rekapitulace!$H$17</definedName>
    <definedName name="VRNKc" localSheetId="3">[10]Rekapitulace!#REF!</definedName>
    <definedName name="VRNKc">Rekapitulace!$E$16</definedName>
    <definedName name="VRNnazev" localSheetId="3">[10]Rekapitulace!#REF!</definedName>
    <definedName name="VRNnazev">Rekapitulace!$A$16</definedName>
    <definedName name="VRNproc" localSheetId="3">[10]Rekapitulace!#REF!</definedName>
    <definedName name="VRNproc">Rekapitulace!$F$16</definedName>
    <definedName name="VRNzakl" localSheetId="3">[10]Rekapitulace!#REF!</definedName>
    <definedName name="VRNzakl">Rekapitulace!$G$16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calcId="152511" iterateCount="1"/>
</workbook>
</file>

<file path=xl/calcChain.xml><?xml version="1.0" encoding="utf-8"?>
<calcChain xmlns="http://schemas.openxmlformats.org/spreadsheetml/2006/main">
  <c r="E13" i="3" l="1"/>
  <c r="G13" i="3" s="1"/>
  <c r="G12" i="3"/>
  <c r="G10" i="3"/>
  <c r="G8" i="3"/>
  <c r="BE42" i="3" l="1"/>
  <c r="BD42" i="3"/>
  <c r="BC42" i="3"/>
  <c r="BB42" i="3"/>
  <c r="G42" i="3"/>
  <c r="BA42" i="3" s="1"/>
  <c r="F29" i="4" l="1"/>
  <c r="F27" i="4"/>
  <c r="F25" i="4"/>
  <c r="F23" i="4"/>
  <c r="F21" i="4"/>
  <c r="F19" i="4"/>
  <c r="F17" i="4"/>
  <c r="F15" i="4"/>
  <c r="F14" i="4"/>
  <c r="F12" i="4"/>
  <c r="F10" i="4" l="1"/>
  <c r="E16" i="2" s="1"/>
  <c r="BE53" i="3"/>
  <c r="BD53" i="3"/>
  <c r="BC53" i="3"/>
  <c r="BB53" i="3"/>
  <c r="G53" i="3"/>
  <c r="BA53" i="3" s="1"/>
  <c r="BE52" i="3"/>
  <c r="BD52" i="3"/>
  <c r="BC52" i="3"/>
  <c r="BB52" i="3"/>
  <c r="G52" i="3"/>
  <c r="BA52" i="3" s="1"/>
  <c r="BE51" i="3"/>
  <c r="BD51" i="3"/>
  <c r="BC51" i="3"/>
  <c r="BB51" i="3"/>
  <c r="G51" i="3"/>
  <c r="BA51" i="3" s="1"/>
  <c r="BE50" i="3"/>
  <c r="BD50" i="3"/>
  <c r="BC50" i="3"/>
  <c r="BB50" i="3"/>
  <c r="G50" i="3"/>
  <c r="BA50" i="3" s="1"/>
  <c r="BE49" i="3"/>
  <c r="BD49" i="3"/>
  <c r="BC49" i="3"/>
  <c r="BB49" i="3"/>
  <c r="G49" i="3"/>
  <c r="BA49" i="3" s="1"/>
  <c r="BE47" i="3"/>
  <c r="BD47" i="3"/>
  <c r="BC47" i="3"/>
  <c r="BB47" i="3"/>
  <c r="G47" i="3"/>
  <c r="BE46" i="3"/>
  <c r="BD46" i="3"/>
  <c r="BC46" i="3"/>
  <c r="BB46" i="3"/>
  <c r="G46" i="3"/>
  <c r="BA46" i="3" s="1"/>
  <c r="BE45" i="3"/>
  <c r="BD45" i="3"/>
  <c r="BC45" i="3"/>
  <c r="BB45" i="3"/>
  <c r="G45" i="3"/>
  <c r="BA45" i="3" s="1"/>
  <c r="B10" i="2"/>
  <c r="A10" i="2"/>
  <c r="C54" i="3"/>
  <c r="BE41" i="3"/>
  <c r="BD41" i="3"/>
  <c r="BC41" i="3"/>
  <c r="BB41" i="3"/>
  <c r="G41" i="3"/>
  <c r="BA41" i="3" s="1"/>
  <c r="BE40" i="3"/>
  <c r="BD40" i="3"/>
  <c r="BC40" i="3"/>
  <c r="BB40" i="3"/>
  <c r="G40" i="3"/>
  <c r="BA40" i="3" s="1"/>
  <c r="BE38" i="3"/>
  <c r="BD38" i="3"/>
  <c r="BC38" i="3"/>
  <c r="BB38" i="3"/>
  <c r="G38" i="3"/>
  <c r="BA38" i="3" s="1"/>
  <c r="BE37" i="3"/>
  <c r="BD37" i="3"/>
  <c r="BC37" i="3"/>
  <c r="BB37" i="3"/>
  <c r="G37" i="3"/>
  <c r="BA37" i="3" s="1"/>
  <c r="BE36" i="3"/>
  <c r="BD36" i="3"/>
  <c r="BC36" i="3"/>
  <c r="BB36" i="3"/>
  <c r="G36" i="3"/>
  <c r="BA36" i="3" s="1"/>
  <c r="BE35" i="3"/>
  <c r="BD35" i="3"/>
  <c r="BC35" i="3"/>
  <c r="BB35" i="3"/>
  <c r="G35" i="3"/>
  <c r="BA35" i="3" s="1"/>
  <c r="BE34" i="3"/>
  <c r="BD34" i="3"/>
  <c r="BC34" i="3"/>
  <c r="BB34" i="3"/>
  <c r="G34" i="3"/>
  <c r="BA34" i="3" s="1"/>
  <c r="BE31" i="3"/>
  <c r="BD31" i="3"/>
  <c r="BC31" i="3"/>
  <c r="BB31" i="3"/>
  <c r="G31" i="3"/>
  <c r="BA31" i="3" s="1"/>
  <c r="BE29" i="3"/>
  <c r="BD29" i="3"/>
  <c r="BC29" i="3"/>
  <c r="BB29" i="3"/>
  <c r="G29" i="3"/>
  <c r="BA29" i="3" s="1"/>
  <c r="B9" i="2"/>
  <c r="A9" i="2"/>
  <c r="C43" i="3"/>
  <c r="BE25" i="3"/>
  <c r="BD25" i="3"/>
  <c r="BC25" i="3"/>
  <c r="BB25" i="3"/>
  <c r="G25" i="3"/>
  <c r="BA25" i="3" s="1"/>
  <c r="BE24" i="3"/>
  <c r="BD24" i="3"/>
  <c r="BC24" i="3"/>
  <c r="BB24" i="3"/>
  <c r="G24" i="3"/>
  <c r="BA24" i="3" s="1"/>
  <c r="BE23" i="3"/>
  <c r="BD23" i="3"/>
  <c r="BC23" i="3"/>
  <c r="BB23" i="3"/>
  <c r="G23" i="3"/>
  <c r="BA23" i="3" s="1"/>
  <c r="BE22" i="3"/>
  <c r="BD22" i="3"/>
  <c r="BC22" i="3"/>
  <c r="BB22" i="3"/>
  <c r="G22" i="3"/>
  <c r="BA22" i="3" s="1"/>
  <c r="BE20" i="3"/>
  <c r="BD20" i="3"/>
  <c r="BC20" i="3"/>
  <c r="BB20" i="3"/>
  <c r="G20" i="3"/>
  <c r="BA20" i="3" s="1"/>
  <c r="B8" i="2"/>
  <c r="A8" i="2"/>
  <c r="C27" i="3"/>
  <c r="BD16" i="3"/>
  <c r="BC16" i="3"/>
  <c r="BB16" i="3"/>
  <c r="BA16" i="3"/>
  <c r="G16" i="3"/>
  <c r="AZ16" i="3" s="1"/>
  <c r="BE14" i="3"/>
  <c r="BE18" i="3" s="1"/>
  <c r="I7" i="2" s="1"/>
  <c r="BD14" i="3"/>
  <c r="BC14" i="3"/>
  <c r="BB14" i="3"/>
  <c r="G14" i="3"/>
  <c r="BA14" i="3" s="1"/>
  <c r="B7" i="2"/>
  <c r="A7" i="2"/>
  <c r="C18" i="3"/>
  <c r="C4" i="3"/>
  <c r="F3" i="3"/>
  <c r="C3" i="3"/>
  <c r="G16" i="2"/>
  <c r="I16" i="2" s="1"/>
  <c r="H17" i="2" s="1"/>
  <c r="G14" i="1" s="1"/>
  <c r="C2" i="2"/>
  <c r="C1" i="2"/>
  <c r="F31" i="1"/>
  <c r="G8" i="1"/>
  <c r="BB54" i="3" l="1"/>
  <c r="F10" i="2" s="1"/>
  <c r="BC43" i="3"/>
  <c r="G9" i="2" s="1"/>
  <c r="BE43" i="3"/>
  <c r="I9" i="2" s="1"/>
  <c r="BD54" i="3"/>
  <c r="H10" i="2" s="1"/>
  <c r="BE27" i="3"/>
  <c r="I8" i="2" s="1"/>
  <c r="BB18" i="3"/>
  <c r="F7" i="2" s="1"/>
  <c r="BE54" i="3"/>
  <c r="I10" i="2" s="1"/>
  <c r="BD43" i="3"/>
  <c r="H9" i="2" s="1"/>
  <c r="BC54" i="3"/>
  <c r="G10" i="2" s="1"/>
  <c r="G54" i="3"/>
  <c r="BB27" i="3"/>
  <c r="F8" i="2" s="1"/>
  <c r="BC27" i="3"/>
  <c r="G8" i="2" s="1"/>
  <c r="BA47" i="3"/>
  <c r="BA54" i="3" s="1"/>
  <c r="E10" i="2" s="1"/>
  <c r="BD18" i="3"/>
  <c r="H7" i="2" s="1"/>
  <c r="BC18" i="3"/>
  <c r="G7" i="2" s="1"/>
  <c r="BD27" i="3"/>
  <c r="H8" i="2" s="1"/>
  <c r="BB43" i="3"/>
  <c r="F9" i="2" s="1"/>
  <c r="G22" i="1"/>
  <c r="G21" i="1" s="1"/>
  <c r="BA18" i="3"/>
  <c r="E7" i="2" s="1"/>
  <c r="BA27" i="3"/>
  <c r="E8" i="2" s="1"/>
  <c r="BA43" i="3"/>
  <c r="E9" i="2" s="1"/>
  <c r="G18" i="3"/>
  <c r="G27" i="3"/>
  <c r="G43" i="3"/>
  <c r="I11" i="2" l="1"/>
  <c r="C20" i="1" s="1"/>
  <c r="G11" i="2"/>
  <c r="C14" i="1" s="1"/>
  <c r="F11" i="2"/>
  <c r="C17" i="1" s="1"/>
  <c r="H11" i="2"/>
  <c r="C15" i="1" s="1"/>
  <c r="E11" i="2"/>
  <c r="C16" i="1" s="1"/>
  <c r="C18" i="1" l="1"/>
  <c r="C21" i="1" s="1"/>
  <c r="C22" i="1" s="1"/>
  <c r="F32" i="1" s="1"/>
  <c r="F33" i="1" s="1"/>
  <c r="F34" i="1" s="1"/>
</calcChain>
</file>

<file path=xl/sharedStrings.xml><?xml version="1.0" encoding="utf-8"?>
<sst xmlns="http://schemas.openxmlformats.org/spreadsheetml/2006/main" count="284" uniqueCount="186">
  <si>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</si>
  <si>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</si>
  <si>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</si>
  <si>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</si>
  <si>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</si>
  <si>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</si>
  <si>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</si>
  <si>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</si>
  <si>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</si>
  <si>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</si>
  <si>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</si>
  <si>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</si>
  <si>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</si>
  <si>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</si>
  <si>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</si>
  <si>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</si>
  <si>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</si>
  <si>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</si>
  <si>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</si>
  <si>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</si>
  <si>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</si>
  <si>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</si>
  <si>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</si>
  <si>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</si>
  <si>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</si>
  <si>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</si>
  <si>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</si>
  <si>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</si>
  <si>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</si>
  <si>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</si>
  <si>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</si>
  <si>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</si>
  <si>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</si>
  <si>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</si>
  <si>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</si>
  <si>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</si>
  <si>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</si>
  <si>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</si>
  <si>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</si>
  <si>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</si>
  <si>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</si>
  <si>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</si>
  <si>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</si>
  <si>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</si>
  <si>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</si>
  <si>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</si>
  <si>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</si>
  <si>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</si>
  <si>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</si>
  <si>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</si>
  <si>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</si>
  <si>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</si>
  <si>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</si>
  <si>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</si>
  <si>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</si>
  <si>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</si>
  <si>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</si>
  <si>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</si>
  <si>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</si>
  <si>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</si>
  <si>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</si>
  <si>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</si>
  <si>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</si>
  <si>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</si>
  <si>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</si>
  <si>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</si>
  <si>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</si>
  <si>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</si>
  <si>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</si>
  <si>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Výstavba zpomalovacích prahů na místní komunikaci</t>
  </si>
  <si>
    <t>919 73-5112.R00</t>
  </si>
  <si>
    <t xml:space="preserve">Řezání stávajícího živičného krytu tl. 5 - 10 cm </t>
  </si>
  <si>
    <t>m</t>
  </si>
  <si>
    <t>Délka z C.2. Situace</t>
  </si>
  <si>
    <t>113 15-1119.R00</t>
  </si>
  <si>
    <t xml:space="preserve">Fréz.živič.krytu pl.do 500 m2,pruh do 75cm,tl.10cm </t>
  </si>
  <si>
    <t>m2</t>
  </si>
  <si>
    <t>Plocha z C.2. Situace</t>
  </si>
  <si>
    <t>5</t>
  </si>
  <si>
    <t>Komunikace</t>
  </si>
  <si>
    <t>919 72-1211.R00</t>
  </si>
  <si>
    <t xml:space="preserve">Dilatační spáry vkládané vyplněné asfalt. zálivkou </t>
  </si>
  <si>
    <t>91</t>
  </si>
  <si>
    <t>Doplňující práce na komunikaci</t>
  </si>
  <si>
    <t>914 00-1111.R00</t>
  </si>
  <si>
    <t xml:space="preserve">Osaz sloupků, montáž svislých dopr.značek </t>
  </si>
  <si>
    <t>kus</t>
  </si>
  <si>
    <t>Počet z C.2. Situace</t>
  </si>
  <si>
    <t>404-44934.A</t>
  </si>
  <si>
    <t>404-45950.2</t>
  </si>
  <si>
    <t xml:space="preserve">Sloupek Fe pr.60 pozinkovaný, l= 250 mm </t>
  </si>
  <si>
    <t>404-45951.6</t>
  </si>
  <si>
    <t xml:space="preserve">Patka kotevní kompletní AP 60/4 </t>
  </si>
  <si>
    <t>404-45953.4</t>
  </si>
  <si>
    <t xml:space="preserve">Svorka upínací US na sloupek pr. 60 nebo 70 mm </t>
  </si>
  <si>
    <t>404-45954.0</t>
  </si>
  <si>
    <t xml:space="preserve">Víčko pr. 60 </t>
  </si>
  <si>
    <t>915 72-1121.R00</t>
  </si>
  <si>
    <t xml:space="preserve">Vodorovné značení stopčar,zeber atd.plastem,nehluč </t>
  </si>
  <si>
    <t>V17</t>
  </si>
  <si>
    <t>915 72-9111.R00</t>
  </si>
  <si>
    <t xml:space="preserve">Příplatek za reflexní úpravu stopčar, zeber atd. </t>
  </si>
  <si>
    <t>915 79-1112.R00</t>
  </si>
  <si>
    <t xml:space="preserve">Předznačení pro značení stopčáry, zebry, nápisů </t>
  </si>
  <si>
    <t>99</t>
  </si>
  <si>
    <t>Staveništní přesun hmot</t>
  </si>
  <si>
    <t>979 08-7212.R00</t>
  </si>
  <si>
    <t xml:space="preserve">Nakládání suti na dopravní prostředky </t>
  </si>
  <si>
    <t>t</t>
  </si>
  <si>
    <t>979 08-2213.R00</t>
  </si>
  <si>
    <t xml:space="preserve">Vodorovná doprava suti po suchu do 1 km </t>
  </si>
  <si>
    <t>979 08-2219.R00</t>
  </si>
  <si>
    <t xml:space="preserve">Příplatek za dopravu suti po suchu za další 1 km </t>
  </si>
  <si>
    <t>979 09-3111.R00</t>
  </si>
  <si>
    <t xml:space="preserve">Uložení suti na skládku bez zhutnění </t>
  </si>
  <si>
    <t>979 99-0113.R00</t>
  </si>
  <si>
    <t xml:space="preserve">Poplatek za skládku suti - obalovaný asfalt </t>
  </si>
  <si>
    <t>998 22-5111.R00</t>
  </si>
  <si>
    <t xml:space="preserve">Přesun hmot, pozemní komunikace, kryt živičný </t>
  </si>
  <si>
    <t>998 22-5194.R00</t>
  </si>
  <si>
    <t xml:space="preserve">Přesun hmot, komunikace živičné, příplatek do 5 km </t>
  </si>
  <si>
    <t>998 22-5195.R00</t>
  </si>
  <si>
    <t xml:space="preserve">Přesun hmot, komunik. živičné, přípl. dalších 5 km </t>
  </si>
  <si>
    <t>Cenová soustava</t>
  </si>
  <si>
    <t>RTS 2014</t>
  </si>
  <si>
    <t>Rozpočet stavby</t>
  </si>
  <si>
    <t xml:space="preserve">Stavba: </t>
  </si>
  <si>
    <t xml:space="preserve">Objekt: </t>
  </si>
  <si>
    <t xml:space="preserve">JKSO: </t>
  </si>
  <si>
    <t xml:space="preserve">Část: </t>
  </si>
  <si>
    <t xml:space="preserve">Datum: </t>
  </si>
  <si>
    <t>P.Č.</t>
  </si>
  <si>
    <t>Zkrácený popis</t>
  </si>
  <si>
    <t>Výměra</t>
  </si>
  <si>
    <t>Cena jednotková</t>
  </si>
  <si>
    <t>Cena celkem</t>
  </si>
  <si>
    <t>Práce a dodávky HSV</t>
  </si>
  <si>
    <t>Vytýčení hlavních a vedlejších bodů stavby před stavbou autorizovaným geodetem</t>
  </si>
  <si>
    <t>kompl.</t>
  </si>
  <si>
    <t>vypracování TZ (vč. Souřadnic) a situace - ověřeno kulatým razítkem a dodatkem dle právních předpisů, vše 4x graficky + digitálně</t>
  </si>
  <si>
    <t>Výtýčení stávajících podzemních inženýrských sítí před zahájením zemních prací</t>
  </si>
  <si>
    <t>Kontrolní měření kvality prací</t>
  </si>
  <si>
    <t>v rozsahu dle platných ČSN a TP a dalších potřebných zkoušek prováděných prostřednictvím akreditovaných zkušeben</t>
  </si>
  <si>
    <t>Geodetické zaměření skutečného stavu</t>
  </si>
  <si>
    <t>vyhotovení zaměření skutečného provedení - 6x dokumentace v listinné a digitální podobě</t>
  </si>
  <si>
    <t>Projektová dokumentace skutečného provedení stavby</t>
  </si>
  <si>
    <t xml:space="preserve">2x vyhotovení - dokumentace v listinné a digitální podobě, zakreslení změn PD, vč. Revizí, prohlášení o shodě, likvidace odpadů apod. </t>
  </si>
  <si>
    <t>Opravy, údržba a průběžné čištění, kropení komunikací užívaných v průvěhu stavby</t>
  </si>
  <si>
    <t>Oprava poškozených komunikací využívaných stavbou (oprava případných výtluků a propadlých míst) a jejich čištění v průběhu stavby</t>
  </si>
  <si>
    <t>Zajištění povolení zvláštního užívání komunikací pro realizaci stavby</t>
  </si>
  <si>
    <t>Fotodokumentace stavby před zahájením stavby, v průběhu výstavby a po stavbě (musí být srovnatelné foto před stavbou  a po stavbě</t>
  </si>
  <si>
    <t>Fotodokumentace stavby před zahájením stavby, v průběhu výstavby a po stavbě - zařazení fotek do fotoalba v časové posloupnosti a popisem činnosti a číslem objektů, 3 x v listinné a digitální podobě</t>
  </si>
  <si>
    <t>Pasport komunikací využívaných v průběhu stavby</t>
  </si>
  <si>
    <t>Před zahájením stavebních prací bude proveden monitoring používaných silnic po dobu stavby (zmapování stavu pojížděných silnic videozáznamem a fotodokumentací)</t>
  </si>
  <si>
    <t>Náklady spojené s vybudováním zařízení</t>
  </si>
  <si>
    <t>Náklady na zařízení staveniště (globální zařízení (globální zařízení staveniště - GZS) - kryjí náklady na zajištění pomocných provozů nutných k provedení stavebních a montážních prací. Kryjí náklady na nezbytně budované objekty stavby sloužící dočasně jak</t>
  </si>
  <si>
    <t>VRN</t>
  </si>
  <si>
    <t>včetně dopravního značení a povolení MěU - OD, Policie ČR-DI, včetně zajištění provedení dočasného dopravního značení</t>
  </si>
  <si>
    <t>Ing. Tomáš Ruth</t>
  </si>
  <si>
    <t>Bšlkovice</t>
  </si>
  <si>
    <t>NELLPROJEKT s.r.o.</t>
  </si>
  <si>
    <t>IP 25a</t>
  </si>
  <si>
    <t>IP25b</t>
  </si>
  <si>
    <t xml:space="preserve">Značka dopr výstražná IP 25 a,b 1000x1000 mm fól1, EG7letá </t>
  </si>
  <si>
    <t>Rpol</t>
  </si>
  <si>
    <t>Odstranění stávajících značek</t>
  </si>
  <si>
    <t>ks</t>
  </si>
  <si>
    <t>564 85-1115.R00</t>
  </si>
  <si>
    <t>Podklad ze štěrkodrti po zhutnění tloušťky 20 cm ŠDA 0/63</t>
  </si>
  <si>
    <t>567 12-2111.R00</t>
  </si>
  <si>
    <t xml:space="preserve">Podklad z kameniva zpev.cementem KZC 1 tl.12 cm </t>
  </si>
  <si>
    <t>591241111R00</t>
  </si>
  <si>
    <t>Kladení dlažby z kostek s provedením lože do 50 mm, s vyplněním spár, s dvojím beraněním a se smetením přebytečného materiálu, do lože z cementové malty tloušťky 50 mm</t>
  </si>
  <si>
    <t>583-80120.A</t>
  </si>
  <si>
    <t xml:space="preserve">Kostka dlažební drobná 8/10 tř. 1  1t = 5 m2 </t>
  </si>
  <si>
    <t>113 10-7615.R00</t>
  </si>
  <si>
    <t xml:space="preserve">Odstranění podkladu nad 50 m2,kam.drcené tl.15 cm </t>
  </si>
  <si>
    <t>Plocha z C.2 Situace</t>
  </si>
  <si>
    <t>122 20-1101.R00</t>
  </si>
  <si>
    <t xml:space="preserve">Odkopávky nezapažené v hor. 3 do 100 m3 </t>
  </si>
  <si>
    <t>m3</t>
  </si>
  <si>
    <t>120 00-1101.R00</t>
  </si>
  <si>
    <t xml:space="preserve">Příplatek za ztížení vykopávky v blízkosti vedení </t>
  </si>
  <si>
    <t>199 00-0002.R00</t>
  </si>
  <si>
    <t xml:space="preserve">Poplatek za skládku zeminy 1- 4 </t>
  </si>
  <si>
    <t>22,9x9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</si>
</sst>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#,##0.00\ &quot;Kč&quot;"/>
    <numFmt numFmtId="166" formatCode="0.0"/>
    <numFmt numFmtId="167" formatCode="###0;\-###0"/>
    <numFmt numFmtId="168" formatCode="###0.000;\-###0.000"/>
  </numFmts>
  <fonts count="31" x14ac:knownFonts="1">
    <font>
      <sz val="10"/>
      <name val="Arial CE"/>
      <charset val="238"/>
    </font>
    <font>
      <b/>
      <sz val="14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u/>
      <sz val="12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0"/>
      <name val="Arial CE"/>
      <family val="2"/>
      <charset val="238"/>
    </font>
    <font>
      <sz val="10"/>
      <color indexed="9"/>
      <name val="Arial CE"/>
      <family val="2"/>
      <charset val="238"/>
    </font>
    <font>
      <sz val="8"/>
      <name val="Arial CE"/>
    </font>
    <font>
      <sz val="8"/>
      <color indexed="50"/>
      <name val="Arial CE"/>
      <family val="2"/>
      <charset val="238"/>
    </font>
    <font>
      <i/>
      <sz val="8"/>
      <name val="Arial CE"/>
      <family val="2"/>
      <charset val="238"/>
    </font>
    <font>
      <i/>
      <sz val="9"/>
      <name val="Arial CE"/>
    </font>
    <font>
      <sz val="8"/>
      <name val="MS Sans Serif"/>
      <family val="2"/>
      <charset val="238"/>
    </font>
    <font>
      <b/>
      <sz val="14"/>
      <name val="Arial"/>
      <family val="2"/>
      <charset val="238"/>
    </font>
    <font>
      <b/>
      <sz val="8"/>
      <name val="Arial CE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Times New Roman"/>
      <family val="1"/>
    </font>
    <font>
      <sz val="10"/>
      <color indexed="8"/>
      <name val="Arial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9" fillId="0" borderId="0"/>
    <xf numFmtId="0" fontId="21" fillId="0" borderId="0" applyAlignment="0">
      <alignment vertical="top" wrapText="1"/>
      <protection locked="0"/>
    </xf>
    <xf numFmtId="0" fontId="28" fillId="0" borderId="0"/>
    <xf numFmtId="0" fontId="29" fillId="0" borderId="0">
      <alignment vertical="top"/>
    </xf>
  </cellStyleXfs>
  <cellXfs count="263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2" fillId="2" borderId="5" xfId="0" applyNumberFormat="1" applyFont="1" applyFill="1" applyBorder="1"/>
    <xf numFmtId="49" fontId="0" fillId="2" borderId="6" xfId="0" applyNumberFormat="1" applyFill="1" applyBorder="1"/>
    <xf numFmtId="0" fontId="3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9" fontId="0" fillId="0" borderId="13" xfId="0" applyNumberFormat="1" applyBorder="1" applyAlignment="1">
      <alignment horizontal="left"/>
    </xf>
    <xf numFmtId="0" fontId="0" fillId="0" borderId="11" xfId="0" applyNumberFormat="1" applyBorder="1"/>
    <xf numFmtId="0" fontId="0" fillId="0" borderId="10" xfId="0" applyNumberFormat="1" applyBorder="1"/>
    <xf numFmtId="0" fontId="0" fillId="0" borderId="12" xfId="0" applyNumberFormat="1" applyBorder="1"/>
    <xf numFmtId="0" fontId="0" fillId="0" borderId="0" xfId="0" applyNumberFormat="1"/>
    <xf numFmtId="3" fontId="0" fillId="0" borderId="12" xfId="0" applyNumberFormat="1" applyBorder="1"/>
    <xf numFmtId="0" fontId="0" fillId="0" borderId="16" xfId="0" applyBorder="1"/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0" fillId="0" borderId="5" xfId="0" applyBorder="1"/>
    <xf numFmtId="0" fontId="0" fillId="0" borderId="13" xfId="0" applyBorder="1"/>
    <xf numFmtId="3" fontId="0" fillId="0" borderId="0" xfId="0" applyNumberFormat="1"/>
    <xf numFmtId="0" fontId="1" fillId="0" borderId="22" xfId="0" applyFont="1" applyBorder="1" applyAlignment="1">
      <alignment horizontal="centerContinuous" vertical="center"/>
    </xf>
    <xf numFmtId="0" fontId="6" fillId="0" borderId="23" xfId="0" applyFont="1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5" fillId="0" borderId="25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28" xfId="0" applyBorder="1"/>
    <xf numFmtId="0" fontId="0" fillId="0" borderId="20" xfId="0" applyBorder="1"/>
    <xf numFmtId="3" fontId="0" fillId="0" borderId="29" xfId="0" applyNumberFormat="1" applyBorder="1"/>
    <xf numFmtId="0" fontId="0" fillId="0" borderId="30" xfId="0" applyBorder="1"/>
    <xf numFmtId="3" fontId="0" fillId="0" borderId="31" xfId="0" applyNumberFormat="1" applyBorder="1"/>
    <xf numFmtId="0" fontId="0" fillId="0" borderId="32" xfId="0" applyBorder="1"/>
    <xf numFmtId="3" fontId="0" fillId="0" borderId="14" xfId="0" applyNumberFormat="1" applyBorder="1"/>
    <xf numFmtId="0" fontId="0" fillId="0" borderId="15" xfId="0" applyBorder="1"/>
    <xf numFmtId="0" fontId="0" fillId="0" borderId="33" xfId="0" applyBorder="1"/>
    <xf numFmtId="0" fontId="0" fillId="0" borderId="34" xfId="0" applyBorder="1"/>
    <xf numFmtId="0" fontId="7" fillId="0" borderId="16" xfId="0" applyFont="1" applyBorder="1"/>
    <xf numFmtId="3" fontId="0" fillId="0" borderId="35" xfId="0" applyNumberFormat="1" applyBorder="1"/>
    <xf numFmtId="0" fontId="0" fillId="0" borderId="36" xfId="0" applyBorder="1"/>
    <xf numFmtId="3" fontId="0" fillId="0" borderId="37" xfId="0" applyNumberFormat="1" applyBorder="1"/>
    <xf numFmtId="0" fontId="0" fillId="0" borderId="38" xfId="0" applyBorder="1"/>
    <xf numFmtId="0" fontId="0" fillId="0" borderId="39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1" xfId="0" applyNumberFormat="1" applyBorder="1" applyAlignment="1">
      <alignment horizontal="right"/>
    </xf>
    <xf numFmtId="165" fontId="0" fillId="0" borderId="14" xfId="0" applyNumberFormat="1" applyBorder="1"/>
    <xf numFmtId="165" fontId="0" fillId="0" borderId="0" xfId="0" applyNumberFormat="1" applyBorder="1"/>
    <xf numFmtId="0" fontId="6" fillId="0" borderId="36" xfId="0" applyFont="1" applyFill="1" applyBorder="1"/>
    <xf numFmtId="0" fontId="6" fillId="0" borderId="37" xfId="0" applyFont="1" applyFill="1" applyBorder="1"/>
    <xf numFmtId="0" fontId="6" fillId="0" borderId="40" xfId="0" applyFont="1" applyFill="1" applyBorder="1"/>
    <xf numFmtId="165" fontId="6" fillId="0" borderId="37" xfId="0" applyNumberFormat="1" applyFont="1" applyFill="1" applyBorder="1"/>
    <xf numFmtId="0" fontId="6" fillId="0" borderId="41" xfId="0" applyFont="1" applyFill="1" applyBorder="1"/>
    <xf numFmtId="0" fontId="6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0" fontId="3" fillId="0" borderId="44" xfId="1" applyFont="1" applyBorder="1"/>
    <xf numFmtId="0" fontId="9" fillId="0" borderId="44" xfId="1" applyBorder="1"/>
    <xf numFmtId="0" fontId="9" fillId="0" borderId="44" xfId="1" applyBorder="1" applyAlignment="1">
      <alignment horizontal="right"/>
    </xf>
    <xf numFmtId="0" fontId="9" fillId="0" borderId="44" xfId="1" applyFont="1" applyBorder="1"/>
    <xf numFmtId="0" fontId="0" fillId="0" borderId="44" xfId="0" applyNumberFormat="1" applyBorder="1" applyAlignment="1">
      <alignment horizontal="left"/>
    </xf>
    <xf numFmtId="0" fontId="0" fillId="0" borderId="45" xfId="0" applyNumberFormat="1" applyBorder="1"/>
    <xf numFmtId="0" fontId="3" fillId="0" borderId="48" xfId="1" applyFont="1" applyBorder="1"/>
    <xf numFmtId="0" fontId="9" fillId="0" borderId="48" xfId="1" applyBorder="1"/>
    <xf numFmtId="0" fontId="9" fillId="0" borderId="48" xfId="1" applyBorder="1" applyAlignment="1">
      <alignment horizontal="right"/>
    </xf>
    <xf numFmtId="49" fontId="1" fillId="0" borderId="0" xfId="0" applyNumberFormat="1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49" fontId="5" fillId="0" borderId="25" xfId="0" applyNumberFormat="1" applyFont="1" applyFill="1" applyBorder="1"/>
    <xf numFmtId="0" fontId="5" fillId="0" borderId="26" xfId="0" applyFont="1" applyFill="1" applyBorder="1"/>
    <xf numFmtId="0" fontId="5" fillId="0" borderId="27" xfId="0" applyFont="1" applyFill="1" applyBorder="1"/>
    <xf numFmtId="0" fontId="5" fillId="0" borderId="50" xfId="0" applyFont="1" applyFill="1" applyBorder="1"/>
    <xf numFmtId="0" fontId="5" fillId="0" borderId="51" xfId="0" applyFont="1" applyFill="1" applyBorder="1"/>
    <xf numFmtId="0" fontId="5" fillId="0" borderId="52" xfId="0" applyFont="1" applyFill="1" applyBorder="1"/>
    <xf numFmtId="0" fontId="10" fillId="0" borderId="0" xfId="0" applyFont="1" applyFill="1" applyBorder="1"/>
    <xf numFmtId="0" fontId="0" fillId="0" borderId="0" xfId="0" applyFill="1" applyBorder="1"/>
    <xf numFmtId="3" fontId="7" fillId="0" borderId="7" xfId="0" applyNumberFormat="1" applyFont="1" applyFill="1" applyBorder="1"/>
    <xf numFmtId="0" fontId="5" fillId="0" borderId="25" xfId="0" applyFont="1" applyFill="1" applyBorder="1"/>
    <xf numFmtId="3" fontId="5" fillId="0" borderId="27" xfId="0" applyNumberFormat="1" applyFont="1" applyFill="1" applyBorder="1"/>
    <xf numFmtId="3" fontId="5" fillId="0" borderId="50" xfId="0" applyNumberFormat="1" applyFont="1" applyFill="1" applyBorder="1"/>
    <xf numFmtId="3" fontId="5" fillId="0" borderId="51" xfId="0" applyNumberFormat="1" applyFont="1" applyFill="1" applyBorder="1"/>
    <xf numFmtId="3" fontId="5" fillId="0" borderId="52" xfId="0" applyNumberFormat="1" applyFont="1" applyFill="1" applyBorder="1"/>
    <xf numFmtId="0" fontId="5" fillId="0" borderId="0" xfId="0" applyFont="1"/>
    <xf numFmtId="0" fontId="1" fillId="0" borderId="0" xfId="0" applyFont="1" applyFill="1" applyAlignment="1">
      <alignment horizontal="centerContinuous"/>
    </xf>
    <xf numFmtId="3" fontId="1" fillId="0" borderId="0" xfId="0" applyNumberFormat="1" applyFont="1" applyFill="1" applyAlignment="1">
      <alignment horizontal="centerContinuous"/>
    </xf>
    <xf numFmtId="0" fontId="0" fillId="0" borderId="0" xfId="0" applyFill="1"/>
    <xf numFmtId="0" fontId="11" fillId="0" borderId="30" xfId="0" applyFont="1" applyFill="1" applyBorder="1"/>
    <xf numFmtId="0" fontId="11" fillId="0" borderId="31" xfId="0" applyFont="1" applyFill="1" applyBorder="1"/>
    <xf numFmtId="0" fontId="0" fillId="0" borderId="55" xfId="0" applyFill="1" applyBorder="1"/>
    <xf numFmtId="0" fontId="11" fillId="0" borderId="56" xfId="0" applyFont="1" applyFill="1" applyBorder="1" applyAlignment="1">
      <alignment horizontal="right"/>
    </xf>
    <xf numFmtId="0" fontId="11" fillId="0" borderId="31" xfId="0" applyFont="1" applyFill="1" applyBorder="1" applyAlignment="1">
      <alignment horizontal="right"/>
    </xf>
    <xf numFmtId="0" fontId="11" fillId="0" borderId="32" xfId="0" applyFont="1" applyFill="1" applyBorder="1" applyAlignment="1">
      <alignment horizontal="center"/>
    </xf>
    <xf numFmtId="4" fontId="12" fillId="0" borderId="31" xfId="0" applyNumberFormat="1" applyFont="1" applyFill="1" applyBorder="1" applyAlignment="1">
      <alignment horizontal="right"/>
    </xf>
    <xf numFmtId="4" fontId="12" fillId="0" borderId="55" xfId="0" applyNumberFormat="1" applyFont="1" applyFill="1" applyBorder="1" applyAlignment="1">
      <alignment horizontal="right"/>
    </xf>
    <xf numFmtId="0" fontId="7" fillId="0" borderId="34" xfId="0" applyFont="1" applyFill="1" applyBorder="1"/>
    <xf numFmtId="0" fontId="7" fillId="0" borderId="20" xfId="0" applyFont="1" applyFill="1" applyBorder="1"/>
    <xf numFmtId="0" fontId="7" fillId="0" borderId="21" xfId="0" applyFont="1" applyFill="1" applyBorder="1"/>
    <xf numFmtId="3" fontId="7" fillId="0" borderId="33" xfId="0" applyNumberFormat="1" applyFont="1" applyFill="1" applyBorder="1" applyAlignment="1">
      <alignment horizontal="right"/>
    </xf>
    <xf numFmtId="166" fontId="7" fillId="0" borderId="57" xfId="0" applyNumberFormat="1" applyFont="1" applyFill="1" applyBorder="1" applyAlignment="1">
      <alignment horizontal="right"/>
    </xf>
    <xf numFmtId="3" fontId="7" fillId="0" borderId="58" xfId="0" applyNumberFormat="1" applyFont="1" applyFill="1" applyBorder="1" applyAlignment="1">
      <alignment horizontal="right"/>
    </xf>
    <xf numFmtId="4" fontId="7" fillId="0" borderId="20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0" fillId="0" borderId="36" xfId="0" applyFill="1" applyBorder="1"/>
    <xf numFmtId="0" fontId="5" fillId="0" borderId="37" xfId="0" applyFont="1" applyFill="1" applyBorder="1"/>
    <xf numFmtId="0" fontId="0" fillId="0" borderId="37" xfId="0" applyFill="1" applyBorder="1"/>
    <xf numFmtId="4" fontId="0" fillId="0" borderId="59" xfId="0" applyNumberFormat="1" applyFill="1" applyBorder="1"/>
    <xf numFmtId="4" fontId="0" fillId="0" borderId="36" xfId="0" applyNumberFormat="1" applyFill="1" applyBorder="1"/>
    <xf numFmtId="4" fontId="0" fillId="0" borderId="37" xfId="0" applyNumberForma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9" fillId="0" borderId="0" xfId="1"/>
    <xf numFmtId="0" fontId="9" fillId="0" borderId="0" xfId="1" applyFill="1"/>
    <xf numFmtId="0" fontId="14" fillId="0" borderId="0" xfId="1" applyFont="1" applyFill="1" applyAlignment="1">
      <alignment horizontal="centerContinuous"/>
    </xf>
    <xf numFmtId="0" fontId="15" fillId="0" borderId="0" xfId="1" applyFont="1" applyFill="1" applyAlignment="1">
      <alignment horizontal="centerContinuous"/>
    </xf>
    <xf numFmtId="0" fontId="15" fillId="0" borderId="0" xfId="1" applyFont="1" applyFill="1" applyAlignment="1">
      <alignment horizontal="right"/>
    </xf>
    <xf numFmtId="0" fontId="3" fillId="0" borderId="44" xfId="1" applyFont="1" applyFill="1" applyBorder="1"/>
    <xf numFmtId="0" fontId="9" fillId="0" borderId="44" xfId="1" applyFill="1" applyBorder="1"/>
    <xf numFmtId="0" fontId="10" fillId="0" borderId="44" xfId="1" applyFont="1" applyFill="1" applyBorder="1" applyAlignment="1">
      <alignment horizontal="right"/>
    </xf>
    <xf numFmtId="0" fontId="9" fillId="0" borderId="44" xfId="1" applyFill="1" applyBorder="1" applyAlignment="1">
      <alignment horizontal="left"/>
    </xf>
    <xf numFmtId="0" fontId="3" fillId="0" borderId="48" xfId="1" applyFont="1" applyFill="1" applyBorder="1"/>
    <xf numFmtId="0" fontId="9" fillId="0" borderId="48" xfId="1" applyFill="1" applyBorder="1"/>
    <xf numFmtId="0" fontId="10" fillId="0" borderId="0" xfId="1" applyFont="1" applyFill="1"/>
    <xf numFmtId="0" fontId="9" fillId="0" borderId="0" xfId="1" applyFont="1" applyFill="1"/>
    <xf numFmtId="0" fontId="9" fillId="0" borderId="0" xfId="1" applyFill="1" applyAlignment="1">
      <alignment horizontal="right"/>
    </xf>
    <xf numFmtId="0" fontId="9" fillId="0" borderId="0" xfId="1" applyFill="1" applyAlignment="1"/>
    <xf numFmtId="49" fontId="4" fillId="0" borderId="57" xfId="1" applyNumberFormat="1" applyFont="1" applyFill="1" applyBorder="1"/>
    <xf numFmtId="0" fontId="4" fillId="0" borderId="15" xfId="1" applyFont="1" applyFill="1" applyBorder="1" applyAlignment="1">
      <alignment horizontal="center"/>
    </xf>
    <xf numFmtId="0" fontId="4" fillId="0" borderId="15" xfId="1" applyNumberFormat="1" applyFont="1" applyFill="1" applyBorder="1" applyAlignment="1">
      <alignment horizontal="center"/>
    </xf>
    <xf numFmtId="0" fontId="4" fillId="0" borderId="57" xfId="1" applyFont="1" applyFill="1" applyBorder="1" applyAlignment="1">
      <alignment horizontal="center"/>
    </xf>
    <xf numFmtId="0" fontId="5" fillId="0" borderId="53" xfId="1" applyFont="1" applyFill="1" applyBorder="1" applyAlignment="1">
      <alignment horizontal="center"/>
    </xf>
    <xf numFmtId="49" fontId="5" fillId="0" borderId="53" xfId="1" applyNumberFormat="1" applyFont="1" applyFill="1" applyBorder="1" applyAlignment="1">
      <alignment horizontal="left"/>
    </xf>
    <xf numFmtId="0" fontId="5" fillId="0" borderId="53" xfId="1" applyFont="1" applyFill="1" applyBorder="1"/>
    <xf numFmtId="0" fontId="9" fillId="0" borderId="53" xfId="1" applyFill="1" applyBorder="1" applyAlignment="1">
      <alignment horizontal="center"/>
    </xf>
    <xf numFmtId="0" fontId="9" fillId="0" borderId="53" xfId="1" applyNumberFormat="1" applyFill="1" applyBorder="1" applyAlignment="1">
      <alignment horizontal="right"/>
    </xf>
    <xf numFmtId="0" fontId="9" fillId="0" borderId="53" xfId="1" applyNumberFormat="1" applyFill="1" applyBorder="1"/>
    <xf numFmtId="0" fontId="9" fillId="0" borderId="0" xfId="1" applyNumberFormat="1"/>
    <xf numFmtId="0" fontId="16" fillId="0" borderId="0" xfId="1" applyFont="1"/>
    <xf numFmtId="0" fontId="7" fillId="0" borderId="53" xfId="1" applyFont="1" applyFill="1" applyBorder="1" applyAlignment="1">
      <alignment horizontal="center"/>
    </xf>
    <xf numFmtId="49" fontId="8" fillId="0" borderId="53" xfId="1" applyNumberFormat="1" applyFont="1" applyFill="1" applyBorder="1" applyAlignment="1">
      <alignment horizontal="left"/>
    </xf>
    <xf numFmtId="0" fontId="8" fillId="0" borderId="53" xfId="1" applyFont="1" applyFill="1" applyBorder="1" applyAlignment="1">
      <alignment wrapText="1"/>
    </xf>
    <xf numFmtId="49" fontId="17" fillId="0" borderId="53" xfId="1" applyNumberFormat="1" applyFont="1" applyFill="1" applyBorder="1" applyAlignment="1">
      <alignment horizontal="center" shrinkToFit="1"/>
    </xf>
    <xf numFmtId="4" fontId="17" fillId="0" borderId="53" xfId="1" applyNumberFormat="1" applyFont="1" applyFill="1" applyBorder="1" applyAlignment="1">
      <alignment horizontal="right"/>
    </xf>
    <xf numFmtId="4" fontId="17" fillId="0" borderId="53" xfId="1" applyNumberFormat="1" applyFont="1" applyFill="1" applyBorder="1"/>
    <xf numFmtId="0" fontId="10" fillId="0" borderId="53" xfId="1" applyFont="1" applyFill="1" applyBorder="1" applyAlignment="1">
      <alignment horizontal="center"/>
    </xf>
    <xf numFmtId="49" fontId="10" fillId="0" borderId="53" xfId="1" applyNumberFormat="1" applyFont="1" applyFill="1" applyBorder="1" applyAlignment="1">
      <alignment horizontal="left"/>
    </xf>
    <xf numFmtId="0" fontId="9" fillId="0" borderId="60" xfId="1" applyFill="1" applyBorder="1" applyAlignment="1">
      <alignment horizontal="center"/>
    </xf>
    <xf numFmtId="49" fontId="3" fillId="0" borderId="60" xfId="1" applyNumberFormat="1" applyFont="1" applyFill="1" applyBorder="1" applyAlignment="1">
      <alignment horizontal="left"/>
    </xf>
    <xf numFmtId="0" fontId="3" fillId="0" borderId="60" xfId="1" applyFont="1" applyFill="1" applyBorder="1"/>
    <xf numFmtId="4" fontId="9" fillId="0" borderId="60" xfId="1" applyNumberFormat="1" applyFill="1" applyBorder="1" applyAlignment="1">
      <alignment horizontal="right"/>
    </xf>
    <xf numFmtId="4" fontId="5" fillId="0" borderId="60" xfId="1" applyNumberFormat="1" applyFont="1" applyFill="1" applyBorder="1"/>
    <xf numFmtId="3" fontId="9" fillId="0" borderId="0" xfId="1" applyNumberFormat="1"/>
    <xf numFmtId="0" fontId="9" fillId="0" borderId="0" xfId="1" applyBorder="1"/>
    <xf numFmtId="0" fontId="19" fillId="0" borderId="0" xfId="1" applyFont="1" applyAlignment="1"/>
    <xf numFmtId="0" fontId="9" fillId="0" borderId="0" xfId="1" applyAlignment="1">
      <alignment horizontal="right"/>
    </xf>
    <xf numFmtId="0" fontId="20" fillId="0" borderId="0" xfId="1" applyFont="1" applyBorder="1"/>
    <xf numFmtId="3" fontId="20" fillId="0" borderId="0" xfId="1" applyNumberFormat="1" applyFont="1" applyBorder="1" applyAlignment="1">
      <alignment horizontal="right"/>
    </xf>
    <xf numFmtId="4" fontId="20" fillId="0" borderId="0" xfId="1" applyNumberFormat="1" applyFont="1" applyBorder="1"/>
    <xf numFmtId="0" fontId="19" fillId="0" borderId="0" xfId="1" applyFont="1" applyBorder="1" applyAlignment="1"/>
    <xf numFmtId="0" fontId="9" fillId="0" borderId="0" xfId="1" applyBorder="1" applyAlignment="1">
      <alignment horizontal="right"/>
    </xf>
    <xf numFmtId="49" fontId="10" fillId="0" borderId="5" xfId="0" applyNumberFormat="1" applyFont="1" applyFill="1" applyBorder="1"/>
    <xf numFmtId="3" fontId="7" fillId="0" borderId="6" xfId="0" applyNumberFormat="1" applyFont="1" applyFill="1" applyBorder="1"/>
    <xf numFmtId="3" fontId="7" fillId="0" borderId="53" xfId="0" applyNumberFormat="1" applyFont="1" applyFill="1" applyBorder="1"/>
    <xf numFmtId="3" fontId="7" fillId="0" borderId="54" xfId="0" applyNumberFormat="1" applyFont="1" applyFill="1" applyBorder="1"/>
    <xf numFmtId="0" fontId="9" fillId="0" borderId="45" xfId="1" applyBorder="1"/>
    <xf numFmtId="0" fontId="9" fillId="0" borderId="49" xfId="1" applyBorder="1"/>
    <xf numFmtId="0" fontId="9" fillId="0" borderId="61" xfId="1" applyNumberFormat="1" applyBorder="1"/>
    <xf numFmtId="0" fontId="8" fillId="0" borderId="53" xfId="1" applyFont="1" applyBorder="1"/>
    <xf numFmtId="0" fontId="9" fillId="0" borderId="53" xfId="1" applyBorder="1"/>
    <xf numFmtId="0" fontId="9" fillId="0" borderId="53" xfId="1" applyNumberFormat="1" applyBorder="1"/>
    <xf numFmtId="0" fontId="9" fillId="0" borderId="60" xfId="1" applyBorder="1"/>
    <xf numFmtId="0" fontId="21" fillId="0" borderId="0" xfId="2" applyAlignment="1">
      <alignment horizontal="left" vertical="top"/>
      <protection locked="0"/>
    </xf>
    <xf numFmtId="0" fontId="23" fillId="0" borderId="0" xfId="2" applyFont="1" applyAlignment="1" applyProtection="1">
      <alignment horizontal="left"/>
    </xf>
    <xf numFmtId="0" fontId="24" fillId="0" borderId="0" xfId="2" applyFont="1" applyAlignment="1" applyProtection="1">
      <alignment horizontal="left"/>
    </xf>
    <xf numFmtId="4" fontId="24" fillId="0" borderId="0" xfId="2" applyNumberFormat="1" applyFont="1" applyAlignment="1" applyProtection="1">
      <alignment horizontal="right"/>
    </xf>
    <xf numFmtId="4" fontId="25" fillId="0" borderId="0" xfId="2" applyNumberFormat="1" applyFont="1" applyAlignment="1" applyProtection="1">
      <alignment horizontal="right"/>
    </xf>
    <xf numFmtId="0" fontId="26" fillId="0" borderId="0" xfId="2" applyFont="1" applyAlignment="1" applyProtection="1">
      <alignment horizontal="left"/>
    </xf>
    <xf numFmtId="0" fontId="8" fillId="0" borderId="0" xfId="2" applyFont="1" applyAlignment="1" applyProtection="1">
      <alignment horizontal="left"/>
    </xf>
    <xf numFmtId="4" fontId="8" fillId="0" borderId="0" xfId="2" applyNumberFormat="1" applyFont="1" applyAlignment="1" applyProtection="1">
      <alignment horizontal="right"/>
    </xf>
    <xf numFmtId="14" fontId="8" fillId="0" borderId="0" xfId="2" applyNumberFormat="1" applyFont="1" applyAlignment="1" applyProtection="1">
      <alignment horizontal="right"/>
    </xf>
    <xf numFmtId="0" fontId="25" fillId="0" borderId="0" xfId="2" applyFont="1" applyAlignment="1" applyProtection="1">
      <alignment horizontal="left"/>
    </xf>
    <xf numFmtId="0" fontId="24" fillId="0" borderId="62" xfId="2" applyFont="1" applyBorder="1" applyAlignment="1" applyProtection="1">
      <alignment horizontal="center" vertical="center"/>
    </xf>
    <xf numFmtId="4" fontId="24" fillId="0" borderId="62" xfId="2" applyNumberFormat="1" applyFont="1" applyBorder="1" applyAlignment="1" applyProtection="1">
      <alignment horizontal="center" vertical="center" wrapText="1"/>
    </xf>
    <xf numFmtId="4" fontId="24" fillId="0" borderId="62" xfId="2" applyNumberFormat="1" applyFont="1" applyBorder="1" applyAlignment="1" applyProtection="1">
      <alignment horizontal="right" vertical="center"/>
    </xf>
    <xf numFmtId="0" fontId="27" fillId="0" borderId="0" xfId="2" applyFont="1" applyAlignment="1" applyProtection="1">
      <alignment horizontal="left" vertical="center"/>
    </xf>
    <xf numFmtId="0" fontId="5" fillId="0" borderId="0" xfId="2" applyFont="1" applyAlignment="1" applyProtection="1">
      <alignment horizontal="left" vertical="center" wrapText="1"/>
    </xf>
    <xf numFmtId="4" fontId="27" fillId="0" borderId="0" xfId="2" applyNumberFormat="1" applyFont="1" applyAlignment="1" applyProtection="1">
      <alignment horizontal="right" vertical="center"/>
    </xf>
    <xf numFmtId="4" fontId="27" fillId="0" borderId="63" xfId="2" applyNumberFormat="1" applyFont="1" applyBorder="1" applyAlignment="1" applyProtection="1">
      <alignment horizontal="right" vertical="center"/>
    </xf>
    <xf numFmtId="0" fontId="26" fillId="0" borderId="0" xfId="2" applyFont="1" applyAlignment="1" applyProtection="1">
      <alignment horizontal="left" vertical="center"/>
    </xf>
    <xf numFmtId="0" fontId="23" fillId="0" borderId="0" xfId="2" applyFont="1" applyAlignment="1" applyProtection="1">
      <alignment horizontal="left" vertical="center" wrapText="1"/>
    </xf>
    <xf numFmtId="4" fontId="26" fillId="0" borderId="0" xfId="2" applyNumberFormat="1" applyFont="1" applyAlignment="1" applyProtection="1">
      <alignment horizontal="right" vertical="center"/>
    </xf>
    <xf numFmtId="4" fontId="26" fillId="0" borderId="63" xfId="2" applyNumberFormat="1" applyFont="1" applyBorder="1" applyAlignment="1" applyProtection="1">
      <alignment horizontal="right" vertical="center"/>
    </xf>
    <xf numFmtId="4" fontId="21" fillId="0" borderId="0" xfId="2" applyNumberFormat="1" applyAlignment="1">
      <alignment horizontal="left" vertical="top"/>
      <protection locked="0"/>
    </xf>
    <xf numFmtId="167" fontId="8" fillId="0" borderId="64" xfId="2" applyNumberFormat="1" applyFont="1" applyBorder="1" applyAlignment="1" applyProtection="1">
      <alignment horizontal="right"/>
    </xf>
    <xf numFmtId="0" fontId="26" fillId="0" borderId="65" xfId="2" applyFont="1" applyBorder="1" applyAlignment="1" applyProtection="1">
      <alignment horizontal="left" wrapText="1"/>
    </xf>
    <xf numFmtId="0" fontId="24" fillId="0" borderId="65" xfId="2" applyFont="1" applyBorder="1" applyAlignment="1" applyProtection="1">
      <alignment horizontal="center" wrapText="1"/>
    </xf>
    <xf numFmtId="168" fontId="24" fillId="0" borderId="65" xfId="2" applyNumberFormat="1" applyFont="1" applyBorder="1" applyAlignment="1" applyProtection="1"/>
    <xf numFmtId="4" fontId="24" fillId="0" borderId="65" xfId="2" applyNumberFormat="1" applyFont="1" applyBorder="1" applyAlignment="1" applyProtection="1"/>
    <xf numFmtId="4" fontId="24" fillId="0" borderId="66" xfId="2" applyNumberFormat="1" applyFont="1" applyBorder="1" applyAlignment="1" applyProtection="1"/>
    <xf numFmtId="0" fontId="24" fillId="0" borderId="65" xfId="2" applyFont="1" applyBorder="1" applyAlignment="1" applyProtection="1">
      <alignment horizontal="left" wrapText="1"/>
    </xf>
    <xf numFmtId="167" fontId="8" fillId="0" borderId="64" xfId="0" applyNumberFormat="1" applyFont="1" applyBorder="1" applyAlignment="1" applyProtection="1">
      <alignment horizontal="right"/>
    </xf>
    <xf numFmtId="0" fontId="26" fillId="0" borderId="65" xfId="0" applyFont="1" applyBorder="1" applyAlignment="1" applyProtection="1">
      <alignment horizontal="left" wrapText="1"/>
    </xf>
    <xf numFmtId="0" fontId="24" fillId="0" borderId="65" xfId="0" applyFont="1" applyBorder="1" applyAlignment="1" applyProtection="1">
      <alignment horizontal="center" wrapText="1"/>
    </xf>
    <xf numFmtId="168" fontId="24" fillId="0" borderId="65" xfId="0" applyNumberFormat="1" applyFont="1" applyBorder="1" applyAlignment="1" applyProtection="1"/>
    <xf numFmtId="4" fontId="24" fillId="0" borderId="65" xfId="0" applyNumberFormat="1" applyFont="1" applyBorder="1" applyAlignment="1" applyProtection="1"/>
    <xf numFmtId="4" fontId="24" fillId="0" borderId="66" xfId="0" applyNumberFormat="1" applyFont="1" applyBorder="1" applyAlignment="1" applyProtection="1"/>
    <xf numFmtId="0" fontId="24" fillId="0" borderId="65" xfId="0" applyFont="1" applyBorder="1" applyAlignment="1" applyProtection="1">
      <alignment horizontal="left" wrapText="1"/>
    </xf>
    <xf numFmtId="0" fontId="21" fillId="0" borderId="0" xfId="2" applyFont="1" applyAlignment="1">
      <alignment horizontal="left" vertical="top"/>
      <protection locked="0"/>
    </xf>
    <xf numFmtId="4" fontId="26" fillId="0" borderId="0" xfId="2" applyNumberFormat="1" applyFont="1" applyBorder="1" applyAlignment="1" applyProtection="1">
      <alignment horizontal="right" vertical="center"/>
    </xf>
    <xf numFmtId="4" fontId="27" fillId="0" borderId="0" xfId="2" applyNumberFormat="1" applyFont="1" applyBorder="1" applyAlignment="1" applyProtection="1">
      <alignment horizontal="right" vertical="center"/>
    </xf>
    <xf numFmtId="0" fontId="21" fillId="0" borderId="0" xfId="2" applyFont="1" applyBorder="1" applyAlignment="1">
      <alignment horizontal="left" vertical="top"/>
      <protection locked="0"/>
    </xf>
    <xf numFmtId="4" fontId="21" fillId="0" borderId="0" xfId="2" applyNumberFormat="1" applyBorder="1" applyAlignment="1">
      <alignment horizontal="right" vertical="top"/>
      <protection locked="0"/>
    </xf>
    <xf numFmtId="4" fontId="21" fillId="0" borderId="0" xfId="2" applyNumberFormat="1" applyAlignment="1">
      <alignment horizontal="right" vertical="top"/>
      <protection locked="0"/>
    </xf>
    <xf numFmtId="0" fontId="7" fillId="0" borderId="53" xfId="1" applyFont="1" applyFill="1" applyBorder="1" applyAlignment="1">
      <alignment horizontal="center" vertical="center"/>
    </xf>
    <xf numFmtId="0" fontId="9" fillId="0" borderId="0" xfId="1" applyAlignment="1">
      <alignment vertical="center"/>
    </xf>
    <xf numFmtId="0" fontId="16" fillId="0" borderId="0" xfId="1" applyFont="1" applyAlignment="1">
      <alignment vertical="center"/>
    </xf>
    <xf numFmtId="49" fontId="8" fillId="0" borderId="53" xfId="1" applyNumberFormat="1" applyFont="1" applyFill="1" applyBorder="1" applyAlignment="1">
      <alignment horizontal="center" shrinkToFit="1"/>
    </xf>
    <xf numFmtId="4" fontId="8" fillId="0" borderId="53" xfId="1" applyNumberFormat="1" applyFont="1" applyFill="1" applyBorder="1" applyAlignment="1">
      <alignment horizontal="right"/>
    </xf>
    <xf numFmtId="4" fontId="8" fillId="0" borderId="53" xfId="1" applyNumberFormat="1" applyFont="1" applyFill="1" applyBorder="1"/>
    <xf numFmtId="0" fontId="30" fillId="0" borderId="53" xfId="1" applyFont="1" applyFill="1" applyBorder="1" applyAlignment="1">
      <alignment horizontal="center"/>
    </xf>
    <xf numFmtId="49" fontId="8" fillId="0" borderId="53" xfId="1" applyNumberFormat="1" applyFont="1" applyFill="1" applyBorder="1" applyAlignment="1">
      <alignment horizontal="left" vertical="top"/>
    </xf>
    <xf numFmtId="0" fontId="8" fillId="0" borderId="53" xfId="1" applyFont="1" applyFill="1" applyBorder="1" applyAlignment="1">
      <alignment vertical="top" wrapText="1"/>
    </xf>
    <xf numFmtId="49" fontId="17" fillId="0" borderId="53" xfId="1" applyNumberFormat="1" applyFont="1" applyFill="1" applyBorder="1" applyAlignment="1">
      <alignment horizontal="center" vertical="top" shrinkToFit="1"/>
    </xf>
    <xf numFmtId="4" fontId="17" fillId="0" borderId="53" xfId="1" applyNumberFormat="1" applyFont="1" applyFill="1" applyBorder="1" applyAlignment="1">
      <alignment horizontal="right" vertical="top"/>
    </xf>
    <xf numFmtId="4" fontId="17" fillId="0" borderId="53" xfId="1" applyNumberFormat="1" applyFont="1" applyFill="1" applyBorder="1" applyAlignment="1">
      <alignment vertical="top"/>
    </xf>
    <xf numFmtId="0" fontId="8" fillId="0" borderId="53" xfId="1" applyFont="1" applyBorder="1" applyAlignment="1">
      <alignment vertical="top"/>
    </xf>
    <xf numFmtId="0" fontId="0" fillId="0" borderId="0" xfId="0" applyAlignment="1">
      <alignment horizontal="left" wrapText="1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9" fillId="0" borderId="42" xfId="1" applyFont="1" applyBorder="1" applyAlignment="1">
      <alignment horizontal="center"/>
    </xf>
    <xf numFmtId="0" fontId="9" fillId="0" borderId="43" xfId="1" applyFont="1" applyBorder="1" applyAlignment="1">
      <alignment horizontal="center"/>
    </xf>
    <xf numFmtId="0" fontId="9" fillId="0" borderId="46" xfId="1" applyFont="1" applyBorder="1" applyAlignment="1">
      <alignment horizontal="center"/>
    </xf>
    <xf numFmtId="0" fontId="9" fillId="0" borderId="47" xfId="1" applyFont="1" applyBorder="1" applyAlignment="1">
      <alignment horizontal="center"/>
    </xf>
    <xf numFmtId="0" fontId="9" fillId="0" borderId="48" xfId="1" applyFont="1" applyBorder="1" applyAlignment="1">
      <alignment horizontal="left"/>
    </xf>
    <xf numFmtId="0" fontId="9" fillId="0" borderId="49" xfId="1" applyFont="1" applyBorder="1" applyAlignment="1">
      <alignment horizontal="left"/>
    </xf>
    <xf numFmtId="3" fontId="5" fillId="0" borderId="37" xfId="0" applyNumberFormat="1" applyFont="1" applyFill="1" applyBorder="1" applyAlignment="1">
      <alignment horizontal="right"/>
    </xf>
    <xf numFmtId="3" fontId="5" fillId="0" borderId="59" xfId="0" applyNumberFormat="1" applyFont="1" applyFill="1" applyBorder="1" applyAlignment="1">
      <alignment horizontal="right"/>
    </xf>
    <xf numFmtId="0" fontId="18" fillId="0" borderId="13" xfId="1" applyFont="1" applyFill="1" applyBorder="1" applyAlignment="1">
      <alignment horizontal="left" wrapText="1" indent="1"/>
    </xf>
    <xf numFmtId="0" fontId="0" fillId="0" borderId="0" xfId="0" applyFill="1"/>
    <xf numFmtId="0" fontId="0" fillId="0" borderId="6" xfId="0" applyFill="1" applyBorder="1"/>
    <xf numFmtId="0" fontId="13" fillId="0" borderId="0" xfId="1" applyFont="1" applyAlignment="1">
      <alignment horizontal="center"/>
    </xf>
    <xf numFmtId="0" fontId="9" fillId="0" borderId="42" xfId="1" applyFont="1" applyFill="1" applyBorder="1" applyAlignment="1">
      <alignment horizontal="center"/>
    </xf>
    <xf numFmtId="0" fontId="9" fillId="0" borderId="43" xfId="1" applyFont="1" applyFill="1" applyBorder="1" applyAlignment="1">
      <alignment horizontal="center"/>
    </xf>
    <xf numFmtId="49" fontId="9" fillId="0" borderId="46" xfId="1" applyNumberFormat="1" applyFont="1" applyFill="1" applyBorder="1" applyAlignment="1">
      <alignment horizontal="center"/>
    </xf>
    <xf numFmtId="0" fontId="9" fillId="0" borderId="47" xfId="1" applyFont="1" applyFill="1" applyBorder="1" applyAlignment="1">
      <alignment horizontal="center"/>
    </xf>
    <xf numFmtId="0" fontId="9" fillId="0" borderId="48" xfId="1" applyFill="1" applyBorder="1" applyAlignment="1">
      <alignment horizontal="center" shrinkToFit="1"/>
    </xf>
    <xf numFmtId="0" fontId="22" fillId="0" borderId="0" xfId="2" applyFont="1" applyAlignment="1" applyProtection="1">
      <alignment horizontal="center"/>
    </xf>
  </cellXfs>
  <cellStyles count="5">
    <cellStyle name="Normální" xfId="0" builtinId="0"/>
    <cellStyle name="Normální 2" xfId="2"/>
    <cellStyle name="normální_POL.XLS" xfId="1"/>
    <cellStyle name="Standaard_Blad1_3" xfId="3"/>
    <cellStyle name="Styl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2009/Lipn&#237;k/SO%2002_vv_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r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y\2009\Lipn&#237;k\SO%2002_vv_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m\Desktop\Rozpo&#269;et_Majet&#237;n%20&#353;koln&#237;%20a%20Lipov&#225;_12_9_201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_Zden&#283;k\CENIKY\Pracovni%20REHAU\REHAU%20VIO-cen&#237;k%20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1_Zden&#283;k/CENIKY/Pracovni%20REHAU/REHAU%20VIO-cen&#237;k%202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RA&#352;\SERVIS%20-%20MAN\PODKLADY\Nab&#237;dka%20signo%20-%20admin.%20budov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FRA&#352;/SERVIS%20-%20MAN/PODKLADY/Nab&#237;dka%20signo%20-%20admin.%20budov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kty\2012\Hranice%20Hrom&#367;vka%2023_2012\DSP%203_2_2013\Rozpo&#269;et_Regenerace%20s&#237;dli&#353;t&#283;%20Hrom&#367;vka%20III.etap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jet&#237;n\MAJETIN_SO%20104%20%20Ulice%20n&#225;ves_Rozpo&#269;et_26_6_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Položky"/>
      <sheetName val="1"/>
      <sheetName val="P-101"/>
      <sheetName val="položkový rozpočet"/>
      <sheetName val="Slep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SO 01"/>
      <sheetName val="SO 02"/>
      <sheetName val="SO 03"/>
      <sheetName val="SO 04"/>
      <sheetName val="SO 05"/>
      <sheetName val="List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Položky"/>
      <sheetName val="1"/>
      <sheetName val="P-101"/>
      <sheetName val="položkový rozpočet"/>
      <sheetName val="Slepý"/>
    </sheetNames>
    <sheetDataSet>
      <sheetData sheetId="0" refreshError="1">
        <row r="4">
          <cell r="A4" t="str">
            <v>2</v>
          </cell>
          <cell r="C4" t="str">
            <v>Zpevněné plochy</v>
          </cell>
        </row>
        <row r="6">
          <cell r="A6" t="str">
            <v>3-3522-469</v>
          </cell>
          <cell r="C6" t="str">
            <v>Revit. prostoru mezi ul. Osecká a Bratrská - 1.et.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_celkem"/>
      <sheetName val="Rekapitulace_celkem"/>
      <sheetName val="Krycí list_uznat"/>
      <sheetName val="Rekapitulace_uznat"/>
      <sheetName val="Položky_uznat"/>
      <sheetName val="Krycí list_neuzn"/>
      <sheetName val="Rekapitulace-neuzn"/>
      <sheetName val="Položky_neuzn"/>
      <sheetName val="VRN"/>
    </sheetNames>
    <sheetDataSet>
      <sheetData sheetId="0"/>
      <sheetData sheetId="1"/>
      <sheetData sheetId="2">
        <row r="7">
          <cell r="G7">
            <v>0</v>
          </cell>
        </row>
      </sheetData>
      <sheetData sheetId="3">
        <row r="13">
          <cell r="E13">
            <v>4290454.5750000002</v>
          </cell>
          <cell r="F13">
            <v>8160</v>
          </cell>
          <cell r="G13">
            <v>0</v>
          </cell>
          <cell r="H13">
            <v>0</v>
          </cell>
          <cell r="I13">
            <v>0</v>
          </cell>
        </row>
        <row r="19">
          <cell r="H19">
            <v>0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dt"/>
      <sheetName val="Obsah ceníku"/>
      <sheetName val="Výpočet netto cen"/>
      <sheetName val="LE"/>
      <sheetName val="LEX"/>
      <sheetName val="LEH"/>
      <sheetName val="BE"/>
      <sheetName val="BES mini"/>
      <sheetName val="BES"/>
      <sheetName val="MKS"/>
      <sheetName val="AXIS"/>
      <sheetName val="MKE,MS"/>
      <sheetName val="RAUTRIGO"/>
      <sheetName val="SL, SL-T"/>
      <sheetName val="RAUDUO"/>
      <sheetName val="signo-BK"/>
      <sheetName val="signo-BS"/>
      <sheetName val="signo-BA"/>
      <sheetName val="signo-FBK"/>
      <sheetName val="signo-COMPAKT"/>
      <sheetName val="Příslušenství signo"/>
      <sheetName val="Vestavné přístroje"/>
      <sheetName val="Spínače a komunikační technika"/>
      <sheetName val="Nástavbový systém signo"/>
      <sheetName val="BE-DIN, NU-DIN, HF, VF, přísl."/>
      <sheetName val="Doplňkový program"/>
      <sheetName val="RAUCROSS"/>
      <sheetName val="PROFILA -  PVC"/>
      <sheetName val="PROFILA - ALU"/>
      <sheetName val="CONEXEL"/>
      <sheetName val="Amigo"/>
      <sheetName val="RAUTHERMO"/>
      <sheetName val="Podpodlažní systémy"/>
      <sheetName val="Kabelové nosné dráhy"/>
      <sheetName val="PROFILA -  původní"/>
    </sheetNames>
    <sheetDataSet>
      <sheetData sheetId="0" refreshError="1"/>
      <sheetData sheetId="1" refreshError="1"/>
      <sheetData sheetId="2">
        <row r="11">
          <cell r="B11">
            <v>18.2</v>
          </cell>
        </row>
        <row r="12">
          <cell r="B12">
            <v>0.4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dt"/>
      <sheetName val="Obsah ceníku"/>
      <sheetName val="Výpočet netto cen"/>
      <sheetName val="LE"/>
      <sheetName val="LEX"/>
      <sheetName val="LEH"/>
      <sheetName val="BE"/>
      <sheetName val="BES mini"/>
      <sheetName val="BES"/>
      <sheetName val="MKS"/>
      <sheetName val="AXIS"/>
      <sheetName val="MKE,MS"/>
      <sheetName val="RAUTRIGO"/>
      <sheetName val="SL, SL-T"/>
      <sheetName val="RAUDUO"/>
      <sheetName val="signo-BK"/>
      <sheetName val="signo-BS"/>
      <sheetName val="signo-BA"/>
      <sheetName val="signo-FBK"/>
      <sheetName val="signo-COMPAKT"/>
      <sheetName val="Příslušenství signo"/>
      <sheetName val="Vestavné přístroje"/>
      <sheetName val="Spínače a komunikační technika"/>
      <sheetName val="Nástavbový systém signo"/>
      <sheetName val="BE-DIN, NU-DIN, HF, VF, přísl."/>
      <sheetName val="Doplňkový program"/>
      <sheetName val="RAUCROSS"/>
      <sheetName val="PROFILA -  PVC"/>
      <sheetName val="PROFILA - ALU"/>
      <sheetName val="CONEXEL"/>
      <sheetName val="Amigo"/>
      <sheetName val="RAUTHERMO"/>
      <sheetName val="Podpodlažní systémy"/>
      <sheetName val="Kabelové nosné dráhy"/>
      <sheetName val="PROFILA -  původní"/>
    </sheetNames>
    <sheetDataSet>
      <sheetData sheetId="0" refreshError="1"/>
      <sheetData sheetId="1" refreshError="1"/>
      <sheetData sheetId="2">
        <row r="11">
          <cell r="B11">
            <v>18.2</v>
          </cell>
        </row>
        <row r="12">
          <cell r="B12">
            <v>0.4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et netto cen"/>
      <sheetName val="signo BK 70110"/>
      <sheetName val="signo BK 70130"/>
    </sheetNames>
    <sheetDataSet>
      <sheetData sheetId="0">
        <row r="7">
          <cell r="B7">
            <v>0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</sheetData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et netto cen"/>
      <sheetName val="signo BK 70110"/>
      <sheetName val="signo BK 70130"/>
    </sheetNames>
    <sheetDataSet>
      <sheetData sheetId="0">
        <row r="7">
          <cell r="B7">
            <v>0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</sheetData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Komunikace a zpevn."/>
      <sheetName val="Hřiště"/>
      <sheetName val="Kontejnerová stání"/>
      <sheetName val="Mobiliář"/>
      <sheetName val="Veget. úpravy"/>
      <sheetName val="VO"/>
      <sheetName val="VRN"/>
    </sheetNames>
    <sheetDataSet>
      <sheetData sheetId="0">
        <row r="29">
          <cell r="C29">
            <v>21</v>
          </cell>
        </row>
        <row r="31">
          <cell r="C31">
            <v>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SO O4 "/>
      <sheetName val="VRN"/>
    </sheetNames>
    <sheetDataSet>
      <sheetData sheetId="0">
        <row r="29">
          <cell r="C29">
            <v>21</v>
          </cell>
        </row>
        <row r="31">
          <cell r="C31">
            <v>10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BE55"/>
  <sheetViews>
    <sheetView tabSelected="1" workbookViewId="0">
      <selection activeCell="C12" sqref="C12"/>
    </sheetView>
  </sheetViews>
  <sheetFormatPr defaultRowHeight="12.75" x14ac:dyDescent="0.2"/>
  <cols>
    <col min="1" max="1" width="2" customWidth="1"/>
    <col min="2" max="2" width="15" customWidth="1"/>
    <col min="3" max="3" width="15.85546875" customWidth="1"/>
    <col min="4" max="4" width="14.5703125" customWidth="1"/>
    <col min="5" max="5" width="12.5703125" customWidth="1"/>
    <col min="6" max="6" width="19.7109375" customWidth="1"/>
    <col min="7" max="7" width="14.140625" customWidth="1"/>
  </cols>
  <sheetData>
    <row r="1" spans="1:57" ht="21.7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57" ht="15" customHeight="1" thickBot="1" x14ac:dyDescent="0.25"/>
    <row r="3" spans="1:57" ht="12.95" customHeight="1" x14ac:dyDescent="0.2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57" ht="12.95" customHeight="1" x14ac:dyDescent="0.2">
      <c r="A4" s="7"/>
      <c r="B4" s="8"/>
      <c r="C4" s="9"/>
      <c r="D4" s="10"/>
      <c r="E4" s="10"/>
      <c r="F4" s="11"/>
      <c r="G4" s="12"/>
    </row>
    <row r="5" spans="1:57" ht="12.95" customHeight="1" x14ac:dyDescent="0.2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57" ht="12.95" customHeight="1" x14ac:dyDescent="0.2">
      <c r="A6" s="7"/>
      <c r="B6" s="8"/>
      <c r="C6" s="9" t="s">
        <v>69</v>
      </c>
      <c r="D6" s="10"/>
      <c r="E6" s="10"/>
      <c r="F6" s="18"/>
      <c r="G6" s="12"/>
    </row>
    <row r="7" spans="1:57" x14ac:dyDescent="0.2">
      <c r="A7" s="13" t="s">
        <v>8</v>
      </c>
      <c r="B7" s="15"/>
      <c r="C7" s="239" t="s">
        <v>158</v>
      </c>
      <c r="D7" s="240"/>
      <c r="E7" s="19" t="s">
        <v>9</v>
      </c>
      <c r="F7" s="20"/>
      <c r="G7" s="21">
        <v>0</v>
      </c>
      <c r="H7" s="22"/>
      <c r="I7" s="22"/>
    </row>
    <row r="8" spans="1:57" x14ac:dyDescent="0.2">
      <c r="A8" s="13" t="s">
        <v>10</v>
      </c>
      <c r="B8" s="15"/>
      <c r="C8" s="239" t="s">
        <v>159</v>
      </c>
      <c r="D8" s="240"/>
      <c r="E8" s="16" t="s">
        <v>11</v>
      </c>
      <c r="F8" s="15"/>
      <c r="G8" s="23">
        <f>IF(PocetMJ=0,,ROUND((F30+F32)/PocetMJ,1))</f>
        <v>0</v>
      </c>
    </row>
    <row r="9" spans="1:57" x14ac:dyDescent="0.2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x14ac:dyDescent="0.2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57" x14ac:dyDescent="0.2">
      <c r="A11" s="28"/>
      <c r="B11" s="11"/>
      <c r="C11" s="11" t="s">
        <v>160</v>
      </c>
      <c r="D11" s="11"/>
      <c r="E11" s="241"/>
      <c r="F11" s="242"/>
      <c r="G11" s="243"/>
    </row>
    <row r="12" spans="1:57" ht="28.5" customHeight="1" thickBot="1" x14ac:dyDescent="0.25">
      <c r="A12" s="31" t="s">
        <v>16</v>
      </c>
      <c r="B12" s="32"/>
      <c r="C12" s="32"/>
      <c r="D12" s="32"/>
      <c r="E12" s="33"/>
      <c r="F12" s="33"/>
      <c r="G12" s="34"/>
    </row>
    <row r="13" spans="1:57" ht="17.25" customHeight="1" thickBot="1" x14ac:dyDescent="0.25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57" ht="15.95" customHeight="1" x14ac:dyDescent="0.2">
      <c r="A14" s="40"/>
      <c r="B14" s="41" t="s">
        <v>19</v>
      </c>
      <c r="C14" s="42">
        <f>Dodavka</f>
        <v>0</v>
      </c>
      <c r="D14" s="43" t="s">
        <v>156</v>
      </c>
      <c r="E14" s="44"/>
      <c r="F14" s="45"/>
      <c r="G14" s="42">
        <f>VRN</f>
        <v>0</v>
      </c>
    </row>
    <row r="15" spans="1:57" ht="15.95" customHeight="1" x14ac:dyDescent="0.2">
      <c r="A15" s="40" t="s">
        <v>20</v>
      </c>
      <c r="B15" s="41" t="s">
        <v>21</v>
      </c>
      <c r="C15" s="42">
        <f>Mont</f>
        <v>0</v>
      </c>
      <c r="D15" s="24"/>
      <c r="E15" s="46"/>
      <c r="F15" s="47"/>
      <c r="G15" s="42"/>
    </row>
    <row r="16" spans="1:57" ht="15.95" customHeight="1" x14ac:dyDescent="0.2">
      <c r="A16" s="40" t="s">
        <v>22</v>
      </c>
      <c r="B16" s="41" t="s">
        <v>23</v>
      </c>
      <c r="C16" s="42">
        <f>HSV</f>
        <v>0</v>
      </c>
      <c r="D16" s="24"/>
      <c r="E16" s="46"/>
      <c r="F16" s="47"/>
      <c r="G16" s="42"/>
    </row>
    <row r="17" spans="1:7" ht="15.95" customHeight="1" x14ac:dyDescent="0.2">
      <c r="A17" s="48" t="s">
        <v>24</v>
      </c>
      <c r="B17" s="41" t="s">
        <v>25</v>
      </c>
      <c r="C17" s="42">
        <f>PSV</f>
        <v>0</v>
      </c>
      <c r="D17" s="24"/>
      <c r="E17" s="46"/>
      <c r="F17" s="47"/>
      <c r="G17" s="42"/>
    </row>
    <row r="18" spans="1:7" ht="15.95" customHeight="1" x14ac:dyDescent="0.2">
      <c r="A18" s="49" t="s">
        <v>26</v>
      </c>
      <c r="B18" s="41"/>
      <c r="C18" s="42">
        <f>SUM(C14:C17)</f>
        <v>0</v>
      </c>
      <c r="D18" s="50"/>
      <c r="E18" s="46"/>
      <c r="F18" s="47"/>
      <c r="G18" s="42"/>
    </row>
    <row r="19" spans="1:7" ht="15.95" customHeight="1" x14ac:dyDescent="0.2">
      <c r="A19" s="49"/>
      <c r="B19" s="41"/>
      <c r="C19" s="42"/>
      <c r="D19" s="24"/>
      <c r="E19" s="46"/>
      <c r="F19" s="47"/>
      <c r="G19" s="42"/>
    </row>
    <row r="20" spans="1:7" ht="15.95" customHeight="1" x14ac:dyDescent="0.2">
      <c r="A20" s="49" t="s">
        <v>27</v>
      </c>
      <c r="B20" s="41"/>
      <c r="C20" s="42">
        <f>HZS</f>
        <v>0</v>
      </c>
      <c r="D20" s="24"/>
      <c r="E20" s="46"/>
      <c r="F20" s="47"/>
      <c r="G20" s="42"/>
    </row>
    <row r="21" spans="1:7" ht="15.95" customHeight="1" x14ac:dyDescent="0.2">
      <c r="A21" s="28" t="s">
        <v>28</v>
      </c>
      <c r="B21" s="11"/>
      <c r="C21" s="42">
        <f>C18+C20</f>
        <v>0</v>
      </c>
      <c r="D21" s="24" t="s">
        <v>29</v>
      </c>
      <c r="E21" s="46"/>
      <c r="F21" s="47"/>
      <c r="G21" s="42">
        <f>G22-SUM(G14:G20)</f>
        <v>0</v>
      </c>
    </row>
    <row r="22" spans="1:7" ht="15.95" customHeight="1" thickBot="1" x14ac:dyDescent="0.25">
      <c r="A22" s="24" t="s">
        <v>30</v>
      </c>
      <c r="B22" s="25"/>
      <c r="C22" s="51">
        <f>C21+G22</f>
        <v>0</v>
      </c>
      <c r="D22" s="52" t="s">
        <v>31</v>
      </c>
      <c r="E22" s="53"/>
      <c r="F22" s="54"/>
      <c r="G22" s="42">
        <f>VRN</f>
        <v>0</v>
      </c>
    </row>
    <row r="23" spans="1:7" x14ac:dyDescent="0.2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x14ac:dyDescent="0.2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x14ac:dyDescent="0.2">
      <c r="A25" s="28" t="s">
        <v>36</v>
      </c>
      <c r="B25" s="56"/>
      <c r="C25" s="29" t="s">
        <v>36</v>
      </c>
      <c r="D25" s="11"/>
      <c r="E25" s="29" t="s">
        <v>36</v>
      </c>
      <c r="F25" s="11"/>
      <c r="G25" s="12"/>
    </row>
    <row r="26" spans="1:7" x14ac:dyDescent="0.2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x14ac:dyDescent="0.2">
      <c r="A27" s="28"/>
      <c r="B27" s="11"/>
      <c r="C27" s="29"/>
      <c r="D27" s="11"/>
      <c r="E27" s="29"/>
      <c r="F27" s="11"/>
      <c r="G27" s="12"/>
    </row>
    <row r="28" spans="1:7" ht="97.5" customHeight="1" x14ac:dyDescent="0.2">
      <c r="A28" s="28"/>
      <c r="B28" s="11"/>
      <c r="C28" s="29"/>
      <c r="D28" s="11"/>
      <c r="E28" s="29"/>
      <c r="F28" s="11"/>
      <c r="G28" s="12"/>
    </row>
    <row r="29" spans="1:7" x14ac:dyDescent="0.2">
      <c r="A29" s="13" t="s">
        <v>39</v>
      </c>
      <c r="B29" s="15"/>
      <c r="C29" s="58">
        <v>0</v>
      </c>
      <c r="D29" s="15" t="s">
        <v>40</v>
      </c>
      <c r="E29" s="16"/>
      <c r="F29" s="59">
        <v>0</v>
      </c>
      <c r="G29" s="17"/>
    </row>
    <row r="30" spans="1:7" x14ac:dyDescent="0.2">
      <c r="A30" s="13" t="s">
        <v>39</v>
      </c>
      <c r="B30" s="15"/>
      <c r="C30" s="58">
        <v>15</v>
      </c>
      <c r="D30" s="15" t="s">
        <v>40</v>
      </c>
      <c r="E30" s="16"/>
      <c r="F30" s="59">
        <v>0</v>
      </c>
      <c r="G30" s="17"/>
    </row>
    <row r="31" spans="1:7" x14ac:dyDescent="0.2">
      <c r="A31" s="13" t="s">
        <v>41</v>
      </c>
      <c r="B31" s="15"/>
      <c r="C31" s="58">
        <v>15</v>
      </c>
      <c r="D31" s="15" t="s">
        <v>40</v>
      </c>
      <c r="E31" s="16"/>
      <c r="F31" s="60">
        <f>ROUND(PRODUCT(F30,C31/100),0)</f>
        <v>0</v>
      </c>
      <c r="G31" s="27"/>
    </row>
    <row r="32" spans="1:7" x14ac:dyDescent="0.2">
      <c r="A32" s="13" t="s">
        <v>39</v>
      </c>
      <c r="B32" s="15"/>
      <c r="C32" s="58">
        <v>21</v>
      </c>
      <c r="D32" s="15" t="s">
        <v>40</v>
      </c>
      <c r="E32" s="16"/>
      <c r="F32" s="59">
        <f>C22</f>
        <v>0</v>
      </c>
      <c r="G32" s="17"/>
    </row>
    <row r="33" spans="1:8" x14ac:dyDescent="0.2">
      <c r="A33" s="13" t="s">
        <v>41</v>
      </c>
      <c r="B33" s="15"/>
      <c r="C33" s="58">
        <v>21</v>
      </c>
      <c r="D33" s="15" t="s">
        <v>40</v>
      </c>
      <c r="E33" s="16"/>
      <c r="F33" s="60">
        <f>ROUND(PRODUCT(F32,C33/100),0)</f>
        <v>0</v>
      </c>
      <c r="G33" s="27"/>
    </row>
    <row r="34" spans="1:8" s="66" customFormat="1" ht="19.5" customHeight="1" thickBot="1" x14ac:dyDescent="0.3">
      <c r="A34" s="61" t="s">
        <v>42</v>
      </c>
      <c r="B34" s="62"/>
      <c r="C34" s="62"/>
      <c r="D34" s="62"/>
      <c r="E34" s="63"/>
      <c r="F34" s="64">
        <f>ROUND(SUM(F29:F33),0)</f>
        <v>0</v>
      </c>
      <c r="G34" s="65"/>
    </row>
    <row r="36" spans="1:8" x14ac:dyDescent="0.2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 x14ac:dyDescent="0.2">
      <c r="A37" s="67"/>
      <c r="B37" s="244"/>
      <c r="C37" s="244"/>
      <c r="D37" s="244"/>
      <c r="E37" s="244"/>
      <c r="F37" s="244"/>
      <c r="G37" s="244"/>
      <c r="H37" t="s">
        <v>4</v>
      </c>
    </row>
    <row r="38" spans="1:8" ht="12.75" customHeight="1" x14ac:dyDescent="0.2">
      <c r="A38" s="68"/>
      <c r="B38" s="244"/>
      <c r="C38" s="244"/>
      <c r="D38" s="244"/>
      <c r="E38" s="244"/>
      <c r="F38" s="244"/>
      <c r="G38" s="244"/>
      <c r="H38" t="s">
        <v>4</v>
      </c>
    </row>
    <row r="39" spans="1:8" x14ac:dyDescent="0.2">
      <c r="A39" s="68"/>
      <c r="B39" s="244"/>
      <c r="C39" s="244"/>
      <c r="D39" s="244"/>
      <c r="E39" s="244"/>
      <c r="F39" s="244"/>
      <c r="G39" s="244"/>
      <c r="H39" t="s">
        <v>4</v>
      </c>
    </row>
    <row r="40" spans="1:8" x14ac:dyDescent="0.2">
      <c r="A40" s="68"/>
      <c r="B40" s="244"/>
      <c r="C40" s="244"/>
      <c r="D40" s="244"/>
      <c r="E40" s="244"/>
      <c r="F40" s="244"/>
      <c r="G40" s="244"/>
      <c r="H40" t="s">
        <v>4</v>
      </c>
    </row>
    <row r="41" spans="1:8" x14ac:dyDescent="0.2">
      <c r="A41" s="68"/>
      <c r="B41" s="244"/>
      <c r="C41" s="244"/>
      <c r="D41" s="244"/>
      <c r="E41" s="244"/>
      <c r="F41" s="244"/>
      <c r="G41" s="244"/>
      <c r="H41" t="s">
        <v>4</v>
      </c>
    </row>
    <row r="42" spans="1:8" x14ac:dyDescent="0.2">
      <c r="A42" s="68"/>
      <c r="B42" s="244"/>
      <c r="C42" s="244"/>
      <c r="D42" s="244"/>
      <c r="E42" s="244"/>
      <c r="F42" s="244"/>
      <c r="G42" s="244"/>
      <c r="H42" t="s">
        <v>4</v>
      </c>
    </row>
    <row r="43" spans="1:8" x14ac:dyDescent="0.2">
      <c r="A43" s="68"/>
      <c r="B43" s="244"/>
      <c r="C43" s="244"/>
      <c r="D43" s="244"/>
      <c r="E43" s="244"/>
      <c r="F43" s="244"/>
      <c r="G43" s="244"/>
      <c r="H43" t="s">
        <v>4</v>
      </c>
    </row>
    <row r="44" spans="1:8" x14ac:dyDescent="0.2">
      <c r="A44" s="68"/>
      <c r="B44" s="244"/>
      <c r="C44" s="244"/>
      <c r="D44" s="244"/>
      <c r="E44" s="244"/>
      <c r="F44" s="244"/>
      <c r="G44" s="244"/>
      <c r="H44" t="s">
        <v>4</v>
      </c>
    </row>
    <row r="45" spans="1:8" ht="3" customHeight="1" x14ac:dyDescent="0.2">
      <c r="A45" s="68"/>
      <c r="B45" s="244"/>
      <c r="C45" s="244"/>
      <c r="D45" s="244"/>
      <c r="E45" s="244"/>
      <c r="F45" s="244"/>
      <c r="G45" s="244"/>
      <c r="H45" t="s">
        <v>4</v>
      </c>
    </row>
    <row r="46" spans="1:8" x14ac:dyDescent="0.2">
      <c r="B46" s="238"/>
      <c r="C46" s="238"/>
      <c r="D46" s="238"/>
      <c r="E46" s="238"/>
      <c r="F46" s="238"/>
      <c r="G46" s="238"/>
    </row>
    <row r="47" spans="1:8" x14ac:dyDescent="0.2">
      <c r="B47" s="238"/>
      <c r="C47" s="238"/>
      <c r="D47" s="238"/>
      <c r="E47" s="238"/>
      <c r="F47" s="238"/>
      <c r="G47" s="238"/>
    </row>
    <row r="48" spans="1:8" x14ac:dyDescent="0.2">
      <c r="B48" s="238"/>
      <c r="C48" s="238"/>
      <c r="D48" s="238"/>
      <c r="E48" s="238"/>
      <c r="F48" s="238"/>
      <c r="G48" s="238"/>
    </row>
    <row r="49" spans="2:7" x14ac:dyDescent="0.2">
      <c r="B49" s="238"/>
      <c r="C49" s="238"/>
      <c r="D49" s="238"/>
      <c r="E49" s="238"/>
      <c r="F49" s="238"/>
      <c r="G49" s="238"/>
    </row>
    <row r="50" spans="2:7" x14ac:dyDescent="0.2">
      <c r="B50" s="238"/>
      <c r="C50" s="238"/>
      <c r="D50" s="238"/>
      <c r="E50" s="238"/>
      <c r="F50" s="238"/>
      <c r="G50" s="238"/>
    </row>
    <row r="51" spans="2:7" x14ac:dyDescent="0.2">
      <c r="B51" s="238"/>
      <c r="C51" s="238"/>
      <c r="D51" s="238"/>
      <c r="E51" s="238"/>
      <c r="F51" s="238"/>
      <c r="G51" s="238"/>
    </row>
    <row r="52" spans="2:7" x14ac:dyDescent="0.2">
      <c r="B52" s="238"/>
      <c r="C52" s="238"/>
      <c r="D52" s="238"/>
      <c r="E52" s="238"/>
      <c r="F52" s="238"/>
      <c r="G52" s="238"/>
    </row>
    <row r="53" spans="2:7" x14ac:dyDescent="0.2">
      <c r="B53" s="238"/>
      <c r="C53" s="238"/>
      <c r="D53" s="238"/>
      <c r="E53" s="238"/>
      <c r="F53" s="238"/>
      <c r="G53" s="238"/>
    </row>
    <row r="54" spans="2:7" x14ac:dyDescent="0.2">
      <c r="B54" s="238"/>
      <c r="C54" s="238"/>
      <c r="D54" s="238"/>
      <c r="E54" s="238"/>
      <c r="F54" s="238"/>
      <c r="G54" s="238"/>
    </row>
    <row r="55" spans="2:7" x14ac:dyDescent="0.2">
      <c r="B55" s="238"/>
      <c r="C55" s="238"/>
      <c r="D55" s="238"/>
      <c r="E55" s="238"/>
      <c r="F55" s="238"/>
      <c r="G55" s="238"/>
    </row>
  </sheetData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B47:G47"/>
    <mergeCell ref="C7:D7"/>
    <mergeCell ref="C8:D8"/>
    <mergeCell ref="E11:G11"/>
    <mergeCell ref="B37:G45"/>
    <mergeCell ref="B46:G46"/>
  </mergeCells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BE68"/>
  <sheetViews>
    <sheetView workbookViewId="0">
      <selection activeCell="H17" sqref="H17:I17"/>
    </sheetView>
  </sheetViews>
  <sheetFormatPr defaultRowHeight="12.75" x14ac:dyDescent="0.2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57" ht="13.5" thickTop="1" x14ac:dyDescent="0.2">
      <c r="A1" s="245" t="s">
        <v>5</v>
      </c>
      <c r="B1" s="246"/>
      <c r="C1" s="69" t="str">
        <f>CONCATENATE(cislostavby," ",nazevstavby)</f>
        <v xml:space="preserve"> Výstavba zpomalovacích prahů na místní komunikaci</v>
      </c>
      <c r="D1" s="70"/>
      <c r="E1" s="71"/>
      <c r="F1" s="70"/>
      <c r="G1" s="72"/>
      <c r="H1" s="73"/>
      <c r="I1" s="74"/>
    </row>
    <row r="2" spans="1:57" ht="13.5" thickBot="1" x14ac:dyDescent="0.25">
      <c r="A2" s="247" t="s">
        <v>1</v>
      </c>
      <c r="B2" s="248"/>
      <c r="C2" s="75" t="str">
        <f>CONCATENATE(cisloobjektu," ",nazevobjektu)</f>
        <v xml:space="preserve"> </v>
      </c>
      <c r="D2" s="76"/>
      <c r="E2" s="77"/>
      <c r="F2" s="76"/>
      <c r="G2" s="249"/>
      <c r="H2" s="249"/>
      <c r="I2" s="250"/>
    </row>
    <row r="3" spans="1:57" ht="13.5" thickTop="1" x14ac:dyDescent="0.2">
      <c r="F3" s="11"/>
    </row>
    <row r="4" spans="1:57" ht="19.5" customHeight="1" x14ac:dyDescent="0.25">
      <c r="A4" s="78" t="s">
        <v>44</v>
      </c>
      <c r="B4" s="1"/>
      <c r="C4" s="1"/>
      <c r="D4" s="1"/>
      <c r="E4" s="79"/>
      <c r="F4" s="1"/>
      <c r="G4" s="1"/>
      <c r="H4" s="1"/>
      <c r="I4" s="1"/>
    </row>
    <row r="5" spans="1:57" ht="13.5" thickBot="1" x14ac:dyDescent="0.25"/>
    <row r="6" spans="1:57" s="11" customFormat="1" ht="13.5" thickBot="1" x14ac:dyDescent="0.25">
      <c r="A6" s="80"/>
      <c r="B6" s="81" t="s">
        <v>45</v>
      </c>
      <c r="C6" s="81"/>
      <c r="D6" s="82"/>
      <c r="E6" s="83" t="s">
        <v>46</v>
      </c>
      <c r="F6" s="84" t="s">
        <v>47</v>
      </c>
      <c r="G6" s="84" t="s">
        <v>48</v>
      </c>
      <c r="H6" s="84" t="s">
        <v>49</v>
      </c>
      <c r="I6" s="85" t="s">
        <v>27</v>
      </c>
    </row>
    <row r="7" spans="1:57" s="11" customFormat="1" x14ac:dyDescent="0.2">
      <c r="A7" s="172" t="str">
        <f>Položky!B7</f>
        <v>1</v>
      </c>
      <c r="B7" s="86" t="str">
        <f>Položky!C7</f>
        <v>Zemní práce</v>
      </c>
      <c r="C7" s="87"/>
      <c r="D7" s="88"/>
      <c r="E7" s="173">
        <f>Položky!BA18</f>
        <v>0</v>
      </c>
      <c r="F7" s="174">
        <f>Položky!BB18</f>
        <v>0</v>
      </c>
      <c r="G7" s="174">
        <f>Položky!BC18</f>
        <v>0</v>
      </c>
      <c r="H7" s="174">
        <f>Položky!BD18</f>
        <v>0</v>
      </c>
      <c r="I7" s="175">
        <f>Položky!BE18</f>
        <v>0</v>
      </c>
    </row>
    <row r="8" spans="1:57" s="11" customFormat="1" x14ac:dyDescent="0.2">
      <c r="A8" s="172" t="str">
        <f>Položky!B19</f>
        <v>5</v>
      </c>
      <c r="B8" s="86" t="str">
        <f>Položky!C19</f>
        <v>Komunikace</v>
      </c>
      <c r="C8" s="87"/>
      <c r="D8" s="88"/>
      <c r="E8" s="173">
        <f>Položky!BA27</f>
        <v>0</v>
      </c>
      <c r="F8" s="174">
        <f>Položky!BB27</f>
        <v>0</v>
      </c>
      <c r="G8" s="174">
        <f>Položky!BC27</f>
        <v>0</v>
      </c>
      <c r="H8" s="174">
        <f>Položky!BD27</f>
        <v>0</v>
      </c>
      <c r="I8" s="175">
        <f>Položky!BE27</f>
        <v>0</v>
      </c>
    </row>
    <row r="9" spans="1:57" s="11" customFormat="1" x14ac:dyDescent="0.2">
      <c r="A9" s="172" t="str">
        <f>Položky!B28</f>
        <v>91</v>
      </c>
      <c r="B9" s="86" t="str">
        <f>Položky!C28</f>
        <v>Doplňující práce na komunikaci</v>
      </c>
      <c r="C9" s="87"/>
      <c r="D9" s="88"/>
      <c r="E9" s="173">
        <f>Položky!BA43</f>
        <v>0</v>
      </c>
      <c r="F9" s="174">
        <f>Položky!BB43</f>
        <v>0</v>
      </c>
      <c r="G9" s="174">
        <f>Položky!BC43</f>
        <v>0</v>
      </c>
      <c r="H9" s="174">
        <f>Položky!BD43</f>
        <v>0</v>
      </c>
      <c r="I9" s="175">
        <f>Položky!BE43</f>
        <v>0</v>
      </c>
    </row>
    <row r="10" spans="1:57" s="11" customFormat="1" ht="13.5" thickBot="1" x14ac:dyDescent="0.25">
      <c r="A10" s="172" t="str">
        <f>Položky!B44</f>
        <v>99</v>
      </c>
      <c r="B10" s="86" t="str">
        <f>Položky!C44</f>
        <v>Staveništní přesun hmot</v>
      </c>
      <c r="C10" s="87"/>
      <c r="D10" s="88"/>
      <c r="E10" s="173">
        <f>Položky!BA54</f>
        <v>0</v>
      </c>
      <c r="F10" s="174">
        <f>Položky!BB54</f>
        <v>0</v>
      </c>
      <c r="G10" s="174">
        <f>Položky!BC54</f>
        <v>0</v>
      </c>
      <c r="H10" s="174">
        <f>Položky!BD54</f>
        <v>0</v>
      </c>
      <c r="I10" s="175">
        <f>Položky!BE54</f>
        <v>0</v>
      </c>
    </row>
    <row r="11" spans="1:57" s="94" customFormat="1" ht="13.5" thickBot="1" x14ac:dyDescent="0.25">
      <c r="A11" s="89"/>
      <c r="B11" s="81" t="s">
        <v>50</v>
      </c>
      <c r="C11" s="81"/>
      <c r="D11" s="90"/>
      <c r="E11" s="91">
        <f>SUM(E7:E10)</f>
        <v>0</v>
      </c>
      <c r="F11" s="92">
        <f>SUM(F7:F10)</f>
        <v>0</v>
      </c>
      <c r="G11" s="92">
        <f>SUM(G7:G10)</f>
        <v>0</v>
      </c>
      <c r="H11" s="92">
        <f>SUM(H7:H10)</f>
        <v>0</v>
      </c>
      <c r="I11" s="93">
        <f>SUM(I7:I10)</f>
        <v>0</v>
      </c>
    </row>
    <row r="12" spans="1:57" x14ac:dyDescent="0.2">
      <c r="A12" s="87"/>
      <c r="B12" s="87"/>
      <c r="C12" s="87"/>
      <c r="D12" s="87"/>
      <c r="E12" s="87"/>
      <c r="F12" s="87"/>
      <c r="G12" s="87"/>
      <c r="H12" s="87"/>
      <c r="I12" s="87"/>
    </row>
    <row r="13" spans="1:57" ht="19.5" customHeight="1" x14ac:dyDescent="0.25">
      <c r="A13" s="95" t="s">
        <v>51</v>
      </c>
      <c r="B13" s="95"/>
      <c r="C13" s="95"/>
      <c r="D13" s="95"/>
      <c r="E13" s="95"/>
      <c r="F13" s="95"/>
      <c r="G13" s="96"/>
      <c r="H13" s="95"/>
      <c r="I13" s="95"/>
      <c r="BA13" s="30"/>
      <c r="BB13" s="30"/>
      <c r="BC13" s="30"/>
      <c r="BD13" s="30"/>
      <c r="BE13" s="30"/>
    </row>
    <row r="14" spans="1:57" ht="13.5" thickBot="1" x14ac:dyDescent="0.25">
      <c r="A14" s="97"/>
      <c r="B14" s="97"/>
      <c r="C14" s="97"/>
      <c r="D14" s="97"/>
      <c r="E14" s="97"/>
      <c r="F14" s="97"/>
      <c r="G14" s="97"/>
      <c r="H14" s="97"/>
      <c r="I14" s="97"/>
    </row>
    <row r="15" spans="1:57" x14ac:dyDescent="0.2">
      <c r="A15" s="98" t="s">
        <v>52</v>
      </c>
      <c r="B15" s="99"/>
      <c r="C15" s="99"/>
      <c r="D15" s="100"/>
      <c r="E15" s="101" t="s">
        <v>53</v>
      </c>
      <c r="F15" s="102" t="s">
        <v>54</v>
      </c>
      <c r="G15" s="103" t="s">
        <v>55</v>
      </c>
      <c r="H15" s="104"/>
      <c r="I15" s="105" t="s">
        <v>53</v>
      </c>
    </row>
    <row r="16" spans="1:57" x14ac:dyDescent="0.2">
      <c r="A16" s="106" t="s">
        <v>156</v>
      </c>
      <c r="B16" s="107"/>
      <c r="C16" s="107"/>
      <c r="D16" s="108"/>
      <c r="E16" s="109">
        <f>VRN!F10</f>
        <v>0</v>
      </c>
      <c r="F16" s="110"/>
      <c r="G16" s="111">
        <f>CHOOSE(BA16+1,HSV+PSV,HSV+PSV+Mont,HSV+PSV+Dodavka+Mont,HSV,PSV,Mont,Dodavka,Mont+Dodavka,0)</f>
        <v>0</v>
      </c>
      <c r="H16" s="112"/>
      <c r="I16" s="113">
        <f>E16+F16*G16/100</f>
        <v>0</v>
      </c>
      <c r="BA16">
        <v>8</v>
      </c>
    </row>
    <row r="17" spans="1:9" ht="13.5" thickBot="1" x14ac:dyDescent="0.25">
      <c r="A17" s="114"/>
      <c r="B17" s="115" t="s">
        <v>56</v>
      </c>
      <c r="C17" s="116"/>
      <c r="D17" s="117"/>
      <c r="E17" s="118"/>
      <c r="F17" s="119"/>
      <c r="G17" s="119"/>
      <c r="H17" s="251">
        <f>I16</f>
        <v>0</v>
      </c>
      <c r="I17" s="252"/>
    </row>
    <row r="18" spans="1:9" x14ac:dyDescent="0.2">
      <c r="A18" s="97"/>
      <c r="B18" s="97"/>
      <c r="C18" s="97"/>
      <c r="D18" s="97"/>
      <c r="E18" s="97"/>
      <c r="F18" s="97"/>
      <c r="G18" s="97"/>
      <c r="H18" s="97"/>
      <c r="I18" s="97"/>
    </row>
    <row r="19" spans="1:9" x14ac:dyDescent="0.2">
      <c r="B19" s="94"/>
      <c r="F19" s="120"/>
      <c r="G19" s="121"/>
      <c r="H19" s="121"/>
      <c r="I19" s="122"/>
    </row>
    <row r="20" spans="1:9" x14ac:dyDescent="0.2">
      <c r="F20" s="120"/>
      <c r="G20" s="121"/>
      <c r="H20" s="121"/>
      <c r="I20" s="122"/>
    </row>
    <row r="21" spans="1:9" x14ac:dyDescent="0.2">
      <c r="F21" s="120"/>
      <c r="G21" s="121"/>
      <c r="H21" s="121"/>
      <c r="I21" s="122"/>
    </row>
    <row r="22" spans="1:9" x14ac:dyDescent="0.2">
      <c r="F22" s="120"/>
      <c r="G22" s="121"/>
      <c r="H22" s="121"/>
      <c r="I22" s="122"/>
    </row>
    <row r="23" spans="1:9" x14ac:dyDescent="0.2">
      <c r="F23" s="120"/>
      <c r="G23" s="121"/>
      <c r="H23" s="121"/>
      <c r="I23" s="122"/>
    </row>
    <row r="24" spans="1:9" x14ac:dyDescent="0.2">
      <c r="F24" s="120"/>
      <c r="G24" s="121"/>
      <c r="H24" s="121"/>
      <c r="I24" s="122"/>
    </row>
    <row r="25" spans="1:9" x14ac:dyDescent="0.2">
      <c r="F25" s="120"/>
      <c r="G25" s="121"/>
      <c r="H25" s="121"/>
      <c r="I25" s="122"/>
    </row>
    <row r="26" spans="1:9" x14ac:dyDescent="0.2">
      <c r="F26" s="120"/>
      <c r="G26" s="121"/>
      <c r="H26" s="121"/>
      <c r="I26" s="122"/>
    </row>
    <row r="27" spans="1:9" x14ac:dyDescent="0.2">
      <c r="F27" s="120"/>
      <c r="G27" s="121"/>
      <c r="H27" s="121"/>
      <c r="I27" s="122"/>
    </row>
    <row r="28" spans="1:9" x14ac:dyDescent="0.2">
      <c r="F28" s="120"/>
      <c r="G28" s="121"/>
      <c r="H28" s="121"/>
      <c r="I28" s="122"/>
    </row>
    <row r="29" spans="1:9" x14ac:dyDescent="0.2">
      <c r="F29" s="120"/>
      <c r="G29" s="121"/>
      <c r="H29" s="121"/>
      <c r="I29" s="122"/>
    </row>
    <row r="30" spans="1:9" x14ac:dyDescent="0.2">
      <c r="F30" s="120"/>
      <c r="G30" s="121"/>
      <c r="H30" s="121"/>
      <c r="I30" s="122"/>
    </row>
    <row r="31" spans="1:9" x14ac:dyDescent="0.2">
      <c r="F31" s="120"/>
      <c r="G31" s="121"/>
      <c r="H31" s="121"/>
      <c r="I31" s="122"/>
    </row>
    <row r="32" spans="1:9" x14ac:dyDescent="0.2">
      <c r="F32" s="120"/>
      <c r="G32" s="121"/>
      <c r="H32" s="121"/>
      <c r="I32" s="122"/>
    </row>
    <row r="33" spans="6:9" x14ac:dyDescent="0.2">
      <c r="F33" s="120"/>
      <c r="G33" s="121"/>
      <c r="H33" s="121"/>
      <c r="I33" s="122"/>
    </row>
    <row r="34" spans="6:9" x14ac:dyDescent="0.2">
      <c r="F34" s="120"/>
      <c r="G34" s="121"/>
      <c r="H34" s="121"/>
      <c r="I34" s="122"/>
    </row>
    <row r="35" spans="6:9" x14ac:dyDescent="0.2">
      <c r="F35" s="120"/>
      <c r="G35" s="121"/>
      <c r="H35" s="121"/>
      <c r="I35" s="122"/>
    </row>
    <row r="36" spans="6:9" x14ac:dyDescent="0.2">
      <c r="F36" s="120"/>
      <c r="G36" s="121"/>
      <c r="H36" s="121"/>
      <c r="I36" s="122"/>
    </row>
    <row r="37" spans="6:9" x14ac:dyDescent="0.2">
      <c r="F37" s="120"/>
      <c r="G37" s="121"/>
      <c r="H37" s="121"/>
      <c r="I37" s="122"/>
    </row>
    <row r="38" spans="6:9" x14ac:dyDescent="0.2">
      <c r="F38" s="120"/>
      <c r="G38" s="121"/>
      <c r="H38" s="121"/>
      <c r="I38" s="122"/>
    </row>
    <row r="39" spans="6:9" x14ac:dyDescent="0.2">
      <c r="F39" s="120"/>
      <c r="G39" s="121"/>
      <c r="H39" s="121"/>
      <c r="I39" s="122"/>
    </row>
    <row r="40" spans="6:9" x14ac:dyDescent="0.2">
      <c r="F40" s="120"/>
      <c r="G40" s="121"/>
      <c r="H40" s="121"/>
      <c r="I40" s="122"/>
    </row>
    <row r="41" spans="6:9" x14ac:dyDescent="0.2">
      <c r="F41" s="120"/>
      <c r="G41" s="121"/>
      <c r="H41" s="121"/>
      <c r="I41" s="122"/>
    </row>
    <row r="42" spans="6:9" x14ac:dyDescent="0.2">
      <c r="F42" s="120"/>
      <c r="G42" s="121"/>
      <c r="H42" s="121"/>
      <c r="I42" s="122"/>
    </row>
    <row r="43" spans="6:9" x14ac:dyDescent="0.2">
      <c r="F43" s="120"/>
      <c r="G43" s="121"/>
      <c r="H43" s="121"/>
      <c r="I43" s="122"/>
    </row>
    <row r="44" spans="6:9" x14ac:dyDescent="0.2">
      <c r="F44" s="120"/>
      <c r="G44" s="121"/>
      <c r="H44" s="121"/>
      <c r="I44" s="122"/>
    </row>
    <row r="45" spans="6:9" x14ac:dyDescent="0.2">
      <c r="F45" s="120"/>
      <c r="G45" s="121"/>
      <c r="H45" s="121"/>
      <c r="I45" s="122"/>
    </row>
    <row r="46" spans="6:9" x14ac:dyDescent="0.2">
      <c r="F46" s="120"/>
      <c r="G46" s="121"/>
      <c r="H46" s="121"/>
      <c r="I46" s="122"/>
    </row>
    <row r="47" spans="6:9" x14ac:dyDescent="0.2">
      <c r="F47" s="120"/>
      <c r="G47" s="121"/>
      <c r="H47" s="121"/>
      <c r="I47" s="122"/>
    </row>
    <row r="48" spans="6:9" x14ac:dyDescent="0.2">
      <c r="F48" s="120"/>
      <c r="G48" s="121"/>
      <c r="H48" s="121"/>
      <c r="I48" s="122"/>
    </row>
    <row r="49" spans="6:9" x14ac:dyDescent="0.2">
      <c r="F49" s="120"/>
      <c r="G49" s="121"/>
      <c r="H49" s="121"/>
      <c r="I49" s="122"/>
    </row>
    <row r="50" spans="6:9" x14ac:dyDescent="0.2">
      <c r="F50" s="120"/>
      <c r="G50" s="121"/>
      <c r="H50" s="121"/>
      <c r="I50" s="122"/>
    </row>
    <row r="51" spans="6:9" x14ac:dyDescent="0.2">
      <c r="F51" s="120"/>
      <c r="G51" s="121"/>
      <c r="H51" s="121"/>
      <c r="I51" s="122"/>
    </row>
    <row r="52" spans="6:9" x14ac:dyDescent="0.2">
      <c r="F52" s="120"/>
      <c r="G52" s="121"/>
      <c r="H52" s="121"/>
      <c r="I52" s="122"/>
    </row>
    <row r="53" spans="6:9" x14ac:dyDescent="0.2">
      <c r="F53" s="120"/>
      <c r="G53" s="121"/>
      <c r="H53" s="121"/>
      <c r="I53" s="122"/>
    </row>
    <row r="54" spans="6:9" x14ac:dyDescent="0.2">
      <c r="F54" s="120"/>
      <c r="G54" s="121"/>
      <c r="H54" s="121"/>
      <c r="I54" s="122"/>
    </row>
    <row r="55" spans="6:9" x14ac:dyDescent="0.2">
      <c r="F55" s="120"/>
      <c r="G55" s="121"/>
      <c r="H55" s="121"/>
      <c r="I55" s="122"/>
    </row>
    <row r="56" spans="6:9" x14ac:dyDescent="0.2">
      <c r="F56" s="120"/>
      <c r="G56" s="121"/>
      <c r="H56" s="121"/>
      <c r="I56" s="122"/>
    </row>
    <row r="57" spans="6:9" x14ac:dyDescent="0.2">
      <c r="F57" s="120"/>
      <c r="G57" s="121"/>
      <c r="H57" s="121"/>
      <c r="I57" s="122"/>
    </row>
    <row r="58" spans="6:9" x14ac:dyDescent="0.2">
      <c r="F58" s="120"/>
      <c r="G58" s="121"/>
      <c r="H58" s="121"/>
      <c r="I58" s="122"/>
    </row>
    <row r="59" spans="6:9" x14ac:dyDescent="0.2">
      <c r="F59" s="120"/>
      <c r="G59" s="121"/>
      <c r="H59" s="121"/>
      <c r="I59" s="122"/>
    </row>
    <row r="60" spans="6:9" x14ac:dyDescent="0.2">
      <c r="F60" s="120"/>
      <c r="G60" s="121"/>
      <c r="H60" s="121"/>
      <c r="I60" s="122"/>
    </row>
    <row r="61" spans="6:9" x14ac:dyDescent="0.2">
      <c r="F61" s="120"/>
      <c r="G61" s="121"/>
      <c r="H61" s="121"/>
      <c r="I61" s="122"/>
    </row>
    <row r="62" spans="6:9" x14ac:dyDescent="0.2">
      <c r="F62" s="120"/>
      <c r="G62" s="121"/>
      <c r="H62" s="121"/>
      <c r="I62" s="122"/>
    </row>
    <row r="63" spans="6:9" x14ac:dyDescent="0.2">
      <c r="F63" s="120"/>
      <c r="G63" s="121"/>
      <c r="H63" s="121"/>
      <c r="I63" s="122"/>
    </row>
    <row r="64" spans="6:9" x14ac:dyDescent="0.2">
      <c r="F64" s="120"/>
      <c r="G64" s="121"/>
      <c r="H64" s="121"/>
      <c r="I64" s="122"/>
    </row>
    <row r="65" spans="6:9" x14ac:dyDescent="0.2">
      <c r="F65" s="120"/>
      <c r="G65" s="121"/>
      <c r="H65" s="121"/>
      <c r="I65" s="122"/>
    </row>
    <row r="66" spans="6:9" x14ac:dyDescent="0.2">
      <c r="F66" s="120"/>
      <c r="G66" s="121"/>
      <c r="H66" s="121"/>
      <c r="I66" s="122"/>
    </row>
    <row r="67" spans="6:9" x14ac:dyDescent="0.2">
      <c r="F67" s="120"/>
      <c r="G67" s="121"/>
      <c r="H67" s="121"/>
      <c r="I67" s="122"/>
    </row>
    <row r="68" spans="6:9" x14ac:dyDescent="0.2">
      <c r="F68" s="120"/>
      <c r="G68" s="121"/>
      <c r="H68" s="121"/>
      <c r="I68" s="122"/>
    </row>
  </sheetData>
  <mergeCells count="4">
    <mergeCell ref="A1:B1"/>
    <mergeCell ref="A2:B2"/>
    <mergeCell ref="G2:I2"/>
    <mergeCell ref="H17:I17"/>
  </mergeCells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CZ127"/>
  <sheetViews>
    <sheetView showGridLines="0" showZeros="0" zoomScaleNormal="100" workbookViewId="0">
      <selection activeCell="F49" sqref="F49:F53"/>
    </sheetView>
  </sheetViews>
  <sheetFormatPr defaultRowHeight="12.75" x14ac:dyDescent="0.2"/>
  <cols>
    <col min="1" max="1" width="3.85546875" style="123" customWidth="1"/>
    <col min="2" max="2" width="13.140625" style="123" customWidth="1"/>
    <col min="3" max="3" width="43.140625" style="123" customWidth="1"/>
    <col min="4" max="4" width="5.5703125" style="123" customWidth="1"/>
    <col min="5" max="5" width="8.5703125" style="166" customWidth="1"/>
    <col min="6" max="6" width="9.85546875" style="123" customWidth="1"/>
    <col min="7" max="7" width="13.85546875" style="123" customWidth="1"/>
    <col min="8" max="8" width="15.7109375" style="123" customWidth="1"/>
    <col min="9" max="16384" width="9.140625" style="123"/>
  </cols>
  <sheetData>
    <row r="1" spans="1:104" ht="15.75" x14ac:dyDescent="0.25">
      <c r="A1" s="256" t="s">
        <v>57</v>
      </c>
      <c r="B1" s="256"/>
      <c r="C1" s="256"/>
      <c r="D1" s="256"/>
      <c r="E1" s="256"/>
      <c r="F1" s="256"/>
      <c r="G1" s="256"/>
    </row>
    <row r="2" spans="1:104" ht="13.5" thickBot="1" x14ac:dyDescent="0.25">
      <c r="A2" s="124"/>
      <c r="B2" s="125"/>
      <c r="C2" s="126"/>
      <c r="D2" s="126"/>
      <c r="E2" s="127"/>
      <c r="F2" s="126"/>
      <c r="G2" s="126"/>
    </row>
    <row r="3" spans="1:104" ht="13.5" thickTop="1" x14ac:dyDescent="0.2">
      <c r="A3" s="257" t="s">
        <v>5</v>
      </c>
      <c r="B3" s="258"/>
      <c r="C3" s="128" t="str">
        <f>CONCATENATE(cislostavby," ",nazevstavby)</f>
        <v xml:space="preserve"> Výstavba zpomalovacích prahů na místní komunikaci</v>
      </c>
      <c r="D3" s="129"/>
      <c r="E3" s="130"/>
      <c r="F3" s="131">
        <f>Rekapitulace!H1</f>
        <v>0</v>
      </c>
      <c r="G3" s="129"/>
      <c r="H3" s="176"/>
    </row>
    <row r="4" spans="1:104" ht="13.5" thickBot="1" x14ac:dyDescent="0.25">
      <c r="A4" s="259" t="s">
        <v>1</v>
      </c>
      <c r="B4" s="260"/>
      <c r="C4" s="132" t="str">
        <f>CONCATENATE(cisloobjektu," ",nazevobjektu)</f>
        <v xml:space="preserve"> </v>
      </c>
      <c r="D4" s="133"/>
      <c r="E4" s="261"/>
      <c r="F4" s="261"/>
      <c r="G4" s="261"/>
      <c r="H4" s="177"/>
    </row>
    <row r="5" spans="1:104" ht="13.5" thickTop="1" x14ac:dyDescent="0.2">
      <c r="A5" s="134"/>
      <c r="B5" s="135"/>
      <c r="C5" s="135"/>
      <c r="D5" s="124"/>
      <c r="E5" s="136"/>
      <c r="F5" s="124"/>
      <c r="G5" s="137"/>
    </row>
    <row r="6" spans="1:104" x14ac:dyDescent="0.2">
      <c r="A6" s="138" t="s">
        <v>58</v>
      </c>
      <c r="B6" s="139" t="s">
        <v>59</v>
      </c>
      <c r="C6" s="139" t="s">
        <v>60</v>
      </c>
      <c r="D6" s="139" t="s">
        <v>61</v>
      </c>
      <c r="E6" s="140" t="s">
        <v>62</v>
      </c>
      <c r="F6" s="139" t="s">
        <v>63</v>
      </c>
      <c r="G6" s="141" t="s">
        <v>64</v>
      </c>
      <c r="H6" s="141" t="s">
        <v>123</v>
      </c>
    </row>
    <row r="7" spans="1:104" x14ac:dyDescent="0.2">
      <c r="A7" s="142" t="s">
        <v>65</v>
      </c>
      <c r="B7" s="143" t="s">
        <v>66</v>
      </c>
      <c r="C7" s="144" t="s">
        <v>67</v>
      </c>
      <c r="D7" s="145"/>
      <c r="E7" s="146"/>
      <c r="F7" s="146"/>
      <c r="G7" s="147"/>
      <c r="H7" s="178"/>
      <c r="I7" s="148"/>
      <c r="O7" s="149">
        <v>1</v>
      </c>
    </row>
    <row r="8" spans="1:104" x14ac:dyDescent="0.2">
      <c r="A8" s="231">
        <v>1</v>
      </c>
      <c r="B8" s="151" t="s">
        <v>175</v>
      </c>
      <c r="C8" s="152" t="s">
        <v>176</v>
      </c>
      <c r="D8" s="153" t="s">
        <v>76</v>
      </c>
      <c r="E8" s="154">
        <v>51.6</v>
      </c>
      <c r="F8" s="154"/>
      <c r="G8" s="155">
        <f>E8*F8</f>
        <v>0</v>
      </c>
      <c r="H8" s="179" t="s">
        <v>124</v>
      </c>
      <c r="I8" s="148"/>
      <c r="O8" s="149"/>
    </row>
    <row r="9" spans="1:104" x14ac:dyDescent="0.2">
      <c r="A9" s="231"/>
      <c r="B9" s="157"/>
      <c r="C9" s="253" t="s">
        <v>177</v>
      </c>
      <c r="D9" s="254"/>
      <c r="E9" s="254"/>
      <c r="F9" s="254"/>
      <c r="G9" s="255"/>
      <c r="H9" s="180"/>
      <c r="I9" s="148"/>
      <c r="O9" s="149"/>
    </row>
    <row r="10" spans="1:104" x14ac:dyDescent="0.2">
      <c r="A10" s="231">
        <v>2</v>
      </c>
      <c r="B10" s="151" t="s">
        <v>178</v>
      </c>
      <c r="C10" s="152" t="s">
        <v>179</v>
      </c>
      <c r="D10" s="153" t="s">
        <v>180</v>
      </c>
      <c r="E10" s="154">
        <v>10.199999999999999</v>
      </c>
      <c r="F10" s="154"/>
      <c r="G10" s="155">
        <f>E10*F10</f>
        <v>0</v>
      </c>
      <c r="H10" s="179" t="s">
        <v>124</v>
      </c>
      <c r="I10" s="148"/>
      <c r="O10" s="149"/>
    </row>
    <row r="11" spans="1:104" x14ac:dyDescent="0.2">
      <c r="A11" s="231"/>
      <c r="B11" s="143"/>
      <c r="C11" s="253" t="s">
        <v>177</v>
      </c>
      <c r="D11" s="254"/>
      <c r="E11" s="254"/>
      <c r="F11" s="254"/>
      <c r="G11" s="255"/>
      <c r="H11" s="181"/>
      <c r="I11" s="148"/>
      <c r="O11" s="149"/>
    </row>
    <row r="12" spans="1:104" x14ac:dyDescent="0.2">
      <c r="A12" s="231">
        <v>3</v>
      </c>
      <c r="B12" s="151" t="s">
        <v>181</v>
      </c>
      <c r="C12" s="152" t="s">
        <v>182</v>
      </c>
      <c r="D12" s="228" t="s">
        <v>180</v>
      </c>
      <c r="E12" s="229">
        <v>2.1</v>
      </c>
      <c r="F12" s="229"/>
      <c r="G12" s="230">
        <f>E12*F12</f>
        <v>0</v>
      </c>
      <c r="H12" s="179" t="s">
        <v>124</v>
      </c>
      <c r="I12" s="148"/>
      <c r="O12" s="149"/>
    </row>
    <row r="13" spans="1:104" x14ac:dyDescent="0.2">
      <c r="A13" s="231">
        <v>4</v>
      </c>
      <c r="B13" s="151" t="s">
        <v>183</v>
      </c>
      <c r="C13" s="152" t="s">
        <v>184</v>
      </c>
      <c r="D13" s="153" t="s">
        <v>180</v>
      </c>
      <c r="E13" s="154">
        <f>E10</f>
        <v>10.199999999999999</v>
      </c>
      <c r="F13" s="154"/>
      <c r="G13" s="155">
        <f>E13*F13</f>
        <v>0</v>
      </c>
      <c r="H13" s="179" t="s">
        <v>124</v>
      </c>
      <c r="I13" s="148"/>
      <c r="O13" s="149"/>
    </row>
    <row r="14" spans="1:104" x14ac:dyDescent="0.2">
      <c r="A14" s="150">
        <v>5</v>
      </c>
      <c r="B14" s="151" t="s">
        <v>70</v>
      </c>
      <c r="C14" s="152" t="s">
        <v>71</v>
      </c>
      <c r="D14" s="153" t="s">
        <v>72</v>
      </c>
      <c r="E14" s="154">
        <v>30.6</v>
      </c>
      <c r="F14" s="154"/>
      <c r="G14" s="155">
        <f>E14*F14</f>
        <v>0</v>
      </c>
      <c r="H14" s="179" t="s">
        <v>124</v>
      </c>
      <c r="O14" s="149">
        <v>2</v>
      </c>
      <c r="AA14" s="123">
        <v>12</v>
      </c>
      <c r="AB14" s="123">
        <v>0</v>
      </c>
      <c r="AC14" s="123">
        <v>1</v>
      </c>
      <c r="AZ14" s="123">
        <v>1</v>
      </c>
      <c r="BA14" s="123">
        <f>IF(AZ14=1,G14,0)</f>
        <v>0</v>
      </c>
      <c r="BB14" s="123">
        <f>IF(AZ14=2,G14,0)</f>
        <v>0</v>
      </c>
      <c r="BC14" s="123">
        <f>IF(AZ14=3,G14,0)</f>
        <v>0</v>
      </c>
      <c r="BD14" s="123">
        <f>IF(AZ14=4,G14,0)</f>
        <v>0</v>
      </c>
      <c r="BE14" s="123">
        <f>IF(AZ14=5,G14,0)</f>
        <v>0</v>
      </c>
      <c r="CZ14" s="123">
        <v>0</v>
      </c>
    </row>
    <row r="15" spans="1:104" x14ac:dyDescent="0.2">
      <c r="A15" s="156"/>
      <c r="B15" s="157"/>
      <c r="C15" s="253" t="s">
        <v>73</v>
      </c>
      <c r="D15" s="254"/>
      <c r="E15" s="254"/>
      <c r="F15" s="254"/>
      <c r="G15" s="255"/>
      <c r="H15" s="180"/>
      <c r="O15" s="149">
        <v>3</v>
      </c>
    </row>
    <row r="16" spans="1:104" x14ac:dyDescent="0.2">
      <c r="A16" s="150">
        <v>6</v>
      </c>
      <c r="B16" s="151" t="s">
        <v>74</v>
      </c>
      <c r="C16" s="152" t="s">
        <v>75</v>
      </c>
      <c r="D16" s="153" t="s">
        <v>76</v>
      </c>
      <c r="E16" s="154">
        <v>51.6</v>
      </c>
      <c r="F16" s="154"/>
      <c r="G16" s="155">
        <f>E16*F16</f>
        <v>0</v>
      </c>
      <c r="H16" s="179" t="s">
        <v>124</v>
      </c>
      <c r="N16" s="149">
        <v>2</v>
      </c>
      <c r="Z16" s="123">
        <v>12</v>
      </c>
      <c r="AA16" s="123">
        <v>0</v>
      </c>
      <c r="AB16" s="123">
        <v>2</v>
      </c>
      <c r="AY16" s="123">
        <v>1</v>
      </c>
      <c r="AZ16" s="123">
        <f>IF(AY16=1,G16,0)</f>
        <v>0</v>
      </c>
      <c r="BA16" s="123">
        <f>IF(AY16=2,G16,0)</f>
        <v>0</v>
      </c>
      <c r="BB16" s="123">
        <f>IF(AY16=3,G16,0)</f>
        <v>0</v>
      </c>
      <c r="BC16" s="123">
        <f>IF(AY16=4,G16,0)</f>
        <v>0</v>
      </c>
      <c r="BD16" s="123">
        <f>IF(AY16=5,G16,0)</f>
        <v>0</v>
      </c>
      <c r="CY16" s="123">
        <v>0</v>
      </c>
    </row>
    <row r="17" spans="1:104" x14ac:dyDescent="0.2">
      <c r="A17" s="156"/>
      <c r="B17" s="157"/>
      <c r="C17" s="253" t="s">
        <v>77</v>
      </c>
      <c r="D17" s="254"/>
      <c r="E17" s="254"/>
      <c r="F17" s="254"/>
      <c r="G17" s="255"/>
      <c r="H17" s="180"/>
      <c r="O17" s="149">
        <v>3</v>
      </c>
    </row>
    <row r="18" spans="1:104" x14ac:dyDescent="0.2">
      <c r="A18" s="158"/>
      <c r="B18" s="159" t="s">
        <v>68</v>
      </c>
      <c r="C18" s="160" t="str">
        <f>CONCATENATE(B7," ",C7)</f>
        <v>1 Zemní práce</v>
      </c>
      <c r="D18" s="158"/>
      <c r="E18" s="161"/>
      <c r="F18" s="161"/>
      <c r="G18" s="162">
        <f>SUM(G7:G17)</f>
        <v>0</v>
      </c>
      <c r="H18" s="182"/>
      <c r="O18" s="149">
        <v>4</v>
      </c>
      <c r="BA18" s="163">
        <f>SUM(BA7:BA17)</f>
        <v>0</v>
      </c>
      <c r="BB18" s="163">
        <f>SUM(BB7:BB17)</f>
        <v>0</v>
      </c>
      <c r="BC18" s="163">
        <f>SUM(BC7:BC17)</f>
        <v>0</v>
      </c>
      <c r="BD18" s="163">
        <f>SUM(BD7:BD17)</f>
        <v>0</v>
      </c>
      <c r="BE18" s="163">
        <f>SUM(BE7:BE17)</f>
        <v>0</v>
      </c>
    </row>
    <row r="19" spans="1:104" x14ac:dyDescent="0.2">
      <c r="A19" s="142" t="s">
        <v>65</v>
      </c>
      <c r="B19" s="143" t="s">
        <v>78</v>
      </c>
      <c r="C19" s="144" t="s">
        <v>79</v>
      </c>
      <c r="D19" s="145"/>
      <c r="E19" s="146"/>
      <c r="F19" s="146"/>
      <c r="G19" s="147"/>
      <c r="H19" s="181"/>
      <c r="I19" s="148"/>
      <c r="O19" s="149">
        <v>1</v>
      </c>
    </row>
    <row r="20" spans="1:104" x14ac:dyDescent="0.2">
      <c r="A20" s="150">
        <v>4</v>
      </c>
      <c r="B20" s="151" t="s">
        <v>167</v>
      </c>
      <c r="C20" s="152" t="s">
        <v>168</v>
      </c>
      <c r="D20" s="153" t="s">
        <v>76</v>
      </c>
      <c r="E20" s="154">
        <v>51.6</v>
      </c>
      <c r="F20" s="154"/>
      <c r="G20" s="155">
        <f>E20*F20</f>
        <v>0</v>
      </c>
      <c r="H20" s="179" t="s">
        <v>124</v>
      </c>
      <c r="O20" s="149">
        <v>2</v>
      </c>
      <c r="AA20" s="123">
        <v>12</v>
      </c>
      <c r="AB20" s="123">
        <v>0</v>
      </c>
      <c r="AC20" s="123">
        <v>4</v>
      </c>
      <c r="AZ20" s="123">
        <v>1</v>
      </c>
      <c r="BA20" s="123">
        <f>IF(AZ20=1,G20,0)</f>
        <v>0</v>
      </c>
      <c r="BB20" s="123">
        <f>IF(AZ20=2,G20,0)</f>
        <v>0</v>
      </c>
      <c r="BC20" s="123">
        <f>IF(AZ20=3,G20,0)</f>
        <v>0</v>
      </c>
      <c r="BD20" s="123">
        <f>IF(AZ20=4,G20,0)</f>
        <v>0</v>
      </c>
      <c r="BE20" s="123">
        <f>IF(AZ20=5,G20,0)</f>
        <v>0</v>
      </c>
      <c r="CZ20" s="123">
        <v>0.12715000000000001</v>
      </c>
    </row>
    <row r="21" spans="1:104" x14ac:dyDescent="0.2">
      <c r="A21" s="156"/>
      <c r="B21" s="157"/>
      <c r="C21" s="253" t="s">
        <v>77</v>
      </c>
      <c r="D21" s="254"/>
      <c r="E21" s="254"/>
      <c r="F21" s="254"/>
      <c r="G21" s="255"/>
      <c r="H21" s="180"/>
      <c r="O21" s="149">
        <v>3</v>
      </c>
    </row>
    <row r="22" spans="1:104" x14ac:dyDescent="0.2">
      <c r="A22" s="150">
        <v>5</v>
      </c>
      <c r="B22" s="151" t="s">
        <v>169</v>
      </c>
      <c r="C22" s="152" t="s">
        <v>170</v>
      </c>
      <c r="D22" s="153" t="s">
        <v>76</v>
      </c>
      <c r="E22" s="154">
        <v>51.6</v>
      </c>
      <c r="F22" s="154"/>
      <c r="G22" s="155">
        <f>E22*F22</f>
        <v>0</v>
      </c>
      <c r="H22" s="179" t="s">
        <v>124</v>
      </c>
      <c r="O22" s="149">
        <v>2</v>
      </c>
      <c r="AA22" s="123">
        <v>12</v>
      </c>
      <c r="AB22" s="123">
        <v>0</v>
      </c>
      <c r="AC22" s="123">
        <v>5</v>
      </c>
      <c r="AZ22" s="123">
        <v>1</v>
      </c>
      <c r="BA22" s="123">
        <f>IF(AZ22=1,G22,0)</f>
        <v>0</v>
      </c>
      <c r="BB22" s="123">
        <f>IF(AZ22=2,G22,0)</f>
        <v>0</v>
      </c>
      <c r="BC22" s="123">
        <f>IF(AZ22=3,G22,0)</f>
        <v>0</v>
      </c>
      <c r="BD22" s="123">
        <f>IF(AZ22=4,G22,0)</f>
        <v>0</v>
      </c>
      <c r="BE22" s="123">
        <f>IF(AZ22=5,G22,0)</f>
        <v>0</v>
      </c>
      <c r="CZ22" s="123">
        <v>7.1000000000000002E-4</v>
      </c>
    </row>
    <row r="23" spans="1:104" s="226" customFormat="1" ht="45" x14ac:dyDescent="0.2">
      <c r="A23" s="225">
        <v>6</v>
      </c>
      <c r="B23" s="232" t="s">
        <v>171</v>
      </c>
      <c r="C23" s="233" t="s">
        <v>172</v>
      </c>
      <c r="D23" s="234" t="s">
        <v>76</v>
      </c>
      <c r="E23" s="235">
        <v>52.4</v>
      </c>
      <c r="F23" s="235"/>
      <c r="G23" s="236">
        <f>E23*F23</f>
        <v>0</v>
      </c>
      <c r="H23" s="237" t="s">
        <v>124</v>
      </c>
      <c r="O23" s="227">
        <v>2</v>
      </c>
      <c r="AA23" s="226">
        <v>12</v>
      </c>
      <c r="AB23" s="226">
        <v>0</v>
      </c>
      <c r="AC23" s="226">
        <v>6</v>
      </c>
      <c r="AZ23" s="226">
        <v>1</v>
      </c>
      <c r="BA23" s="226">
        <f>IF(AZ23=1,G23,0)</f>
        <v>0</v>
      </c>
      <c r="BB23" s="226">
        <f>IF(AZ23=2,G23,0)</f>
        <v>0</v>
      </c>
      <c r="BC23" s="226">
        <f>IF(AZ23=3,G23,0)</f>
        <v>0</v>
      </c>
      <c r="BD23" s="226">
        <f>IF(AZ23=4,G23,0)</f>
        <v>0</v>
      </c>
      <c r="BE23" s="226">
        <f>IF(AZ23=5,G23,0)</f>
        <v>0</v>
      </c>
      <c r="CZ23" s="226">
        <v>0.12966</v>
      </c>
    </row>
    <row r="24" spans="1:104" x14ac:dyDescent="0.2">
      <c r="A24" s="150">
        <v>7</v>
      </c>
      <c r="B24" s="151" t="s">
        <v>173</v>
      </c>
      <c r="C24" s="152" t="s">
        <v>174</v>
      </c>
      <c r="D24" s="153" t="s">
        <v>76</v>
      </c>
      <c r="E24" s="154">
        <v>53.5</v>
      </c>
      <c r="F24" s="154"/>
      <c r="G24" s="155">
        <f>E24*F24</f>
        <v>0</v>
      </c>
      <c r="H24" s="179" t="s">
        <v>124</v>
      </c>
      <c r="O24" s="149">
        <v>2</v>
      </c>
      <c r="AA24" s="123">
        <v>12</v>
      </c>
      <c r="AB24" s="123">
        <v>0</v>
      </c>
      <c r="AC24" s="123">
        <v>7</v>
      </c>
      <c r="AZ24" s="123">
        <v>1</v>
      </c>
      <c r="BA24" s="123">
        <f>IF(AZ24=1,G24,0)</f>
        <v>0</v>
      </c>
      <c r="BB24" s="123">
        <f>IF(AZ24=2,G24,0)</f>
        <v>0</v>
      </c>
      <c r="BC24" s="123">
        <f>IF(AZ24=3,G24,0)</f>
        <v>0</v>
      </c>
      <c r="BD24" s="123">
        <f>IF(AZ24=4,G24,0)</f>
        <v>0</v>
      </c>
      <c r="BE24" s="123">
        <f>IF(AZ24=5,G24,0)</f>
        <v>0</v>
      </c>
      <c r="CZ24" s="123">
        <v>6.5199999999999998E-3</v>
      </c>
    </row>
    <row r="25" spans="1:104" x14ac:dyDescent="0.2">
      <c r="A25" s="150">
        <v>8</v>
      </c>
      <c r="B25" s="151" t="s">
        <v>80</v>
      </c>
      <c r="C25" s="152" t="s">
        <v>81</v>
      </c>
      <c r="D25" s="153" t="s">
        <v>72</v>
      </c>
      <c r="E25" s="154">
        <v>30.6</v>
      </c>
      <c r="F25" s="154"/>
      <c r="G25" s="155">
        <f>E25*F25</f>
        <v>0</v>
      </c>
      <c r="H25" s="179" t="s">
        <v>124</v>
      </c>
      <c r="O25" s="149">
        <v>2</v>
      </c>
      <c r="AA25" s="123">
        <v>12</v>
      </c>
      <c r="AB25" s="123">
        <v>0</v>
      </c>
      <c r="AC25" s="123">
        <v>8</v>
      </c>
      <c r="AZ25" s="123">
        <v>1</v>
      </c>
      <c r="BA25" s="123">
        <f>IF(AZ25=1,G25,0)</f>
        <v>0</v>
      </c>
      <c r="BB25" s="123">
        <f>IF(AZ25=2,G25,0)</f>
        <v>0</v>
      </c>
      <c r="BC25" s="123">
        <f>IF(AZ25=3,G25,0)</f>
        <v>0</v>
      </c>
      <c r="BD25" s="123">
        <f>IF(AZ25=4,G25,0)</f>
        <v>0</v>
      </c>
      <c r="BE25" s="123">
        <f>IF(AZ25=5,G25,0)</f>
        <v>0</v>
      </c>
      <c r="CZ25" s="123">
        <v>4.3E-3</v>
      </c>
    </row>
    <row r="26" spans="1:104" x14ac:dyDescent="0.2">
      <c r="A26" s="156"/>
      <c r="B26" s="157"/>
      <c r="C26" s="253" t="s">
        <v>73</v>
      </c>
      <c r="D26" s="254"/>
      <c r="E26" s="254"/>
      <c r="F26" s="254"/>
      <c r="G26" s="255"/>
      <c r="H26" s="180"/>
      <c r="O26" s="149">
        <v>3</v>
      </c>
    </row>
    <row r="27" spans="1:104" x14ac:dyDescent="0.2">
      <c r="A27" s="158"/>
      <c r="B27" s="159" t="s">
        <v>68</v>
      </c>
      <c r="C27" s="160" t="str">
        <f>CONCATENATE(B19," ",C19)</f>
        <v>5 Komunikace</v>
      </c>
      <c r="D27" s="158"/>
      <c r="E27" s="161"/>
      <c r="F27" s="161"/>
      <c r="G27" s="162">
        <f>SUM(G19:G26)</f>
        <v>0</v>
      </c>
      <c r="H27" s="182"/>
      <c r="O27" s="149">
        <v>4</v>
      </c>
      <c r="BA27" s="163">
        <f>SUM(BA19:BA26)</f>
        <v>0</v>
      </c>
      <c r="BB27" s="163">
        <f>SUM(BB19:BB26)</f>
        <v>0</v>
      </c>
      <c r="BC27" s="163">
        <f>SUM(BC19:BC26)</f>
        <v>0</v>
      </c>
      <c r="BD27" s="163">
        <f>SUM(BD19:BD26)</f>
        <v>0</v>
      </c>
      <c r="BE27" s="163">
        <f>SUM(BE19:BE26)</f>
        <v>0</v>
      </c>
    </row>
    <row r="28" spans="1:104" x14ac:dyDescent="0.2">
      <c r="A28" s="142" t="s">
        <v>65</v>
      </c>
      <c r="B28" s="143" t="s">
        <v>82</v>
      </c>
      <c r="C28" s="144" t="s">
        <v>83</v>
      </c>
      <c r="D28" s="145"/>
      <c r="E28" s="146"/>
      <c r="F28" s="146"/>
      <c r="G28" s="147"/>
      <c r="H28" s="181"/>
      <c r="I28" s="148"/>
      <c r="O28" s="149">
        <v>1</v>
      </c>
    </row>
    <row r="29" spans="1:104" x14ac:dyDescent="0.2">
      <c r="A29" s="150">
        <v>9</v>
      </c>
      <c r="B29" s="151" t="s">
        <v>84</v>
      </c>
      <c r="C29" s="152" t="s">
        <v>85</v>
      </c>
      <c r="D29" s="153" t="s">
        <v>86</v>
      </c>
      <c r="E29" s="154">
        <v>6</v>
      </c>
      <c r="F29" s="154"/>
      <c r="G29" s="155">
        <f>E29*F29</f>
        <v>0</v>
      </c>
      <c r="H29" s="179" t="s">
        <v>124</v>
      </c>
      <c r="O29" s="149">
        <v>2</v>
      </c>
      <c r="AA29" s="123">
        <v>12</v>
      </c>
      <c r="AB29" s="123">
        <v>0</v>
      </c>
      <c r="AC29" s="123">
        <v>9</v>
      </c>
      <c r="AZ29" s="123">
        <v>1</v>
      </c>
      <c r="BA29" s="123">
        <f>IF(AZ29=1,G29,0)</f>
        <v>0</v>
      </c>
      <c r="BB29" s="123">
        <f>IF(AZ29=2,G29,0)</f>
        <v>0</v>
      </c>
      <c r="BC29" s="123">
        <f>IF(AZ29=3,G29,0)</f>
        <v>0</v>
      </c>
      <c r="BD29" s="123">
        <f>IF(AZ29=4,G29,0)</f>
        <v>0</v>
      </c>
      <c r="BE29" s="123">
        <f>IF(AZ29=5,G29,0)</f>
        <v>0</v>
      </c>
      <c r="CZ29" s="123">
        <v>0.25</v>
      </c>
    </row>
    <row r="30" spans="1:104" x14ac:dyDescent="0.2">
      <c r="A30" s="156"/>
      <c r="B30" s="157"/>
      <c r="C30" s="253" t="s">
        <v>87</v>
      </c>
      <c r="D30" s="254"/>
      <c r="E30" s="254"/>
      <c r="F30" s="254"/>
      <c r="G30" s="255"/>
      <c r="H30" s="180"/>
      <c r="O30" s="149">
        <v>3</v>
      </c>
    </row>
    <row r="31" spans="1:104" ht="15" customHeight="1" x14ac:dyDescent="0.2">
      <c r="A31" s="150">
        <v>10</v>
      </c>
      <c r="B31" s="151" t="s">
        <v>88</v>
      </c>
      <c r="C31" s="152" t="s">
        <v>163</v>
      </c>
      <c r="D31" s="153" t="s">
        <v>86</v>
      </c>
      <c r="E31" s="154">
        <v>6</v>
      </c>
      <c r="F31" s="154"/>
      <c r="G31" s="155">
        <f t="shared" ref="G31:G38" si="0">E31*F31</f>
        <v>0</v>
      </c>
      <c r="H31" s="179" t="s">
        <v>124</v>
      </c>
      <c r="O31" s="149">
        <v>2</v>
      </c>
      <c r="AA31" s="123">
        <v>12</v>
      </c>
      <c r="AB31" s="123">
        <v>1</v>
      </c>
      <c r="AC31" s="123">
        <v>10</v>
      </c>
      <c r="AZ31" s="123">
        <v>1</v>
      </c>
      <c r="BA31" s="123">
        <f t="shared" ref="BA31:BA38" si="1">IF(AZ31=1,G31,0)</f>
        <v>0</v>
      </c>
      <c r="BB31" s="123">
        <f t="shared" ref="BB31:BB38" si="2">IF(AZ31=2,G31,0)</f>
        <v>0</v>
      </c>
      <c r="BC31" s="123">
        <f t="shared" ref="BC31:BC38" si="3">IF(AZ31=3,G31,0)</f>
        <v>0</v>
      </c>
      <c r="BD31" s="123">
        <f t="shared" ref="BD31:BD38" si="4">IF(AZ31=4,G31,0)</f>
        <v>0</v>
      </c>
      <c r="BE31" s="123">
        <f t="shared" ref="BE31:BE38" si="5">IF(AZ31=5,G31,0)</f>
        <v>0</v>
      </c>
      <c r="CZ31" s="123">
        <v>5.1000000000000004E-3</v>
      </c>
    </row>
    <row r="32" spans="1:104" x14ac:dyDescent="0.2">
      <c r="A32" s="150"/>
      <c r="B32" s="151"/>
      <c r="C32" s="253" t="s">
        <v>161</v>
      </c>
      <c r="D32" s="254"/>
      <c r="E32" s="254"/>
      <c r="F32" s="254"/>
      <c r="G32" s="255"/>
      <c r="H32" s="179"/>
      <c r="O32" s="149"/>
    </row>
    <row r="33" spans="1:104" x14ac:dyDescent="0.2">
      <c r="A33" s="150"/>
      <c r="B33" s="151"/>
      <c r="C33" s="253" t="s">
        <v>162</v>
      </c>
      <c r="D33" s="254"/>
      <c r="E33" s="254"/>
      <c r="F33" s="254"/>
      <c r="G33" s="255"/>
      <c r="H33" s="179"/>
      <c r="O33" s="149"/>
    </row>
    <row r="34" spans="1:104" x14ac:dyDescent="0.2">
      <c r="A34" s="150">
        <v>11</v>
      </c>
      <c r="B34" s="151" t="s">
        <v>89</v>
      </c>
      <c r="C34" s="152" t="s">
        <v>90</v>
      </c>
      <c r="D34" s="153" t="s">
        <v>86</v>
      </c>
      <c r="E34" s="154">
        <v>6</v>
      </c>
      <c r="F34" s="154"/>
      <c r="G34" s="155">
        <f t="shared" si="0"/>
        <v>0</v>
      </c>
      <c r="H34" s="179" t="s">
        <v>124</v>
      </c>
      <c r="O34" s="149">
        <v>2</v>
      </c>
      <c r="AA34" s="123">
        <v>12</v>
      </c>
      <c r="AB34" s="123">
        <v>1</v>
      </c>
      <c r="AC34" s="123">
        <v>11</v>
      </c>
      <c r="AZ34" s="123">
        <v>1</v>
      </c>
      <c r="BA34" s="123">
        <f t="shared" si="1"/>
        <v>0</v>
      </c>
      <c r="BB34" s="123">
        <f t="shared" si="2"/>
        <v>0</v>
      </c>
      <c r="BC34" s="123">
        <f t="shared" si="3"/>
        <v>0</v>
      </c>
      <c r="BD34" s="123">
        <f t="shared" si="4"/>
        <v>0</v>
      </c>
      <c r="BE34" s="123">
        <f t="shared" si="5"/>
        <v>0</v>
      </c>
      <c r="CZ34" s="123">
        <v>0</v>
      </c>
    </row>
    <row r="35" spans="1:104" x14ac:dyDescent="0.2">
      <c r="A35" s="150">
        <v>12</v>
      </c>
      <c r="B35" s="151" t="s">
        <v>91</v>
      </c>
      <c r="C35" s="152" t="s">
        <v>92</v>
      </c>
      <c r="D35" s="153" t="s">
        <v>86</v>
      </c>
      <c r="E35" s="154">
        <v>6</v>
      </c>
      <c r="F35" s="154"/>
      <c r="G35" s="155">
        <f t="shared" si="0"/>
        <v>0</v>
      </c>
      <c r="H35" s="179" t="s">
        <v>124</v>
      </c>
      <c r="O35" s="149">
        <v>2</v>
      </c>
      <c r="AA35" s="123">
        <v>12</v>
      </c>
      <c r="AB35" s="123">
        <v>1</v>
      </c>
      <c r="AC35" s="123">
        <v>12</v>
      </c>
      <c r="AZ35" s="123">
        <v>1</v>
      </c>
      <c r="BA35" s="123">
        <f t="shared" si="1"/>
        <v>0</v>
      </c>
      <c r="BB35" s="123">
        <f t="shared" si="2"/>
        <v>0</v>
      </c>
      <c r="BC35" s="123">
        <f t="shared" si="3"/>
        <v>0</v>
      </c>
      <c r="BD35" s="123">
        <f t="shared" si="4"/>
        <v>0</v>
      </c>
      <c r="BE35" s="123">
        <f t="shared" si="5"/>
        <v>0</v>
      </c>
      <c r="CZ35" s="123">
        <v>0</v>
      </c>
    </row>
    <row r="36" spans="1:104" x14ac:dyDescent="0.2">
      <c r="A36" s="150">
        <v>13</v>
      </c>
      <c r="B36" s="151" t="s">
        <v>93</v>
      </c>
      <c r="C36" s="152" t="s">
        <v>94</v>
      </c>
      <c r="D36" s="153" t="s">
        <v>86</v>
      </c>
      <c r="E36" s="154">
        <v>12</v>
      </c>
      <c r="F36" s="154"/>
      <c r="G36" s="155">
        <f t="shared" si="0"/>
        <v>0</v>
      </c>
      <c r="H36" s="179" t="s">
        <v>124</v>
      </c>
      <c r="O36" s="149">
        <v>2</v>
      </c>
      <c r="AA36" s="123">
        <v>12</v>
      </c>
      <c r="AB36" s="123">
        <v>1</v>
      </c>
      <c r="AC36" s="123">
        <v>13</v>
      </c>
      <c r="AZ36" s="123">
        <v>1</v>
      </c>
      <c r="BA36" s="123">
        <f t="shared" si="1"/>
        <v>0</v>
      </c>
      <c r="BB36" s="123">
        <f t="shared" si="2"/>
        <v>0</v>
      </c>
      <c r="BC36" s="123">
        <f t="shared" si="3"/>
        <v>0</v>
      </c>
      <c r="BD36" s="123">
        <f t="shared" si="4"/>
        <v>0</v>
      </c>
      <c r="BE36" s="123">
        <f t="shared" si="5"/>
        <v>0</v>
      </c>
      <c r="CZ36" s="123">
        <v>0</v>
      </c>
    </row>
    <row r="37" spans="1:104" x14ac:dyDescent="0.2">
      <c r="A37" s="150">
        <v>14</v>
      </c>
      <c r="B37" s="151" t="s">
        <v>95</v>
      </c>
      <c r="C37" s="152" t="s">
        <v>96</v>
      </c>
      <c r="D37" s="153" t="s">
        <v>86</v>
      </c>
      <c r="E37" s="154">
        <v>6</v>
      </c>
      <c r="F37" s="154"/>
      <c r="G37" s="155">
        <f t="shared" si="0"/>
        <v>0</v>
      </c>
      <c r="H37" s="179" t="s">
        <v>124</v>
      </c>
      <c r="O37" s="149">
        <v>2</v>
      </c>
      <c r="AA37" s="123">
        <v>12</v>
      </c>
      <c r="AB37" s="123">
        <v>1</v>
      </c>
      <c r="AC37" s="123">
        <v>14</v>
      </c>
      <c r="AZ37" s="123">
        <v>1</v>
      </c>
      <c r="BA37" s="123">
        <f t="shared" si="1"/>
        <v>0</v>
      </c>
      <c r="BB37" s="123">
        <f t="shared" si="2"/>
        <v>0</v>
      </c>
      <c r="BC37" s="123">
        <f t="shared" si="3"/>
        <v>0</v>
      </c>
      <c r="BD37" s="123">
        <f t="shared" si="4"/>
        <v>0</v>
      </c>
      <c r="BE37" s="123">
        <f t="shared" si="5"/>
        <v>0</v>
      </c>
      <c r="CZ37" s="123">
        <v>0</v>
      </c>
    </row>
    <row r="38" spans="1:104" x14ac:dyDescent="0.2">
      <c r="A38" s="150">
        <v>15</v>
      </c>
      <c r="B38" s="151" t="s">
        <v>97</v>
      </c>
      <c r="C38" s="152" t="s">
        <v>98</v>
      </c>
      <c r="D38" s="153" t="s">
        <v>76</v>
      </c>
      <c r="E38" s="154">
        <v>4.5</v>
      </c>
      <c r="F38" s="154"/>
      <c r="G38" s="155">
        <f t="shared" si="0"/>
        <v>0</v>
      </c>
      <c r="H38" s="179" t="s">
        <v>124</v>
      </c>
      <c r="O38" s="149">
        <v>2</v>
      </c>
      <c r="AA38" s="123">
        <v>12</v>
      </c>
      <c r="AB38" s="123">
        <v>0</v>
      </c>
      <c r="AC38" s="123">
        <v>15</v>
      </c>
      <c r="AZ38" s="123">
        <v>1</v>
      </c>
      <c r="BA38" s="123">
        <f t="shared" si="1"/>
        <v>0</v>
      </c>
      <c r="BB38" s="123">
        <f t="shared" si="2"/>
        <v>0</v>
      </c>
      <c r="BC38" s="123">
        <f t="shared" si="3"/>
        <v>0</v>
      </c>
      <c r="BD38" s="123">
        <f t="shared" si="4"/>
        <v>0</v>
      </c>
      <c r="BE38" s="123">
        <f t="shared" si="5"/>
        <v>0</v>
      </c>
      <c r="CZ38" s="123">
        <v>3.7000000000000002E-3</v>
      </c>
    </row>
    <row r="39" spans="1:104" x14ac:dyDescent="0.2">
      <c r="A39" s="156"/>
      <c r="B39" s="157"/>
      <c r="C39" s="253" t="s">
        <v>99</v>
      </c>
      <c r="D39" s="254"/>
      <c r="E39" s="254"/>
      <c r="F39" s="254"/>
      <c r="G39" s="255"/>
      <c r="H39" s="180"/>
      <c r="O39" s="149">
        <v>3</v>
      </c>
    </row>
    <row r="40" spans="1:104" x14ac:dyDescent="0.2">
      <c r="A40" s="150">
        <v>16</v>
      </c>
      <c r="B40" s="151" t="s">
        <v>100</v>
      </c>
      <c r="C40" s="152" t="s">
        <v>101</v>
      </c>
      <c r="D40" s="153" t="s">
        <v>76</v>
      </c>
      <c r="E40" s="154">
        <v>4.5</v>
      </c>
      <c r="F40" s="154"/>
      <c r="G40" s="155">
        <f>E40*F40</f>
        <v>0</v>
      </c>
      <c r="H40" s="179" t="s">
        <v>124</v>
      </c>
      <c r="O40" s="149">
        <v>2</v>
      </c>
      <c r="AA40" s="123">
        <v>12</v>
      </c>
      <c r="AB40" s="123">
        <v>0</v>
      </c>
      <c r="AC40" s="123">
        <v>16</v>
      </c>
      <c r="AZ40" s="123">
        <v>1</v>
      </c>
      <c r="BA40" s="123">
        <f>IF(AZ40=1,G40,0)</f>
        <v>0</v>
      </c>
      <c r="BB40" s="123">
        <f>IF(AZ40=2,G40,0)</f>
        <v>0</v>
      </c>
      <c r="BC40" s="123">
        <f>IF(AZ40=3,G40,0)</f>
        <v>0</v>
      </c>
      <c r="BD40" s="123">
        <f>IF(AZ40=4,G40,0)</f>
        <v>0</v>
      </c>
      <c r="BE40" s="123">
        <f>IF(AZ40=5,G40,0)</f>
        <v>0</v>
      </c>
      <c r="CZ40" s="123">
        <v>3.2000000000000003E-4</v>
      </c>
    </row>
    <row r="41" spans="1:104" x14ac:dyDescent="0.2">
      <c r="A41" s="150">
        <v>17</v>
      </c>
      <c r="B41" s="151" t="s">
        <v>102</v>
      </c>
      <c r="C41" s="152" t="s">
        <v>103</v>
      </c>
      <c r="D41" s="153" t="s">
        <v>76</v>
      </c>
      <c r="E41" s="154">
        <v>4.5</v>
      </c>
      <c r="F41" s="154"/>
      <c r="G41" s="155">
        <f>E41*F41</f>
        <v>0</v>
      </c>
      <c r="H41" s="179" t="s">
        <v>124</v>
      </c>
      <c r="O41" s="149">
        <v>2</v>
      </c>
      <c r="AA41" s="123">
        <v>12</v>
      </c>
      <c r="AB41" s="123">
        <v>0</v>
      </c>
      <c r="AC41" s="123">
        <v>17</v>
      </c>
      <c r="AZ41" s="123">
        <v>1</v>
      </c>
      <c r="BA41" s="123">
        <f>IF(AZ41=1,G41,0)</f>
        <v>0</v>
      </c>
      <c r="BB41" s="123">
        <f>IF(AZ41=2,G41,0)</f>
        <v>0</v>
      </c>
      <c r="BC41" s="123">
        <f>IF(AZ41=3,G41,0)</f>
        <v>0</v>
      </c>
      <c r="BD41" s="123">
        <f>IF(AZ41=4,G41,0)</f>
        <v>0</v>
      </c>
      <c r="BE41" s="123">
        <f>IF(AZ41=5,G41,0)</f>
        <v>0</v>
      </c>
      <c r="CZ41" s="123">
        <v>0</v>
      </c>
    </row>
    <row r="42" spans="1:104" x14ac:dyDescent="0.2">
      <c r="A42" s="150">
        <v>18</v>
      </c>
      <c r="B42" s="151" t="s">
        <v>164</v>
      </c>
      <c r="C42" s="152" t="s">
        <v>165</v>
      </c>
      <c r="D42" s="153" t="s">
        <v>166</v>
      </c>
      <c r="E42" s="154">
        <v>4</v>
      </c>
      <c r="F42" s="154"/>
      <c r="G42" s="155">
        <f>E42*F42</f>
        <v>0</v>
      </c>
      <c r="H42" s="179" t="s">
        <v>124</v>
      </c>
      <c r="O42" s="149">
        <v>2</v>
      </c>
      <c r="AA42" s="123">
        <v>12</v>
      </c>
      <c r="AB42" s="123">
        <v>0</v>
      </c>
      <c r="AC42" s="123">
        <v>17</v>
      </c>
      <c r="AZ42" s="123">
        <v>1</v>
      </c>
      <c r="BA42" s="123">
        <f>IF(AZ42=1,G42,0)</f>
        <v>0</v>
      </c>
      <c r="BB42" s="123">
        <f>IF(AZ42=2,G42,0)</f>
        <v>0</v>
      </c>
      <c r="BC42" s="123">
        <f>IF(AZ42=3,G42,0)</f>
        <v>0</v>
      </c>
      <c r="BD42" s="123">
        <f>IF(AZ42=4,G42,0)</f>
        <v>0</v>
      </c>
      <c r="BE42" s="123">
        <f>IF(AZ42=5,G42,0)</f>
        <v>0</v>
      </c>
      <c r="CZ42" s="123">
        <v>0</v>
      </c>
    </row>
    <row r="43" spans="1:104" x14ac:dyDescent="0.2">
      <c r="A43" s="158"/>
      <c r="B43" s="159" t="s">
        <v>68</v>
      </c>
      <c r="C43" s="160" t="str">
        <f>CONCATENATE(B28," ",C28)</f>
        <v>91 Doplňující práce na komunikaci</v>
      </c>
      <c r="D43" s="158"/>
      <c r="E43" s="161"/>
      <c r="F43" s="161"/>
      <c r="G43" s="162">
        <f>SUM(G28:G41)</f>
        <v>0</v>
      </c>
      <c r="H43" s="182"/>
      <c r="O43" s="149">
        <v>4</v>
      </c>
      <c r="BA43" s="163">
        <f>SUM(BA28:BA41)</f>
        <v>0</v>
      </c>
      <c r="BB43" s="163">
        <f>SUM(BB28:BB41)</f>
        <v>0</v>
      </c>
      <c r="BC43" s="163">
        <f>SUM(BC28:BC41)</f>
        <v>0</v>
      </c>
      <c r="BD43" s="163">
        <f>SUM(BD28:BD41)</f>
        <v>0</v>
      </c>
      <c r="BE43" s="163">
        <f>SUM(BE28:BE41)</f>
        <v>0</v>
      </c>
    </row>
    <row r="44" spans="1:104" x14ac:dyDescent="0.2">
      <c r="A44" s="142" t="s">
        <v>65</v>
      </c>
      <c r="B44" s="143" t="s">
        <v>104</v>
      </c>
      <c r="C44" s="144" t="s">
        <v>105</v>
      </c>
      <c r="D44" s="145"/>
      <c r="E44" s="146"/>
      <c r="F44" s="146"/>
      <c r="G44" s="147"/>
      <c r="H44" s="181"/>
      <c r="I44" s="148"/>
      <c r="O44" s="149">
        <v>1</v>
      </c>
    </row>
    <row r="45" spans="1:104" x14ac:dyDescent="0.2">
      <c r="A45" s="150">
        <v>19</v>
      </c>
      <c r="B45" s="151" t="s">
        <v>106</v>
      </c>
      <c r="C45" s="152" t="s">
        <v>107</v>
      </c>
      <c r="D45" s="153" t="s">
        <v>108</v>
      </c>
      <c r="E45" s="154">
        <v>12.7</v>
      </c>
      <c r="F45" s="154"/>
      <c r="G45" s="155">
        <f>E45*F45</f>
        <v>0</v>
      </c>
      <c r="H45" s="179" t="s">
        <v>124</v>
      </c>
      <c r="O45" s="149">
        <v>2</v>
      </c>
      <c r="AA45" s="123">
        <v>12</v>
      </c>
      <c r="AB45" s="123">
        <v>0</v>
      </c>
      <c r="AC45" s="123">
        <v>18</v>
      </c>
      <c r="AZ45" s="123">
        <v>1</v>
      </c>
      <c r="BA45" s="123">
        <f>IF(AZ45=1,G45,0)</f>
        <v>0</v>
      </c>
      <c r="BB45" s="123">
        <f>IF(AZ45=2,G45,0)</f>
        <v>0</v>
      </c>
      <c r="BC45" s="123">
        <f>IF(AZ45=3,G45,0)</f>
        <v>0</v>
      </c>
      <c r="BD45" s="123">
        <f>IF(AZ45=4,G45,0)</f>
        <v>0</v>
      </c>
      <c r="BE45" s="123">
        <f>IF(AZ45=5,G45,0)</f>
        <v>0</v>
      </c>
      <c r="CZ45" s="123">
        <v>0</v>
      </c>
    </row>
    <row r="46" spans="1:104" x14ac:dyDescent="0.2">
      <c r="A46" s="150">
        <v>20</v>
      </c>
      <c r="B46" s="151" t="s">
        <v>109</v>
      </c>
      <c r="C46" s="152" t="s">
        <v>110</v>
      </c>
      <c r="D46" s="153" t="s">
        <v>108</v>
      </c>
      <c r="E46" s="154">
        <v>22.9</v>
      </c>
      <c r="F46" s="154"/>
      <c r="G46" s="155">
        <f>E46*F46</f>
        <v>0</v>
      </c>
      <c r="H46" s="179" t="s">
        <v>124</v>
      </c>
      <c r="O46" s="149">
        <v>2</v>
      </c>
      <c r="AA46" s="123">
        <v>12</v>
      </c>
      <c r="AB46" s="123">
        <v>0</v>
      </c>
      <c r="AC46" s="123">
        <v>19</v>
      </c>
      <c r="AZ46" s="123">
        <v>1</v>
      </c>
      <c r="BA46" s="123">
        <f>IF(AZ46=1,G46,0)</f>
        <v>0</v>
      </c>
      <c r="BB46" s="123">
        <f>IF(AZ46=2,G46,0)</f>
        <v>0</v>
      </c>
      <c r="BC46" s="123">
        <f>IF(AZ46=3,G46,0)</f>
        <v>0</v>
      </c>
      <c r="BD46" s="123">
        <f>IF(AZ46=4,G46,0)</f>
        <v>0</v>
      </c>
      <c r="BE46" s="123">
        <f>IF(AZ46=5,G46,0)</f>
        <v>0</v>
      </c>
      <c r="CZ46" s="123">
        <v>0</v>
      </c>
    </row>
    <row r="47" spans="1:104" x14ac:dyDescent="0.2">
      <c r="A47" s="150">
        <v>21</v>
      </c>
      <c r="B47" s="151" t="s">
        <v>111</v>
      </c>
      <c r="C47" s="152" t="s">
        <v>112</v>
      </c>
      <c r="D47" s="153" t="s">
        <v>108</v>
      </c>
      <c r="E47" s="154">
        <v>206.1</v>
      </c>
      <c r="F47" s="154"/>
      <c r="G47" s="155">
        <f>E47*F47</f>
        <v>0</v>
      </c>
      <c r="H47" s="179" t="s">
        <v>124</v>
      </c>
      <c r="O47" s="149">
        <v>2</v>
      </c>
      <c r="AA47" s="123">
        <v>12</v>
      </c>
      <c r="AB47" s="123">
        <v>0</v>
      </c>
      <c r="AC47" s="123">
        <v>20</v>
      </c>
      <c r="AZ47" s="123">
        <v>1</v>
      </c>
      <c r="BA47" s="123">
        <f>IF(AZ47=1,G47,0)</f>
        <v>0</v>
      </c>
      <c r="BB47" s="123">
        <f>IF(AZ47=2,G47,0)</f>
        <v>0</v>
      </c>
      <c r="BC47" s="123">
        <f>IF(AZ47=3,G47,0)</f>
        <v>0</v>
      </c>
      <c r="BD47" s="123">
        <f>IF(AZ47=4,G47,0)</f>
        <v>0</v>
      </c>
      <c r="BE47" s="123">
        <f>IF(AZ47=5,G47,0)</f>
        <v>0</v>
      </c>
      <c r="CZ47" s="123">
        <v>0</v>
      </c>
    </row>
    <row r="48" spans="1:104" x14ac:dyDescent="0.2">
      <c r="A48" s="156"/>
      <c r="B48" s="157"/>
      <c r="C48" s="253" t="s">
        <v>185</v>
      </c>
      <c r="D48" s="254"/>
      <c r="E48" s="254"/>
      <c r="F48" s="254"/>
      <c r="G48" s="255"/>
      <c r="H48" s="180"/>
      <c r="O48" s="149">
        <v>3</v>
      </c>
    </row>
    <row r="49" spans="1:104" x14ac:dyDescent="0.2">
      <c r="A49" s="150">
        <v>22</v>
      </c>
      <c r="B49" s="151" t="s">
        <v>113</v>
      </c>
      <c r="C49" s="152" t="s">
        <v>114</v>
      </c>
      <c r="D49" s="153" t="s">
        <v>108</v>
      </c>
      <c r="E49" s="154">
        <v>12.7</v>
      </c>
      <c r="F49" s="154"/>
      <c r="G49" s="155">
        <f>E49*F49</f>
        <v>0</v>
      </c>
      <c r="H49" s="179" t="s">
        <v>124</v>
      </c>
      <c r="O49" s="149">
        <v>2</v>
      </c>
      <c r="AA49" s="123">
        <v>12</v>
      </c>
      <c r="AB49" s="123">
        <v>0</v>
      </c>
      <c r="AC49" s="123">
        <v>21</v>
      </c>
      <c r="AZ49" s="123">
        <v>1</v>
      </c>
      <c r="BA49" s="123">
        <f>IF(AZ49=1,G49,0)</f>
        <v>0</v>
      </c>
      <c r="BB49" s="123">
        <f>IF(AZ49=2,G49,0)</f>
        <v>0</v>
      </c>
      <c r="BC49" s="123">
        <f>IF(AZ49=3,G49,0)</f>
        <v>0</v>
      </c>
      <c r="BD49" s="123">
        <f>IF(AZ49=4,G49,0)</f>
        <v>0</v>
      </c>
      <c r="BE49" s="123">
        <f>IF(AZ49=5,G49,0)</f>
        <v>0</v>
      </c>
      <c r="CZ49" s="123">
        <v>0</v>
      </c>
    </row>
    <row r="50" spans="1:104" x14ac:dyDescent="0.2">
      <c r="A50" s="150">
        <v>23</v>
      </c>
      <c r="B50" s="151" t="s">
        <v>115</v>
      </c>
      <c r="C50" s="152" t="s">
        <v>116</v>
      </c>
      <c r="D50" s="153" t="s">
        <v>108</v>
      </c>
      <c r="E50" s="154">
        <v>12.7</v>
      </c>
      <c r="F50" s="154"/>
      <c r="G50" s="155">
        <f>E50*F50</f>
        <v>0</v>
      </c>
      <c r="H50" s="179" t="s">
        <v>124</v>
      </c>
      <c r="O50" s="149">
        <v>2</v>
      </c>
      <c r="AA50" s="123">
        <v>12</v>
      </c>
      <c r="AB50" s="123">
        <v>0</v>
      </c>
      <c r="AC50" s="123">
        <v>22</v>
      </c>
      <c r="AZ50" s="123">
        <v>1</v>
      </c>
      <c r="BA50" s="123">
        <f>IF(AZ50=1,G50,0)</f>
        <v>0</v>
      </c>
      <c r="BB50" s="123">
        <f>IF(AZ50=2,G50,0)</f>
        <v>0</v>
      </c>
      <c r="BC50" s="123">
        <f>IF(AZ50=3,G50,0)</f>
        <v>0</v>
      </c>
      <c r="BD50" s="123">
        <f>IF(AZ50=4,G50,0)</f>
        <v>0</v>
      </c>
      <c r="BE50" s="123">
        <f>IF(AZ50=5,G50,0)</f>
        <v>0</v>
      </c>
      <c r="CZ50" s="123">
        <v>0</v>
      </c>
    </row>
    <row r="51" spans="1:104" x14ac:dyDescent="0.2">
      <c r="A51" s="150">
        <v>24</v>
      </c>
      <c r="B51" s="151" t="s">
        <v>117</v>
      </c>
      <c r="C51" s="152" t="s">
        <v>118</v>
      </c>
      <c r="D51" s="153" t="s">
        <v>108</v>
      </c>
      <c r="E51" s="154">
        <v>22.3</v>
      </c>
      <c r="F51" s="154"/>
      <c r="G51" s="155">
        <f>E51*F51</f>
        <v>0</v>
      </c>
      <c r="H51" s="179" t="s">
        <v>124</v>
      </c>
      <c r="O51" s="149">
        <v>2</v>
      </c>
      <c r="AA51" s="123">
        <v>12</v>
      </c>
      <c r="AB51" s="123">
        <v>0</v>
      </c>
      <c r="AC51" s="123">
        <v>23</v>
      </c>
      <c r="AZ51" s="123">
        <v>1</v>
      </c>
      <c r="BA51" s="123">
        <f>IF(AZ51=1,G51,0)</f>
        <v>0</v>
      </c>
      <c r="BB51" s="123">
        <f>IF(AZ51=2,G51,0)</f>
        <v>0</v>
      </c>
      <c r="BC51" s="123">
        <f>IF(AZ51=3,G51,0)</f>
        <v>0</v>
      </c>
      <c r="BD51" s="123">
        <f>IF(AZ51=4,G51,0)</f>
        <v>0</v>
      </c>
      <c r="BE51" s="123">
        <f>IF(AZ51=5,G51,0)</f>
        <v>0</v>
      </c>
      <c r="CZ51" s="123">
        <v>0</v>
      </c>
    </row>
    <row r="52" spans="1:104" x14ac:dyDescent="0.2">
      <c r="A52" s="150">
        <v>25</v>
      </c>
      <c r="B52" s="151" t="s">
        <v>119</v>
      </c>
      <c r="C52" s="152" t="s">
        <v>120</v>
      </c>
      <c r="D52" s="153" t="s">
        <v>108</v>
      </c>
      <c r="E52" s="154">
        <v>22.3</v>
      </c>
      <c r="F52" s="154"/>
      <c r="G52" s="155">
        <f>E52*F52</f>
        <v>0</v>
      </c>
      <c r="H52" s="179" t="s">
        <v>124</v>
      </c>
      <c r="O52" s="149">
        <v>2</v>
      </c>
      <c r="AA52" s="123">
        <v>12</v>
      </c>
      <c r="AB52" s="123">
        <v>0</v>
      </c>
      <c r="AC52" s="123">
        <v>24</v>
      </c>
      <c r="AZ52" s="123">
        <v>1</v>
      </c>
      <c r="BA52" s="123">
        <f>IF(AZ52=1,G52,0)</f>
        <v>0</v>
      </c>
      <c r="BB52" s="123">
        <f>IF(AZ52=2,G52,0)</f>
        <v>0</v>
      </c>
      <c r="BC52" s="123">
        <f>IF(AZ52=3,G52,0)</f>
        <v>0</v>
      </c>
      <c r="BD52" s="123">
        <f>IF(AZ52=4,G52,0)</f>
        <v>0</v>
      </c>
      <c r="BE52" s="123">
        <f>IF(AZ52=5,G52,0)</f>
        <v>0</v>
      </c>
      <c r="CZ52" s="123">
        <v>0</v>
      </c>
    </row>
    <row r="53" spans="1:104" x14ac:dyDescent="0.2">
      <c r="A53" s="150">
        <v>26</v>
      </c>
      <c r="B53" s="151" t="s">
        <v>121</v>
      </c>
      <c r="C53" s="152" t="s">
        <v>122</v>
      </c>
      <c r="D53" s="153" t="s">
        <v>108</v>
      </c>
      <c r="E53" s="154">
        <v>22.3</v>
      </c>
      <c r="F53" s="154"/>
      <c r="G53" s="155">
        <f>E53*F53</f>
        <v>0</v>
      </c>
      <c r="H53" s="179" t="s">
        <v>124</v>
      </c>
      <c r="O53" s="149">
        <v>2</v>
      </c>
      <c r="AA53" s="123">
        <v>12</v>
      </c>
      <c r="AB53" s="123">
        <v>0</v>
      </c>
      <c r="AC53" s="123">
        <v>25</v>
      </c>
      <c r="AZ53" s="123">
        <v>1</v>
      </c>
      <c r="BA53" s="123">
        <f>IF(AZ53=1,G53,0)</f>
        <v>0</v>
      </c>
      <c r="BB53" s="123">
        <f>IF(AZ53=2,G53,0)</f>
        <v>0</v>
      </c>
      <c r="BC53" s="123">
        <f>IF(AZ53=3,G53,0)</f>
        <v>0</v>
      </c>
      <c r="BD53" s="123">
        <f>IF(AZ53=4,G53,0)</f>
        <v>0</v>
      </c>
      <c r="BE53" s="123">
        <f>IF(AZ53=5,G53,0)</f>
        <v>0</v>
      </c>
      <c r="CZ53" s="123">
        <v>0</v>
      </c>
    </row>
    <row r="54" spans="1:104" x14ac:dyDescent="0.2">
      <c r="A54" s="158"/>
      <c r="B54" s="159" t="s">
        <v>68</v>
      </c>
      <c r="C54" s="160" t="str">
        <f>CONCATENATE(B44," ",C44)</f>
        <v>99 Staveništní přesun hmot</v>
      </c>
      <c r="D54" s="158"/>
      <c r="E54" s="161"/>
      <c r="F54" s="161"/>
      <c r="G54" s="162">
        <f>SUM(G44:G53)</f>
        <v>0</v>
      </c>
      <c r="H54" s="182"/>
      <c r="O54" s="149">
        <v>4</v>
      </c>
      <c r="BA54" s="163">
        <f>SUM(BA44:BA53)</f>
        <v>0</v>
      </c>
      <c r="BB54" s="163">
        <f>SUM(BB44:BB53)</f>
        <v>0</v>
      </c>
      <c r="BC54" s="163">
        <f>SUM(BC44:BC53)</f>
        <v>0</v>
      </c>
      <c r="BD54" s="163">
        <f>SUM(BD44:BD53)</f>
        <v>0</v>
      </c>
      <c r="BE54" s="163">
        <f>SUM(BE44:BE53)</f>
        <v>0</v>
      </c>
    </row>
    <row r="55" spans="1:104" x14ac:dyDescent="0.2">
      <c r="A55" s="124"/>
      <c r="B55" s="124"/>
      <c r="C55" s="124"/>
      <c r="D55" s="124"/>
      <c r="E55" s="124"/>
      <c r="F55" s="124"/>
      <c r="G55" s="124"/>
    </row>
    <row r="56" spans="1:104" x14ac:dyDescent="0.2">
      <c r="E56" s="123"/>
    </row>
    <row r="57" spans="1:104" x14ac:dyDescent="0.2">
      <c r="E57" s="123"/>
    </row>
    <row r="58" spans="1:104" x14ac:dyDescent="0.2">
      <c r="E58" s="123"/>
    </row>
    <row r="59" spans="1:104" x14ac:dyDescent="0.2">
      <c r="E59" s="123"/>
    </row>
    <row r="60" spans="1:104" x14ac:dyDescent="0.2">
      <c r="E60" s="123"/>
    </row>
    <row r="61" spans="1:104" x14ac:dyDescent="0.2">
      <c r="E61" s="123"/>
    </row>
    <row r="62" spans="1:104" x14ac:dyDescent="0.2">
      <c r="E62" s="123"/>
    </row>
    <row r="63" spans="1:104" x14ac:dyDescent="0.2">
      <c r="E63" s="123"/>
    </row>
    <row r="64" spans="1:104" x14ac:dyDescent="0.2">
      <c r="E64" s="123"/>
    </row>
    <row r="65" spans="1:7" x14ac:dyDescent="0.2">
      <c r="E65" s="123"/>
    </row>
    <row r="66" spans="1:7" x14ac:dyDescent="0.2">
      <c r="E66" s="123"/>
    </row>
    <row r="67" spans="1:7" x14ac:dyDescent="0.2">
      <c r="E67" s="123"/>
    </row>
    <row r="68" spans="1:7" x14ac:dyDescent="0.2">
      <c r="E68" s="123"/>
    </row>
    <row r="69" spans="1:7" x14ac:dyDescent="0.2">
      <c r="E69" s="123"/>
    </row>
    <row r="70" spans="1:7" x14ac:dyDescent="0.2">
      <c r="E70" s="123"/>
    </row>
    <row r="71" spans="1:7" x14ac:dyDescent="0.2">
      <c r="E71" s="123"/>
    </row>
    <row r="72" spans="1:7" x14ac:dyDescent="0.2">
      <c r="E72" s="123"/>
    </row>
    <row r="73" spans="1:7" x14ac:dyDescent="0.2">
      <c r="E73" s="123"/>
    </row>
    <row r="74" spans="1:7" x14ac:dyDescent="0.2">
      <c r="E74" s="123"/>
    </row>
    <row r="75" spans="1:7" x14ac:dyDescent="0.2">
      <c r="E75" s="123"/>
    </row>
    <row r="76" spans="1:7" x14ac:dyDescent="0.2">
      <c r="E76" s="123"/>
    </row>
    <row r="77" spans="1:7" x14ac:dyDescent="0.2">
      <c r="E77" s="123"/>
    </row>
    <row r="78" spans="1:7" x14ac:dyDescent="0.2">
      <c r="A78" s="164"/>
      <c r="B78" s="164"/>
      <c r="C78" s="164"/>
      <c r="D78" s="164"/>
      <c r="E78" s="164"/>
      <c r="F78" s="164"/>
      <c r="G78" s="164"/>
    </row>
    <row r="79" spans="1:7" x14ac:dyDescent="0.2">
      <c r="A79" s="164"/>
      <c r="B79" s="164"/>
      <c r="C79" s="164"/>
      <c r="D79" s="164"/>
      <c r="E79" s="164"/>
      <c r="F79" s="164"/>
      <c r="G79" s="164"/>
    </row>
    <row r="80" spans="1:7" x14ac:dyDescent="0.2">
      <c r="A80" s="164"/>
      <c r="B80" s="164"/>
      <c r="C80" s="164"/>
      <c r="D80" s="164"/>
      <c r="E80" s="164"/>
      <c r="F80" s="164"/>
      <c r="G80" s="164"/>
    </row>
    <row r="81" spans="1:7" x14ac:dyDescent="0.2">
      <c r="A81" s="164"/>
      <c r="B81" s="164"/>
      <c r="C81" s="164"/>
      <c r="D81" s="164"/>
      <c r="E81" s="164"/>
      <c r="F81" s="164"/>
      <c r="G81" s="164"/>
    </row>
    <row r="82" spans="1:7" x14ac:dyDescent="0.2">
      <c r="E82" s="123"/>
    </row>
    <row r="83" spans="1:7" x14ac:dyDescent="0.2">
      <c r="E83" s="123"/>
    </row>
    <row r="84" spans="1:7" x14ac:dyDescent="0.2">
      <c r="E84" s="123"/>
    </row>
    <row r="85" spans="1:7" x14ac:dyDescent="0.2">
      <c r="E85" s="123"/>
    </row>
    <row r="86" spans="1:7" x14ac:dyDescent="0.2">
      <c r="E86" s="123"/>
    </row>
    <row r="87" spans="1:7" x14ac:dyDescent="0.2">
      <c r="E87" s="123"/>
    </row>
    <row r="88" spans="1:7" x14ac:dyDescent="0.2">
      <c r="E88" s="123"/>
    </row>
    <row r="89" spans="1:7" x14ac:dyDescent="0.2">
      <c r="E89" s="123"/>
    </row>
    <row r="90" spans="1:7" x14ac:dyDescent="0.2">
      <c r="E90" s="123"/>
    </row>
    <row r="91" spans="1:7" x14ac:dyDescent="0.2">
      <c r="E91" s="123"/>
    </row>
    <row r="92" spans="1:7" x14ac:dyDescent="0.2">
      <c r="E92" s="123"/>
    </row>
    <row r="93" spans="1:7" x14ac:dyDescent="0.2">
      <c r="E93" s="123"/>
    </row>
    <row r="94" spans="1:7" x14ac:dyDescent="0.2">
      <c r="E94" s="123"/>
    </row>
    <row r="95" spans="1:7" x14ac:dyDescent="0.2">
      <c r="E95" s="123"/>
    </row>
    <row r="96" spans="1:7" x14ac:dyDescent="0.2">
      <c r="E96" s="123"/>
    </row>
    <row r="97" spans="5:5" x14ac:dyDescent="0.2">
      <c r="E97" s="123"/>
    </row>
    <row r="98" spans="5:5" x14ac:dyDescent="0.2">
      <c r="E98" s="123"/>
    </row>
    <row r="99" spans="5:5" x14ac:dyDescent="0.2">
      <c r="E99" s="123"/>
    </row>
    <row r="100" spans="5:5" x14ac:dyDescent="0.2">
      <c r="E100" s="123"/>
    </row>
    <row r="101" spans="5:5" x14ac:dyDescent="0.2">
      <c r="E101" s="123"/>
    </row>
    <row r="102" spans="5:5" x14ac:dyDescent="0.2">
      <c r="E102" s="123"/>
    </row>
    <row r="103" spans="5:5" x14ac:dyDescent="0.2">
      <c r="E103" s="123"/>
    </row>
    <row r="104" spans="5:5" x14ac:dyDescent="0.2">
      <c r="E104" s="123"/>
    </row>
    <row r="105" spans="5:5" x14ac:dyDescent="0.2">
      <c r="E105" s="123"/>
    </row>
    <row r="106" spans="5:5" x14ac:dyDescent="0.2">
      <c r="E106" s="123"/>
    </row>
    <row r="107" spans="5:5" x14ac:dyDescent="0.2">
      <c r="E107" s="123"/>
    </row>
    <row r="108" spans="5:5" x14ac:dyDescent="0.2">
      <c r="E108" s="123"/>
    </row>
    <row r="109" spans="5:5" x14ac:dyDescent="0.2">
      <c r="E109" s="123"/>
    </row>
    <row r="110" spans="5:5" x14ac:dyDescent="0.2">
      <c r="E110" s="123"/>
    </row>
    <row r="111" spans="5:5" x14ac:dyDescent="0.2">
      <c r="E111" s="123"/>
    </row>
    <row r="112" spans="5:5" x14ac:dyDescent="0.2">
      <c r="E112" s="123"/>
    </row>
    <row r="113" spans="1:7" x14ac:dyDescent="0.2">
      <c r="A113" s="165"/>
      <c r="B113" s="165"/>
    </row>
    <row r="114" spans="1:7" x14ac:dyDescent="0.2">
      <c r="A114" s="164"/>
      <c r="B114" s="164"/>
      <c r="C114" s="167"/>
      <c r="D114" s="167"/>
      <c r="E114" s="168"/>
      <c r="F114" s="167"/>
      <c r="G114" s="169"/>
    </row>
    <row r="115" spans="1:7" x14ac:dyDescent="0.2">
      <c r="A115" s="170"/>
      <c r="B115" s="170"/>
      <c r="C115" s="164"/>
      <c r="D115" s="164"/>
      <c r="E115" s="171"/>
      <c r="F115" s="164"/>
      <c r="G115" s="164"/>
    </row>
    <row r="116" spans="1:7" x14ac:dyDescent="0.2">
      <c r="A116" s="164"/>
      <c r="B116" s="164"/>
      <c r="C116" s="164"/>
      <c r="D116" s="164"/>
      <c r="E116" s="171"/>
      <c r="F116" s="164"/>
      <c r="G116" s="164"/>
    </row>
    <row r="117" spans="1:7" x14ac:dyDescent="0.2">
      <c r="A117" s="164"/>
      <c r="B117" s="164"/>
      <c r="C117" s="164"/>
      <c r="D117" s="164"/>
      <c r="E117" s="171"/>
      <c r="F117" s="164"/>
      <c r="G117" s="164"/>
    </row>
    <row r="118" spans="1:7" x14ac:dyDescent="0.2">
      <c r="A118" s="164"/>
      <c r="B118" s="164"/>
      <c r="C118" s="164"/>
      <c r="D118" s="164"/>
      <c r="E118" s="171"/>
      <c r="F118" s="164"/>
      <c r="G118" s="164"/>
    </row>
    <row r="119" spans="1:7" x14ac:dyDescent="0.2">
      <c r="A119" s="164"/>
      <c r="B119" s="164"/>
      <c r="C119" s="164"/>
      <c r="D119" s="164"/>
      <c r="E119" s="171"/>
      <c r="F119" s="164"/>
      <c r="G119" s="164"/>
    </row>
    <row r="120" spans="1:7" x14ac:dyDescent="0.2">
      <c r="A120" s="164"/>
      <c r="B120" s="164"/>
      <c r="C120" s="164"/>
      <c r="D120" s="164"/>
      <c r="E120" s="171"/>
      <c r="F120" s="164"/>
      <c r="G120" s="164"/>
    </row>
    <row r="121" spans="1:7" x14ac:dyDescent="0.2">
      <c r="A121" s="164"/>
      <c r="B121" s="164"/>
      <c r="C121" s="164"/>
      <c r="D121" s="164"/>
      <c r="E121" s="171"/>
      <c r="F121" s="164"/>
      <c r="G121" s="164"/>
    </row>
    <row r="122" spans="1:7" x14ac:dyDescent="0.2">
      <c r="A122" s="164"/>
      <c r="B122" s="164"/>
      <c r="C122" s="164"/>
      <c r="D122" s="164"/>
      <c r="E122" s="171"/>
      <c r="F122" s="164"/>
      <c r="G122" s="164"/>
    </row>
    <row r="123" spans="1:7" x14ac:dyDescent="0.2">
      <c r="A123" s="164"/>
      <c r="B123" s="164"/>
      <c r="C123" s="164"/>
      <c r="D123" s="164"/>
      <c r="E123" s="171"/>
      <c r="F123" s="164"/>
      <c r="G123" s="164"/>
    </row>
    <row r="124" spans="1:7" x14ac:dyDescent="0.2">
      <c r="A124" s="164"/>
      <c r="B124" s="164"/>
      <c r="C124" s="164"/>
      <c r="D124" s="164"/>
      <c r="E124" s="171"/>
      <c r="F124" s="164"/>
      <c r="G124" s="164"/>
    </row>
    <row r="125" spans="1:7" x14ac:dyDescent="0.2">
      <c r="A125" s="164"/>
      <c r="B125" s="164"/>
      <c r="C125" s="164"/>
      <c r="D125" s="164"/>
      <c r="E125" s="171"/>
      <c r="F125" s="164"/>
      <c r="G125" s="164"/>
    </row>
    <row r="126" spans="1:7" x14ac:dyDescent="0.2">
      <c r="A126" s="164"/>
      <c r="B126" s="164"/>
      <c r="C126" s="164"/>
      <c r="D126" s="164"/>
      <c r="E126" s="171"/>
      <c r="F126" s="164"/>
      <c r="G126" s="164"/>
    </row>
    <row r="127" spans="1:7" x14ac:dyDescent="0.2">
      <c r="A127" s="164"/>
      <c r="B127" s="164"/>
      <c r="C127" s="164"/>
      <c r="D127" s="164"/>
      <c r="E127" s="171"/>
      <c r="F127" s="164"/>
      <c r="G127" s="164"/>
    </row>
  </sheetData>
  <mergeCells count="15">
    <mergeCell ref="C48:G48"/>
    <mergeCell ref="C21:G21"/>
    <mergeCell ref="C26:G26"/>
    <mergeCell ref="C30:G30"/>
    <mergeCell ref="C39:G39"/>
    <mergeCell ref="C32:G32"/>
    <mergeCell ref="C33:G33"/>
    <mergeCell ref="C17:G17"/>
    <mergeCell ref="A1:G1"/>
    <mergeCell ref="A3:B3"/>
    <mergeCell ref="A4:B4"/>
    <mergeCell ref="E4:G4"/>
    <mergeCell ref="C15:G15"/>
    <mergeCell ref="C9:G9"/>
    <mergeCell ref="C11:G11"/>
  </mergeCells>
  <printOptions gridLinesSet="0"/>
  <pageMargins left="0.59055118110236227" right="0.39370078740157483" top="0.19685039370078741" bottom="0.19685039370078741" header="0" footer="0.19685039370078741"/>
  <pageSetup paperSize="9" scale="85" fitToHeight="0" orientation="portrait" horizontalDpi="300" r:id="rId1"/>
  <headerFooter alignWithMargins="0">
    <oddFooter>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showGridLines="0" workbookViewId="0">
      <pane ySplit="7" topLeftCell="A8" activePane="bottomLeft" state="frozenSplit"/>
      <selection pane="bottomLeft" activeCell="E29" sqref="E29"/>
    </sheetView>
  </sheetViews>
  <sheetFormatPr defaultColWidth="9" defaultRowHeight="12" customHeight="1" x14ac:dyDescent="0.2"/>
  <cols>
    <col min="1" max="1" width="7.28515625" style="183" customWidth="1"/>
    <col min="2" max="2" width="69.28515625" style="183" customWidth="1"/>
    <col min="3" max="3" width="6.140625" style="183" customWidth="1"/>
    <col min="4" max="4" width="8.42578125" style="183" customWidth="1"/>
    <col min="5" max="5" width="9.85546875" style="224" customWidth="1"/>
    <col min="6" max="6" width="12.5703125" style="224" customWidth="1"/>
    <col min="7" max="8" width="10" style="219" bestFit="1" customWidth="1"/>
    <col min="9" max="256" width="9" style="219"/>
    <col min="257" max="257" width="7.28515625" style="219" customWidth="1"/>
    <col min="258" max="258" width="69.28515625" style="219" customWidth="1"/>
    <col min="259" max="259" width="6.140625" style="219" customWidth="1"/>
    <col min="260" max="260" width="8.42578125" style="219" customWidth="1"/>
    <col min="261" max="261" width="9.85546875" style="219" customWidth="1"/>
    <col min="262" max="262" width="12.5703125" style="219" customWidth="1"/>
    <col min="263" max="264" width="10" style="219" bestFit="1" customWidth="1"/>
    <col min="265" max="512" width="9" style="219"/>
    <col min="513" max="513" width="7.28515625" style="219" customWidth="1"/>
    <col min="514" max="514" width="69.28515625" style="219" customWidth="1"/>
    <col min="515" max="515" width="6.140625" style="219" customWidth="1"/>
    <col min="516" max="516" width="8.42578125" style="219" customWidth="1"/>
    <col min="517" max="517" width="9.85546875" style="219" customWidth="1"/>
    <col min="518" max="518" width="12.5703125" style="219" customWidth="1"/>
    <col min="519" max="520" width="10" style="219" bestFit="1" customWidth="1"/>
    <col min="521" max="768" width="9" style="219"/>
    <col min="769" max="769" width="7.28515625" style="219" customWidth="1"/>
    <col min="770" max="770" width="69.28515625" style="219" customWidth="1"/>
    <col min="771" max="771" width="6.140625" style="219" customWidth="1"/>
    <col min="772" max="772" width="8.42578125" style="219" customWidth="1"/>
    <col min="773" max="773" width="9.85546875" style="219" customWidth="1"/>
    <col min="774" max="774" width="12.5703125" style="219" customWidth="1"/>
    <col min="775" max="776" width="10" style="219" bestFit="1" customWidth="1"/>
    <col min="777" max="1024" width="9" style="219"/>
    <col min="1025" max="1025" width="7.28515625" style="219" customWidth="1"/>
    <col min="1026" max="1026" width="69.28515625" style="219" customWidth="1"/>
    <col min="1027" max="1027" width="6.140625" style="219" customWidth="1"/>
    <col min="1028" max="1028" width="8.42578125" style="219" customWidth="1"/>
    <col min="1029" max="1029" width="9.85546875" style="219" customWidth="1"/>
    <col min="1030" max="1030" width="12.5703125" style="219" customWidth="1"/>
    <col min="1031" max="1032" width="10" style="219" bestFit="1" customWidth="1"/>
    <col min="1033" max="1280" width="9" style="219"/>
    <col min="1281" max="1281" width="7.28515625" style="219" customWidth="1"/>
    <col min="1282" max="1282" width="69.28515625" style="219" customWidth="1"/>
    <col min="1283" max="1283" width="6.140625" style="219" customWidth="1"/>
    <col min="1284" max="1284" width="8.42578125" style="219" customWidth="1"/>
    <col min="1285" max="1285" width="9.85546875" style="219" customWidth="1"/>
    <col min="1286" max="1286" width="12.5703125" style="219" customWidth="1"/>
    <col min="1287" max="1288" width="10" style="219" bestFit="1" customWidth="1"/>
    <col min="1289" max="1536" width="9" style="219"/>
    <col min="1537" max="1537" width="7.28515625" style="219" customWidth="1"/>
    <col min="1538" max="1538" width="69.28515625" style="219" customWidth="1"/>
    <col min="1539" max="1539" width="6.140625" style="219" customWidth="1"/>
    <col min="1540" max="1540" width="8.42578125" style="219" customWidth="1"/>
    <col min="1541" max="1541" width="9.85546875" style="219" customWidth="1"/>
    <col min="1542" max="1542" width="12.5703125" style="219" customWidth="1"/>
    <col min="1543" max="1544" width="10" style="219" bestFit="1" customWidth="1"/>
    <col min="1545" max="1792" width="9" style="219"/>
    <col min="1793" max="1793" width="7.28515625" style="219" customWidth="1"/>
    <col min="1794" max="1794" width="69.28515625" style="219" customWidth="1"/>
    <col min="1795" max="1795" width="6.140625" style="219" customWidth="1"/>
    <col min="1796" max="1796" width="8.42578125" style="219" customWidth="1"/>
    <col min="1797" max="1797" width="9.85546875" style="219" customWidth="1"/>
    <col min="1798" max="1798" width="12.5703125" style="219" customWidth="1"/>
    <col min="1799" max="1800" width="10" style="219" bestFit="1" customWidth="1"/>
    <col min="1801" max="2048" width="9" style="219"/>
    <col min="2049" max="2049" width="7.28515625" style="219" customWidth="1"/>
    <col min="2050" max="2050" width="69.28515625" style="219" customWidth="1"/>
    <col min="2051" max="2051" width="6.140625" style="219" customWidth="1"/>
    <col min="2052" max="2052" width="8.42578125" style="219" customWidth="1"/>
    <col min="2053" max="2053" width="9.85546875" style="219" customWidth="1"/>
    <col min="2054" max="2054" width="12.5703125" style="219" customWidth="1"/>
    <col min="2055" max="2056" width="10" style="219" bestFit="1" customWidth="1"/>
    <col min="2057" max="2304" width="9" style="219"/>
    <col min="2305" max="2305" width="7.28515625" style="219" customWidth="1"/>
    <col min="2306" max="2306" width="69.28515625" style="219" customWidth="1"/>
    <col min="2307" max="2307" width="6.140625" style="219" customWidth="1"/>
    <col min="2308" max="2308" width="8.42578125" style="219" customWidth="1"/>
    <col min="2309" max="2309" width="9.85546875" style="219" customWidth="1"/>
    <col min="2310" max="2310" width="12.5703125" style="219" customWidth="1"/>
    <col min="2311" max="2312" width="10" style="219" bestFit="1" customWidth="1"/>
    <col min="2313" max="2560" width="9" style="219"/>
    <col min="2561" max="2561" width="7.28515625" style="219" customWidth="1"/>
    <col min="2562" max="2562" width="69.28515625" style="219" customWidth="1"/>
    <col min="2563" max="2563" width="6.140625" style="219" customWidth="1"/>
    <col min="2564" max="2564" width="8.42578125" style="219" customWidth="1"/>
    <col min="2565" max="2565" width="9.85546875" style="219" customWidth="1"/>
    <col min="2566" max="2566" width="12.5703125" style="219" customWidth="1"/>
    <col min="2567" max="2568" width="10" style="219" bestFit="1" customWidth="1"/>
    <col min="2569" max="2816" width="9" style="219"/>
    <col min="2817" max="2817" width="7.28515625" style="219" customWidth="1"/>
    <col min="2818" max="2818" width="69.28515625" style="219" customWidth="1"/>
    <col min="2819" max="2819" width="6.140625" style="219" customWidth="1"/>
    <col min="2820" max="2820" width="8.42578125" style="219" customWidth="1"/>
    <col min="2821" max="2821" width="9.85546875" style="219" customWidth="1"/>
    <col min="2822" max="2822" width="12.5703125" style="219" customWidth="1"/>
    <col min="2823" max="2824" width="10" style="219" bestFit="1" customWidth="1"/>
    <col min="2825" max="3072" width="9" style="219"/>
    <col min="3073" max="3073" width="7.28515625" style="219" customWidth="1"/>
    <col min="3074" max="3074" width="69.28515625" style="219" customWidth="1"/>
    <col min="3075" max="3075" width="6.140625" style="219" customWidth="1"/>
    <col min="3076" max="3076" width="8.42578125" style="219" customWidth="1"/>
    <col min="3077" max="3077" width="9.85546875" style="219" customWidth="1"/>
    <col min="3078" max="3078" width="12.5703125" style="219" customWidth="1"/>
    <col min="3079" max="3080" width="10" style="219" bestFit="1" customWidth="1"/>
    <col min="3081" max="3328" width="9" style="219"/>
    <col min="3329" max="3329" width="7.28515625" style="219" customWidth="1"/>
    <col min="3330" max="3330" width="69.28515625" style="219" customWidth="1"/>
    <col min="3331" max="3331" width="6.140625" style="219" customWidth="1"/>
    <col min="3332" max="3332" width="8.42578125" style="219" customWidth="1"/>
    <col min="3333" max="3333" width="9.85546875" style="219" customWidth="1"/>
    <col min="3334" max="3334" width="12.5703125" style="219" customWidth="1"/>
    <col min="3335" max="3336" width="10" style="219" bestFit="1" customWidth="1"/>
    <col min="3337" max="3584" width="9" style="219"/>
    <col min="3585" max="3585" width="7.28515625" style="219" customWidth="1"/>
    <col min="3586" max="3586" width="69.28515625" style="219" customWidth="1"/>
    <col min="3587" max="3587" width="6.140625" style="219" customWidth="1"/>
    <col min="3588" max="3588" width="8.42578125" style="219" customWidth="1"/>
    <col min="3589" max="3589" width="9.85546875" style="219" customWidth="1"/>
    <col min="3590" max="3590" width="12.5703125" style="219" customWidth="1"/>
    <col min="3591" max="3592" width="10" style="219" bestFit="1" customWidth="1"/>
    <col min="3593" max="3840" width="9" style="219"/>
    <col min="3841" max="3841" width="7.28515625" style="219" customWidth="1"/>
    <col min="3842" max="3842" width="69.28515625" style="219" customWidth="1"/>
    <col min="3843" max="3843" width="6.140625" style="219" customWidth="1"/>
    <col min="3844" max="3844" width="8.42578125" style="219" customWidth="1"/>
    <col min="3845" max="3845" width="9.85546875" style="219" customWidth="1"/>
    <col min="3846" max="3846" width="12.5703125" style="219" customWidth="1"/>
    <col min="3847" max="3848" width="10" style="219" bestFit="1" customWidth="1"/>
    <col min="3849" max="4096" width="9" style="219"/>
    <col min="4097" max="4097" width="7.28515625" style="219" customWidth="1"/>
    <col min="4098" max="4098" width="69.28515625" style="219" customWidth="1"/>
    <col min="4099" max="4099" width="6.140625" style="219" customWidth="1"/>
    <col min="4100" max="4100" width="8.42578125" style="219" customWidth="1"/>
    <col min="4101" max="4101" width="9.85546875" style="219" customWidth="1"/>
    <col min="4102" max="4102" width="12.5703125" style="219" customWidth="1"/>
    <col min="4103" max="4104" width="10" style="219" bestFit="1" customWidth="1"/>
    <col min="4105" max="4352" width="9" style="219"/>
    <col min="4353" max="4353" width="7.28515625" style="219" customWidth="1"/>
    <col min="4354" max="4354" width="69.28515625" style="219" customWidth="1"/>
    <col min="4355" max="4355" width="6.140625" style="219" customWidth="1"/>
    <col min="4356" max="4356" width="8.42578125" style="219" customWidth="1"/>
    <col min="4357" max="4357" width="9.85546875" style="219" customWidth="1"/>
    <col min="4358" max="4358" width="12.5703125" style="219" customWidth="1"/>
    <col min="4359" max="4360" width="10" style="219" bestFit="1" customWidth="1"/>
    <col min="4361" max="4608" width="9" style="219"/>
    <col min="4609" max="4609" width="7.28515625" style="219" customWidth="1"/>
    <col min="4610" max="4610" width="69.28515625" style="219" customWidth="1"/>
    <col min="4611" max="4611" width="6.140625" style="219" customWidth="1"/>
    <col min="4612" max="4612" width="8.42578125" style="219" customWidth="1"/>
    <col min="4613" max="4613" width="9.85546875" style="219" customWidth="1"/>
    <col min="4614" max="4614" width="12.5703125" style="219" customWidth="1"/>
    <col min="4615" max="4616" width="10" style="219" bestFit="1" customWidth="1"/>
    <col min="4617" max="4864" width="9" style="219"/>
    <col min="4865" max="4865" width="7.28515625" style="219" customWidth="1"/>
    <col min="4866" max="4866" width="69.28515625" style="219" customWidth="1"/>
    <col min="4867" max="4867" width="6.140625" style="219" customWidth="1"/>
    <col min="4868" max="4868" width="8.42578125" style="219" customWidth="1"/>
    <col min="4869" max="4869" width="9.85546875" style="219" customWidth="1"/>
    <col min="4870" max="4870" width="12.5703125" style="219" customWidth="1"/>
    <col min="4871" max="4872" width="10" style="219" bestFit="1" customWidth="1"/>
    <col min="4873" max="5120" width="9" style="219"/>
    <col min="5121" max="5121" width="7.28515625" style="219" customWidth="1"/>
    <col min="5122" max="5122" width="69.28515625" style="219" customWidth="1"/>
    <col min="5123" max="5123" width="6.140625" style="219" customWidth="1"/>
    <col min="5124" max="5124" width="8.42578125" style="219" customWidth="1"/>
    <col min="5125" max="5125" width="9.85546875" style="219" customWidth="1"/>
    <col min="5126" max="5126" width="12.5703125" style="219" customWidth="1"/>
    <col min="5127" max="5128" width="10" style="219" bestFit="1" customWidth="1"/>
    <col min="5129" max="5376" width="9" style="219"/>
    <col min="5377" max="5377" width="7.28515625" style="219" customWidth="1"/>
    <col min="5378" max="5378" width="69.28515625" style="219" customWidth="1"/>
    <col min="5379" max="5379" width="6.140625" style="219" customWidth="1"/>
    <col min="5380" max="5380" width="8.42578125" style="219" customWidth="1"/>
    <col min="5381" max="5381" width="9.85546875" style="219" customWidth="1"/>
    <col min="5382" max="5382" width="12.5703125" style="219" customWidth="1"/>
    <col min="5383" max="5384" width="10" style="219" bestFit="1" customWidth="1"/>
    <col min="5385" max="5632" width="9" style="219"/>
    <col min="5633" max="5633" width="7.28515625" style="219" customWidth="1"/>
    <col min="5634" max="5634" width="69.28515625" style="219" customWidth="1"/>
    <col min="5635" max="5635" width="6.140625" style="219" customWidth="1"/>
    <col min="5636" max="5636" width="8.42578125" style="219" customWidth="1"/>
    <col min="5637" max="5637" width="9.85546875" style="219" customWidth="1"/>
    <col min="5638" max="5638" width="12.5703125" style="219" customWidth="1"/>
    <col min="5639" max="5640" width="10" style="219" bestFit="1" customWidth="1"/>
    <col min="5641" max="5888" width="9" style="219"/>
    <col min="5889" max="5889" width="7.28515625" style="219" customWidth="1"/>
    <col min="5890" max="5890" width="69.28515625" style="219" customWidth="1"/>
    <col min="5891" max="5891" width="6.140625" style="219" customWidth="1"/>
    <col min="5892" max="5892" width="8.42578125" style="219" customWidth="1"/>
    <col min="5893" max="5893" width="9.85546875" style="219" customWidth="1"/>
    <col min="5894" max="5894" width="12.5703125" style="219" customWidth="1"/>
    <col min="5895" max="5896" width="10" style="219" bestFit="1" customWidth="1"/>
    <col min="5897" max="6144" width="9" style="219"/>
    <col min="6145" max="6145" width="7.28515625" style="219" customWidth="1"/>
    <col min="6146" max="6146" width="69.28515625" style="219" customWidth="1"/>
    <col min="6147" max="6147" width="6.140625" style="219" customWidth="1"/>
    <col min="6148" max="6148" width="8.42578125" style="219" customWidth="1"/>
    <col min="6149" max="6149" width="9.85546875" style="219" customWidth="1"/>
    <col min="6150" max="6150" width="12.5703125" style="219" customWidth="1"/>
    <col min="6151" max="6152" width="10" style="219" bestFit="1" customWidth="1"/>
    <col min="6153" max="6400" width="9" style="219"/>
    <col min="6401" max="6401" width="7.28515625" style="219" customWidth="1"/>
    <col min="6402" max="6402" width="69.28515625" style="219" customWidth="1"/>
    <col min="6403" max="6403" width="6.140625" style="219" customWidth="1"/>
    <col min="6404" max="6404" width="8.42578125" style="219" customWidth="1"/>
    <col min="6405" max="6405" width="9.85546875" style="219" customWidth="1"/>
    <col min="6406" max="6406" width="12.5703125" style="219" customWidth="1"/>
    <col min="6407" max="6408" width="10" style="219" bestFit="1" customWidth="1"/>
    <col min="6409" max="6656" width="9" style="219"/>
    <col min="6657" max="6657" width="7.28515625" style="219" customWidth="1"/>
    <col min="6658" max="6658" width="69.28515625" style="219" customWidth="1"/>
    <col min="6659" max="6659" width="6.140625" style="219" customWidth="1"/>
    <col min="6660" max="6660" width="8.42578125" style="219" customWidth="1"/>
    <col min="6661" max="6661" width="9.85546875" style="219" customWidth="1"/>
    <col min="6662" max="6662" width="12.5703125" style="219" customWidth="1"/>
    <col min="6663" max="6664" width="10" style="219" bestFit="1" customWidth="1"/>
    <col min="6665" max="6912" width="9" style="219"/>
    <col min="6913" max="6913" width="7.28515625" style="219" customWidth="1"/>
    <col min="6914" max="6914" width="69.28515625" style="219" customWidth="1"/>
    <col min="6915" max="6915" width="6.140625" style="219" customWidth="1"/>
    <col min="6916" max="6916" width="8.42578125" style="219" customWidth="1"/>
    <col min="6917" max="6917" width="9.85546875" style="219" customWidth="1"/>
    <col min="6918" max="6918" width="12.5703125" style="219" customWidth="1"/>
    <col min="6919" max="6920" width="10" style="219" bestFit="1" customWidth="1"/>
    <col min="6921" max="7168" width="9" style="219"/>
    <col min="7169" max="7169" width="7.28515625" style="219" customWidth="1"/>
    <col min="7170" max="7170" width="69.28515625" style="219" customWidth="1"/>
    <col min="7171" max="7171" width="6.140625" style="219" customWidth="1"/>
    <col min="7172" max="7172" width="8.42578125" style="219" customWidth="1"/>
    <col min="7173" max="7173" width="9.85546875" style="219" customWidth="1"/>
    <col min="7174" max="7174" width="12.5703125" style="219" customWidth="1"/>
    <col min="7175" max="7176" width="10" style="219" bestFit="1" customWidth="1"/>
    <col min="7177" max="7424" width="9" style="219"/>
    <col min="7425" max="7425" width="7.28515625" style="219" customWidth="1"/>
    <col min="7426" max="7426" width="69.28515625" style="219" customWidth="1"/>
    <col min="7427" max="7427" width="6.140625" style="219" customWidth="1"/>
    <col min="7428" max="7428" width="8.42578125" style="219" customWidth="1"/>
    <col min="7429" max="7429" width="9.85546875" style="219" customWidth="1"/>
    <col min="7430" max="7430" width="12.5703125" style="219" customWidth="1"/>
    <col min="7431" max="7432" width="10" style="219" bestFit="1" customWidth="1"/>
    <col min="7433" max="7680" width="9" style="219"/>
    <col min="7681" max="7681" width="7.28515625" style="219" customWidth="1"/>
    <col min="7682" max="7682" width="69.28515625" style="219" customWidth="1"/>
    <col min="7683" max="7683" width="6.140625" style="219" customWidth="1"/>
    <col min="7684" max="7684" width="8.42578125" style="219" customWidth="1"/>
    <col min="7685" max="7685" width="9.85546875" style="219" customWidth="1"/>
    <col min="7686" max="7686" width="12.5703125" style="219" customWidth="1"/>
    <col min="7687" max="7688" width="10" style="219" bestFit="1" customWidth="1"/>
    <col min="7689" max="7936" width="9" style="219"/>
    <col min="7937" max="7937" width="7.28515625" style="219" customWidth="1"/>
    <col min="7938" max="7938" width="69.28515625" style="219" customWidth="1"/>
    <col min="7939" max="7939" width="6.140625" style="219" customWidth="1"/>
    <col min="7940" max="7940" width="8.42578125" style="219" customWidth="1"/>
    <col min="7941" max="7941" width="9.85546875" style="219" customWidth="1"/>
    <col min="7942" max="7942" width="12.5703125" style="219" customWidth="1"/>
    <col min="7943" max="7944" width="10" style="219" bestFit="1" customWidth="1"/>
    <col min="7945" max="8192" width="9" style="219"/>
    <col min="8193" max="8193" width="7.28515625" style="219" customWidth="1"/>
    <col min="8194" max="8194" width="69.28515625" style="219" customWidth="1"/>
    <col min="8195" max="8195" width="6.140625" style="219" customWidth="1"/>
    <col min="8196" max="8196" width="8.42578125" style="219" customWidth="1"/>
    <col min="8197" max="8197" width="9.85546875" style="219" customWidth="1"/>
    <col min="8198" max="8198" width="12.5703125" style="219" customWidth="1"/>
    <col min="8199" max="8200" width="10" style="219" bestFit="1" customWidth="1"/>
    <col min="8201" max="8448" width="9" style="219"/>
    <col min="8449" max="8449" width="7.28515625" style="219" customWidth="1"/>
    <col min="8450" max="8450" width="69.28515625" style="219" customWidth="1"/>
    <col min="8451" max="8451" width="6.140625" style="219" customWidth="1"/>
    <col min="8452" max="8452" width="8.42578125" style="219" customWidth="1"/>
    <col min="8453" max="8453" width="9.85546875" style="219" customWidth="1"/>
    <col min="8454" max="8454" width="12.5703125" style="219" customWidth="1"/>
    <col min="8455" max="8456" width="10" style="219" bestFit="1" customWidth="1"/>
    <col min="8457" max="8704" width="9" style="219"/>
    <col min="8705" max="8705" width="7.28515625" style="219" customWidth="1"/>
    <col min="8706" max="8706" width="69.28515625" style="219" customWidth="1"/>
    <col min="8707" max="8707" width="6.140625" style="219" customWidth="1"/>
    <col min="8708" max="8708" width="8.42578125" style="219" customWidth="1"/>
    <col min="8709" max="8709" width="9.85546875" style="219" customWidth="1"/>
    <col min="8710" max="8710" width="12.5703125" style="219" customWidth="1"/>
    <col min="8711" max="8712" width="10" style="219" bestFit="1" customWidth="1"/>
    <col min="8713" max="8960" width="9" style="219"/>
    <col min="8961" max="8961" width="7.28515625" style="219" customWidth="1"/>
    <col min="8962" max="8962" width="69.28515625" style="219" customWidth="1"/>
    <col min="8963" max="8963" width="6.140625" style="219" customWidth="1"/>
    <col min="8964" max="8964" width="8.42578125" style="219" customWidth="1"/>
    <col min="8965" max="8965" width="9.85546875" style="219" customWidth="1"/>
    <col min="8966" max="8966" width="12.5703125" style="219" customWidth="1"/>
    <col min="8967" max="8968" width="10" style="219" bestFit="1" customWidth="1"/>
    <col min="8969" max="9216" width="9" style="219"/>
    <col min="9217" max="9217" width="7.28515625" style="219" customWidth="1"/>
    <col min="9218" max="9218" width="69.28515625" style="219" customWidth="1"/>
    <col min="9219" max="9219" width="6.140625" style="219" customWidth="1"/>
    <col min="9220" max="9220" width="8.42578125" style="219" customWidth="1"/>
    <col min="9221" max="9221" width="9.85546875" style="219" customWidth="1"/>
    <col min="9222" max="9222" width="12.5703125" style="219" customWidth="1"/>
    <col min="9223" max="9224" width="10" style="219" bestFit="1" customWidth="1"/>
    <col min="9225" max="9472" width="9" style="219"/>
    <col min="9473" max="9473" width="7.28515625" style="219" customWidth="1"/>
    <col min="9474" max="9474" width="69.28515625" style="219" customWidth="1"/>
    <col min="9475" max="9475" width="6.140625" style="219" customWidth="1"/>
    <col min="9476" max="9476" width="8.42578125" style="219" customWidth="1"/>
    <col min="9477" max="9477" width="9.85546875" style="219" customWidth="1"/>
    <col min="9478" max="9478" width="12.5703125" style="219" customWidth="1"/>
    <col min="9479" max="9480" width="10" style="219" bestFit="1" customWidth="1"/>
    <col min="9481" max="9728" width="9" style="219"/>
    <col min="9729" max="9729" width="7.28515625" style="219" customWidth="1"/>
    <col min="9730" max="9730" width="69.28515625" style="219" customWidth="1"/>
    <col min="9731" max="9731" width="6.140625" style="219" customWidth="1"/>
    <col min="9732" max="9732" width="8.42578125" style="219" customWidth="1"/>
    <col min="9733" max="9733" width="9.85546875" style="219" customWidth="1"/>
    <col min="9734" max="9734" width="12.5703125" style="219" customWidth="1"/>
    <col min="9735" max="9736" width="10" style="219" bestFit="1" customWidth="1"/>
    <col min="9737" max="9984" width="9" style="219"/>
    <col min="9985" max="9985" width="7.28515625" style="219" customWidth="1"/>
    <col min="9986" max="9986" width="69.28515625" style="219" customWidth="1"/>
    <col min="9987" max="9987" width="6.140625" style="219" customWidth="1"/>
    <col min="9988" max="9988" width="8.42578125" style="219" customWidth="1"/>
    <col min="9989" max="9989" width="9.85546875" style="219" customWidth="1"/>
    <col min="9990" max="9990" width="12.5703125" style="219" customWidth="1"/>
    <col min="9991" max="9992" width="10" style="219" bestFit="1" customWidth="1"/>
    <col min="9993" max="10240" width="9" style="219"/>
    <col min="10241" max="10241" width="7.28515625" style="219" customWidth="1"/>
    <col min="10242" max="10242" width="69.28515625" style="219" customWidth="1"/>
    <col min="10243" max="10243" width="6.140625" style="219" customWidth="1"/>
    <col min="10244" max="10244" width="8.42578125" style="219" customWidth="1"/>
    <col min="10245" max="10245" width="9.85546875" style="219" customWidth="1"/>
    <col min="10246" max="10246" width="12.5703125" style="219" customWidth="1"/>
    <col min="10247" max="10248" width="10" style="219" bestFit="1" customWidth="1"/>
    <col min="10249" max="10496" width="9" style="219"/>
    <col min="10497" max="10497" width="7.28515625" style="219" customWidth="1"/>
    <col min="10498" max="10498" width="69.28515625" style="219" customWidth="1"/>
    <col min="10499" max="10499" width="6.140625" style="219" customWidth="1"/>
    <col min="10500" max="10500" width="8.42578125" style="219" customWidth="1"/>
    <col min="10501" max="10501" width="9.85546875" style="219" customWidth="1"/>
    <col min="10502" max="10502" width="12.5703125" style="219" customWidth="1"/>
    <col min="10503" max="10504" width="10" style="219" bestFit="1" customWidth="1"/>
    <col min="10505" max="10752" width="9" style="219"/>
    <col min="10753" max="10753" width="7.28515625" style="219" customWidth="1"/>
    <col min="10754" max="10754" width="69.28515625" style="219" customWidth="1"/>
    <col min="10755" max="10755" width="6.140625" style="219" customWidth="1"/>
    <col min="10756" max="10756" width="8.42578125" style="219" customWidth="1"/>
    <col min="10757" max="10757" width="9.85546875" style="219" customWidth="1"/>
    <col min="10758" max="10758" width="12.5703125" style="219" customWidth="1"/>
    <col min="10759" max="10760" width="10" style="219" bestFit="1" customWidth="1"/>
    <col min="10761" max="11008" width="9" style="219"/>
    <col min="11009" max="11009" width="7.28515625" style="219" customWidth="1"/>
    <col min="11010" max="11010" width="69.28515625" style="219" customWidth="1"/>
    <col min="11011" max="11011" width="6.140625" style="219" customWidth="1"/>
    <col min="11012" max="11012" width="8.42578125" style="219" customWidth="1"/>
    <col min="11013" max="11013" width="9.85546875" style="219" customWidth="1"/>
    <col min="11014" max="11014" width="12.5703125" style="219" customWidth="1"/>
    <col min="11015" max="11016" width="10" style="219" bestFit="1" customWidth="1"/>
    <col min="11017" max="11264" width="9" style="219"/>
    <col min="11265" max="11265" width="7.28515625" style="219" customWidth="1"/>
    <col min="11266" max="11266" width="69.28515625" style="219" customWidth="1"/>
    <col min="11267" max="11267" width="6.140625" style="219" customWidth="1"/>
    <col min="11268" max="11268" width="8.42578125" style="219" customWidth="1"/>
    <col min="11269" max="11269" width="9.85546875" style="219" customWidth="1"/>
    <col min="11270" max="11270" width="12.5703125" style="219" customWidth="1"/>
    <col min="11271" max="11272" width="10" style="219" bestFit="1" customWidth="1"/>
    <col min="11273" max="11520" width="9" style="219"/>
    <col min="11521" max="11521" width="7.28515625" style="219" customWidth="1"/>
    <col min="11522" max="11522" width="69.28515625" style="219" customWidth="1"/>
    <col min="11523" max="11523" width="6.140625" style="219" customWidth="1"/>
    <col min="11524" max="11524" width="8.42578125" style="219" customWidth="1"/>
    <col min="11525" max="11525" width="9.85546875" style="219" customWidth="1"/>
    <col min="11526" max="11526" width="12.5703125" style="219" customWidth="1"/>
    <col min="11527" max="11528" width="10" style="219" bestFit="1" customWidth="1"/>
    <col min="11529" max="11776" width="9" style="219"/>
    <col min="11777" max="11777" width="7.28515625" style="219" customWidth="1"/>
    <col min="11778" max="11778" width="69.28515625" style="219" customWidth="1"/>
    <col min="11779" max="11779" width="6.140625" style="219" customWidth="1"/>
    <col min="11780" max="11780" width="8.42578125" style="219" customWidth="1"/>
    <col min="11781" max="11781" width="9.85546875" style="219" customWidth="1"/>
    <col min="11782" max="11782" width="12.5703125" style="219" customWidth="1"/>
    <col min="11783" max="11784" width="10" style="219" bestFit="1" customWidth="1"/>
    <col min="11785" max="12032" width="9" style="219"/>
    <col min="12033" max="12033" width="7.28515625" style="219" customWidth="1"/>
    <col min="12034" max="12034" width="69.28515625" style="219" customWidth="1"/>
    <col min="12035" max="12035" width="6.140625" style="219" customWidth="1"/>
    <col min="12036" max="12036" width="8.42578125" style="219" customWidth="1"/>
    <col min="12037" max="12037" width="9.85546875" style="219" customWidth="1"/>
    <col min="12038" max="12038" width="12.5703125" style="219" customWidth="1"/>
    <col min="12039" max="12040" width="10" style="219" bestFit="1" customWidth="1"/>
    <col min="12041" max="12288" width="9" style="219"/>
    <col min="12289" max="12289" width="7.28515625" style="219" customWidth="1"/>
    <col min="12290" max="12290" width="69.28515625" style="219" customWidth="1"/>
    <col min="12291" max="12291" width="6.140625" style="219" customWidth="1"/>
    <col min="12292" max="12292" width="8.42578125" style="219" customWidth="1"/>
    <col min="12293" max="12293" width="9.85546875" style="219" customWidth="1"/>
    <col min="12294" max="12294" width="12.5703125" style="219" customWidth="1"/>
    <col min="12295" max="12296" width="10" style="219" bestFit="1" customWidth="1"/>
    <col min="12297" max="12544" width="9" style="219"/>
    <col min="12545" max="12545" width="7.28515625" style="219" customWidth="1"/>
    <col min="12546" max="12546" width="69.28515625" style="219" customWidth="1"/>
    <col min="12547" max="12547" width="6.140625" style="219" customWidth="1"/>
    <col min="12548" max="12548" width="8.42578125" style="219" customWidth="1"/>
    <col min="12549" max="12549" width="9.85546875" style="219" customWidth="1"/>
    <col min="12550" max="12550" width="12.5703125" style="219" customWidth="1"/>
    <col min="12551" max="12552" width="10" style="219" bestFit="1" customWidth="1"/>
    <col min="12553" max="12800" width="9" style="219"/>
    <col min="12801" max="12801" width="7.28515625" style="219" customWidth="1"/>
    <col min="12802" max="12802" width="69.28515625" style="219" customWidth="1"/>
    <col min="12803" max="12803" width="6.140625" style="219" customWidth="1"/>
    <col min="12804" max="12804" width="8.42578125" style="219" customWidth="1"/>
    <col min="12805" max="12805" width="9.85546875" style="219" customWidth="1"/>
    <col min="12806" max="12806" width="12.5703125" style="219" customWidth="1"/>
    <col min="12807" max="12808" width="10" style="219" bestFit="1" customWidth="1"/>
    <col min="12809" max="13056" width="9" style="219"/>
    <col min="13057" max="13057" width="7.28515625" style="219" customWidth="1"/>
    <col min="13058" max="13058" width="69.28515625" style="219" customWidth="1"/>
    <col min="13059" max="13059" width="6.140625" style="219" customWidth="1"/>
    <col min="13060" max="13060" width="8.42578125" style="219" customWidth="1"/>
    <col min="13061" max="13061" width="9.85546875" style="219" customWidth="1"/>
    <col min="13062" max="13062" width="12.5703125" style="219" customWidth="1"/>
    <col min="13063" max="13064" width="10" style="219" bestFit="1" customWidth="1"/>
    <col min="13065" max="13312" width="9" style="219"/>
    <col min="13313" max="13313" width="7.28515625" style="219" customWidth="1"/>
    <col min="13314" max="13314" width="69.28515625" style="219" customWidth="1"/>
    <col min="13315" max="13315" width="6.140625" style="219" customWidth="1"/>
    <col min="13316" max="13316" width="8.42578125" style="219" customWidth="1"/>
    <col min="13317" max="13317" width="9.85546875" style="219" customWidth="1"/>
    <col min="13318" max="13318" width="12.5703125" style="219" customWidth="1"/>
    <col min="13319" max="13320" width="10" style="219" bestFit="1" customWidth="1"/>
    <col min="13321" max="13568" width="9" style="219"/>
    <col min="13569" max="13569" width="7.28515625" style="219" customWidth="1"/>
    <col min="13570" max="13570" width="69.28515625" style="219" customWidth="1"/>
    <col min="13571" max="13571" width="6.140625" style="219" customWidth="1"/>
    <col min="13572" max="13572" width="8.42578125" style="219" customWidth="1"/>
    <col min="13573" max="13573" width="9.85546875" style="219" customWidth="1"/>
    <col min="13574" max="13574" width="12.5703125" style="219" customWidth="1"/>
    <col min="13575" max="13576" width="10" style="219" bestFit="1" customWidth="1"/>
    <col min="13577" max="13824" width="9" style="219"/>
    <col min="13825" max="13825" width="7.28515625" style="219" customWidth="1"/>
    <col min="13826" max="13826" width="69.28515625" style="219" customWidth="1"/>
    <col min="13827" max="13827" width="6.140625" style="219" customWidth="1"/>
    <col min="13828" max="13828" width="8.42578125" style="219" customWidth="1"/>
    <col min="13829" max="13829" width="9.85546875" style="219" customWidth="1"/>
    <col min="13830" max="13830" width="12.5703125" style="219" customWidth="1"/>
    <col min="13831" max="13832" width="10" style="219" bestFit="1" customWidth="1"/>
    <col min="13833" max="14080" width="9" style="219"/>
    <col min="14081" max="14081" width="7.28515625" style="219" customWidth="1"/>
    <col min="14082" max="14082" width="69.28515625" style="219" customWidth="1"/>
    <col min="14083" max="14083" width="6.140625" style="219" customWidth="1"/>
    <col min="14084" max="14084" width="8.42578125" style="219" customWidth="1"/>
    <col min="14085" max="14085" width="9.85546875" style="219" customWidth="1"/>
    <col min="14086" max="14086" width="12.5703125" style="219" customWidth="1"/>
    <col min="14087" max="14088" width="10" style="219" bestFit="1" customWidth="1"/>
    <col min="14089" max="14336" width="9" style="219"/>
    <col min="14337" max="14337" width="7.28515625" style="219" customWidth="1"/>
    <col min="14338" max="14338" width="69.28515625" style="219" customWidth="1"/>
    <col min="14339" max="14339" width="6.140625" style="219" customWidth="1"/>
    <col min="14340" max="14340" width="8.42578125" style="219" customWidth="1"/>
    <col min="14341" max="14341" width="9.85546875" style="219" customWidth="1"/>
    <col min="14342" max="14342" width="12.5703125" style="219" customWidth="1"/>
    <col min="14343" max="14344" width="10" style="219" bestFit="1" customWidth="1"/>
    <col min="14345" max="14592" width="9" style="219"/>
    <col min="14593" max="14593" width="7.28515625" style="219" customWidth="1"/>
    <col min="14594" max="14594" width="69.28515625" style="219" customWidth="1"/>
    <col min="14595" max="14595" width="6.140625" style="219" customWidth="1"/>
    <col min="14596" max="14596" width="8.42578125" style="219" customWidth="1"/>
    <col min="14597" max="14597" width="9.85546875" style="219" customWidth="1"/>
    <col min="14598" max="14598" width="12.5703125" style="219" customWidth="1"/>
    <col min="14599" max="14600" width="10" style="219" bestFit="1" customWidth="1"/>
    <col min="14601" max="14848" width="9" style="219"/>
    <col min="14849" max="14849" width="7.28515625" style="219" customWidth="1"/>
    <col min="14850" max="14850" width="69.28515625" style="219" customWidth="1"/>
    <col min="14851" max="14851" width="6.140625" style="219" customWidth="1"/>
    <col min="14852" max="14852" width="8.42578125" style="219" customWidth="1"/>
    <col min="14853" max="14853" width="9.85546875" style="219" customWidth="1"/>
    <col min="14854" max="14854" width="12.5703125" style="219" customWidth="1"/>
    <col min="14855" max="14856" width="10" style="219" bestFit="1" customWidth="1"/>
    <col min="14857" max="15104" width="9" style="219"/>
    <col min="15105" max="15105" width="7.28515625" style="219" customWidth="1"/>
    <col min="15106" max="15106" width="69.28515625" style="219" customWidth="1"/>
    <col min="15107" max="15107" width="6.140625" style="219" customWidth="1"/>
    <col min="15108" max="15108" width="8.42578125" style="219" customWidth="1"/>
    <col min="15109" max="15109" width="9.85546875" style="219" customWidth="1"/>
    <col min="15110" max="15110" width="12.5703125" style="219" customWidth="1"/>
    <col min="15111" max="15112" width="10" style="219" bestFit="1" customWidth="1"/>
    <col min="15113" max="15360" width="9" style="219"/>
    <col min="15361" max="15361" width="7.28515625" style="219" customWidth="1"/>
    <col min="15362" max="15362" width="69.28515625" style="219" customWidth="1"/>
    <col min="15363" max="15363" width="6.140625" style="219" customWidth="1"/>
    <col min="15364" max="15364" width="8.42578125" style="219" customWidth="1"/>
    <col min="15365" max="15365" width="9.85546875" style="219" customWidth="1"/>
    <col min="15366" max="15366" width="12.5703125" style="219" customWidth="1"/>
    <col min="15367" max="15368" width="10" style="219" bestFit="1" customWidth="1"/>
    <col min="15369" max="15616" width="9" style="219"/>
    <col min="15617" max="15617" width="7.28515625" style="219" customWidth="1"/>
    <col min="15618" max="15618" width="69.28515625" style="219" customWidth="1"/>
    <col min="15619" max="15619" width="6.140625" style="219" customWidth="1"/>
    <col min="15620" max="15620" width="8.42578125" style="219" customWidth="1"/>
    <col min="15621" max="15621" width="9.85546875" style="219" customWidth="1"/>
    <col min="15622" max="15622" width="12.5703125" style="219" customWidth="1"/>
    <col min="15623" max="15624" width="10" style="219" bestFit="1" customWidth="1"/>
    <col min="15625" max="15872" width="9" style="219"/>
    <col min="15873" max="15873" width="7.28515625" style="219" customWidth="1"/>
    <col min="15874" max="15874" width="69.28515625" style="219" customWidth="1"/>
    <col min="15875" max="15875" width="6.140625" style="219" customWidth="1"/>
    <col min="15876" max="15876" width="8.42578125" style="219" customWidth="1"/>
    <col min="15877" max="15877" width="9.85546875" style="219" customWidth="1"/>
    <col min="15878" max="15878" width="12.5703125" style="219" customWidth="1"/>
    <col min="15879" max="15880" width="10" style="219" bestFit="1" customWidth="1"/>
    <col min="15881" max="16128" width="9" style="219"/>
    <col min="16129" max="16129" width="7.28515625" style="219" customWidth="1"/>
    <col min="16130" max="16130" width="69.28515625" style="219" customWidth="1"/>
    <col min="16131" max="16131" width="6.140625" style="219" customWidth="1"/>
    <col min="16132" max="16132" width="8.42578125" style="219" customWidth="1"/>
    <col min="16133" max="16133" width="9.85546875" style="219" customWidth="1"/>
    <col min="16134" max="16134" width="12.5703125" style="219" customWidth="1"/>
    <col min="16135" max="16136" width="10" style="219" bestFit="1" customWidth="1"/>
    <col min="16137" max="16384" width="9" style="219"/>
  </cols>
  <sheetData>
    <row r="1" spans="1:7" s="183" customFormat="1" ht="20.25" customHeight="1" x14ac:dyDescent="0.25">
      <c r="A1" s="262" t="s">
        <v>125</v>
      </c>
      <c r="B1" s="262"/>
      <c r="C1" s="262"/>
      <c r="D1" s="262"/>
      <c r="E1" s="262"/>
      <c r="F1" s="262"/>
    </row>
    <row r="2" spans="1:7" s="183" customFormat="1" ht="12.75" customHeight="1" x14ac:dyDescent="0.2">
      <c r="A2" s="184" t="s">
        <v>126</v>
      </c>
      <c r="B2" s="184" t="s">
        <v>69</v>
      </c>
      <c r="C2" s="185"/>
      <c r="D2" s="185"/>
      <c r="E2" s="186"/>
      <c r="F2" s="187"/>
    </row>
    <row r="3" spans="1:7" s="183" customFormat="1" ht="12.75" customHeight="1" x14ac:dyDescent="0.2">
      <c r="A3" s="184" t="s">
        <v>127</v>
      </c>
      <c r="B3" s="188"/>
      <c r="C3" s="185"/>
      <c r="D3" s="189" t="s">
        <v>128</v>
      </c>
      <c r="E3" s="190"/>
      <c r="F3" s="187"/>
    </row>
    <row r="4" spans="1:7" s="183" customFormat="1" ht="12.75" customHeight="1" x14ac:dyDescent="0.2">
      <c r="A4" s="184" t="s">
        <v>129</v>
      </c>
      <c r="B4" s="188" t="s">
        <v>18</v>
      </c>
      <c r="C4" s="185"/>
      <c r="D4" s="189" t="s">
        <v>130</v>
      </c>
      <c r="E4" s="191"/>
      <c r="F4" s="187"/>
    </row>
    <row r="5" spans="1:7" s="183" customFormat="1" ht="6.75" customHeight="1" thickBot="1" x14ac:dyDescent="0.25">
      <c r="A5" s="192"/>
      <c r="B5" s="192"/>
      <c r="C5" s="192"/>
      <c r="D5" s="192"/>
      <c r="E5" s="187"/>
      <c r="F5" s="187"/>
    </row>
    <row r="6" spans="1:7" s="183" customFormat="1" ht="24" customHeight="1" thickBot="1" x14ac:dyDescent="0.25">
      <c r="A6" s="193" t="s">
        <v>131</v>
      </c>
      <c r="B6" s="193" t="s">
        <v>132</v>
      </c>
      <c r="C6" s="193" t="s">
        <v>61</v>
      </c>
      <c r="D6" s="193" t="s">
        <v>133</v>
      </c>
      <c r="E6" s="194" t="s">
        <v>134</v>
      </c>
      <c r="F6" s="195" t="s">
        <v>135</v>
      </c>
    </row>
    <row r="7" spans="1:7" s="183" customFormat="1" ht="7.5" customHeight="1" x14ac:dyDescent="0.2">
      <c r="A7" s="185"/>
      <c r="B7" s="185"/>
      <c r="C7" s="185"/>
      <c r="D7" s="185"/>
      <c r="E7" s="186"/>
      <c r="F7" s="186"/>
    </row>
    <row r="8" spans="1:7" s="183" customFormat="1" ht="6.75" customHeight="1" x14ac:dyDescent="0.2">
      <c r="A8" s="192"/>
      <c r="B8" s="192"/>
      <c r="C8" s="192"/>
      <c r="D8" s="192"/>
      <c r="E8" s="187"/>
      <c r="F8" s="187"/>
    </row>
    <row r="9" spans="1:7" s="183" customFormat="1" ht="15" customHeight="1" x14ac:dyDescent="0.2">
      <c r="A9" s="192"/>
      <c r="B9" s="192"/>
      <c r="C9" s="192"/>
      <c r="D9" s="192"/>
      <c r="E9" s="187"/>
      <c r="F9" s="187"/>
    </row>
    <row r="10" spans="1:7" s="183" customFormat="1" ht="13.5" customHeight="1" x14ac:dyDescent="0.2">
      <c r="A10" s="196"/>
      <c r="B10" s="197" t="s">
        <v>136</v>
      </c>
      <c r="C10" s="196"/>
      <c r="D10" s="196"/>
      <c r="E10" s="198"/>
      <c r="F10" s="199">
        <f>SUM(F12:F29)</f>
        <v>0</v>
      </c>
    </row>
    <row r="11" spans="1:7" s="183" customFormat="1" ht="24" customHeight="1" x14ac:dyDescent="0.2">
      <c r="A11" s="200"/>
      <c r="B11" s="201"/>
      <c r="C11" s="200"/>
      <c r="D11" s="200"/>
      <c r="E11" s="202"/>
      <c r="F11" s="203"/>
      <c r="G11" s="204"/>
    </row>
    <row r="12" spans="1:7" s="183" customFormat="1" ht="24" customHeight="1" x14ac:dyDescent="0.2">
      <c r="A12" s="205">
        <v>1</v>
      </c>
      <c r="B12" s="206" t="s">
        <v>137</v>
      </c>
      <c r="C12" s="207" t="s">
        <v>138</v>
      </c>
      <c r="D12" s="208">
        <v>1</v>
      </c>
      <c r="E12" s="209"/>
      <c r="F12" s="210">
        <f>D12*E12</f>
        <v>0</v>
      </c>
      <c r="G12" s="204"/>
    </row>
    <row r="13" spans="1:7" s="183" customFormat="1" ht="24" customHeight="1" x14ac:dyDescent="0.2">
      <c r="A13" s="205"/>
      <c r="B13" s="211" t="s">
        <v>139</v>
      </c>
      <c r="C13" s="207"/>
      <c r="D13" s="208"/>
      <c r="E13" s="209"/>
      <c r="F13" s="210"/>
      <c r="G13" s="204"/>
    </row>
    <row r="14" spans="1:7" s="183" customFormat="1" ht="24" customHeight="1" x14ac:dyDescent="0.2">
      <c r="A14" s="205">
        <v>2</v>
      </c>
      <c r="B14" s="206" t="s">
        <v>140</v>
      </c>
      <c r="C14" s="207" t="s">
        <v>138</v>
      </c>
      <c r="D14" s="208">
        <v>1</v>
      </c>
      <c r="E14" s="209"/>
      <c r="F14" s="210">
        <f>D14*E14</f>
        <v>0</v>
      </c>
      <c r="G14" s="204"/>
    </row>
    <row r="15" spans="1:7" s="183" customFormat="1" ht="24" customHeight="1" x14ac:dyDescent="0.2">
      <c r="A15" s="205">
        <v>3</v>
      </c>
      <c r="B15" s="206" t="s">
        <v>141</v>
      </c>
      <c r="C15" s="207" t="s">
        <v>138</v>
      </c>
      <c r="D15" s="208">
        <v>1</v>
      </c>
      <c r="E15" s="209"/>
      <c r="F15" s="210">
        <f>D15*E15</f>
        <v>0</v>
      </c>
      <c r="G15" s="204"/>
    </row>
    <row r="16" spans="1:7" s="183" customFormat="1" ht="24" customHeight="1" x14ac:dyDescent="0.2">
      <c r="A16" s="205"/>
      <c r="B16" s="211" t="s">
        <v>142</v>
      </c>
      <c r="C16" s="207"/>
      <c r="D16" s="208"/>
      <c r="E16" s="209"/>
      <c r="F16" s="210"/>
      <c r="G16" s="204"/>
    </row>
    <row r="17" spans="1:7" s="183" customFormat="1" ht="24" customHeight="1" x14ac:dyDescent="0.2">
      <c r="A17" s="212">
        <v>4</v>
      </c>
      <c r="B17" s="213" t="s">
        <v>143</v>
      </c>
      <c r="C17" s="214" t="s">
        <v>138</v>
      </c>
      <c r="D17" s="215">
        <v>1</v>
      </c>
      <c r="E17" s="216"/>
      <c r="F17" s="217">
        <f>D17*E17</f>
        <v>0</v>
      </c>
      <c r="G17" s="204"/>
    </row>
    <row r="18" spans="1:7" s="183" customFormat="1" ht="24" customHeight="1" x14ac:dyDescent="0.2">
      <c r="A18" s="212"/>
      <c r="B18" s="218" t="s">
        <v>144</v>
      </c>
      <c r="C18" s="214"/>
      <c r="D18" s="215"/>
      <c r="E18" s="216"/>
      <c r="F18" s="217"/>
      <c r="G18" s="204"/>
    </row>
    <row r="19" spans="1:7" s="183" customFormat="1" ht="24" customHeight="1" x14ac:dyDescent="0.2">
      <c r="A19" s="212">
        <v>5</v>
      </c>
      <c r="B19" s="213" t="s">
        <v>145</v>
      </c>
      <c r="C19" s="214" t="s">
        <v>138</v>
      </c>
      <c r="D19" s="215">
        <v>1</v>
      </c>
      <c r="E19" s="216"/>
      <c r="F19" s="217">
        <f>D19*E19</f>
        <v>0</v>
      </c>
      <c r="G19" s="204"/>
    </row>
    <row r="20" spans="1:7" s="183" customFormat="1" ht="24" customHeight="1" x14ac:dyDescent="0.2">
      <c r="A20" s="212"/>
      <c r="B20" s="218" t="s">
        <v>146</v>
      </c>
      <c r="C20" s="214"/>
      <c r="D20" s="215"/>
      <c r="E20" s="216"/>
      <c r="F20" s="217"/>
      <c r="G20" s="204"/>
    </row>
    <row r="21" spans="1:7" s="183" customFormat="1" ht="24" customHeight="1" x14ac:dyDescent="0.2">
      <c r="A21" s="205">
        <v>6</v>
      </c>
      <c r="B21" s="206" t="s">
        <v>147</v>
      </c>
      <c r="C21" s="207" t="s">
        <v>138</v>
      </c>
      <c r="D21" s="208">
        <v>1</v>
      </c>
      <c r="E21" s="209"/>
      <c r="F21" s="210">
        <f>D21*E21</f>
        <v>0</v>
      </c>
      <c r="G21" s="204"/>
    </row>
    <row r="22" spans="1:7" s="183" customFormat="1" ht="24" customHeight="1" x14ac:dyDescent="0.2">
      <c r="A22" s="205"/>
      <c r="B22" s="211" t="s">
        <v>148</v>
      </c>
      <c r="C22" s="207"/>
      <c r="D22" s="208"/>
      <c r="E22" s="209"/>
      <c r="F22" s="210"/>
    </row>
    <row r="23" spans="1:7" s="183" customFormat="1" ht="24" customHeight="1" x14ac:dyDescent="0.2">
      <c r="A23" s="205">
        <v>7</v>
      </c>
      <c r="B23" s="206" t="s">
        <v>149</v>
      </c>
      <c r="C23" s="207" t="s">
        <v>138</v>
      </c>
      <c r="D23" s="208">
        <v>1</v>
      </c>
      <c r="E23" s="209"/>
      <c r="F23" s="210">
        <f>D23*E23</f>
        <v>0</v>
      </c>
    </row>
    <row r="24" spans="1:7" ht="24" customHeight="1" x14ac:dyDescent="0.2">
      <c r="A24" s="205"/>
      <c r="B24" s="211" t="s">
        <v>157</v>
      </c>
      <c r="C24" s="207"/>
      <c r="D24" s="208"/>
      <c r="E24" s="209"/>
      <c r="F24" s="210"/>
    </row>
    <row r="25" spans="1:7" ht="24" customHeight="1" x14ac:dyDescent="0.2">
      <c r="A25" s="205">
        <v>8</v>
      </c>
      <c r="B25" s="206" t="s">
        <v>150</v>
      </c>
      <c r="C25" s="207" t="s">
        <v>138</v>
      </c>
      <c r="D25" s="208">
        <v>1</v>
      </c>
      <c r="E25" s="209"/>
      <c r="F25" s="210">
        <f>D25*E25</f>
        <v>0</v>
      </c>
    </row>
    <row r="26" spans="1:7" ht="36.75" customHeight="1" x14ac:dyDescent="0.2">
      <c r="A26" s="205"/>
      <c r="B26" s="211" t="s">
        <v>151</v>
      </c>
      <c r="C26" s="207"/>
      <c r="D26" s="208"/>
      <c r="E26" s="209"/>
      <c r="F26" s="210"/>
    </row>
    <row r="27" spans="1:7" ht="24" customHeight="1" x14ac:dyDescent="0.2">
      <c r="A27" s="205">
        <v>9</v>
      </c>
      <c r="B27" s="206" t="s">
        <v>152</v>
      </c>
      <c r="C27" s="207" t="s">
        <v>138</v>
      </c>
      <c r="D27" s="208">
        <v>1</v>
      </c>
      <c r="E27" s="209"/>
      <c r="F27" s="210">
        <f>D27*E27</f>
        <v>0</v>
      </c>
    </row>
    <row r="28" spans="1:7" ht="24" customHeight="1" x14ac:dyDescent="0.2">
      <c r="A28" s="205"/>
      <c r="B28" s="211" t="s">
        <v>153</v>
      </c>
      <c r="C28" s="207"/>
      <c r="D28" s="208"/>
      <c r="E28" s="209"/>
      <c r="F28" s="210"/>
    </row>
    <row r="29" spans="1:7" ht="24" customHeight="1" x14ac:dyDescent="0.2">
      <c r="A29" s="205">
        <v>10</v>
      </c>
      <c r="B29" s="206" t="s">
        <v>154</v>
      </c>
      <c r="C29" s="207" t="s">
        <v>138</v>
      </c>
      <c r="D29" s="208">
        <v>1</v>
      </c>
      <c r="E29" s="209"/>
      <c r="F29" s="210">
        <f>D29*E29</f>
        <v>0</v>
      </c>
    </row>
    <row r="30" spans="1:7" ht="41.25" customHeight="1" x14ac:dyDescent="0.2">
      <c r="A30" s="205"/>
      <c r="B30" s="211" t="s">
        <v>155</v>
      </c>
      <c r="C30" s="207"/>
      <c r="D30" s="208"/>
      <c r="E30" s="209"/>
      <c r="F30" s="210"/>
    </row>
    <row r="31" spans="1:7" ht="24" customHeight="1" x14ac:dyDescent="0.2">
      <c r="A31" s="192"/>
      <c r="B31" s="192"/>
      <c r="C31" s="192"/>
      <c r="D31" s="192"/>
      <c r="E31" s="187"/>
      <c r="F31" s="187"/>
    </row>
    <row r="32" spans="1:7" ht="24" customHeight="1" x14ac:dyDescent="0.2">
      <c r="A32" s="200"/>
      <c r="B32" s="197"/>
      <c r="C32" s="200"/>
      <c r="D32" s="200"/>
      <c r="E32" s="220"/>
      <c r="F32" s="221"/>
      <c r="G32" s="222"/>
    </row>
    <row r="33" spans="5:7" ht="24" customHeight="1" x14ac:dyDescent="0.2">
      <c r="E33" s="223"/>
      <c r="F33" s="223"/>
      <c r="G33" s="222"/>
    </row>
    <row r="34" spans="5:7" ht="24" customHeight="1" x14ac:dyDescent="0.2"/>
    <row r="35" spans="5:7" ht="24" customHeight="1" x14ac:dyDescent="0.2"/>
    <row r="36" spans="5:7" ht="24" customHeight="1" x14ac:dyDescent="0.2"/>
    <row r="37" spans="5:7" ht="24" customHeight="1" x14ac:dyDescent="0.2"/>
    <row r="38" spans="5:7" ht="24" customHeight="1" x14ac:dyDescent="0.2"/>
  </sheetData>
  <mergeCells count="1">
    <mergeCell ref="A1:F1"/>
  </mergeCells>
  <pageMargins left="0.39375001192092896" right="0.39375001192092896" top="0.78750002384185791" bottom="0.78750002384185791" header="0" footer="0"/>
  <pageSetup paperSize="9" scale="91" fitToHeight="100" orientation="portrait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39</vt:i4>
      </vt:variant>
    </vt:vector>
  </HeadingPairs>
  <TitlesOfParts>
    <vt:vector size="43" baseType="lpstr">
      <vt:lpstr>Krycí list</vt:lpstr>
      <vt:lpstr>Rekapitulace</vt:lpstr>
      <vt:lpstr>Položky</vt:lpstr>
      <vt:lpstr>VRN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VRNKc</vt:lpstr>
      <vt:lpstr>VRNnazev</vt:lpstr>
      <vt:lpstr>VRNproc</vt:lpstr>
      <vt:lpstr>VRNzakl</vt:lpstr>
      <vt:lpstr>Zakazka</vt:lpstr>
      <vt:lpstr>Zaklad22</vt:lpstr>
      <vt:lpstr>Zaklad5</vt:lpstr>
      <vt:lpstr>Zhotovitel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Rostislav Grebík</cp:lastModifiedBy>
  <cp:lastPrinted>2015-12-03T13:27:33Z</cp:lastPrinted>
  <dcterms:created xsi:type="dcterms:W3CDTF">2015-12-03T13:25:09Z</dcterms:created>
  <dcterms:modified xsi:type="dcterms:W3CDTF">2016-09-09T08:01:28Z</dcterms:modified>
</cp:coreProperties>
</file>