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70" yWindow="630" windowWidth="24615" windowHeight="13485"/>
  </bookViews>
  <sheets>
    <sheet name="Rekapitulace stavby" sheetId="1" r:id="rId1"/>
    <sheet name="1-1 - SO 102 - Uznatelné ..." sheetId="2" r:id="rId2"/>
    <sheet name="1-2 - SO 102 -Neuznatelné..." sheetId="3" r:id="rId3"/>
    <sheet name="2-1 - SO 102 - Uznatelné ..." sheetId="4" r:id="rId4"/>
    <sheet name="2-2 - SO 102 -Neuznatelné..." sheetId="5" r:id="rId5"/>
    <sheet name="3-1 - SO 01.2 Stoka A - 2..." sheetId="6" r:id="rId6"/>
    <sheet name="4-1 - Vedlejší rozpočtové..." sheetId="7" r:id="rId7"/>
    <sheet name="Pokyny pro vyplnění" sheetId="8" r:id="rId8"/>
  </sheets>
  <definedNames>
    <definedName name="_xlnm._FilterDatabase" localSheetId="1" hidden="1">'1-1 - SO 102 - Uznatelné ...'!$C$92:$K$337</definedName>
    <definedName name="_xlnm._FilterDatabase" localSheetId="2" hidden="1">'1-2 - SO 102 -Neuznatelné...'!$C$95:$K$529</definedName>
    <definedName name="_xlnm._FilterDatabase" localSheetId="3" hidden="1">'2-1 - SO 102 - Uznatelné ...'!$C$93:$K$400</definedName>
    <definedName name="_xlnm._FilterDatabase" localSheetId="4" hidden="1">'2-2 - SO 102 -Neuznatelné...'!$C$96:$K$654</definedName>
    <definedName name="_xlnm._FilterDatabase" localSheetId="5" hidden="1">'3-1 - SO 01.2 Stoka A - 2...'!$C$91:$K$526</definedName>
    <definedName name="_xlnm._FilterDatabase" localSheetId="6" hidden="1">'4-1 - Vedlejší rozpočtové...'!$C$84:$K$112</definedName>
    <definedName name="_xlnm.Print_Titles" localSheetId="1">'1-1 - SO 102 - Uznatelné ...'!$92:$92</definedName>
    <definedName name="_xlnm.Print_Titles" localSheetId="2">'1-2 - SO 102 -Neuznatelné...'!$95:$95</definedName>
    <definedName name="_xlnm.Print_Titles" localSheetId="3">'2-1 - SO 102 - Uznatelné ...'!$93:$93</definedName>
    <definedName name="_xlnm.Print_Titles" localSheetId="4">'2-2 - SO 102 -Neuznatelné...'!$96:$96</definedName>
    <definedName name="_xlnm.Print_Titles" localSheetId="5">'3-1 - SO 01.2 Stoka A - 2...'!$91:$91</definedName>
    <definedName name="_xlnm.Print_Titles" localSheetId="6">'4-1 - Vedlejší rozpočtové...'!$84:$84</definedName>
    <definedName name="_xlnm.Print_Titles" localSheetId="0">'Rekapitulace stavby'!$49:$49</definedName>
    <definedName name="_xlnm.Print_Area" localSheetId="1">'1-1 - SO 102 - Uznatelné ...'!$C$4:$J$40,'1-1 - SO 102 - Uznatelné ...'!$C$46:$J$70,'1-1 - SO 102 - Uznatelné ...'!$C$76:$K$337</definedName>
    <definedName name="_xlnm.Print_Area" localSheetId="2">'1-2 - SO 102 -Neuznatelné...'!$C$4:$J$40,'1-2 - SO 102 -Neuznatelné...'!$C$46:$J$73,'1-2 - SO 102 -Neuznatelné...'!$C$79:$K$529</definedName>
    <definedName name="_xlnm.Print_Area" localSheetId="3">'2-1 - SO 102 - Uznatelné ...'!$C$4:$J$40,'2-1 - SO 102 - Uznatelné ...'!$C$46:$J$71,'2-1 - SO 102 - Uznatelné ...'!$C$77:$K$400</definedName>
    <definedName name="_xlnm.Print_Area" localSheetId="4">'2-2 - SO 102 -Neuznatelné...'!$C$4:$J$40,'2-2 - SO 102 -Neuznatelné...'!$C$46:$J$74,'2-2 - SO 102 -Neuznatelné...'!$C$80:$K$654</definedName>
    <definedName name="_xlnm.Print_Area" localSheetId="5">'3-1 - SO 01.2 Stoka A - 2...'!$C$4:$J$38,'3-1 - SO 01.2 Stoka A - 2...'!$C$44:$J$71,'3-1 - SO 01.2 Stoka A - 2...'!$C$77:$K$526</definedName>
    <definedName name="_xlnm.Print_Area" localSheetId="6">'4-1 - Vedlejší rozpočtové...'!$C$4:$J$38,'4-1 - Vedlejší rozpočtové...'!$C$44:$J$64,'4-1 - Vedlejší rozpočtové...'!$C$70:$K$112</definedName>
    <definedName name="_xlnm.Print_Area" localSheetId="7">'Pokyny pro vyplnění'!$B$2:$K$69,'Pokyny pro vyplnění'!$B$72:$K$116,'Pokyny pro vyplnění'!$B$119:$K$188,'Pokyny pro vyplnění'!$B$196:$K$216</definedName>
    <definedName name="_xlnm.Print_Area" localSheetId="0">'Rekapitulace stavby'!$D$4:$AO$33,'Rekapitulace stavby'!$C$39:$AQ$66</definedName>
  </definedNames>
  <calcPr calcId="145621"/>
</workbook>
</file>

<file path=xl/calcChain.xml><?xml version="1.0" encoding="utf-8"?>
<calcChain xmlns="http://schemas.openxmlformats.org/spreadsheetml/2006/main">
  <c r="AY65" i="1" l="1"/>
  <c r="AX65" i="1"/>
  <c r="BI110" i="7"/>
  <c r="BH110" i="7"/>
  <c r="BG110" i="7"/>
  <c r="BF110" i="7"/>
  <c r="T110" i="7"/>
  <c r="R110" i="7"/>
  <c r="P110" i="7"/>
  <c r="BK110" i="7"/>
  <c r="J110" i="7"/>
  <c r="BE110" i="7" s="1"/>
  <c r="BI107" i="7"/>
  <c r="BH107" i="7"/>
  <c r="BG107" i="7"/>
  <c r="BF107" i="7"/>
  <c r="T107" i="7"/>
  <c r="R107" i="7"/>
  <c r="P107" i="7"/>
  <c r="BK107" i="7"/>
  <c r="J107" i="7"/>
  <c r="BE107" i="7" s="1"/>
  <c r="BI104" i="7"/>
  <c r="BH104" i="7"/>
  <c r="BG104" i="7"/>
  <c r="BF104" i="7"/>
  <c r="BE104" i="7"/>
  <c r="T104" i="7"/>
  <c r="R104" i="7"/>
  <c r="P104" i="7"/>
  <c r="BK104" i="7"/>
  <c r="J104" i="7"/>
  <c r="BI101" i="7"/>
  <c r="BH101" i="7"/>
  <c r="BG101" i="7"/>
  <c r="BF101" i="7"/>
  <c r="BE101" i="7"/>
  <c r="T101" i="7"/>
  <c r="T100" i="7" s="1"/>
  <c r="R101" i="7"/>
  <c r="R100" i="7" s="1"/>
  <c r="P101" i="7"/>
  <c r="P100" i="7" s="1"/>
  <c r="BK101" i="7"/>
  <c r="BK100" i="7" s="1"/>
  <c r="J100" i="7" s="1"/>
  <c r="J63" i="7" s="1"/>
  <c r="J101" i="7"/>
  <c r="BI97" i="7"/>
  <c r="BH97" i="7"/>
  <c r="BG97" i="7"/>
  <c r="BF97" i="7"/>
  <c r="BE97" i="7"/>
  <c r="T97" i="7"/>
  <c r="R97" i="7"/>
  <c r="P97" i="7"/>
  <c r="BK97" i="7"/>
  <c r="J97" i="7"/>
  <c r="BI94" i="7"/>
  <c r="BH94" i="7"/>
  <c r="BG94" i="7"/>
  <c r="BF94" i="7"/>
  <c r="T94" i="7"/>
  <c r="R94" i="7"/>
  <c r="P94" i="7"/>
  <c r="BK94" i="7"/>
  <c r="J94" i="7"/>
  <c r="BE94" i="7" s="1"/>
  <c r="BI92" i="7"/>
  <c r="BH92" i="7"/>
  <c r="BG92" i="7"/>
  <c r="BF92" i="7"/>
  <c r="BE92" i="7"/>
  <c r="T92" i="7"/>
  <c r="R92" i="7"/>
  <c r="P92" i="7"/>
  <c r="BK92" i="7"/>
  <c r="J92" i="7"/>
  <c r="BI90" i="7"/>
  <c r="BH90" i="7"/>
  <c r="BG90" i="7"/>
  <c r="BF90" i="7"/>
  <c r="BE90" i="7"/>
  <c r="T90" i="7"/>
  <c r="R90" i="7"/>
  <c r="P90" i="7"/>
  <c r="BK90" i="7"/>
  <c r="J90" i="7"/>
  <c r="BI88" i="7"/>
  <c r="F36" i="7" s="1"/>
  <c r="BD65" i="1" s="1"/>
  <c r="BH88" i="7"/>
  <c r="F35" i="7" s="1"/>
  <c r="BC65" i="1" s="1"/>
  <c r="BG88" i="7"/>
  <c r="F34" i="7" s="1"/>
  <c r="BB65" i="1" s="1"/>
  <c r="BF88" i="7"/>
  <c r="J33" i="7" s="1"/>
  <c r="AW65" i="1" s="1"/>
  <c r="BE88" i="7"/>
  <c r="T88" i="7"/>
  <c r="T87" i="7" s="1"/>
  <c r="T86" i="7" s="1"/>
  <c r="T85" i="7" s="1"/>
  <c r="R88" i="7"/>
  <c r="R87" i="7" s="1"/>
  <c r="R86" i="7" s="1"/>
  <c r="R85" i="7" s="1"/>
  <c r="P88" i="7"/>
  <c r="P87" i="7" s="1"/>
  <c r="P86" i="7" s="1"/>
  <c r="P85" i="7" s="1"/>
  <c r="AU65" i="1" s="1"/>
  <c r="BK88" i="7"/>
  <c r="BK87" i="7" s="1"/>
  <c r="J88" i="7"/>
  <c r="J81" i="7"/>
  <c r="F81" i="7"/>
  <c r="F79" i="7"/>
  <c r="E77" i="7"/>
  <c r="J55" i="7"/>
  <c r="F55" i="7"/>
  <c r="F53" i="7"/>
  <c r="E51" i="7"/>
  <c r="J20" i="7"/>
  <c r="E20" i="7"/>
  <c r="F56" i="7" s="1"/>
  <c r="J19" i="7"/>
  <c r="J14" i="7"/>
  <c r="J79" i="7" s="1"/>
  <c r="E7" i="7"/>
  <c r="E47" i="7" s="1"/>
  <c r="AY63" i="1"/>
  <c r="AX63" i="1"/>
  <c r="BI525" i="6"/>
  <c r="BH525" i="6"/>
  <c r="BG525" i="6"/>
  <c r="BF525" i="6"/>
  <c r="T525" i="6"/>
  <c r="R525" i="6"/>
  <c r="P525" i="6"/>
  <c r="BK525" i="6"/>
  <c r="J525" i="6"/>
  <c r="BE525" i="6" s="1"/>
  <c r="BI522" i="6"/>
  <c r="BH522" i="6"/>
  <c r="BG522" i="6"/>
  <c r="BF522" i="6"/>
  <c r="BE522" i="6"/>
  <c r="T522" i="6"/>
  <c r="R522" i="6"/>
  <c r="P522" i="6"/>
  <c r="BK522" i="6"/>
  <c r="J522" i="6"/>
  <c r="BI520" i="6"/>
  <c r="BH520" i="6"/>
  <c r="BG520" i="6"/>
  <c r="BF520" i="6"/>
  <c r="BE520" i="6"/>
  <c r="T520" i="6"/>
  <c r="R520" i="6"/>
  <c r="P520" i="6"/>
  <c r="BK520" i="6"/>
  <c r="J520" i="6"/>
  <c r="BI515" i="6"/>
  <c r="BH515" i="6"/>
  <c r="BG515" i="6"/>
  <c r="BF515" i="6"/>
  <c r="BE515" i="6"/>
  <c r="T515" i="6"/>
  <c r="R515" i="6"/>
  <c r="P515" i="6"/>
  <c r="BK515" i="6"/>
  <c r="J515" i="6"/>
  <c r="BI509" i="6"/>
  <c r="BH509" i="6"/>
  <c r="BG509" i="6"/>
  <c r="BF509" i="6"/>
  <c r="BE509" i="6"/>
  <c r="T509" i="6"/>
  <c r="T508" i="6" s="1"/>
  <c r="R509" i="6"/>
  <c r="R508" i="6" s="1"/>
  <c r="P509" i="6"/>
  <c r="P508" i="6" s="1"/>
  <c r="BK509" i="6"/>
  <c r="BK508" i="6" s="1"/>
  <c r="J508" i="6" s="1"/>
  <c r="J70" i="6" s="1"/>
  <c r="J509" i="6"/>
  <c r="BI505" i="6"/>
  <c r="BH505" i="6"/>
  <c r="BG505" i="6"/>
  <c r="BF505" i="6"/>
  <c r="T505" i="6"/>
  <c r="R505" i="6"/>
  <c r="P505" i="6"/>
  <c r="BK505" i="6"/>
  <c r="J505" i="6"/>
  <c r="BE505" i="6" s="1"/>
  <c r="BI502" i="6"/>
  <c r="BH502" i="6"/>
  <c r="BG502" i="6"/>
  <c r="BF502" i="6"/>
  <c r="BE502" i="6"/>
  <c r="T502" i="6"/>
  <c r="R502" i="6"/>
  <c r="P502" i="6"/>
  <c r="BK502" i="6"/>
  <c r="J502" i="6"/>
  <c r="BI499" i="6"/>
  <c r="BH499" i="6"/>
  <c r="BG499" i="6"/>
  <c r="BF499" i="6"/>
  <c r="T499" i="6"/>
  <c r="R499" i="6"/>
  <c r="P499" i="6"/>
  <c r="BK499" i="6"/>
  <c r="J499" i="6"/>
  <c r="BE499" i="6" s="1"/>
  <c r="BI496" i="6"/>
  <c r="BH496" i="6"/>
  <c r="BG496" i="6"/>
  <c r="BF496" i="6"/>
  <c r="BE496" i="6"/>
  <c r="T496" i="6"/>
  <c r="T495" i="6" s="1"/>
  <c r="R496" i="6"/>
  <c r="R495" i="6" s="1"/>
  <c r="P496" i="6"/>
  <c r="P495" i="6" s="1"/>
  <c r="BK496" i="6"/>
  <c r="BK495" i="6" s="1"/>
  <c r="J495" i="6" s="1"/>
  <c r="J69" i="6" s="1"/>
  <c r="J496" i="6"/>
  <c r="BI493" i="6"/>
  <c r="BH493" i="6"/>
  <c r="BG493" i="6"/>
  <c r="BF493" i="6"/>
  <c r="T493" i="6"/>
  <c r="R493" i="6"/>
  <c r="P493" i="6"/>
  <c r="BK493" i="6"/>
  <c r="J493" i="6"/>
  <c r="BE493" i="6" s="1"/>
  <c r="BI491" i="6"/>
  <c r="BH491" i="6"/>
  <c r="BG491" i="6"/>
  <c r="BF491" i="6"/>
  <c r="BE491" i="6"/>
  <c r="T491" i="6"/>
  <c r="R491" i="6"/>
  <c r="P491" i="6"/>
  <c r="BK491" i="6"/>
  <c r="J491" i="6"/>
  <c r="BI489" i="6"/>
  <c r="BH489" i="6"/>
  <c r="BG489" i="6"/>
  <c r="BF489" i="6"/>
  <c r="BE489" i="6"/>
  <c r="T489" i="6"/>
  <c r="R489" i="6"/>
  <c r="P489" i="6"/>
  <c r="BK489" i="6"/>
  <c r="J489" i="6"/>
  <c r="BI487" i="6"/>
  <c r="BH487" i="6"/>
  <c r="BG487" i="6"/>
  <c r="BF487" i="6"/>
  <c r="BE487" i="6"/>
  <c r="T487" i="6"/>
  <c r="R487" i="6"/>
  <c r="P487" i="6"/>
  <c r="BK487" i="6"/>
  <c r="J487" i="6"/>
  <c r="BI485" i="6"/>
  <c r="BH485" i="6"/>
  <c r="BG485" i="6"/>
  <c r="BF485" i="6"/>
  <c r="BE485" i="6"/>
  <c r="T485" i="6"/>
  <c r="R485" i="6"/>
  <c r="P485" i="6"/>
  <c r="BK485" i="6"/>
  <c r="J485" i="6"/>
  <c r="BI483" i="6"/>
  <c r="BH483" i="6"/>
  <c r="BG483" i="6"/>
  <c r="BF483" i="6"/>
  <c r="BE483" i="6"/>
  <c r="T483" i="6"/>
  <c r="R483" i="6"/>
  <c r="P483" i="6"/>
  <c r="BK483" i="6"/>
  <c r="J483" i="6"/>
  <c r="BI481" i="6"/>
  <c r="BH481" i="6"/>
  <c r="BG481" i="6"/>
  <c r="BF481" i="6"/>
  <c r="BE481" i="6"/>
  <c r="T481" i="6"/>
  <c r="R481" i="6"/>
  <c r="P481" i="6"/>
  <c r="BK481" i="6"/>
  <c r="J481" i="6"/>
  <c r="BI479" i="6"/>
  <c r="BH479" i="6"/>
  <c r="BG479" i="6"/>
  <c r="BF479" i="6"/>
  <c r="BE479" i="6"/>
  <c r="T479" i="6"/>
  <c r="R479" i="6"/>
  <c r="P479" i="6"/>
  <c r="BK479" i="6"/>
  <c r="J479" i="6"/>
  <c r="BI472" i="6"/>
  <c r="BH472" i="6"/>
  <c r="BG472" i="6"/>
  <c r="BF472" i="6"/>
  <c r="BE472" i="6"/>
  <c r="T472" i="6"/>
  <c r="R472" i="6"/>
  <c r="P472" i="6"/>
  <c r="BK472" i="6"/>
  <c r="J472" i="6"/>
  <c r="BI470" i="6"/>
  <c r="BH470" i="6"/>
  <c r="BG470" i="6"/>
  <c r="BF470" i="6"/>
  <c r="BE470" i="6"/>
  <c r="T470" i="6"/>
  <c r="R470" i="6"/>
  <c r="P470" i="6"/>
  <c r="BK470" i="6"/>
  <c r="J470" i="6"/>
  <c r="BI468" i="6"/>
  <c r="BH468" i="6"/>
  <c r="BG468" i="6"/>
  <c r="BF468" i="6"/>
  <c r="BE468" i="6"/>
  <c r="T468" i="6"/>
  <c r="R468" i="6"/>
  <c r="P468" i="6"/>
  <c r="BK468" i="6"/>
  <c r="J468" i="6"/>
  <c r="BI466" i="6"/>
  <c r="BH466" i="6"/>
  <c r="BG466" i="6"/>
  <c r="BF466" i="6"/>
  <c r="BE466" i="6"/>
  <c r="T466" i="6"/>
  <c r="R466" i="6"/>
  <c r="P466" i="6"/>
  <c r="BK466" i="6"/>
  <c r="J466" i="6"/>
  <c r="BI464" i="6"/>
  <c r="BH464" i="6"/>
  <c r="BG464" i="6"/>
  <c r="BF464" i="6"/>
  <c r="BE464" i="6"/>
  <c r="T464" i="6"/>
  <c r="R464" i="6"/>
  <c r="P464" i="6"/>
  <c r="BK464" i="6"/>
  <c r="J464" i="6"/>
  <c r="BI462" i="6"/>
  <c r="BH462" i="6"/>
  <c r="BG462" i="6"/>
  <c r="BF462" i="6"/>
  <c r="BE462" i="6"/>
  <c r="T462" i="6"/>
  <c r="R462" i="6"/>
  <c r="P462" i="6"/>
  <c r="BK462" i="6"/>
  <c r="J462" i="6"/>
  <c r="BI460" i="6"/>
  <c r="BH460" i="6"/>
  <c r="BG460" i="6"/>
  <c r="BF460" i="6"/>
  <c r="BE460" i="6"/>
  <c r="T460" i="6"/>
  <c r="R460" i="6"/>
  <c r="P460" i="6"/>
  <c r="BK460" i="6"/>
  <c r="J460" i="6"/>
  <c r="BI458" i="6"/>
  <c r="BH458" i="6"/>
  <c r="BG458" i="6"/>
  <c r="BF458" i="6"/>
  <c r="BE458" i="6"/>
  <c r="T458" i="6"/>
  <c r="R458" i="6"/>
  <c r="P458" i="6"/>
  <c r="BK458" i="6"/>
  <c r="J458" i="6"/>
  <c r="BI456" i="6"/>
  <c r="BH456" i="6"/>
  <c r="BG456" i="6"/>
  <c r="BF456" i="6"/>
  <c r="BE456" i="6"/>
  <c r="T456" i="6"/>
  <c r="R456" i="6"/>
  <c r="P456" i="6"/>
  <c r="BK456" i="6"/>
  <c r="J456" i="6"/>
  <c r="BI454" i="6"/>
  <c r="BH454" i="6"/>
  <c r="BG454" i="6"/>
  <c r="BF454" i="6"/>
  <c r="BE454" i="6"/>
  <c r="T454" i="6"/>
  <c r="R454" i="6"/>
  <c r="P454" i="6"/>
  <c r="BK454" i="6"/>
  <c r="J454" i="6"/>
  <c r="BI452" i="6"/>
  <c r="BH452" i="6"/>
  <c r="BG452" i="6"/>
  <c r="BF452" i="6"/>
  <c r="BE452" i="6"/>
  <c r="T452" i="6"/>
  <c r="R452" i="6"/>
  <c r="P452" i="6"/>
  <c r="BK452" i="6"/>
  <c r="J452" i="6"/>
  <c r="BI450" i="6"/>
  <c r="BH450" i="6"/>
  <c r="BG450" i="6"/>
  <c r="BF450" i="6"/>
  <c r="BE450" i="6"/>
  <c r="T450" i="6"/>
  <c r="R450" i="6"/>
  <c r="P450" i="6"/>
  <c r="BK450" i="6"/>
  <c r="J450" i="6"/>
  <c r="BI448" i="6"/>
  <c r="BH448" i="6"/>
  <c r="BG448" i="6"/>
  <c r="BF448" i="6"/>
  <c r="BE448" i="6"/>
  <c r="T448" i="6"/>
  <c r="R448" i="6"/>
  <c r="P448" i="6"/>
  <c r="BK448" i="6"/>
  <c r="J448" i="6"/>
  <c r="BI446" i="6"/>
  <c r="BH446" i="6"/>
  <c r="BG446" i="6"/>
  <c r="BF446" i="6"/>
  <c r="BE446" i="6"/>
  <c r="T446" i="6"/>
  <c r="R446" i="6"/>
  <c r="P446" i="6"/>
  <c r="BK446" i="6"/>
  <c r="J446" i="6"/>
  <c r="BI444" i="6"/>
  <c r="BH444" i="6"/>
  <c r="BG444" i="6"/>
  <c r="BF444" i="6"/>
  <c r="BE444" i="6"/>
  <c r="T444" i="6"/>
  <c r="R444" i="6"/>
  <c r="P444" i="6"/>
  <c r="BK444" i="6"/>
  <c r="J444" i="6"/>
  <c r="BI442" i="6"/>
  <c r="BH442" i="6"/>
  <c r="BG442" i="6"/>
  <c r="BF442" i="6"/>
  <c r="BE442" i="6"/>
  <c r="T442" i="6"/>
  <c r="R442" i="6"/>
  <c r="P442" i="6"/>
  <c r="BK442" i="6"/>
  <c r="J442" i="6"/>
  <c r="BI440" i="6"/>
  <c r="BH440" i="6"/>
  <c r="BG440" i="6"/>
  <c r="BF440" i="6"/>
  <c r="BE440" i="6"/>
  <c r="T440" i="6"/>
  <c r="R440" i="6"/>
  <c r="P440" i="6"/>
  <c r="BK440" i="6"/>
  <c r="J440" i="6"/>
  <c r="BI435" i="6"/>
  <c r="BH435" i="6"/>
  <c r="BG435" i="6"/>
  <c r="BF435" i="6"/>
  <c r="BE435" i="6"/>
  <c r="T435" i="6"/>
  <c r="T434" i="6" s="1"/>
  <c r="R435" i="6"/>
  <c r="R434" i="6" s="1"/>
  <c r="P435" i="6"/>
  <c r="P434" i="6" s="1"/>
  <c r="BK435" i="6"/>
  <c r="BK434" i="6" s="1"/>
  <c r="J434" i="6" s="1"/>
  <c r="J68" i="6" s="1"/>
  <c r="J435" i="6"/>
  <c r="BI432" i="6"/>
  <c r="BH432" i="6"/>
  <c r="BG432" i="6"/>
  <c r="BF432" i="6"/>
  <c r="T432" i="6"/>
  <c r="R432" i="6"/>
  <c r="P432" i="6"/>
  <c r="BK432" i="6"/>
  <c r="J432" i="6"/>
  <c r="BE432" i="6" s="1"/>
  <c r="BI430" i="6"/>
  <c r="BH430" i="6"/>
  <c r="BG430" i="6"/>
  <c r="BF430" i="6"/>
  <c r="T430" i="6"/>
  <c r="R430" i="6"/>
  <c r="P430" i="6"/>
  <c r="BK430" i="6"/>
  <c r="J430" i="6"/>
  <c r="BE430" i="6" s="1"/>
  <c r="BI428" i="6"/>
  <c r="BH428" i="6"/>
  <c r="BG428" i="6"/>
  <c r="BF428" i="6"/>
  <c r="T428" i="6"/>
  <c r="R428" i="6"/>
  <c r="P428" i="6"/>
  <c r="BK428" i="6"/>
  <c r="J428" i="6"/>
  <c r="BE428" i="6" s="1"/>
  <c r="BI426" i="6"/>
  <c r="BH426" i="6"/>
  <c r="BG426" i="6"/>
  <c r="BF426" i="6"/>
  <c r="T426" i="6"/>
  <c r="R426" i="6"/>
  <c r="P426" i="6"/>
  <c r="BK426" i="6"/>
  <c r="J426" i="6"/>
  <c r="BE426" i="6" s="1"/>
  <c r="BI423" i="6"/>
  <c r="BH423" i="6"/>
  <c r="BG423" i="6"/>
  <c r="BF423" i="6"/>
  <c r="T423" i="6"/>
  <c r="R423" i="6"/>
  <c r="P423" i="6"/>
  <c r="BK423" i="6"/>
  <c r="J423" i="6"/>
  <c r="BE423" i="6" s="1"/>
  <c r="BI420" i="6"/>
  <c r="BH420" i="6"/>
  <c r="BG420" i="6"/>
  <c r="BF420" i="6"/>
  <c r="T420" i="6"/>
  <c r="R420" i="6"/>
  <c r="P420" i="6"/>
  <c r="BK420" i="6"/>
  <c r="J420" i="6"/>
  <c r="BE420" i="6" s="1"/>
  <c r="BI417" i="6"/>
  <c r="BH417" i="6"/>
  <c r="BG417" i="6"/>
  <c r="BF417" i="6"/>
  <c r="T417" i="6"/>
  <c r="R417" i="6"/>
  <c r="P417" i="6"/>
  <c r="BK417" i="6"/>
  <c r="J417" i="6"/>
  <c r="BE417" i="6" s="1"/>
  <c r="BI415" i="6"/>
  <c r="BH415" i="6"/>
  <c r="BG415" i="6"/>
  <c r="BF415" i="6"/>
  <c r="T415" i="6"/>
  <c r="R415" i="6"/>
  <c r="P415" i="6"/>
  <c r="BK415" i="6"/>
  <c r="J415" i="6"/>
  <c r="BE415" i="6" s="1"/>
  <c r="BI412" i="6"/>
  <c r="BH412" i="6"/>
  <c r="BG412" i="6"/>
  <c r="BF412" i="6"/>
  <c r="T412" i="6"/>
  <c r="R412" i="6"/>
  <c r="P412" i="6"/>
  <c r="BK412" i="6"/>
  <c r="J412" i="6"/>
  <c r="BE412" i="6" s="1"/>
  <c r="BI409" i="6"/>
  <c r="BH409" i="6"/>
  <c r="BG409" i="6"/>
  <c r="BF409" i="6"/>
  <c r="T409" i="6"/>
  <c r="R409" i="6"/>
  <c r="P409" i="6"/>
  <c r="BK409" i="6"/>
  <c r="J409" i="6"/>
  <c r="BE409" i="6" s="1"/>
  <c r="BI406" i="6"/>
  <c r="BH406" i="6"/>
  <c r="BG406" i="6"/>
  <c r="BF406" i="6"/>
  <c r="T406" i="6"/>
  <c r="R406" i="6"/>
  <c r="P406" i="6"/>
  <c r="BK406" i="6"/>
  <c r="J406" i="6"/>
  <c r="BE406" i="6" s="1"/>
  <c r="BI404" i="6"/>
  <c r="BH404" i="6"/>
  <c r="BG404" i="6"/>
  <c r="BF404" i="6"/>
  <c r="T404" i="6"/>
  <c r="R404" i="6"/>
  <c r="P404" i="6"/>
  <c r="BK404" i="6"/>
  <c r="J404" i="6"/>
  <c r="BE404" i="6" s="1"/>
  <c r="BI401" i="6"/>
  <c r="BH401" i="6"/>
  <c r="BG401" i="6"/>
  <c r="BF401" i="6"/>
  <c r="T401" i="6"/>
  <c r="R401" i="6"/>
  <c r="P401" i="6"/>
  <c r="BK401" i="6"/>
  <c r="J401" i="6"/>
  <c r="BE401" i="6" s="1"/>
  <c r="BI398" i="6"/>
  <c r="BH398" i="6"/>
  <c r="BG398" i="6"/>
  <c r="BF398" i="6"/>
  <c r="T398" i="6"/>
  <c r="R398" i="6"/>
  <c r="P398" i="6"/>
  <c r="BK398" i="6"/>
  <c r="J398" i="6"/>
  <c r="BE398" i="6" s="1"/>
  <c r="BI395" i="6"/>
  <c r="BH395" i="6"/>
  <c r="BG395" i="6"/>
  <c r="BF395" i="6"/>
  <c r="T395" i="6"/>
  <c r="R395" i="6"/>
  <c r="P395" i="6"/>
  <c r="BK395" i="6"/>
  <c r="J395" i="6"/>
  <c r="BE395" i="6" s="1"/>
  <c r="BI393" i="6"/>
  <c r="BH393" i="6"/>
  <c r="BG393" i="6"/>
  <c r="BF393" i="6"/>
  <c r="T393" i="6"/>
  <c r="R393" i="6"/>
  <c r="P393" i="6"/>
  <c r="BK393" i="6"/>
  <c r="J393" i="6"/>
  <c r="BE393" i="6" s="1"/>
  <c r="BI390" i="6"/>
  <c r="BH390" i="6"/>
  <c r="BG390" i="6"/>
  <c r="BF390" i="6"/>
  <c r="BE390" i="6"/>
  <c r="T390" i="6"/>
  <c r="R390" i="6"/>
  <c r="P390" i="6"/>
  <c r="BK390" i="6"/>
  <c r="J390" i="6"/>
  <c r="BI388" i="6"/>
  <c r="BH388" i="6"/>
  <c r="BG388" i="6"/>
  <c r="BF388" i="6"/>
  <c r="T388" i="6"/>
  <c r="R388" i="6"/>
  <c r="P388" i="6"/>
  <c r="BK388" i="6"/>
  <c r="J388" i="6"/>
  <c r="BE388" i="6" s="1"/>
  <c r="BI386" i="6"/>
  <c r="BH386" i="6"/>
  <c r="BG386" i="6"/>
  <c r="BF386" i="6"/>
  <c r="BE386" i="6"/>
  <c r="T386" i="6"/>
  <c r="R386" i="6"/>
  <c r="P386" i="6"/>
  <c r="BK386" i="6"/>
  <c r="J386" i="6"/>
  <c r="BI384" i="6"/>
  <c r="BH384" i="6"/>
  <c r="BG384" i="6"/>
  <c r="BF384" i="6"/>
  <c r="T384" i="6"/>
  <c r="R384" i="6"/>
  <c r="P384" i="6"/>
  <c r="BK384" i="6"/>
  <c r="J384" i="6"/>
  <c r="BE384" i="6" s="1"/>
  <c r="BI381" i="6"/>
  <c r="BH381" i="6"/>
  <c r="BG381" i="6"/>
  <c r="BF381" i="6"/>
  <c r="BE381" i="6"/>
  <c r="T381" i="6"/>
  <c r="R381" i="6"/>
  <c r="P381" i="6"/>
  <c r="BK381" i="6"/>
  <c r="J381" i="6"/>
  <c r="BI378" i="6"/>
  <c r="BH378" i="6"/>
  <c r="BG378" i="6"/>
  <c r="BF378" i="6"/>
  <c r="BE378" i="6"/>
  <c r="T378" i="6"/>
  <c r="R378" i="6"/>
  <c r="P378" i="6"/>
  <c r="BK378" i="6"/>
  <c r="J378" i="6"/>
  <c r="BI376" i="6"/>
  <c r="BH376" i="6"/>
  <c r="BG376" i="6"/>
  <c r="BF376" i="6"/>
  <c r="BE376" i="6"/>
  <c r="T376" i="6"/>
  <c r="R376" i="6"/>
  <c r="P376" i="6"/>
  <c r="BK376" i="6"/>
  <c r="J376" i="6"/>
  <c r="BI373" i="6"/>
  <c r="BH373" i="6"/>
  <c r="BG373" i="6"/>
  <c r="BF373" i="6"/>
  <c r="BE373" i="6"/>
  <c r="T373" i="6"/>
  <c r="R373" i="6"/>
  <c r="P373" i="6"/>
  <c r="BK373" i="6"/>
  <c r="J373" i="6"/>
  <c r="BI370" i="6"/>
  <c r="BH370" i="6"/>
  <c r="BG370" i="6"/>
  <c r="BF370" i="6"/>
  <c r="BE370" i="6"/>
  <c r="T370" i="6"/>
  <c r="R370" i="6"/>
  <c r="P370" i="6"/>
  <c r="BK370" i="6"/>
  <c r="J370" i="6"/>
  <c r="BI367" i="6"/>
  <c r="BH367" i="6"/>
  <c r="BG367" i="6"/>
  <c r="BF367" i="6"/>
  <c r="BE367" i="6"/>
  <c r="T367" i="6"/>
  <c r="R367" i="6"/>
  <c r="P367" i="6"/>
  <c r="BK367" i="6"/>
  <c r="J367" i="6"/>
  <c r="BI365" i="6"/>
  <c r="BH365" i="6"/>
  <c r="BG365" i="6"/>
  <c r="BF365" i="6"/>
  <c r="BE365" i="6"/>
  <c r="T365" i="6"/>
  <c r="R365" i="6"/>
  <c r="P365" i="6"/>
  <c r="BK365" i="6"/>
  <c r="J365" i="6"/>
  <c r="BI363" i="6"/>
  <c r="BH363" i="6"/>
  <c r="BG363" i="6"/>
  <c r="BF363" i="6"/>
  <c r="BE363" i="6"/>
  <c r="T363" i="6"/>
  <c r="R363" i="6"/>
  <c r="P363" i="6"/>
  <c r="BK363" i="6"/>
  <c r="J363" i="6"/>
  <c r="BI361" i="6"/>
  <c r="BH361" i="6"/>
  <c r="BG361" i="6"/>
  <c r="BF361" i="6"/>
  <c r="BE361" i="6"/>
  <c r="T361" i="6"/>
  <c r="R361" i="6"/>
  <c r="P361" i="6"/>
  <c r="BK361" i="6"/>
  <c r="J361" i="6"/>
  <c r="BI359" i="6"/>
  <c r="BH359" i="6"/>
  <c r="BG359" i="6"/>
  <c r="BF359" i="6"/>
  <c r="BE359" i="6"/>
  <c r="T359" i="6"/>
  <c r="R359" i="6"/>
  <c r="P359" i="6"/>
  <c r="BK359" i="6"/>
  <c r="J359" i="6"/>
  <c r="BI357" i="6"/>
  <c r="BH357" i="6"/>
  <c r="BG357" i="6"/>
  <c r="BF357" i="6"/>
  <c r="BE357" i="6"/>
  <c r="T357" i="6"/>
  <c r="R357" i="6"/>
  <c r="P357" i="6"/>
  <c r="BK357" i="6"/>
  <c r="J357" i="6"/>
  <c r="BI354" i="6"/>
  <c r="BH354" i="6"/>
  <c r="BG354" i="6"/>
  <c r="BF354" i="6"/>
  <c r="BE354" i="6"/>
  <c r="T354" i="6"/>
  <c r="R354" i="6"/>
  <c r="P354" i="6"/>
  <c r="BK354" i="6"/>
  <c r="J354" i="6"/>
  <c r="BI351" i="6"/>
  <c r="BH351" i="6"/>
  <c r="BG351" i="6"/>
  <c r="BF351" i="6"/>
  <c r="BE351" i="6"/>
  <c r="T351" i="6"/>
  <c r="R351" i="6"/>
  <c r="P351" i="6"/>
  <c r="BK351" i="6"/>
  <c r="J351" i="6"/>
  <c r="BI349" i="6"/>
  <c r="BH349" i="6"/>
  <c r="BG349" i="6"/>
  <c r="BF349" i="6"/>
  <c r="BE349" i="6"/>
  <c r="T349" i="6"/>
  <c r="R349" i="6"/>
  <c r="P349" i="6"/>
  <c r="BK349" i="6"/>
  <c r="J349" i="6"/>
  <c r="BI346" i="6"/>
  <c r="BH346" i="6"/>
  <c r="BG346" i="6"/>
  <c r="BF346" i="6"/>
  <c r="BE346" i="6"/>
  <c r="T346" i="6"/>
  <c r="R346" i="6"/>
  <c r="P346" i="6"/>
  <c r="BK346" i="6"/>
  <c r="J346" i="6"/>
  <c r="BI343" i="6"/>
  <c r="BH343" i="6"/>
  <c r="BG343" i="6"/>
  <c r="BF343" i="6"/>
  <c r="BE343" i="6"/>
  <c r="T343" i="6"/>
  <c r="R343" i="6"/>
  <c r="P343" i="6"/>
  <c r="BK343" i="6"/>
  <c r="J343" i="6"/>
  <c r="BI340" i="6"/>
  <c r="BH340" i="6"/>
  <c r="BG340" i="6"/>
  <c r="BF340" i="6"/>
  <c r="BE340" i="6"/>
  <c r="T340" i="6"/>
  <c r="R340" i="6"/>
  <c r="P340" i="6"/>
  <c r="BK340" i="6"/>
  <c r="J340" i="6"/>
  <c r="BI337" i="6"/>
  <c r="BH337" i="6"/>
  <c r="BG337" i="6"/>
  <c r="BF337" i="6"/>
  <c r="BE337" i="6"/>
  <c r="T337" i="6"/>
  <c r="R337" i="6"/>
  <c r="P337" i="6"/>
  <c r="BK337" i="6"/>
  <c r="J337" i="6"/>
  <c r="BI335" i="6"/>
  <c r="BH335" i="6"/>
  <c r="BG335" i="6"/>
  <c r="BF335" i="6"/>
  <c r="BE335" i="6"/>
  <c r="T335" i="6"/>
  <c r="R335" i="6"/>
  <c r="P335" i="6"/>
  <c r="BK335" i="6"/>
  <c r="J335" i="6"/>
  <c r="BI333" i="6"/>
  <c r="BH333" i="6"/>
  <c r="BG333" i="6"/>
  <c r="BF333" i="6"/>
  <c r="BE333" i="6"/>
  <c r="T333" i="6"/>
  <c r="R333" i="6"/>
  <c r="P333" i="6"/>
  <c r="BK333" i="6"/>
  <c r="J333" i="6"/>
  <c r="BI330" i="6"/>
  <c r="BH330" i="6"/>
  <c r="BG330" i="6"/>
  <c r="BF330" i="6"/>
  <c r="BE330" i="6"/>
  <c r="T330" i="6"/>
  <c r="R330" i="6"/>
  <c r="P330" i="6"/>
  <c r="BK330" i="6"/>
  <c r="J330" i="6"/>
  <c r="BI327" i="6"/>
  <c r="BH327" i="6"/>
  <c r="BG327" i="6"/>
  <c r="BF327" i="6"/>
  <c r="BE327" i="6"/>
  <c r="T327" i="6"/>
  <c r="R327" i="6"/>
  <c r="P327" i="6"/>
  <c r="BK327" i="6"/>
  <c r="J327" i="6"/>
  <c r="BI324" i="6"/>
  <c r="BH324" i="6"/>
  <c r="BG324" i="6"/>
  <c r="BF324" i="6"/>
  <c r="BE324" i="6"/>
  <c r="T324" i="6"/>
  <c r="R324" i="6"/>
  <c r="P324" i="6"/>
  <c r="BK324" i="6"/>
  <c r="J324" i="6"/>
  <c r="BI321" i="6"/>
  <c r="BH321" i="6"/>
  <c r="BG321" i="6"/>
  <c r="BF321" i="6"/>
  <c r="BE321" i="6"/>
  <c r="T321" i="6"/>
  <c r="R321" i="6"/>
  <c r="P321" i="6"/>
  <c r="BK321" i="6"/>
  <c r="J321" i="6"/>
  <c r="BI318" i="6"/>
  <c r="BH318" i="6"/>
  <c r="BG318" i="6"/>
  <c r="BF318" i="6"/>
  <c r="BE318" i="6"/>
  <c r="T318" i="6"/>
  <c r="R318" i="6"/>
  <c r="P318" i="6"/>
  <c r="BK318" i="6"/>
  <c r="J318" i="6"/>
  <c r="BI315" i="6"/>
  <c r="BH315" i="6"/>
  <c r="BG315" i="6"/>
  <c r="BF315" i="6"/>
  <c r="BE315" i="6"/>
  <c r="T315" i="6"/>
  <c r="R315" i="6"/>
  <c r="P315" i="6"/>
  <c r="BK315" i="6"/>
  <c r="J315" i="6"/>
  <c r="BI312" i="6"/>
  <c r="BH312" i="6"/>
  <c r="BG312" i="6"/>
  <c r="BF312" i="6"/>
  <c r="BE312" i="6"/>
  <c r="T312" i="6"/>
  <c r="R312" i="6"/>
  <c r="P312" i="6"/>
  <c r="BK312" i="6"/>
  <c r="J312" i="6"/>
  <c r="BI309" i="6"/>
  <c r="BH309" i="6"/>
  <c r="BG309" i="6"/>
  <c r="BF309" i="6"/>
  <c r="BE309" i="6"/>
  <c r="T309" i="6"/>
  <c r="R309" i="6"/>
  <c r="P309" i="6"/>
  <c r="BK309" i="6"/>
  <c r="J309" i="6"/>
  <c r="BI306" i="6"/>
  <c r="BH306" i="6"/>
  <c r="BG306" i="6"/>
  <c r="BF306" i="6"/>
  <c r="BE306" i="6"/>
  <c r="T306" i="6"/>
  <c r="R306" i="6"/>
  <c r="P306" i="6"/>
  <c r="BK306" i="6"/>
  <c r="J306" i="6"/>
  <c r="BI303" i="6"/>
  <c r="BH303" i="6"/>
  <c r="BG303" i="6"/>
  <c r="BF303" i="6"/>
  <c r="BE303" i="6"/>
  <c r="T303" i="6"/>
  <c r="T302" i="6" s="1"/>
  <c r="R303" i="6"/>
  <c r="R302" i="6" s="1"/>
  <c r="P303" i="6"/>
  <c r="P302" i="6" s="1"/>
  <c r="BK303" i="6"/>
  <c r="BK302" i="6" s="1"/>
  <c r="J302" i="6" s="1"/>
  <c r="J67" i="6" s="1"/>
  <c r="J303" i="6"/>
  <c r="BI300" i="6"/>
  <c r="BH300" i="6"/>
  <c r="BG300" i="6"/>
  <c r="BF300" i="6"/>
  <c r="T300" i="6"/>
  <c r="R300" i="6"/>
  <c r="P300" i="6"/>
  <c r="BK300" i="6"/>
  <c r="J300" i="6"/>
  <c r="BE300" i="6" s="1"/>
  <c r="BI296" i="6"/>
  <c r="BH296" i="6"/>
  <c r="BG296" i="6"/>
  <c r="BF296" i="6"/>
  <c r="T296" i="6"/>
  <c r="R296" i="6"/>
  <c r="P296" i="6"/>
  <c r="BK296" i="6"/>
  <c r="J296" i="6"/>
  <c r="BE296" i="6" s="1"/>
  <c r="BI291" i="6"/>
  <c r="BH291" i="6"/>
  <c r="BG291" i="6"/>
  <c r="BF291" i="6"/>
  <c r="T291" i="6"/>
  <c r="R291" i="6"/>
  <c r="P291" i="6"/>
  <c r="BK291" i="6"/>
  <c r="J291" i="6"/>
  <c r="BE291" i="6" s="1"/>
  <c r="BI289" i="6"/>
  <c r="BH289" i="6"/>
  <c r="BG289" i="6"/>
  <c r="BF289" i="6"/>
  <c r="T289" i="6"/>
  <c r="R289" i="6"/>
  <c r="P289" i="6"/>
  <c r="BK289" i="6"/>
  <c r="J289" i="6"/>
  <c r="BE289" i="6" s="1"/>
  <c r="BI285" i="6"/>
  <c r="BH285" i="6"/>
  <c r="BG285" i="6"/>
  <c r="BF285" i="6"/>
  <c r="T285" i="6"/>
  <c r="T284" i="6" s="1"/>
  <c r="T283" i="6" s="1"/>
  <c r="R285" i="6"/>
  <c r="R284" i="6" s="1"/>
  <c r="R283" i="6" s="1"/>
  <c r="P285" i="6"/>
  <c r="P284" i="6" s="1"/>
  <c r="P283" i="6" s="1"/>
  <c r="BK285" i="6"/>
  <c r="BK284" i="6" s="1"/>
  <c r="J285" i="6"/>
  <c r="BE285" i="6" s="1"/>
  <c r="BI281" i="6"/>
  <c r="BH281" i="6"/>
  <c r="BG281" i="6"/>
  <c r="BF281" i="6"/>
  <c r="T281" i="6"/>
  <c r="R281" i="6"/>
  <c r="P281" i="6"/>
  <c r="BK281" i="6"/>
  <c r="J281" i="6"/>
  <c r="BE281" i="6" s="1"/>
  <c r="BI276" i="6"/>
  <c r="BH276" i="6"/>
  <c r="BG276" i="6"/>
  <c r="BF276" i="6"/>
  <c r="T276" i="6"/>
  <c r="R276" i="6"/>
  <c r="P276" i="6"/>
  <c r="BK276" i="6"/>
  <c r="J276" i="6"/>
  <c r="BE276" i="6" s="1"/>
  <c r="BI271" i="6"/>
  <c r="BH271" i="6"/>
  <c r="BG271" i="6"/>
  <c r="BF271" i="6"/>
  <c r="T271" i="6"/>
  <c r="R271" i="6"/>
  <c r="P271" i="6"/>
  <c r="BK271" i="6"/>
  <c r="J271" i="6"/>
  <c r="BE271" i="6" s="1"/>
  <c r="BI266" i="6"/>
  <c r="BH266" i="6"/>
  <c r="BG266" i="6"/>
  <c r="BF266" i="6"/>
  <c r="T266" i="6"/>
  <c r="R266" i="6"/>
  <c r="P266" i="6"/>
  <c r="BK266" i="6"/>
  <c r="J266" i="6"/>
  <c r="BE266" i="6" s="1"/>
  <c r="BI261" i="6"/>
  <c r="BH261" i="6"/>
  <c r="BG261" i="6"/>
  <c r="BF261" i="6"/>
  <c r="T261" i="6"/>
  <c r="R261" i="6"/>
  <c r="P261" i="6"/>
  <c r="BK261" i="6"/>
  <c r="J261" i="6"/>
  <c r="BE261" i="6" s="1"/>
  <c r="BI239" i="6"/>
  <c r="BH239" i="6"/>
  <c r="BG239" i="6"/>
  <c r="BF239" i="6"/>
  <c r="T239" i="6"/>
  <c r="T238" i="6" s="1"/>
  <c r="R239" i="6"/>
  <c r="R238" i="6" s="1"/>
  <c r="P239" i="6"/>
  <c r="P238" i="6" s="1"/>
  <c r="BK239" i="6"/>
  <c r="BK238" i="6" s="1"/>
  <c r="J238" i="6" s="1"/>
  <c r="J64" i="6" s="1"/>
  <c r="J239" i="6"/>
  <c r="BE239" i="6" s="1"/>
  <c r="BI236" i="6"/>
  <c r="BH236" i="6"/>
  <c r="BG236" i="6"/>
  <c r="BF236" i="6"/>
  <c r="T236" i="6"/>
  <c r="R236" i="6"/>
  <c r="P236" i="6"/>
  <c r="BK236" i="6"/>
  <c r="J236" i="6"/>
  <c r="BE236" i="6" s="1"/>
  <c r="BI233" i="6"/>
  <c r="BH233" i="6"/>
  <c r="BG233" i="6"/>
  <c r="BF233" i="6"/>
  <c r="BE233" i="6"/>
  <c r="T233" i="6"/>
  <c r="R233" i="6"/>
  <c r="P233" i="6"/>
  <c r="BK233" i="6"/>
  <c r="J233" i="6"/>
  <c r="BI231" i="6"/>
  <c r="BH231" i="6"/>
  <c r="BG231" i="6"/>
  <c r="BF231" i="6"/>
  <c r="BE231" i="6"/>
  <c r="T231" i="6"/>
  <c r="R231" i="6"/>
  <c r="P231" i="6"/>
  <c r="BK231" i="6"/>
  <c r="J231" i="6"/>
  <c r="BI227" i="6"/>
  <c r="BH227" i="6"/>
  <c r="BG227" i="6"/>
  <c r="BF227" i="6"/>
  <c r="BE227" i="6"/>
  <c r="T227" i="6"/>
  <c r="R227" i="6"/>
  <c r="P227" i="6"/>
  <c r="BK227" i="6"/>
  <c r="J227" i="6"/>
  <c r="BI225" i="6"/>
  <c r="BH225" i="6"/>
  <c r="BG225" i="6"/>
  <c r="BF225" i="6"/>
  <c r="BE225" i="6"/>
  <c r="T225" i="6"/>
  <c r="R225" i="6"/>
  <c r="P225" i="6"/>
  <c r="BK225" i="6"/>
  <c r="J225" i="6"/>
  <c r="BI223" i="6"/>
  <c r="BH223" i="6"/>
  <c r="BG223" i="6"/>
  <c r="BF223" i="6"/>
  <c r="BE223" i="6"/>
  <c r="T223" i="6"/>
  <c r="R223" i="6"/>
  <c r="P223" i="6"/>
  <c r="BK223" i="6"/>
  <c r="J223" i="6"/>
  <c r="BI221" i="6"/>
  <c r="BH221" i="6"/>
  <c r="BG221" i="6"/>
  <c r="BF221" i="6"/>
  <c r="BE221" i="6"/>
  <c r="T221" i="6"/>
  <c r="R221" i="6"/>
  <c r="P221" i="6"/>
  <c r="BK221" i="6"/>
  <c r="J221" i="6"/>
  <c r="BI219" i="6"/>
  <c r="BH219" i="6"/>
  <c r="BG219" i="6"/>
  <c r="BF219" i="6"/>
  <c r="BE219" i="6"/>
  <c r="T219" i="6"/>
  <c r="R219" i="6"/>
  <c r="P219" i="6"/>
  <c r="BK219" i="6"/>
  <c r="J219" i="6"/>
  <c r="BI217" i="6"/>
  <c r="BH217" i="6"/>
  <c r="BG217" i="6"/>
  <c r="BF217" i="6"/>
  <c r="BE217" i="6"/>
  <c r="T217" i="6"/>
  <c r="R217" i="6"/>
  <c r="P217" i="6"/>
  <c r="BK217" i="6"/>
  <c r="J217" i="6"/>
  <c r="BI215" i="6"/>
  <c r="BH215" i="6"/>
  <c r="BG215" i="6"/>
  <c r="BF215" i="6"/>
  <c r="BE215" i="6"/>
  <c r="T215" i="6"/>
  <c r="R215" i="6"/>
  <c r="P215" i="6"/>
  <c r="BK215" i="6"/>
  <c r="J215" i="6"/>
  <c r="BI210" i="6"/>
  <c r="BH210" i="6"/>
  <c r="BG210" i="6"/>
  <c r="BF210" i="6"/>
  <c r="BE210" i="6"/>
  <c r="T210" i="6"/>
  <c r="R210" i="6"/>
  <c r="P210" i="6"/>
  <c r="BK210" i="6"/>
  <c r="J210" i="6"/>
  <c r="BI208" i="6"/>
  <c r="BH208" i="6"/>
  <c r="BG208" i="6"/>
  <c r="BF208" i="6"/>
  <c r="BE208" i="6"/>
  <c r="T208" i="6"/>
  <c r="T207" i="6" s="1"/>
  <c r="R208" i="6"/>
  <c r="R207" i="6" s="1"/>
  <c r="P208" i="6"/>
  <c r="P207" i="6" s="1"/>
  <c r="BK208" i="6"/>
  <c r="BK207" i="6" s="1"/>
  <c r="J207" i="6" s="1"/>
  <c r="J63" i="6" s="1"/>
  <c r="J208" i="6"/>
  <c r="BI205" i="6"/>
  <c r="BH205" i="6"/>
  <c r="BG205" i="6"/>
  <c r="BF205" i="6"/>
  <c r="T205" i="6"/>
  <c r="R205" i="6"/>
  <c r="P205" i="6"/>
  <c r="BK205" i="6"/>
  <c r="J205" i="6"/>
  <c r="BE205" i="6" s="1"/>
  <c r="BI202" i="6"/>
  <c r="BH202" i="6"/>
  <c r="BG202" i="6"/>
  <c r="BF202" i="6"/>
  <c r="T202" i="6"/>
  <c r="R202" i="6"/>
  <c r="P202" i="6"/>
  <c r="BK202" i="6"/>
  <c r="J202" i="6"/>
  <c r="BE202" i="6" s="1"/>
  <c r="BI185" i="6"/>
  <c r="BH185" i="6"/>
  <c r="BG185" i="6"/>
  <c r="BF185" i="6"/>
  <c r="T185" i="6"/>
  <c r="R185" i="6"/>
  <c r="P185" i="6"/>
  <c r="BK185" i="6"/>
  <c r="J185" i="6"/>
  <c r="BE185" i="6" s="1"/>
  <c r="BI181" i="6"/>
  <c r="BH181" i="6"/>
  <c r="BG181" i="6"/>
  <c r="BF181" i="6"/>
  <c r="T181" i="6"/>
  <c r="R181" i="6"/>
  <c r="P181" i="6"/>
  <c r="BK181" i="6"/>
  <c r="J181" i="6"/>
  <c r="BE181" i="6" s="1"/>
  <c r="BI160" i="6"/>
  <c r="BH160" i="6"/>
  <c r="BG160" i="6"/>
  <c r="BF160" i="6"/>
  <c r="T160" i="6"/>
  <c r="R160" i="6"/>
  <c r="P160" i="6"/>
  <c r="BK160" i="6"/>
  <c r="J160" i="6"/>
  <c r="BE160" i="6" s="1"/>
  <c r="BI157" i="6"/>
  <c r="BH157" i="6"/>
  <c r="BG157" i="6"/>
  <c r="BF157" i="6"/>
  <c r="T157" i="6"/>
  <c r="R157" i="6"/>
  <c r="P157" i="6"/>
  <c r="BK157" i="6"/>
  <c r="J157" i="6"/>
  <c r="BE157" i="6" s="1"/>
  <c r="BI155" i="6"/>
  <c r="BH155" i="6"/>
  <c r="BG155" i="6"/>
  <c r="BF155" i="6"/>
  <c r="T155" i="6"/>
  <c r="R155" i="6"/>
  <c r="P155" i="6"/>
  <c r="BK155" i="6"/>
  <c r="J155" i="6"/>
  <c r="BE155" i="6" s="1"/>
  <c r="BI150" i="6"/>
  <c r="BH150" i="6"/>
  <c r="BG150" i="6"/>
  <c r="BF150" i="6"/>
  <c r="BE150" i="6"/>
  <c r="T150" i="6"/>
  <c r="R150" i="6"/>
  <c r="P150" i="6"/>
  <c r="BK150" i="6"/>
  <c r="J150" i="6"/>
  <c r="BI144" i="6"/>
  <c r="BH144" i="6"/>
  <c r="BG144" i="6"/>
  <c r="BF144" i="6"/>
  <c r="T144" i="6"/>
  <c r="R144" i="6"/>
  <c r="P144" i="6"/>
  <c r="BK144" i="6"/>
  <c r="J144" i="6"/>
  <c r="BE144" i="6" s="1"/>
  <c r="BI140" i="6"/>
  <c r="BH140" i="6"/>
  <c r="BG140" i="6"/>
  <c r="BF140" i="6"/>
  <c r="BE140" i="6"/>
  <c r="T140" i="6"/>
  <c r="R140" i="6"/>
  <c r="P140" i="6"/>
  <c r="BK140" i="6"/>
  <c r="J140" i="6"/>
  <c r="BI138" i="6"/>
  <c r="BH138" i="6"/>
  <c r="BG138" i="6"/>
  <c r="BF138" i="6"/>
  <c r="T138" i="6"/>
  <c r="R138" i="6"/>
  <c r="P138" i="6"/>
  <c r="BK138" i="6"/>
  <c r="J138" i="6"/>
  <c r="BE138" i="6" s="1"/>
  <c r="BI135" i="6"/>
  <c r="BH135" i="6"/>
  <c r="BG135" i="6"/>
  <c r="BF135" i="6"/>
  <c r="BE135" i="6"/>
  <c r="T135" i="6"/>
  <c r="R135" i="6"/>
  <c r="P135" i="6"/>
  <c r="BK135" i="6"/>
  <c r="J135" i="6"/>
  <c r="BI112" i="6"/>
  <c r="BH112" i="6"/>
  <c r="BG112" i="6"/>
  <c r="BF112" i="6"/>
  <c r="BE112" i="6"/>
  <c r="T112" i="6"/>
  <c r="R112" i="6"/>
  <c r="P112" i="6"/>
  <c r="BK112" i="6"/>
  <c r="J112" i="6"/>
  <c r="BI107" i="6"/>
  <c r="BH107" i="6"/>
  <c r="BG107" i="6"/>
  <c r="BF107" i="6"/>
  <c r="BE107" i="6"/>
  <c r="T107" i="6"/>
  <c r="R107" i="6"/>
  <c r="P107" i="6"/>
  <c r="BK107" i="6"/>
  <c r="J107" i="6"/>
  <c r="BI104" i="6"/>
  <c r="BH104" i="6"/>
  <c r="BG104" i="6"/>
  <c r="BF104" i="6"/>
  <c r="BE104" i="6"/>
  <c r="T104" i="6"/>
  <c r="R104" i="6"/>
  <c r="P104" i="6"/>
  <c r="BK104" i="6"/>
  <c r="J104" i="6"/>
  <c r="BI101" i="6"/>
  <c r="BH101" i="6"/>
  <c r="BG101" i="6"/>
  <c r="BF101" i="6"/>
  <c r="BE101" i="6"/>
  <c r="T101" i="6"/>
  <c r="R101" i="6"/>
  <c r="P101" i="6"/>
  <c r="BK101" i="6"/>
  <c r="J101" i="6"/>
  <c r="BI98" i="6"/>
  <c r="BH98" i="6"/>
  <c r="BG98" i="6"/>
  <c r="BF98" i="6"/>
  <c r="BE98" i="6"/>
  <c r="T98" i="6"/>
  <c r="R98" i="6"/>
  <c r="P98" i="6"/>
  <c r="BK98" i="6"/>
  <c r="J98" i="6"/>
  <c r="BI95" i="6"/>
  <c r="F36" i="6" s="1"/>
  <c r="BD63" i="1" s="1"/>
  <c r="BH95" i="6"/>
  <c r="F35" i="6" s="1"/>
  <c r="BC63" i="1" s="1"/>
  <c r="BG95" i="6"/>
  <c r="F34" i="6" s="1"/>
  <c r="BB63" i="1" s="1"/>
  <c r="BF95" i="6"/>
  <c r="J33" i="6" s="1"/>
  <c r="AW63" i="1" s="1"/>
  <c r="BE95" i="6"/>
  <c r="T95" i="6"/>
  <c r="T94" i="6" s="1"/>
  <c r="T93" i="6" s="1"/>
  <c r="T92" i="6" s="1"/>
  <c r="R95" i="6"/>
  <c r="R94" i="6" s="1"/>
  <c r="R93" i="6" s="1"/>
  <c r="R92" i="6" s="1"/>
  <c r="P95" i="6"/>
  <c r="P94" i="6" s="1"/>
  <c r="P93" i="6" s="1"/>
  <c r="P92" i="6" s="1"/>
  <c r="AU63" i="1" s="1"/>
  <c r="BK95" i="6"/>
  <c r="BK94" i="6" s="1"/>
  <c r="J95" i="6"/>
  <c r="J88" i="6"/>
  <c r="F88" i="6"/>
  <c r="F86" i="6"/>
  <c r="E84" i="6"/>
  <c r="J55" i="6"/>
  <c r="F55" i="6"/>
  <c r="F53" i="6"/>
  <c r="E51" i="6"/>
  <c r="J20" i="6"/>
  <c r="E20" i="6"/>
  <c r="F56" i="6" s="1"/>
  <c r="J19" i="6"/>
  <c r="J14" i="6"/>
  <c r="J53" i="6" s="1"/>
  <c r="E7" i="6"/>
  <c r="E80" i="6" s="1"/>
  <c r="J380" i="5"/>
  <c r="J221" i="5"/>
  <c r="AY61" i="1"/>
  <c r="AX61" i="1"/>
  <c r="BI644" i="5"/>
  <c r="BH644" i="5"/>
  <c r="BG644" i="5"/>
  <c r="BF644" i="5"/>
  <c r="T644" i="5"/>
  <c r="R644" i="5"/>
  <c r="P644" i="5"/>
  <c r="BK644" i="5"/>
  <c r="J644" i="5"/>
  <c r="BE644" i="5" s="1"/>
  <c r="BI636" i="5"/>
  <c r="BH636" i="5"/>
  <c r="BG636" i="5"/>
  <c r="BF636" i="5"/>
  <c r="BE636" i="5"/>
  <c r="T636" i="5"/>
  <c r="R636" i="5"/>
  <c r="P636" i="5"/>
  <c r="BK636" i="5"/>
  <c r="J636" i="5"/>
  <c r="BI628" i="5"/>
  <c r="BH628" i="5"/>
  <c r="BG628" i="5"/>
  <c r="BF628" i="5"/>
  <c r="BE628" i="5"/>
  <c r="T628" i="5"/>
  <c r="R628" i="5"/>
  <c r="P628" i="5"/>
  <c r="BK628" i="5"/>
  <c r="J628" i="5"/>
  <c r="BI623" i="5"/>
  <c r="BH623" i="5"/>
  <c r="BG623" i="5"/>
  <c r="BF623" i="5"/>
  <c r="BE623" i="5"/>
  <c r="T623" i="5"/>
  <c r="R623" i="5"/>
  <c r="P623" i="5"/>
  <c r="BK623" i="5"/>
  <c r="J623" i="5"/>
  <c r="BI619" i="5"/>
  <c r="BH619" i="5"/>
  <c r="BG619" i="5"/>
  <c r="BF619" i="5"/>
  <c r="BE619" i="5"/>
  <c r="T619" i="5"/>
  <c r="R619" i="5"/>
  <c r="P619" i="5"/>
  <c r="BK619" i="5"/>
  <c r="J619" i="5"/>
  <c r="BI615" i="5"/>
  <c r="BH615" i="5"/>
  <c r="BG615" i="5"/>
  <c r="BF615" i="5"/>
  <c r="BE615" i="5"/>
  <c r="T615" i="5"/>
  <c r="R615" i="5"/>
  <c r="P615" i="5"/>
  <c r="BK615" i="5"/>
  <c r="J615" i="5"/>
  <c r="BI597" i="5"/>
  <c r="BH597" i="5"/>
  <c r="BG597" i="5"/>
  <c r="BF597" i="5"/>
  <c r="BE597" i="5"/>
  <c r="T597" i="5"/>
  <c r="R597" i="5"/>
  <c r="P597" i="5"/>
  <c r="BK597" i="5"/>
  <c r="J597" i="5"/>
  <c r="BI580" i="5"/>
  <c r="BH580" i="5"/>
  <c r="BG580" i="5"/>
  <c r="BF580" i="5"/>
  <c r="BE580" i="5"/>
  <c r="T580" i="5"/>
  <c r="R580" i="5"/>
  <c r="P580" i="5"/>
  <c r="BK580" i="5"/>
  <c r="J580" i="5"/>
  <c r="BI549" i="5"/>
  <c r="BH549" i="5"/>
  <c r="BG549" i="5"/>
  <c r="BF549" i="5"/>
  <c r="BE549" i="5"/>
  <c r="T549" i="5"/>
  <c r="R549" i="5"/>
  <c r="P549" i="5"/>
  <c r="BK549" i="5"/>
  <c r="J549" i="5"/>
  <c r="BI518" i="5"/>
  <c r="BH518" i="5"/>
  <c r="BG518" i="5"/>
  <c r="BF518" i="5"/>
  <c r="BE518" i="5"/>
  <c r="T518" i="5"/>
  <c r="R518" i="5"/>
  <c r="P518" i="5"/>
  <c r="BK518" i="5"/>
  <c r="J518" i="5"/>
  <c r="BI514" i="5"/>
  <c r="BH514" i="5"/>
  <c r="BG514" i="5"/>
  <c r="BF514" i="5"/>
  <c r="BE514" i="5"/>
  <c r="T514" i="5"/>
  <c r="R514" i="5"/>
  <c r="P514" i="5"/>
  <c r="BK514" i="5"/>
  <c r="J514" i="5"/>
  <c r="BI510" i="5"/>
  <c r="BH510" i="5"/>
  <c r="BG510" i="5"/>
  <c r="BF510" i="5"/>
  <c r="BE510" i="5"/>
  <c r="T510" i="5"/>
  <c r="R510" i="5"/>
  <c r="P510" i="5"/>
  <c r="BK510" i="5"/>
  <c r="J510" i="5"/>
  <c r="BI505" i="5"/>
  <c r="BH505" i="5"/>
  <c r="BG505" i="5"/>
  <c r="BF505" i="5"/>
  <c r="BE505" i="5"/>
  <c r="T505" i="5"/>
  <c r="R505" i="5"/>
  <c r="P505" i="5"/>
  <c r="BK505" i="5"/>
  <c r="J505" i="5"/>
  <c r="BI496" i="5"/>
  <c r="BH496" i="5"/>
  <c r="BG496" i="5"/>
  <c r="BF496" i="5"/>
  <c r="BE496" i="5"/>
  <c r="T496" i="5"/>
  <c r="R496" i="5"/>
  <c r="P496" i="5"/>
  <c r="BK496" i="5"/>
  <c r="J496" i="5"/>
  <c r="BI487" i="5"/>
  <c r="BH487" i="5"/>
  <c r="BG487" i="5"/>
  <c r="BF487" i="5"/>
  <c r="BE487" i="5"/>
  <c r="T487" i="5"/>
  <c r="R487" i="5"/>
  <c r="P487" i="5"/>
  <c r="BK487" i="5"/>
  <c r="J487" i="5"/>
  <c r="BI480" i="5"/>
  <c r="BH480" i="5"/>
  <c r="BG480" i="5"/>
  <c r="BF480" i="5"/>
  <c r="BE480" i="5"/>
  <c r="T480" i="5"/>
  <c r="R480" i="5"/>
  <c r="P480" i="5"/>
  <c r="BK480" i="5"/>
  <c r="J480" i="5"/>
  <c r="BI473" i="5"/>
  <c r="BH473" i="5"/>
  <c r="BG473" i="5"/>
  <c r="BF473" i="5"/>
  <c r="BE473" i="5"/>
  <c r="T473" i="5"/>
  <c r="R473" i="5"/>
  <c r="P473" i="5"/>
  <c r="BK473" i="5"/>
  <c r="J473" i="5"/>
  <c r="BI466" i="5"/>
  <c r="BH466" i="5"/>
  <c r="BG466" i="5"/>
  <c r="BF466" i="5"/>
  <c r="BE466" i="5"/>
  <c r="T466" i="5"/>
  <c r="R466" i="5"/>
  <c r="P466" i="5"/>
  <c r="BK466" i="5"/>
  <c r="J466" i="5"/>
  <c r="BI459" i="5"/>
  <c r="BH459" i="5"/>
  <c r="BG459" i="5"/>
  <c r="BF459" i="5"/>
  <c r="BE459" i="5"/>
  <c r="T459" i="5"/>
  <c r="R459" i="5"/>
  <c r="P459" i="5"/>
  <c r="BK459" i="5"/>
  <c r="J459" i="5"/>
  <c r="BI454" i="5"/>
  <c r="BH454" i="5"/>
  <c r="BG454" i="5"/>
  <c r="BF454" i="5"/>
  <c r="BE454" i="5"/>
  <c r="T454" i="5"/>
  <c r="R454" i="5"/>
  <c r="P454" i="5"/>
  <c r="BK454" i="5"/>
  <c r="J454" i="5"/>
  <c r="BI445" i="5"/>
  <c r="BH445" i="5"/>
  <c r="BG445" i="5"/>
  <c r="BF445" i="5"/>
  <c r="BE445" i="5"/>
  <c r="T445" i="5"/>
  <c r="R445" i="5"/>
  <c r="P445" i="5"/>
  <c r="BK445" i="5"/>
  <c r="J445" i="5"/>
  <c r="BI436" i="5"/>
  <c r="BH436" i="5"/>
  <c r="BG436" i="5"/>
  <c r="BF436" i="5"/>
  <c r="BE436" i="5"/>
  <c r="T436" i="5"/>
  <c r="R436" i="5"/>
  <c r="P436" i="5"/>
  <c r="BK436" i="5"/>
  <c r="J436" i="5"/>
  <c r="BI431" i="5"/>
  <c r="BH431" i="5"/>
  <c r="BG431" i="5"/>
  <c r="BF431" i="5"/>
  <c r="BE431" i="5"/>
  <c r="T431" i="5"/>
  <c r="R431" i="5"/>
  <c r="P431" i="5"/>
  <c r="BK431" i="5"/>
  <c r="J431" i="5"/>
  <c r="BI426" i="5"/>
  <c r="BH426" i="5"/>
  <c r="BG426" i="5"/>
  <c r="BF426" i="5"/>
  <c r="BE426" i="5"/>
  <c r="T426" i="5"/>
  <c r="R426" i="5"/>
  <c r="P426" i="5"/>
  <c r="BK426" i="5"/>
  <c r="J426" i="5"/>
  <c r="BI421" i="5"/>
  <c r="BH421" i="5"/>
  <c r="BG421" i="5"/>
  <c r="BF421" i="5"/>
  <c r="BE421" i="5"/>
  <c r="T421" i="5"/>
  <c r="R421" i="5"/>
  <c r="P421" i="5"/>
  <c r="BK421" i="5"/>
  <c r="J421" i="5"/>
  <c r="BI415" i="5"/>
  <c r="BH415" i="5"/>
  <c r="BG415" i="5"/>
  <c r="BF415" i="5"/>
  <c r="BE415" i="5"/>
  <c r="T415" i="5"/>
  <c r="R415" i="5"/>
  <c r="P415" i="5"/>
  <c r="BK415" i="5"/>
  <c r="J415" i="5"/>
  <c r="BI410" i="5"/>
  <c r="BH410" i="5"/>
  <c r="BG410" i="5"/>
  <c r="BF410" i="5"/>
  <c r="BE410" i="5"/>
  <c r="T410" i="5"/>
  <c r="R410" i="5"/>
  <c r="P410" i="5"/>
  <c r="BK410" i="5"/>
  <c r="J410" i="5"/>
  <c r="BI405" i="5"/>
  <c r="BH405" i="5"/>
  <c r="BG405" i="5"/>
  <c r="BF405" i="5"/>
  <c r="BE405" i="5"/>
  <c r="T405" i="5"/>
  <c r="R405" i="5"/>
  <c r="P405" i="5"/>
  <c r="BK405" i="5"/>
  <c r="J405" i="5"/>
  <c r="BI400" i="5"/>
  <c r="BH400" i="5"/>
  <c r="BG400" i="5"/>
  <c r="BF400" i="5"/>
  <c r="BE400" i="5"/>
  <c r="T400" i="5"/>
  <c r="T399" i="5" s="1"/>
  <c r="R400" i="5"/>
  <c r="R399" i="5" s="1"/>
  <c r="P400" i="5"/>
  <c r="P399" i="5" s="1"/>
  <c r="BK400" i="5"/>
  <c r="BK399" i="5" s="1"/>
  <c r="J399" i="5" s="1"/>
  <c r="J73" i="5" s="1"/>
  <c r="J400" i="5"/>
  <c r="BI395" i="5"/>
  <c r="BH395" i="5"/>
  <c r="BG395" i="5"/>
  <c r="BF395" i="5"/>
  <c r="T395" i="5"/>
  <c r="R395" i="5"/>
  <c r="P395" i="5"/>
  <c r="BK395" i="5"/>
  <c r="J395" i="5"/>
  <c r="BE395" i="5" s="1"/>
  <c r="BI391" i="5"/>
  <c r="BH391" i="5"/>
  <c r="BG391" i="5"/>
  <c r="BF391" i="5"/>
  <c r="T391" i="5"/>
  <c r="T390" i="5" s="1"/>
  <c r="R391" i="5"/>
  <c r="R390" i="5" s="1"/>
  <c r="P391" i="5"/>
  <c r="P390" i="5" s="1"/>
  <c r="BK391" i="5"/>
  <c r="BK390" i="5" s="1"/>
  <c r="J390" i="5" s="1"/>
  <c r="J72" i="5" s="1"/>
  <c r="J391" i="5"/>
  <c r="BE391" i="5" s="1"/>
  <c r="BI387" i="5"/>
  <c r="BH387" i="5"/>
  <c r="BG387" i="5"/>
  <c r="BF387" i="5"/>
  <c r="BE387" i="5"/>
  <c r="T387" i="5"/>
  <c r="R387" i="5"/>
  <c r="P387" i="5"/>
  <c r="BK387" i="5"/>
  <c r="J387" i="5"/>
  <c r="BI382" i="5"/>
  <c r="BH382" i="5"/>
  <c r="BG382" i="5"/>
  <c r="BF382" i="5"/>
  <c r="BE382" i="5"/>
  <c r="T382" i="5"/>
  <c r="T381" i="5" s="1"/>
  <c r="R382" i="5"/>
  <c r="R381" i="5" s="1"/>
  <c r="P382" i="5"/>
  <c r="P381" i="5" s="1"/>
  <c r="BK382" i="5"/>
  <c r="BK381" i="5" s="1"/>
  <c r="J381" i="5" s="1"/>
  <c r="J71" i="5" s="1"/>
  <c r="J382" i="5"/>
  <c r="J70" i="5"/>
  <c r="BI378" i="5"/>
  <c r="BH378" i="5"/>
  <c r="BG378" i="5"/>
  <c r="BF378" i="5"/>
  <c r="BE378" i="5"/>
  <c r="T378" i="5"/>
  <c r="R378" i="5"/>
  <c r="P378" i="5"/>
  <c r="BK378" i="5"/>
  <c r="J378" i="5"/>
  <c r="BI374" i="5"/>
  <c r="BH374" i="5"/>
  <c r="BG374" i="5"/>
  <c r="BF374" i="5"/>
  <c r="BE374" i="5"/>
  <c r="T374" i="5"/>
  <c r="R374" i="5"/>
  <c r="P374" i="5"/>
  <c r="BK374" i="5"/>
  <c r="J374" i="5"/>
  <c r="BI356" i="5"/>
  <c r="BH356" i="5"/>
  <c r="BG356" i="5"/>
  <c r="BF356" i="5"/>
  <c r="BE356" i="5"/>
  <c r="T356" i="5"/>
  <c r="R356" i="5"/>
  <c r="P356" i="5"/>
  <c r="BK356" i="5"/>
  <c r="J356" i="5"/>
  <c r="BI352" i="5"/>
  <c r="BH352" i="5"/>
  <c r="BG352" i="5"/>
  <c r="BF352" i="5"/>
  <c r="BE352" i="5"/>
  <c r="T352" i="5"/>
  <c r="R352" i="5"/>
  <c r="P352" i="5"/>
  <c r="BK352" i="5"/>
  <c r="J352" i="5"/>
  <c r="BI347" i="5"/>
  <c r="BH347" i="5"/>
  <c r="BG347" i="5"/>
  <c r="BF347" i="5"/>
  <c r="BE347" i="5"/>
  <c r="T347" i="5"/>
  <c r="R347" i="5"/>
  <c r="P347" i="5"/>
  <c r="BK347" i="5"/>
  <c r="J347" i="5"/>
  <c r="BI343" i="5"/>
  <c r="BH343" i="5"/>
  <c r="BG343" i="5"/>
  <c r="BF343" i="5"/>
  <c r="BE343" i="5"/>
  <c r="T343" i="5"/>
  <c r="R343" i="5"/>
  <c r="P343" i="5"/>
  <c r="BK343" i="5"/>
  <c r="J343" i="5"/>
  <c r="BI338" i="5"/>
  <c r="BH338" i="5"/>
  <c r="BG338" i="5"/>
  <c r="BF338" i="5"/>
  <c r="BE338" i="5"/>
  <c r="T338" i="5"/>
  <c r="R338" i="5"/>
  <c r="P338" i="5"/>
  <c r="BK338" i="5"/>
  <c r="J338" i="5"/>
  <c r="BI334" i="5"/>
  <c r="BH334" i="5"/>
  <c r="BG334" i="5"/>
  <c r="BF334" i="5"/>
  <c r="BE334" i="5"/>
  <c r="T334" i="5"/>
  <c r="R334" i="5"/>
  <c r="P334" i="5"/>
  <c r="BK334" i="5"/>
  <c r="J334" i="5"/>
  <c r="BI330" i="5"/>
  <c r="BH330" i="5"/>
  <c r="BG330" i="5"/>
  <c r="BF330" i="5"/>
  <c r="BE330" i="5"/>
  <c r="T330" i="5"/>
  <c r="R330" i="5"/>
  <c r="P330" i="5"/>
  <c r="BK330" i="5"/>
  <c r="J330" i="5"/>
  <c r="BI324" i="5"/>
  <c r="BH324" i="5"/>
  <c r="BG324" i="5"/>
  <c r="BF324" i="5"/>
  <c r="BE324" i="5"/>
  <c r="T324" i="5"/>
  <c r="R324" i="5"/>
  <c r="P324" i="5"/>
  <c r="BK324" i="5"/>
  <c r="J324" i="5"/>
  <c r="BI320" i="5"/>
  <c r="BH320" i="5"/>
  <c r="BG320" i="5"/>
  <c r="BF320" i="5"/>
  <c r="BE320" i="5"/>
  <c r="T320" i="5"/>
  <c r="R320" i="5"/>
  <c r="P320" i="5"/>
  <c r="BK320" i="5"/>
  <c r="J320" i="5"/>
  <c r="BI307" i="5"/>
  <c r="BH307" i="5"/>
  <c r="BG307" i="5"/>
  <c r="BF307" i="5"/>
  <c r="BE307" i="5"/>
  <c r="T307" i="5"/>
  <c r="R307" i="5"/>
  <c r="P307" i="5"/>
  <c r="BK307" i="5"/>
  <c r="J307" i="5"/>
  <c r="BI302" i="5"/>
  <c r="BH302" i="5"/>
  <c r="BG302" i="5"/>
  <c r="BF302" i="5"/>
  <c r="BE302" i="5"/>
  <c r="T302" i="5"/>
  <c r="R302" i="5"/>
  <c r="P302" i="5"/>
  <c r="BK302" i="5"/>
  <c r="J302" i="5"/>
  <c r="BI298" i="5"/>
  <c r="BH298" i="5"/>
  <c r="BG298" i="5"/>
  <c r="BF298" i="5"/>
  <c r="BE298" i="5"/>
  <c r="T298" i="5"/>
  <c r="R298" i="5"/>
  <c r="P298" i="5"/>
  <c r="BK298" i="5"/>
  <c r="J298" i="5"/>
  <c r="BI293" i="5"/>
  <c r="BH293" i="5"/>
  <c r="BG293" i="5"/>
  <c r="BF293" i="5"/>
  <c r="BE293" i="5"/>
  <c r="T293" i="5"/>
  <c r="R293" i="5"/>
  <c r="P293" i="5"/>
  <c r="BK293" i="5"/>
  <c r="J293" i="5"/>
  <c r="BI289" i="5"/>
  <c r="BH289" i="5"/>
  <c r="BG289" i="5"/>
  <c r="BF289" i="5"/>
  <c r="BE289" i="5"/>
  <c r="T289" i="5"/>
  <c r="R289" i="5"/>
  <c r="P289" i="5"/>
  <c r="BK289" i="5"/>
  <c r="J289" i="5"/>
  <c r="BI284" i="5"/>
  <c r="BH284" i="5"/>
  <c r="BG284" i="5"/>
  <c r="BF284" i="5"/>
  <c r="BE284" i="5"/>
  <c r="T284" i="5"/>
  <c r="R284" i="5"/>
  <c r="P284" i="5"/>
  <c r="BK284" i="5"/>
  <c r="J284" i="5"/>
  <c r="BI275" i="5"/>
  <c r="BH275" i="5"/>
  <c r="BG275" i="5"/>
  <c r="BF275" i="5"/>
  <c r="BE275" i="5"/>
  <c r="T275" i="5"/>
  <c r="T274" i="5" s="1"/>
  <c r="R275" i="5"/>
  <c r="R274" i="5" s="1"/>
  <c r="P275" i="5"/>
  <c r="P274" i="5" s="1"/>
  <c r="BK275" i="5"/>
  <c r="BK274" i="5" s="1"/>
  <c r="J274" i="5" s="1"/>
  <c r="J69" i="5" s="1"/>
  <c r="J275" i="5"/>
  <c r="BI271" i="5"/>
  <c r="BH271" i="5"/>
  <c r="BG271" i="5"/>
  <c r="BF271" i="5"/>
  <c r="T271" i="5"/>
  <c r="R271" i="5"/>
  <c r="P271" i="5"/>
  <c r="BK271" i="5"/>
  <c r="J271" i="5"/>
  <c r="BE271" i="5" s="1"/>
  <c r="BI265" i="5"/>
  <c r="BH265" i="5"/>
  <c r="BG265" i="5"/>
  <c r="BF265" i="5"/>
  <c r="T265" i="5"/>
  <c r="R265" i="5"/>
  <c r="P265" i="5"/>
  <c r="BK265" i="5"/>
  <c r="J265" i="5"/>
  <c r="BE265" i="5" s="1"/>
  <c r="BI259" i="5"/>
  <c r="BH259" i="5"/>
  <c r="BG259" i="5"/>
  <c r="BF259" i="5"/>
  <c r="T259" i="5"/>
  <c r="R259" i="5"/>
  <c r="P259" i="5"/>
  <c r="BK259" i="5"/>
  <c r="J259" i="5"/>
  <c r="BE259" i="5" s="1"/>
  <c r="BI253" i="5"/>
  <c r="BH253" i="5"/>
  <c r="BG253" i="5"/>
  <c r="BF253" i="5"/>
  <c r="T253" i="5"/>
  <c r="R253" i="5"/>
  <c r="P253" i="5"/>
  <c r="BK253" i="5"/>
  <c r="J253" i="5"/>
  <c r="BE253" i="5" s="1"/>
  <c r="BI245" i="5"/>
  <c r="BH245" i="5"/>
  <c r="BG245" i="5"/>
  <c r="BF245" i="5"/>
  <c r="T245" i="5"/>
  <c r="R245" i="5"/>
  <c r="P245" i="5"/>
  <c r="BK245" i="5"/>
  <c r="J245" i="5"/>
  <c r="BE245" i="5" s="1"/>
  <c r="BI241" i="5"/>
  <c r="BH241" i="5"/>
  <c r="BG241" i="5"/>
  <c r="BF241" i="5"/>
  <c r="T241" i="5"/>
  <c r="R241" i="5"/>
  <c r="P241" i="5"/>
  <c r="BK241" i="5"/>
  <c r="J241" i="5"/>
  <c r="BE241" i="5" s="1"/>
  <c r="BI237" i="5"/>
  <c r="BH237" i="5"/>
  <c r="BG237" i="5"/>
  <c r="BF237" i="5"/>
  <c r="T237" i="5"/>
  <c r="R237" i="5"/>
  <c r="P237" i="5"/>
  <c r="BK237" i="5"/>
  <c r="J237" i="5"/>
  <c r="BE237" i="5" s="1"/>
  <c r="BI231" i="5"/>
  <c r="BH231" i="5"/>
  <c r="BG231" i="5"/>
  <c r="BF231" i="5"/>
  <c r="T231" i="5"/>
  <c r="R231" i="5"/>
  <c r="P231" i="5"/>
  <c r="BK231" i="5"/>
  <c r="J231" i="5"/>
  <c r="BE231" i="5" s="1"/>
  <c r="BI223" i="5"/>
  <c r="BH223" i="5"/>
  <c r="BG223" i="5"/>
  <c r="BF223" i="5"/>
  <c r="T223" i="5"/>
  <c r="T222" i="5" s="1"/>
  <c r="R223" i="5"/>
  <c r="R222" i="5" s="1"/>
  <c r="P223" i="5"/>
  <c r="P222" i="5" s="1"/>
  <c r="BK223" i="5"/>
  <c r="BK222" i="5" s="1"/>
  <c r="J222" i="5" s="1"/>
  <c r="J68" i="5" s="1"/>
  <c r="J223" i="5"/>
  <c r="BE223" i="5" s="1"/>
  <c r="J67" i="5"/>
  <c r="BI217" i="5"/>
  <c r="BH217" i="5"/>
  <c r="BG217" i="5"/>
  <c r="BF217" i="5"/>
  <c r="T217" i="5"/>
  <c r="R217" i="5"/>
  <c r="P217" i="5"/>
  <c r="BK217" i="5"/>
  <c r="J217" i="5"/>
  <c r="BE217" i="5" s="1"/>
  <c r="BI213" i="5"/>
  <c r="BH213" i="5"/>
  <c r="BG213" i="5"/>
  <c r="BF213" i="5"/>
  <c r="T213" i="5"/>
  <c r="R213" i="5"/>
  <c r="P213" i="5"/>
  <c r="BK213" i="5"/>
  <c r="J213" i="5"/>
  <c r="BE213" i="5" s="1"/>
  <c r="BI209" i="5"/>
  <c r="BH209" i="5"/>
  <c r="BG209" i="5"/>
  <c r="BF209" i="5"/>
  <c r="T209" i="5"/>
  <c r="R209" i="5"/>
  <c r="P209" i="5"/>
  <c r="BK209" i="5"/>
  <c r="J209" i="5"/>
  <c r="BE209" i="5" s="1"/>
  <c r="BI204" i="5"/>
  <c r="BH204" i="5"/>
  <c r="BG204" i="5"/>
  <c r="BF204" i="5"/>
  <c r="T204" i="5"/>
  <c r="R204" i="5"/>
  <c r="P204" i="5"/>
  <c r="BK204" i="5"/>
  <c r="J204" i="5"/>
  <c r="BE204" i="5" s="1"/>
  <c r="BI199" i="5"/>
  <c r="BH199" i="5"/>
  <c r="BG199" i="5"/>
  <c r="BF199" i="5"/>
  <c r="T199" i="5"/>
  <c r="R199" i="5"/>
  <c r="P199" i="5"/>
  <c r="BK199" i="5"/>
  <c r="J199" i="5"/>
  <c r="BE199" i="5" s="1"/>
  <c r="BI186" i="5"/>
  <c r="BH186" i="5"/>
  <c r="BG186" i="5"/>
  <c r="BF186" i="5"/>
  <c r="T186" i="5"/>
  <c r="R186" i="5"/>
  <c r="P186" i="5"/>
  <c r="BK186" i="5"/>
  <c r="J186" i="5"/>
  <c r="BE186" i="5" s="1"/>
  <c r="BI182" i="5"/>
  <c r="BH182" i="5"/>
  <c r="BG182" i="5"/>
  <c r="BF182" i="5"/>
  <c r="T182" i="5"/>
  <c r="R182" i="5"/>
  <c r="P182" i="5"/>
  <c r="BK182" i="5"/>
  <c r="J182" i="5"/>
  <c r="BE182" i="5" s="1"/>
  <c r="BI177" i="5"/>
  <c r="BH177" i="5"/>
  <c r="BG177" i="5"/>
  <c r="BF177" i="5"/>
  <c r="T177" i="5"/>
  <c r="R177" i="5"/>
  <c r="P177" i="5"/>
  <c r="BK177" i="5"/>
  <c r="J177" i="5"/>
  <c r="BE177" i="5" s="1"/>
  <c r="BI171" i="5"/>
  <c r="BH171" i="5"/>
  <c r="BG171" i="5"/>
  <c r="BF171" i="5"/>
  <c r="T171" i="5"/>
  <c r="R171" i="5"/>
  <c r="P171" i="5"/>
  <c r="BK171" i="5"/>
  <c r="J171" i="5"/>
  <c r="BE171" i="5" s="1"/>
  <c r="BI166" i="5"/>
  <c r="BH166" i="5"/>
  <c r="BG166" i="5"/>
  <c r="BF166" i="5"/>
  <c r="T166" i="5"/>
  <c r="R166" i="5"/>
  <c r="P166" i="5"/>
  <c r="BK166" i="5"/>
  <c r="J166" i="5"/>
  <c r="BE166" i="5" s="1"/>
  <c r="BI161" i="5"/>
  <c r="BH161" i="5"/>
  <c r="BG161" i="5"/>
  <c r="BF161" i="5"/>
  <c r="T161" i="5"/>
  <c r="R161" i="5"/>
  <c r="P161" i="5"/>
  <c r="BK161" i="5"/>
  <c r="J161" i="5"/>
  <c r="BE161" i="5" s="1"/>
  <c r="BI154" i="5"/>
  <c r="BH154" i="5"/>
  <c r="BG154" i="5"/>
  <c r="BF154" i="5"/>
  <c r="T154" i="5"/>
  <c r="R154" i="5"/>
  <c r="P154" i="5"/>
  <c r="BK154" i="5"/>
  <c r="J154" i="5"/>
  <c r="BE154" i="5" s="1"/>
  <c r="BI149" i="5"/>
  <c r="BH149" i="5"/>
  <c r="BG149" i="5"/>
  <c r="BF149" i="5"/>
  <c r="T149" i="5"/>
  <c r="R149" i="5"/>
  <c r="P149" i="5"/>
  <c r="BK149" i="5"/>
  <c r="J149" i="5"/>
  <c r="BE149" i="5" s="1"/>
  <c r="BI142" i="5"/>
  <c r="BH142" i="5"/>
  <c r="BG142" i="5"/>
  <c r="BF142" i="5"/>
  <c r="BE142" i="5"/>
  <c r="T142" i="5"/>
  <c r="R142" i="5"/>
  <c r="P142" i="5"/>
  <c r="BK142" i="5"/>
  <c r="J142" i="5"/>
  <c r="BI137" i="5"/>
  <c r="BH137" i="5"/>
  <c r="BG137" i="5"/>
  <c r="BF137" i="5"/>
  <c r="BE137" i="5"/>
  <c r="T137" i="5"/>
  <c r="R137" i="5"/>
  <c r="P137" i="5"/>
  <c r="BK137" i="5"/>
  <c r="J137" i="5"/>
  <c r="BI131" i="5"/>
  <c r="BH131" i="5"/>
  <c r="BG131" i="5"/>
  <c r="BF131" i="5"/>
  <c r="BE131" i="5"/>
  <c r="T131" i="5"/>
  <c r="R131" i="5"/>
  <c r="P131" i="5"/>
  <c r="BK131" i="5"/>
  <c r="J131" i="5"/>
  <c r="BI126" i="5"/>
  <c r="BH126" i="5"/>
  <c r="BG126" i="5"/>
  <c r="BF126" i="5"/>
  <c r="BE126" i="5"/>
  <c r="T126" i="5"/>
  <c r="R126" i="5"/>
  <c r="P126" i="5"/>
  <c r="BK126" i="5"/>
  <c r="J126" i="5"/>
  <c r="BI121" i="5"/>
  <c r="BH121" i="5"/>
  <c r="BG121" i="5"/>
  <c r="BF121" i="5"/>
  <c r="BE121" i="5"/>
  <c r="T121" i="5"/>
  <c r="R121" i="5"/>
  <c r="P121" i="5"/>
  <c r="BK121" i="5"/>
  <c r="J121" i="5"/>
  <c r="BI116" i="5"/>
  <c r="BH116" i="5"/>
  <c r="BG116" i="5"/>
  <c r="BF116" i="5"/>
  <c r="BE116" i="5"/>
  <c r="T116" i="5"/>
  <c r="R116" i="5"/>
  <c r="P116" i="5"/>
  <c r="BK116" i="5"/>
  <c r="J116" i="5"/>
  <c r="BI111" i="5"/>
  <c r="BH111" i="5"/>
  <c r="BG111" i="5"/>
  <c r="BF111" i="5"/>
  <c r="BE111" i="5"/>
  <c r="T111" i="5"/>
  <c r="R111" i="5"/>
  <c r="P111" i="5"/>
  <c r="BK111" i="5"/>
  <c r="J111" i="5"/>
  <c r="BI105" i="5"/>
  <c r="BH105" i="5"/>
  <c r="BG105" i="5"/>
  <c r="BF105" i="5"/>
  <c r="BE105" i="5"/>
  <c r="T105" i="5"/>
  <c r="R105" i="5"/>
  <c r="P105" i="5"/>
  <c r="BK105" i="5"/>
  <c r="J105" i="5"/>
  <c r="BI100" i="5"/>
  <c r="F38" i="5" s="1"/>
  <c r="BD61" i="1" s="1"/>
  <c r="BH100" i="5"/>
  <c r="F37" i="5" s="1"/>
  <c r="BC61" i="1" s="1"/>
  <c r="BG100" i="5"/>
  <c r="F36" i="5" s="1"/>
  <c r="BB61" i="1" s="1"/>
  <c r="BF100" i="5"/>
  <c r="J35" i="5" s="1"/>
  <c r="AW61" i="1" s="1"/>
  <c r="BE100" i="5"/>
  <c r="J34" i="5" s="1"/>
  <c r="AV61" i="1" s="1"/>
  <c r="T100" i="5"/>
  <c r="T99" i="5" s="1"/>
  <c r="T98" i="5" s="1"/>
  <c r="T97" i="5" s="1"/>
  <c r="R100" i="5"/>
  <c r="R99" i="5" s="1"/>
  <c r="R98" i="5" s="1"/>
  <c r="R97" i="5" s="1"/>
  <c r="P100" i="5"/>
  <c r="P99" i="5" s="1"/>
  <c r="P98" i="5" s="1"/>
  <c r="P97" i="5" s="1"/>
  <c r="AU61" i="1" s="1"/>
  <c r="BK100" i="5"/>
  <c r="BK99" i="5" s="1"/>
  <c r="J100" i="5"/>
  <c r="J93" i="5"/>
  <c r="F93" i="5"/>
  <c r="F91" i="5"/>
  <c r="E89" i="5"/>
  <c r="E83" i="5"/>
  <c r="J59" i="5"/>
  <c r="F59" i="5"/>
  <c r="F57" i="5"/>
  <c r="E55" i="5"/>
  <c r="J22" i="5"/>
  <c r="E22" i="5"/>
  <c r="J21" i="5"/>
  <c r="J16" i="5"/>
  <c r="J91" i="5" s="1"/>
  <c r="E7" i="5"/>
  <c r="E49" i="5" s="1"/>
  <c r="AY59" i="1"/>
  <c r="AX59" i="1"/>
  <c r="BI396" i="4"/>
  <c r="BH396" i="4"/>
  <c r="BG396" i="4"/>
  <c r="BF396" i="4"/>
  <c r="BE396" i="4"/>
  <c r="T396" i="4"/>
  <c r="R396" i="4"/>
  <c r="P396" i="4"/>
  <c r="BK396" i="4"/>
  <c r="J396" i="4"/>
  <c r="BI380" i="4"/>
  <c r="BH380" i="4"/>
  <c r="BG380" i="4"/>
  <c r="BF380" i="4"/>
  <c r="T380" i="4"/>
  <c r="R380" i="4"/>
  <c r="P380" i="4"/>
  <c r="BK380" i="4"/>
  <c r="J380" i="4"/>
  <c r="BE380" i="4" s="1"/>
  <c r="BI356" i="4"/>
  <c r="BH356" i="4"/>
  <c r="BG356" i="4"/>
  <c r="BF356" i="4"/>
  <c r="BE356" i="4"/>
  <c r="T356" i="4"/>
  <c r="R356" i="4"/>
  <c r="P356" i="4"/>
  <c r="BK356" i="4"/>
  <c r="J356" i="4"/>
  <c r="BI332" i="4"/>
  <c r="BH332" i="4"/>
  <c r="BG332" i="4"/>
  <c r="BF332" i="4"/>
  <c r="T332" i="4"/>
  <c r="R332" i="4"/>
  <c r="P332" i="4"/>
  <c r="BK332" i="4"/>
  <c r="J332" i="4"/>
  <c r="BE332" i="4" s="1"/>
  <c r="BI308" i="4"/>
  <c r="BH308" i="4"/>
  <c r="BG308" i="4"/>
  <c r="BF308" i="4"/>
  <c r="BE308" i="4"/>
  <c r="T308" i="4"/>
  <c r="R308" i="4"/>
  <c r="P308" i="4"/>
  <c r="BK308" i="4"/>
  <c r="J308" i="4"/>
  <c r="BI303" i="4"/>
  <c r="BH303" i="4"/>
  <c r="BG303" i="4"/>
  <c r="BF303" i="4"/>
  <c r="T303" i="4"/>
  <c r="R303" i="4"/>
  <c r="P303" i="4"/>
  <c r="BK303" i="4"/>
  <c r="J303" i="4"/>
  <c r="BE303" i="4" s="1"/>
  <c r="BI296" i="4"/>
  <c r="BH296" i="4"/>
  <c r="BG296" i="4"/>
  <c r="BF296" i="4"/>
  <c r="BE296" i="4"/>
  <c r="T296" i="4"/>
  <c r="R296" i="4"/>
  <c r="P296" i="4"/>
  <c r="BK296" i="4"/>
  <c r="J296" i="4"/>
  <c r="BI289" i="4"/>
  <c r="BH289" i="4"/>
  <c r="BG289" i="4"/>
  <c r="BF289" i="4"/>
  <c r="T289" i="4"/>
  <c r="R289" i="4"/>
  <c r="P289" i="4"/>
  <c r="BK289" i="4"/>
  <c r="J289" i="4"/>
  <c r="BE289" i="4" s="1"/>
  <c r="BI284" i="4"/>
  <c r="BH284" i="4"/>
  <c r="BG284" i="4"/>
  <c r="BF284" i="4"/>
  <c r="BE284" i="4"/>
  <c r="T284" i="4"/>
  <c r="R284" i="4"/>
  <c r="P284" i="4"/>
  <c r="BK284" i="4"/>
  <c r="J284" i="4"/>
  <c r="BI277" i="4"/>
  <c r="BH277" i="4"/>
  <c r="BG277" i="4"/>
  <c r="BF277" i="4"/>
  <c r="T277" i="4"/>
  <c r="R277" i="4"/>
  <c r="P277" i="4"/>
  <c r="BK277" i="4"/>
  <c r="J277" i="4"/>
  <c r="BE277" i="4" s="1"/>
  <c r="BI272" i="4"/>
  <c r="BH272" i="4"/>
  <c r="BG272" i="4"/>
  <c r="BF272" i="4"/>
  <c r="BE272" i="4"/>
  <c r="T272" i="4"/>
  <c r="R272" i="4"/>
  <c r="P272" i="4"/>
  <c r="BK272" i="4"/>
  <c r="J272" i="4"/>
  <c r="BI261" i="4"/>
  <c r="BH261" i="4"/>
  <c r="BG261" i="4"/>
  <c r="BF261" i="4"/>
  <c r="T261" i="4"/>
  <c r="R261" i="4"/>
  <c r="P261" i="4"/>
  <c r="BK261" i="4"/>
  <c r="J261" i="4"/>
  <c r="BE261" i="4" s="1"/>
  <c r="BI256" i="4"/>
  <c r="BH256" i="4"/>
  <c r="BG256" i="4"/>
  <c r="BF256" i="4"/>
  <c r="BE256" i="4"/>
  <c r="T256" i="4"/>
  <c r="R256" i="4"/>
  <c r="P256" i="4"/>
  <c r="BK256" i="4"/>
  <c r="J256" i="4"/>
  <c r="BI251" i="4"/>
  <c r="BH251" i="4"/>
  <c r="BG251" i="4"/>
  <c r="BF251" i="4"/>
  <c r="T251" i="4"/>
  <c r="T250" i="4" s="1"/>
  <c r="R251" i="4"/>
  <c r="R250" i="4" s="1"/>
  <c r="P251" i="4"/>
  <c r="BK251" i="4"/>
  <c r="BK250" i="4" s="1"/>
  <c r="J250" i="4" s="1"/>
  <c r="J70" i="4" s="1"/>
  <c r="J251" i="4"/>
  <c r="BE251" i="4" s="1"/>
  <c r="BI246" i="4"/>
  <c r="BH246" i="4"/>
  <c r="BG246" i="4"/>
  <c r="BF246" i="4"/>
  <c r="T246" i="4"/>
  <c r="R246" i="4"/>
  <c r="P246" i="4"/>
  <c r="BK246" i="4"/>
  <c r="J246" i="4"/>
  <c r="BE246" i="4" s="1"/>
  <c r="BI241" i="4"/>
  <c r="BH241" i="4"/>
  <c r="BG241" i="4"/>
  <c r="BF241" i="4"/>
  <c r="T241" i="4"/>
  <c r="R241" i="4"/>
  <c r="P241" i="4"/>
  <c r="BK241" i="4"/>
  <c r="J241" i="4"/>
  <c r="BE241" i="4" s="1"/>
  <c r="BI236" i="4"/>
  <c r="BH236" i="4"/>
  <c r="BG236" i="4"/>
  <c r="BF236" i="4"/>
  <c r="T236" i="4"/>
  <c r="R236" i="4"/>
  <c r="R235" i="4" s="1"/>
  <c r="P236" i="4"/>
  <c r="P235" i="4" s="1"/>
  <c r="BK236" i="4"/>
  <c r="J236" i="4"/>
  <c r="BE236" i="4" s="1"/>
  <c r="BI233" i="4"/>
  <c r="BH233" i="4"/>
  <c r="BG233" i="4"/>
  <c r="BF233" i="4"/>
  <c r="BE233" i="4"/>
  <c r="T233" i="4"/>
  <c r="R233" i="4"/>
  <c r="P233" i="4"/>
  <c r="BK233" i="4"/>
  <c r="J233" i="4"/>
  <c r="BI229" i="4"/>
  <c r="BH229" i="4"/>
  <c r="BG229" i="4"/>
  <c r="BF229" i="4"/>
  <c r="T229" i="4"/>
  <c r="R229" i="4"/>
  <c r="P229" i="4"/>
  <c r="BK229" i="4"/>
  <c r="J229" i="4"/>
  <c r="BE229" i="4" s="1"/>
  <c r="BI215" i="4"/>
  <c r="BH215" i="4"/>
  <c r="BG215" i="4"/>
  <c r="BF215" i="4"/>
  <c r="BE215" i="4"/>
  <c r="T215" i="4"/>
  <c r="R215" i="4"/>
  <c r="P215" i="4"/>
  <c r="BK215" i="4"/>
  <c r="J215" i="4"/>
  <c r="BI211" i="4"/>
  <c r="BH211" i="4"/>
  <c r="BG211" i="4"/>
  <c r="BF211" i="4"/>
  <c r="T211" i="4"/>
  <c r="R211" i="4"/>
  <c r="P211" i="4"/>
  <c r="BK211" i="4"/>
  <c r="J211" i="4"/>
  <c r="BE211" i="4" s="1"/>
  <c r="BI206" i="4"/>
  <c r="BH206" i="4"/>
  <c r="BG206" i="4"/>
  <c r="BF206" i="4"/>
  <c r="BE206" i="4"/>
  <c r="T206" i="4"/>
  <c r="R206" i="4"/>
  <c r="P206" i="4"/>
  <c r="BK206" i="4"/>
  <c r="J206" i="4"/>
  <c r="BI202" i="4"/>
  <c r="BH202" i="4"/>
  <c r="BG202" i="4"/>
  <c r="BF202" i="4"/>
  <c r="T202" i="4"/>
  <c r="R202" i="4"/>
  <c r="P202" i="4"/>
  <c r="BK202" i="4"/>
  <c r="J202" i="4"/>
  <c r="BE202" i="4" s="1"/>
  <c r="BI198" i="4"/>
  <c r="BH198" i="4"/>
  <c r="BG198" i="4"/>
  <c r="BF198" i="4"/>
  <c r="BE198" i="4"/>
  <c r="T198" i="4"/>
  <c r="R198" i="4"/>
  <c r="P198" i="4"/>
  <c r="BK198" i="4"/>
  <c r="J198" i="4"/>
  <c r="BI192" i="4"/>
  <c r="BH192" i="4"/>
  <c r="BG192" i="4"/>
  <c r="BF192" i="4"/>
  <c r="BE192" i="4"/>
  <c r="T192" i="4"/>
  <c r="R192" i="4"/>
  <c r="P192" i="4"/>
  <c r="BK192" i="4"/>
  <c r="J192" i="4"/>
  <c r="BI188" i="4"/>
  <c r="BH188" i="4"/>
  <c r="BG188" i="4"/>
  <c r="BF188" i="4"/>
  <c r="BE188" i="4"/>
  <c r="T188" i="4"/>
  <c r="R188" i="4"/>
  <c r="P188" i="4"/>
  <c r="BK188" i="4"/>
  <c r="J188" i="4"/>
  <c r="BI175" i="4"/>
  <c r="BH175" i="4"/>
  <c r="BG175" i="4"/>
  <c r="BF175" i="4"/>
  <c r="BE175" i="4"/>
  <c r="T175" i="4"/>
  <c r="R175" i="4"/>
  <c r="P175" i="4"/>
  <c r="BK175" i="4"/>
  <c r="J175" i="4"/>
  <c r="BI171" i="4"/>
  <c r="BH171" i="4"/>
  <c r="BG171" i="4"/>
  <c r="BF171" i="4"/>
  <c r="BE171" i="4"/>
  <c r="T171" i="4"/>
  <c r="R171" i="4"/>
  <c r="P171" i="4"/>
  <c r="BK171" i="4"/>
  <c r="J171" i="4"/>
  <c r="BI166" i="4"/>
  <c r="BH166" i="4"/>
  <c r="BG166" i="4"/>
  <c r="BF166" i="4"/>
  <c r="BE166" i="4"/>
  <c r="T166" i="4"/>
  <c r="R166" i="4"/>
  <c r="P166" i="4"/>
  <c r="BK166" i="4"/>
  <c r="J166" i="4"/>
  <c r="BI162" i="4"/>
  <c r="BH162" i="4"/>
  <c r="BG162" i="4"/>
  <c r="BF162" i="4"/>
  <c r="BE162" i="4"/>
  <c r="T162" i="4"/>
  <c r="R162" i="4"/>
  <c r="P162" i="4"/>
  <c r="BK162" i="4"/>
  <c r="J162" i="4"/>
  <c r="BI157" i="4"/>
  <c r="BH157" i="4"/>
  <c r="BG157" i="4"/>
  <c r="BF157" i="4"/>
  <c r="BE157" i="4"/>
  <c r="T157" i="4"/>
  <c r="R157" i="4"/>
  <c r="P157" i="4"/>
  <c r="BK157" i="4"/>
  <c r="J157" i="4"/>
  <c r="BI153" i="4"/>
  <c r="BH153" i="4"/>
  <c r="BG153" i="4"/>
  <c r="BF153" i="4"/>
  <c r="BE153" i="4"/>
  <c r="T153" i="4"/>
  <c r="R153" i="4"/>
  <c r="P153" i="4"/>
  <c r="BK153" i="4"/>
  <c r="J153" i="4"/>
  <c r="BI149" i="4"/>
  <c r="BH149" i="4"/>
  <c r="BG149" i="4"/>
  <c r="BF149" i="4"/>
  <c r="BE149" i="4"/>
  <c r="T149" i="4"/>
  <c r="R149" i="4"/>
  <c r="P149" i="4"/>
  <c r="BK149" i="4"/>
  <c r="J149" i="4"/>
  <c r="BI142" i="4"/>
  <c r="BH142" i="4"/>
  <c r="BG142" i="4"/>
  <c r="BF142" i="4"/>
  <c r="BE142" i="4"/>
  <c r="T142" i="4"/>
  <c r="T141" i="4" s="1"/>
  <c r="R142" i="4"/>
  <c r="P142" i="4"/>
  <c r="P141" i="4" s="1"/>
  <c r="BK142" i="4"/>
  <c r="BK141" i="4" s="1"/>
  <c r="J141" i="4" s="1"/>
  <c r="J68" i="4" s="1"/>
  <c r="J142" i="4"/>
  <c r="BI138" i="4"/>
  <c r="BH138" i="4"/>
  <c r="BG138" i="4"/>
  <c r="BF138" i="4"/>
  <c r="T138" i="4"/>
  <c r="R138" i="4"/>
  <c r="P138" i="4"/>
  <c r="BK138" i="4"/>
  <c r="J138" i="4"/>
  <c r="BE138" i="4" s="1"/>
  <c r="BI134" i="4"/>
  <c r="BH134" i="4"/>
  <c r="BG134" i="4"/>
  <c r="BF134" i="4"/>
  <c r="T134" i="4"/>
  <c r="R134" i="4"/>
  <c r="P134" i="4"/>
  <c r="BK134" i="4"/>
  <c r="J134" i="4"/>
  <c r="BE134" i="4" s="1"/>
  <c r="BI130" i="4"/>
  <c r="BH130" i="4"/>
  <c r="BG130" i="4"/>
  <c r="BF130" i="4"/>
  <c r="T130" i="4"/>
  <c r="R130" i="4"/>
  <c r="P130" i="4"/>
  <c r="BK130" i="4"/>
  <c r="J130" i="4"/>
  <c r="BE130" i="4" s="1"/>
  <c r="BI126" i="4"/>
  <c r="BH126" i="4"/>
  <c r="BG126" i="4"/>
  <c r="BF126" i="4"/>
  <c r="T126" i="4"/>
  <c r="R126" i="4"/>
  <c r="R125" i="4" s="1"/>
  <c r="P126" i="4"/>
  <c r="P125" i="4" s="1"/>
  <c r="BK126" i="4"/>
  <c r="J126" i="4"/>
  <c r="BE126" i="4" s="1"/>
  <c r="BI118" i="4"/>
  <c r="BH118" i="4"/>
  <c r="BG118" i="4"/>
  <c r="BF118" i="4"/>
  <c r="BE118" i="4"/>
  <c r="T118" i="4"/>
  <c r="R118" i="4"/>
  <c r="P118" i="4"/>
  <c r="BK118" i="4"/>
  <c r="J118" i="4"/>
  <c r="BI113" i="4"/>
  <c r="BH113" i="4"/>
  <c r="BG113" i="4"/>
  <c r="BF113" i="4"/>
  <c r="BE113" i="4"/>
  <c r="T113" i="4"/>
  <c r="R113" i="4"/>
  <c r="P113" i="4"/>
  <c r="BK113" i="4"/>
  <c r="J113" i="4"/>
  <c r="BI107" i="4"/>
  <c r="BH107" i="4"/>
  <c r="BG107" i="4"/>
  <c r="BF107" i="4"/>
  <c r="BE107" i="4"/>
  <c r="T107" i="4"/>
  <c r="R107" i="4"/>
  <c r="P107" i="4"/>
  <c r="BK107" i="4"/>
  <c r="J107" i="4"/>
  <c r="BI102" i="4"/>
  <c r="BH102" i="4"/>
  <c r="BG102" i="4"/>
  <c r="BF102" i="4"/>
  <c r="BE102" i="4"/>
  <c r="T102" i="4"/>
  <c r="R102" i="4"/>
  <c r="P102" i="4"/>
  <c r="BK102" i="4"/>
  <c r="J102" i="4"/>
  <c r="BI97" i="4"/>
  <c r="F38" i="4" s="1"/>
  <c r="BD59" i="1" s="1"/>
  <c r="BH97" i="4"/>
  <c r="F37" i="4" s="1"/>
  <c r="BC59" i="1" s="1"/>
  <c r="BG97" i="4"/>
  <c r="F36" i="4" s="1"/>
  <c r="BB59" i="1" s="1"/>
  <c r="BB58" i="1" s="1"/>
  <c r="AX58" i="1" s="1"/>
  <c r="BF97" i="4"/>
  <c r="J35" i="4" s="1"/>
  <c r="AW59" i="1" s="1"/>
  <c r="BE97" i="4"/>
  <c r="J34" i="4" s="1"/>
  <c r="AV59" i="1" s="1"/>
  <c r="T97" i="4"/>
  <c r="T96" i="4" s="1"/>
  <c r="R97" i="4"/>
  <c r="P97" i="4"/>
  <c r="P96" i="4" s="1"/>
  <c r="BK97" i="4"/>
  <c r="BK96" i="4" s="1"/>
  <c r="J97" i="4"/>
  <c r="J90" i="4"/>
  <c r="F90" i="4"/>
  <c r="F88" i="4"/>
  <c r="E86" i="4"/>
  <c r="E80" i="4"/>
  <c r="J59" i="4"/>
  <c r="F59" i="4"/>
  <c r="F57" i="4"/>
  <c r="E55" i="4"/>
  <c r="J22" i="4"/>
  <c r="E22" i="4"/>
  <c r="F60" i="4" s="1"/>
  <c r="J21" i="4"/>
  <c r="J16" i="4"/>
  <c r="J57" i="4" s="1"/>
  <c r="E7" i="4"/>
  <c r="E49" i="4" s="1"/>
  <c r="J344" i="3"/>
  <c r="AY56" i="1"/>
  <c r="AX56" i="1"/>
  <c r="BI521" i="3"/>
  <c r="BH521" i="3"/>
  <c r="BG521" i="3"/>
  <c r="BF521" i="3"/>
  <c r="T521" i="3"/>
  <c r="R521" i="3"/>
  <c r="P521" i="3"/>
  <c r="BK521" i="3"/>
  <c r="J521" i="3"/>
  <c r="BE521" i="3" s="1"/>
  <c r="BI509" i="3"/>
  <c r="BH509" i="3"/>
  <c r="BG509" i="3"/>
  <c r="BF509" i="3"/>
  <c r="T509" i="3"/>
  <c r="R509" i="3"/>
  <c r="P509" i="3"/>
  <c r="BK509" i="3"/>
  <c r="J509" i="3"/>
  <c r="BE509" i="3" s="1"/>
  <c r="BI500" i="3"/>
  <c r="BH500" i="3"/>
  <c r="BG500" i="3"/>
  <c r="BF500" i="3"/>
  <c r="T500" i="3"/>
  <c r="R500" i="3"/>
  <c r="P500" i="3"/>
  <c r="BK500" i="3"/>
  <c r="J500" i="3"/>
  <c r="BE500" i="3" s="1"/>
  <c r="BI491" i="3"/>
  <c r="BH491" i="3"/>
  <c r="BG491" i="3"/>
  <c r="BF491" i="3"/>
  <c r="T491" i="3"/>
  <c r="R491" i="3"/>
  <c r="P491" i="3"/>
  <c r="BK491" i="3"/>
  <c r="J491" i="3"/>
  <c r="BE491" i="3" s="1"/>
  <c r="BI486" i="3"/>
  <c r="BH486" i="3"/>
  <c r="BG486" i="3"/>
  <c r="BF486" i="3"/>
  <c r="T486" i="3"/>
  <c r="R486" i="3"/>
  <c r="P486" i="3"/>
  <c r="BK486" i="3"/>
  <c r="J486" i="3"/>
  <c r="BE486" i="3" s="1"/>
  <c r="BI481" i="3"/>
  <c r="BH481" i="3"/>
  <c r="BG481" i="3"/>
  <c r="BF481" i="3"/>
  <c r="T481" i="3"/>
  <c r="R481" i="3"/>
  <c r="P481" i="3"/>
  <c r="BK481" i="3"/>
  <c r="J481" i="3"/>
  <c r="BE481" i="3" s="1"/>
  <c r="BI474" i="3"/>
  <c r="BH474" i="3"/>
  <c r="BG474" i="3"/>
  <c r="BF474" i="3"/>
  <c r="T474" i="3"/>
  <c r="R474" i="3"/>
  <c r="P474" i="3"/>
  <c r="BK474" i="3"/>
  <c r="J474" i="3"/>
  <c r="BE474" i="3" s="1"/>
  <c r="BI467" i="3"/>
  <c r="BH467" i="3"/>
  <c r="BG467" i="3"/>
  <c r="BF467" i="3"/>
  <c r="T467" i="3"/>
  <c r="R467" i="3"/>
  <c r="P467" i="3"/>
  <c r="BK467" i="3"/>
  <c r="J467" i="3"/>
  <c r="BE467" i="3" s="1"/>
  <c r="BI462" i="3"/>
  <c r="BH462" i="3"/>
  <c r="BG462" i="3"/>
  <c r="BF462" i="3"/>
  <c r="T462" i="3"/>
  <c r="R462" i="3"/>
  <c r="P462" i="3"/>
  <c r="BK462" i="3"/>
  <c r="J462" i="3"/>
  <c r="BE462" i="3" s="1"/>
  <c r="BI457" i="3"/>
  <c r="BH457" i="3"/>
  <c r="BG457" i="3"/>
  <c r="BF457" i="3"/>
  <c r="T457" i="3"/>
  <c r="R457" i="3"/>
  <c r="P457" i="3"/>
  <c r="BK457" i="3"/>
  <c r="J457" i="3"/>
  <c r="BE457" i="3" s="1"/>
  <c r="BI452" i="3"/>
  <c r="BH452" i="3"/>
  <c r="BG452" i="3"/>
  <c r="BF452" i="3"/>
  <c r="T452" i="3"/>
  <c r="R452" i="3"/>
  <c r="P452" i="3"/>
  <c r="BK452" i="3"/>
  <c r="J452" i="3"/>
  <c r="BE452" i="3" s="1"/>
  <c r="BI447" i="3"/>
  <c r="BH447" i="3"/>
  <c r="BG447" i="3"/>
  <c r="BF447" i="3"/>
  <c r="T447" i="3"/>
  <c r="R447" i="3"/>
  <c r="P447" i="3"/>
  <c r="BK447" i="3"/>
  <c r="J447" i="3"/>
  <c r="BE447" i="3" s="1"/>
  <c r="BI440" i="3"/>
  <c r="BH440" i="3"/>
  <c r="BG440" i="3"/>
  <c r="BF440" i="3"/>
  <c r="T440" i="3"/>
  <c r="R440" i="3"/>
  <c r="P440" i="3"/>
  <c r="BK440" i="3"/>
  <c r="J440" i="3"/>
  <c r="BE440" i="3" s="1"/>
  <c r="BI431" i="3"/>
  <c r="BH431" i="3"/>
  <c r="BG431" i="3"/>
  <c r="BF431" i="3"/>
  <c r="T431" i="3"/>
  <c r="R431" i="3"/>
  <c r="P431" i="3"/>
  <c r="BK431" i="3"/>
  <c r="J431" i="3"/>
  <c r="BE431" i="3" s="1"/>
  <c r="BI422" i="3"/>
  <c r="BH422" i="3"/>
  <c r="BG422" i="3"/>
  <c r="BF422" i="3"/>
  <c r="T422" i="3"/>
  <c r="R422" i="3"/>
  <c r="P422" i="3"/>
  <c r="BK422" i="3"/>
  <c r="J422" i="3"/>
  <c r="BE422" i="3" s="1"/>
  <c r="BI415" i="3"/>
  <c r="BH415" i="3"/>
  <c r="BG415" i="3"/>
  <c r="BF415" i="3"/>
  <c r="T415" i="3"/>
  <c r="R415" i="3"/>
  <c r="P415" i="3"/>
  <c r="BK415" i="3"/>
  <c r="J415" i="3"/>
  <c r="BE415" i="3" s="1"/>
  <c r="BI410" i="3"/>
  <c r="BH410" i="3"/>
  <c r="BG410" i="3"/>
  <c r="BF410" i="3"/>
  <c r="T410" i="3"/>
  <c r="R410" i="3"/>
  <c r="P410" i="3"/>
  <c r="BK410" i="3"/>
  <c r="J410" i="3"/>
  <c r="BE410" i="3" s="1"/>
  <c r="BI404" i="3"/>
  <c r="BH404" i="3"/>
  <c r="BG404" i="3"/>
  <c r="BF404" i="3"/>
  <c r="T404" i="3"/>
  <c r="R404" i="3"/>
  <c r="P404" i="3"/>
  <c r="BK404" i="3"/>
  <c r="J404" i="3"/>
  <c r="BE404" i="3" s="1"/>
  <c r="BI399" i="3"/>
  <c r="BH399" i="3"/>
  <c r="BG399" i="3"/>
  <c r="BF399" i="3"/>
  <c r="T399" i="3"/>
  <c r="R399" i="3"/>
  <c r="P399" i="3"/>
  <c r="BK399" i="3"/>
  <c r="J399" i="3"/>
  <c r="BE399" i="3" s="1"/>
  <c r="BI394" i="3"/>
  <c r="BH394" i="3"/>
  <c r="BG394" i="3"/>
  <c r="BF394" i="3"/>
  <c r="BE394" i="3"/>
  <c r="T394" i="3"/>
  <c r="T393" i="3" s="1"/>
  <c r="R394" i="3"/>
  <c r="R393" i="3" s="1"/>
  <c r="P394" i="3"/>
  <c r="P393" i="3" s="1"/>
  <c r="BK394" i="3"/>
  <c r="BK393" i="3" s="1"/>
  <c r="J393" i="3" s="1"/>
  <c r="J72" i="3" s="1"/>
  <c r="J394" i="3"/>
  <c r="BI389" i="3"/>
  <c r="BH389" i="3"/>
  <c r="BG389" i="3"/>
  <c r="BF389" i="3"/>
  <c r="T389" i="3"/>
  <c r="R389" i="3"/>
  <c r="P389" i="3"/>
  <c r="BK389" i="3"/>
  <c r="J389" i="3"/>
  <c r="BE389" i="3" s="1"/>
  <c r="BI385" i="3"/>
  <c r="BH385" i="3"/>
  <c r="BG385" i="3"/>
  <c r="BF385" i="3"/>
  <c r="BE385" i="3"/>
  <c r="T385" i="3"/>
  <c r="R385" i="3"/>
  <c r="P385" i="3"/>
  <c r="BK385" i="3"/>
  <c r="J385" i="3"/>
  <c r="BI381" i="3"/>
  <c r="BH381" i="3"/>
  <c r="BG381" i="3"/>
  <c r="BF381" i="3"/>
  <c r="T381" i="3"/>
  <c r="R381" i="3"/>
  <c r="P381" i="3"/>
  <c r="BK381" i="3"/>
  <c r="J381" i="3"/>
  <c r="BE381" i="3" s="1"/>
  <c r="BI377" i="3"/>
  <c r="BH377" i="3"/>
  <c r="BG377" i="3"/>
  <c r="BF377" i="3"/>
  <c r="BE377" i="3"/>
  <c r="T377" i="3"/>
  <c r="R377" i="3"/>
  <c r="P377" i="3"/>
  <c r="BK377" i="3"/>
  <c r="J377" i="3"/>
  <c r="BI373" i="3"/>
  <c r="BH373" i="3"/>
  <c r="BG373" i="3"/>
  <c r="BF373" i="3"/>
  <c r="T373" i="3"/>
  <c r="R373" i="3"/>
  <c r="P373" i="3"/>
  <c r="BK373" i="3"/>
  <c r="J373" i="3"/>
  <c r="BE373" i="3" s="1"/>
  <c r="BI368" i="3"/>
  <c r="BH368" i="3"/>
  <c r="BG368" i="3"/>
  <c r="BF368" i="3"/>
  <c r="BE368" i="3"/>
  <c r="T368" i="3"/>
  <c r="R368" i="3"/>
  <c r="P368" i="3"/>
  <c r="BK368" i="3"/>
  <c r="J368" i="3"/>
  <c r="BI364" i="3"/>
  <c r="BH364" i="3"/>
  <c r="BG364" i="3"/>
  <c r="BF364" i="3"/>
  <c r="T364" i="3"/>
  <c r="R364" i="3"/>
  <c r="P364" i="3"/>
  <c r="BK364" i="3"/>
  <c r="J364" i="3"/>
  <c r="BE364" i="3" s="1"/>
  <c r="BI359" i="3"/>
  <c r="BH359" i="3"/>
  <c r="BG359" i="3"/>
  <c r="BF359" i="3"/>
  <c r="BE359" i="3"/>
  <c r="T359" i="3"/>
  <c r="R359" i="3"/>
  <c r="P359" i="3"/>
  <c r="BK359" i="3"/>
  <c r="J359" i="3"/>
  <c r="BI355" i="3"/>
  <c r="BH355" i="3"/>
  <c r="BG355" i="3"/>
  <c r="BF355" i="3"/>
  <c r="T355" i="3"/>
  <c r="T354" i="3" s="1"/>
  <c r="R355" i="3"/>
  <c r="R354" i="3" s="1"/>
  <c r="P355" i="3"/>
  <c r="P354" i="3" s="1"/>
  <c r="BK355" i="3"/>
  <c r="BK354" i="3" s="1"/>
  <c r="J354" i="3" s="1"/>
  <c r="J71" i="3" s="1"/>
  <c r="J355" i="3"/>
  <c r="BE355" i="3" s="1"/>
  <c r="BI351" i="3"/>
  <c r="BH351" i="3"/>
  <c r="BG351" i="3"/>
  <c r="BF351" i="3"/>
  <c r="T351" i="3"/>
  <c r="R351" i="3"/>
  <c r="P351" i="3"/>
  <c r="BK351" i="3"/>
  <c r="J351" i="3"/>
  <c r="BE351" i="3" s="1"/>
  <c r="BI346" i="3"/>
  <c r="BH346" i="3"/>
  <c r="BG346" i="3"/>
  <c r="BF346" i="3"/>
  <c r="T346" i="3"/>
  <c r="T345" i="3" s="1"/>
  <c r="R346" i="3"/>
  <c r="R345" i="3" s="1"/>
  <c r="P346" i="3"/>
  <c r="P345" i="3" s="1"/>
  <c r="BK346" i="3"/>
  <c r="BK345" i="3" s="1"/>
  <c r="J345" i="3" s="1"/>
  <c r="J70" i="3" s="1"/>
  <c r="J346" i="3"/>
  <c r="BE346" i="3" s="1"/>
  <c r="J69" i="3"/>
  <c r="BI342" i="3"/>
  <c r="BH342" i="3"/>
  <c r="BG342" i="3"/>
  <c r="BF342" i="3"/>
  <c r="T342" i="3"/>
  <c r="R342" i="3"/>
  <c r="P342" i="3"/>
  <c r="BK342" i="3"/>
  <c r="J342" i="3"/>
  <c r="BE342" i="3" s="1"/>
  <c r="BI338" i="3"/>
  <c r="BH338" i="3"/>
  <c r="BG338" i="3"/>
  <c r="BF338" i="3"/>
  <c r="T338" i="3"/>
  <c r="R338" i="3"/>
  <c r="P338" i="3"/>
  <c r="BK338" i="3"/>
  <c r="J338" i="3"/>
  <c r="BE338" i="3" s="1"/>
  <c r="BI322" i="3"/>
  <c r="BH322" i="3"/>
  <c r="BG322" i="3"/>
  <c r="BF322" i="3"/>
  <c r="T322" i="3"/>
  <c r="R322" i="3"/>
  <c r="P322" i="3"/>
  <c r="BK322" i="3"/>
  <c r="J322" i="3"/>
  <c r="BE322" i="3" s="1"/>
  <c r="BI318" i="3"/>
  <c r="BH318" i="3"/>
  <c r="BG318" i="3"/>
  <c r="BF318" i="3"/>
  <c r="T318" i="3"/>
  <c r="R318" i="3"/>
  <c r="P318" i="3"/>
  <c r="BK318" i="3"/>
  <c r="J318" i="3"/>
  <c r="BE318" i="3" s="1"/>
  <c r="BI313" i="3"/>
  <c r="BH313" i="3"/>
  <c r="BG313" i="3"/>
  <c r="BF313" i="3"/>
  <c r="BE313" i="3"/>
  <c r="T313" i="3"/>
  <c r="R313" i="3"/>
  <c r="P313" i="3"/>
  <c r="BK313" i="3"/>
  <c r="J313" i="3"/>
  <c r="BI309" i="3"/>
  <c r="BH309" i="3"/>
  <c r="BG309" i="3"/>
  <c r="BF309" i="3"/>
  <c r="T309" i="3"/>
  <c r="R309" i="3"/>
  <c r="P309" i="3"/>
  <c r="BK309" i="3"/>
  <c r="J309" i="3"/>
  <c r="BE309" i="3" s="1"/>
  <c r="BI305" i="3"/>
  <c r="BH305" i="3"/>
  <c r="BG305" i="3"/>
  <c r="BF305" i="3"/>
  <c r="BE305" i="3"/>
  <c r="T305" i="3"/>
  <c r="R305" i="3"/>
  <c r="P305" i="3"/>
  <c r="BK305" i="3"/>
  <c r="J305" i="3"/>
  <c r="BI299" i="3"/>
  <c r="BH299" i="3"/>
  <c r="BG299" i="3"/>
  <c r="BF299" i="3"/>
  <c r="T299" i="3"/>
  <c r="R299" i="3"/>
  <c r="P299" i="3"/>
  <c r="BK299" i="3"/>
  <c r="J299" i="3"/>
  <c r="BE299" i="3" s="1"/>
  <c r="BI295" i="3"/>
  <c r="BH295" i="3"/>
  <c r="BG295" i="3"/>
  <c r="BF295" i="3"/>
  <c r="BE295" i="3"/>
  <c r="T295" i="3"/>
  <c r="R295" i="3"/>
  <c r="P295" i="3"/>
  <c r="BK295" i="3"/>
  <c r="J295" i="3"/>
  <c r="BI282" i="3"/>
  <c r="BH282" i="3"/>
  <c r="BG282" i="3"/>
  <c r="BF282" i="3"/>
  <c r="T282" i="3"/>
  <c r="R282" i="3"/>
  <c r="P282" i="3"/>
  <c r="BK282" i="3"/>
  <c r="J282" i="3"/>
  <c r="BE282" i="3" s="1"/>
  <c r="BI277" i="3"/>
  <c r="BH277" i="3"/>
  <c r="BG277" i="3"/>
  <c r="BF277" i="3"/>
  <c r="BE277" i="3"/>
  <c r="T277" i="3"/>
  <c r="R277" i="3"/>
  <c r="P277" i="3"/>
  <c r="BK277" i="3"/>
  <c r="J277" i="3"/>
  <c r="BI273" i="3"/>
  <c r="BH273" i="3"/>
  <c r="BG273" i="3"/>
  <c r="BF273" i="3"/>
  <c r="T273" i="3"/>
  <c r="R273" i="3"/>
  <c r="P273" i="3"/>
  <c r="BK273" i="3"/>
  <c r="J273" i="3"/>
  <c r="BE273" i="3" s="1"/>
  <c r="BI266" i="3"/>
  <c r="BH266" i="3"/>
  <c r="BG266" i="3"/>
  <c r="BF266" i="3"/>
  <c r="BE266" i="3"/>
  <c r="T266" i="3"/>
  <c r="R266" i="3"/>
  <c r="P266" i="3"/>
  <c r="BK266" i="3"/>
  <c r="J266" i="3"/>
  <c r="BI262" i="3"/>
  <c r="BH262" i="3"/>
  <c r="BG262" i="3"/>
  <c r="BF262" i="3"/>
  <c r="T262" i="3"/>
  <c r="R262" i="3"/>
  <c r="P262" i="3"/>
  <c r="BK262" i="3"/>
  <c r="J262" i="3"/>
  <c r="BE262" i="3" s="1"/>
  <c r="BI257" i="3"/>
  <c r="BH257" i="3"/>
  <c r="BG257" i="3"/>
  <c r="BF257" i="3"/>
  <c r="BE257" i="3"/>
  <c r="T257" i="3"/>
  <c r="R257" i="3"/>
  <c r="P257" i="3"/>
  <c r="BK257" i="3"/>
  <c r="J257" i="3"/>
  <c r="BI252" i="3"/>
  <c r="BH252" i="3"/>
  <c r="BG252" i="3"/>
  <c r="BF252" i="3"/>
  <c r="T252" i="3"/>
  <c r="R252" i="3"/>
  <c r="P252" i="3"/>
  <c r="BK252" i="3"/>
  <c r="J252" i="3"/>
  <c r="BE252" i="3" s="1"/>
  <c r="BI245" i="3"/>
  <c r="BH245" i="3"/>
  <c r="BG245" i="3"/>
  <c r="BF245" i="3"/>
  <c r="BE245" i="3"/>
  <c r="T245" i="3"/>
  <c r="T244" i="3" s="1"/>
  <c r="R245" i="3"/>
  <c r="R244" i="3" s="1"/>
  <c r="P245" i="3"/>
  <c r="P244" i="3" s="1"/>
  <c r="BK245" i="3"/>
  <c r="BK244" i="3" s="1"/>
  <c r="J244" i="3" s="1"/>
  <c r="J68" i="3" s="1"/>
  <c r="J245" i="3"/>
  <c r="BI241" i="3"/>
  <c r="BH241" i="3"/>
  <c r="BG241" i="3"/>
  <c r="BF241" i="3"/>
  <c r="T241" i="3"/>
  <c r="R241" i="3"/>
  <c r="P241" i="3"/>
  <c r="BK241" i="3"/>
  <c r="J241" i="3"/>
  <c r="BE241" i="3" s="1"/>
  <c r="BI235" i="3"/>
  <c r="BH235" i="3"/>
  <c r="BG235" i="3"/>
  <c r="BF235" i="3"/>
  <c r="BE235" i="3"/>
  <c r="T235" i="3"/>
  <c r="R235" i="3"/>
  <c r="P235" i="3"/>
  <c r="BK235" i="3"/>
  <c r="J235" i="3"/>
  <c r="BI229" i="3"/>
  <c r="BH229" i="3"/>
  <c r="BG229" i="3"/>
  <c r="BF229" i="3"/>
  <c r="T229" i="3"/>
  <c r="R229" i="3"/>
  <c r="P229" i="3"/>
  <c r="BK229" i="3"/>
  <c r="J229" i="3"/>
  <c r="BE229" i="3" s="1"/>
  <c r="BI223" i="3"/>
  <c r="BH223" i="3"/>
  <c r="BG223" i="3"/>
  <c r="BF223" i="3"/>
  <c r="BE223" i="3"/>
  <c r="T223" i="3"/>
  <c r="R223" i="3"/>
  <c r="P223" i="3"/>
  <c r="BK223" i="3"/>
  <c r="J223" i="3"/>
  <c r="BI215" i="3"/>
  <c r="BH215" i="3"/>
  <c r="BG215" i="3"/>
  <c r="BF215" i="3"/>
  <c r="T215" i="3"/>
  <c r="R215" i="3"/>
  <c r="P215" i="3"/>
  <c r="BK215" i="3"/>
  <c r="J215" i="3"/>
  <c r="BE215" i="3" s="1"/>
  <c r="BI211" i="3"/>
  <c r="BH211" i="3"/>
  <c r="BG211" i="3"/>
  <c r="BF211" i="3"/>
  <c r="BE211" i="3"/>
  <c r="T211" i="3"/>
  <c r="R211" i="3"/>
  <c r="P211" i="3"/>
  <c r="BK211" i="3"/>
  <c r="J211" i="3"/>
  <c r="BI207" i="3"/>
  <c r="BH207" i="3"/>
  <c r="BG207" i="3"/>
  <c r="BF207" i="3"/>
  <c r="T207" i="3"/>
  <c r="R207" i="3"/>
  <c r="P207" i="3"/>
  <c r="BK207" i="3"/>
  <c r="J207" i="3"/>
  <c r="BE207" i="3" s="1"/>
  <c r="BI199" i="3"/>
  <c r="BH199" i="3"/>
  <c r="BG199" i="3"/>
  <c r="BF199" i="3"/>
  <c r="BE199" i="3"/>
  <c r="T199" i="3"/>
  <c r="R199" i="3"/>
  <c r="P199" i="3"/>
  <c r="BK199" i="3"/>
  <c r="J199" i="3"/>
  <c r="BI191" i="3"/>
  <c r="BH191" i="3"/>
  <c r="BG191" i="3"/>
  <c r="BF191" i="3"/>
  <c r="T191" i="3"/>
  <c r="T190" i="3" s="1"/>
  <c r="R191" i="3"/>
  <c r="R190" i="3" s="1"/>
  <c r="P191" i="3"/>
  <c r="P190" i="3" s="1"/>
  <c r="BK191" i="3"/>
  <c r="BK190" i="3" s="1"/>
  <c r="J190" i="3" s="1"/>
  <c r="J67" i="3" s="1"/>
  <c r="J191" i="3"/>
  <c r="BE191" i="3" s="1"/>
  <c r="BI185" i="3"/>
  <c r="BH185" i="3"/>
  <c r="BG185" i="3"/>
  <c r="BF185" i="3"/>
  <c r="T185" i="3"/>
  <c r="R185" i="3"/>
  <c r="P185" i="3"/>
  <c r="BK185" i="3"/>
  <c r="J185" i="3"/>
  <c r="BE185" i="3" s="1"/>
  <c r="BI174" i="3"/>
  <c r="BH174" i="3"/>
  <c r="BG174" i="3"/>
  <c r="BF174" i="3"/>
  <c r="BE174" i="3"/>
  <c r="T174" i="3"/>
  <c r="R174" i="3"/>
  <c r="P174" i="3"/>
  <c r="BK174" i="3"/>
  <c r="J174" i="3"/>
  <c r="BI170" i="3"/>
  <c r="BH170" i="3"/>
  <c r="BG170" i="3"/>
  <c r="BF170" i="3"/>
  <c r="T170" i="3"/>
  <c r="R170" i="3"/>
  <c r="P170" i="3"/>
  <c r="BK170" i="3"/>
  <c r="J170" i="3"/>
  <c r="BE170" i="3" s="1"/>
  <c r="BI165" i="3"/>
  <c r="BH165" i="3"/>
  <c r="BG165" i="3"/>
  <c r="BF165" i="3"/>
  <c r="BE165" i="3"/>
  <c r="T165" i="3"/>
  <c r="R165" i="3"/>
  <c r="P165" i="3"/>
  <c r="BK165" i="3"/>
  <c r="J165" i="3"/>
  <c r="BI159" i="3"/>
  <c r="BH159" i="3"/>
  <c r="BG159" i="3"/>
  <c r="BF159" i="3"/>
  <c r="T159" i="3"/>
  <c r="R159" i="3"/>
  <c r="P159" i="3"/>
  <c r="BK159" i="3"/>
  <c r="J159" i="3"/>
  <c r="BE159" i="3" s="1"/>
  <c r="BI154" i="3"/>
  <c r="BH154" i="3"/>
  <c r="BG154" i="3"/>
  <c r="BF154" i="3"/>
  <c r="BE154" i="3"/>
  <c r="T154" i="3"/>
  <c r="R154" i="3"/>
  <c r="P154" i="3"/>
  <c r="BK154" i="3"/>
  <c r="J154" i="3"/>
  <c r="BI149" i="3"/>
  <c r="BH149" i="3"/>
  <c r="BG149" i="3"/>
  <c r="BF149" i="3"/>
  <c r="T149" i="3"/>
  <c r="R149" i="3"/>
  <c r="P149" i="3"/>
  <c r="BK149" i="3"/>
  <c r="J149" i="3"/>
  <c r="BE149" i="3" s="1"/>
  <c r="BI142" i="3"/>
  <c r="BH142" i="3"/>
  <c r="BG142" i="3"/>
  <c r="BF142" i="3"/>
  <c r="BE142" i="3"/>
  <c r="T142" i="3"/>
  <c r="R142" i="3"/>
  <c r="P142" i="3"/>
  <c r="BK142" i="3"/>
  <c r="J142" i="3"/>
  <c r="BI137" i="3"/>
  <c r="BH137" i="3"/>
  <c r="BG137" i="3"/>
  <c r="BF137" i="3"/>
  <c r="T137" i="3"/>
  <c r="R137" i="3"/>
  <c r="P137" i="3"/>
  <c r="BK137" i="3"/>
  <c r="J137" i="3"/>
  <c r="BE137" i="3" s="1"/>
  <c r="BI130" i="3"/>
  <c r="BH130" i="3"/>
  <c r="BG130" i="3"/>
  <c r="BF130" i="3"/>
  <c r="BE130" i="3"/>
  <c r="T130" i="3"/>
  <c r="R130" i="3"/>
  <c r="P130" i="3"/>
  <c r="BK130" i="3"/>
  <c r="J130" i="3"/>
  <c r="BI125" i="3"/>
  <c r="BH125" i="3"/>
  <c r="BG125" i="3"/>
  <c r="BF125" i="3"/>
  <c r="T125" i="3"/>
  <c r="R125" i="3"/>
  <c r="P125" i="3"/>
  <c r="BK125" i="3"/>
  <c r="J125" i="3"/>
  <c r="BE125" i="3" s="1"/>
  <c r="BI119" i="3"/>
  <c r="BH119" i="3"/>
  <c r="BG119" i="3"/>
  <c r="BF119" i="3"/>
  <c r="BE119" i="3"/>
  <c r="T119" i="3"/>
  <c r="R119" i="3"/>
  <c r="P119" i="3"/>
  <c r="BK119" i="3"/>
  <c r="J119" i="3"/>
  <c r="BI114" i="3"/>
  <c r="BH114" i="3"/>
  <c r="BG114" i="3"/>
  <c r="BF114" i="3"/>
  <c r="T114" i="3"/>
  <c r="R114" i="3"/>
  <c r="P114" i="3"/>
  <c r="BK114" i="3"/>
  <c r="J114" i="3"/>
  <c r="BE114" i="3" s="1"/>
  <c r="BI109" i="3"/>
  <c r="BH109" i="3"/>
  <c r="BG109" i="3"/>
  <c r="BF109" i="3"/>
  <c r="BE109" i="3"/>
  <c r="T109" i="3"/>
  <c r="R109" i="3"/>
  <c r="P109" i="3"/>
  <c r="BK109" i="3"/>
  <c r="J109" i="3"/>
  <c r="BI104" i="3"/>
  <c r="BH104" i="3"/>
  <c r="BG104" i="3"/>
  <c r="BF104" i="3"/>
  <c r="T104" i="3"/>
  <c r="R104" i="3"/>
  <c r="P104" i="3"/>
  <c r="BK104" i="3"/>
  <c r="J104" i="3"/>
  <c r="BE104" i="3" s="1"/>
  <c r="BI99" i="3"/>
  <c r="F38" i="3" s="1"/>
  <c r="BD56" i="1" s="1"/>
  <c r="BD55" i="1" s="1"/>
  <c r="BH99" i="3"/>
  <c r="F37" i="3" s="1"/>
  <c r="BC56" i="1" s="1"/>
  <c r="BC55" i="1" s="1"/>
  <c r="AY55" i="1" s="1"/>
  <c r="BG99" i="3"/>
  <c r="F36" i="3" s="1"/>
  <c r="BB56" i="1" s="1"/>
  <c r="BF99" i="3"/>
  <c r="F35" i="3" s="1"/>
  <c r="BA56" i="1" s="1"/>
  <c r="BE99" i="3"/>
  <c r="T99" i="3"/>
  <c r="T98" i="3" s="1"/>
  <c r="T97" i="3" s="1"/>
  <c r="T96" i="3" s="1"/>
  <c r="R99" i="3"/>
  <c r="R98" i="3" s="1"/>
  <c r="P99" i="3"/>
  <c r="P98" i="3" s="1"/>
  <c r="BK99" i="3"/>
  <c r="BK98" i="3" s="1"/>
  <c r="J99" i="3"/>
  <c r="J92" i="3"/>
  <c r="F92" i="3"/>
  <c r="J90" i="3"/>
  <c r="F90" i="3"/>
  <c r="E88" i="3"/>
  <c r="J59" i="3"/>
  <c r="F59" i="3"/>
  <c r="F57" i="3"/>
  <c r="E55" i="3"/>
  <c r="E49" i="3"/>
  <c r="J22" i="3"/>
  <c r="E22" i="3"/>
  <c r="F60" i="3" s="1"/>
  <c r="J21" i="3"/>
  <c r="J16" i="3"/>
  <c r="J57" i="3" s="1"/>
  <c r="E7" i="3"/>
  <c r="E82" i="3" s="1"/>
  <c r="T228" i="2"/>
  <c r="AY54" i="1"/>
  <c r="AX54" i="1"/>
  <c r="BI322" i="2"/>
  <c r="BH322" i="2"/>
  <c r="BG322" i="2"/>
  <c r="BF322" i="2"/>
  <c r="T322" i="2"/>
  <c r="R322" i="2"/>
  <c r="P322" i="2"/>
  <c r="BK322" i="2"/>
  <c r="J322" i="2"/>
  <c r="BE322" i="2" s="1"/>
  <c r="BI303" i="2"/>
  <c r="BH303" i="2"/>
  <c r="BG303" i="2"/>
  <c r="BF303" i="2"/>
  <c r="BE303" i="2"/>
  <c r="T303" i="2"/>
  <c r="R303" i="2"/>
  <c r="P303" i="2"/>
  <c r="BK303" i="2"/>
  <c r="J303" i="2"/>
  <c r="BI287" i="2"/>
  <c r="BH287" i="2"/>
  <c r="BG287" i="2"/>
  <c r="BF287" i="2"/>
  <c r="T287" i="2"/>
  <c r="R287" i="2"/>
  <c r="P287" i="2"/>
  <c r="BK287" i="2"/>
  <c r="J287" i="2"/>
  <c r="BE287" i="2" s="1"/>
  <c r="BI271" i="2"/>
  <c r="BH271" i="2"/>
  <c r="BG271" i="2"/>
  <c r="BF271" i="2"/>
  <c r="BE271" i="2"/>
  <c r="T271" i="2"/>
  <c r="R271" i="2"/>
  <c r="P271" i="2"/>
  <c r="BK271" i="2"/>
  <c r="J271" i="2"/>
  <c r="BI264" i="2"/>
  <c r="BH264" i="2"/>
  <c r="BG264" i="2"/>
  <c r="BF264" i="2"/>
  <c r="T264" i="2"/>
  <c r="R264" i="2"/>
  <c r="P264" i="2"/>
  <c r="BK264" i="2"/>
  <c r="J264" i="2"/>
  <c r="BE264" i="2" s="1"/>
  <c r="BI257" i="2"/>
  <c r="BH257" i="2"/>
  <c r="BG257" i="2"/>
  <c r="BF257" i="2"/>
  <c r="BE257" i="2"/>
  <c r="T257" i="2"/>
  <c r="R257" i="2"/>
  <c r="P257" i="2"/>
  <c r="BK257" i="2"/>
  <c r="J257" i="2"/>
  <c r="BI250" i="2"/>
  <c r="BH250" i="2"/>
  <c r="BG250" i="2"/>
  <c r="BF250" i="2"/>
  <c r="T250" i="2"/>
  <c r="R250" i="2"/>
  <c r="P250" i="2"/>
  <c r="BK250" i="2"/>
  <c r="J250" i="2"/>
  <c r="BE250" i="2" s="1"/>
  <c r="BI243" i="2"/>
  <c r="BH243" i="2"/>
  <c r="BG243" i="2"/>
  <c r="BF243" i="2"/>
  <c r="BE243" i="2"/>
  <c r="T243" i="2"/>
  <c r="R243" i="2"/>
  <c r="P243" i="2"/>
  <c r="BK243" i="2"/>
  <c r="J243" i="2"/>
  <c r="BI234" i="2"/>
  <c r="BH234" i="2"/>
  <c r="BG234" i="2"/>
  <c r="BF234" i="2"/>
  <c r="T234" i="2"/>
  <c r="R234" i="2"/>
  <c r="P234" i="2"/>
  <c r="BK234" i="2"/>
  <c r="J234" i="2"/>
  <c r="BE234" i="2" s="1"/>
  <c r="BI229" i="2"/>
  <c r="BH229" i="2"/>
  <c r="BG229" i="2"/>
  <c r="BF229" i="2"/>
  <c r="BE229" i="2"/>
  <c r="T229" i="2"/>
  <c r="R229" i="2"/>
  <c r="R228" i="2" s="1"/>
  <c r="P229" i="2"/>
  <c r="P228" i="2" s="1"/>
  <c r="BK229" i="2"/>
  <c r="BK228" i="2" s="1"/>
  <c r="J228" i="2" s="1"/>
  <c r="J69" i="2" s="1"/>
  <c r="J229" i="2"/>
  <c r="BI226" i="2"/>
  <c r="BH226" i="2"/>
  <c r="BG226" i="2"/>
  <c r="BF226" i="2"/>
  <c r="T226" i="2"/>
  <c r="R226" i="2"/>
  <c r="P226" i="2"/>
  <c r="BK226" i="2"/>
  <c r="J226" i="2"/>
  <c r="BE226" i="2" s="1"/>
  <c r="BI222" i="2"/>
  <c r="BH222" i="2"/>
  <c r="BG222" i="2"/>
  <c r="BF222" i="2"/>
  <c r="BE222" i="2"/>
  <c r="T222" i="2"/>
  <c r="R222" i="2"/>
  <c r="P222" i="2"/>
  <c r="BK222" i="2"/>
  <c r="J222" i="2"/>
  <c r="BI208" i="2"/>
  <c r="BH208" i="2"/>
  <c r="BG208" i="2"/>
  <c r="BF208" i="2"/>
  <c r="T208" i="2"/>
  <c r="R208" i="2"/>
  <c r="P208" i="2"/>
  <c r="BK208" i="2"/>
  <c r="J208" i="2"/>
  <c r="BE208" i="2" s="1"/>
  <c r="BI204" i="2"/>
  <c r="BH204" i="2"/>
  <c r="BG204" i="2"/>
  <c r="BF204" i="2"/>
  <c r="BE204" i="2"/>
  <c r="T204" i="2"/>
  <c r="R204" i="2"/>
  <c r="P204" i="2"/>
  <c r="BK204" i="2"/>
  <c r="J204" i="2"/>
  <c r="BI199" i="2"/>
  <c r="BH199" i="2"/>
  <c r="BG199" i="2"/>
  <c r="BF199" i="2"/>
  <c r="T199" i="2"/>
  <c r="R199" i="2"/>
  <c r="P199" i="2"/>
  <c r="BK199" i="2"/>
  <c r="J199" i="2"/>
  <c r="BE199" i="2" s="1"/>
  <c r="BI195" i="2"/>
  <c r="BH195" i="2"/>
  <c r="BG195" i="2"/>
  <c r="BF195" i="2"/>
  <c r="BE195" i="2"/>
  <c r="T195" i="2"/>
  <c r="R195" i="2"/>
  <c r="P195" i="2"/>
  <c r="BK195" i="2"/>
  <c r="J195" i="2"/>
  <c r="BI191" i="2"/>
  <c r="BH191" i="2"/>
  <c r="BG191" i="2"/>
  <c r="BF191" i="2"/>
  <c r="T191" i="2"/>
  <c r="R191" i="2"/>
  <c r="P191" i="2"/>
  <c r="BK191" i="2"/>
  <c r="J191" i="2"/>
  <c r="BE191" i="2" s="1"/>
  <c r="BI185" i="2"/>
  <c r="BH185" i="2"/>
  <c r="BG185" i="2"/>
  <c r="BF185" i="2"/>
  <c r="BE185" i="2"/>
  <c r="T185" i="2"/>
  <c r="R185" i="2"/>
  <c r="P185" i="2"/>
  <c r="BK185" i="2"/>
  <c r="J185" i="2"/>
  <c r="BI181" i="2"/>
  <c r="BH181" i="2"/>
  <c r="BG181" i="2"/>
  <c r="BF181" i="2"/>
  <c r="T181" i="2"/>
  <c r="R181" i="2"/>
  <c r="P181" i="2"/>
  <c r="BK181" i="2"/>
  <c r="J181" i="2"/>
  <c r="BE181" i="2" s="1"/>
  <c r="BI168" i="2"/>
  <c r="BH168" i="2"/>
  <c r="BG168" i="2"/>
  <c r="BF168" i="2"/>
  <c r="BE168" i="2"/>
  <c r="T168" i="2"/>
  <c r="R168" i="2"/>
  <c r="P168" i="2"/>
  <c r="BK168" i="2"/>
  <c r="J168" i="2"/>
  <c r="BI164" i="2"/>
  <c r="BH164" i="2"/>
  <c r="BG164" i="2"/>
  <c r="BF164" i="2"/>
  <c r="T164" i="2"/>
  <c r="R164" i="2"/>
  <c r="P164" i="2"/>
  <c r="BK164" i="2"/>
  <c r="J164" i="2"/>
  <c r="BE164" i="2" s="1"/>
  <c r="BI159" i="2"/>
  <c r="BH159" i="2"/>
  <c r="BG159" i="2"/>
  <c r="BF159" i="2"/>
  <c r="BE159" i="2"/>
  <c r="T159" i="2"/>
  <c r="R159" i="2"/>
  <c r="P159" i="2"/>
  <c r="BK159" i="2"/>
  <c r="J159" i="2"/>
  <c r="BI155" i="2"/>
  <c r="BH155" i="2"/>
  <c r="BG155" i="2"/>
  <c r="BF155" i="2"/>
  <c r="T155" i="2"/>
  <c r="R155" i="2"/>
  <c r="P155" i="2"/>
  <c r="BK155" i="2"/>
  <c r="J155" i="2"/>
  <c r="BE155" i="2" s="1"/>
  <c r="BI150" i="2"/>
  <c r="BH150" i="2"/>
  <c r="BG150" i="2"/>
  <c r="BF150" i="2"/>
  <c r="BE150" i="2"/>
  <c r="T150" i="2"/>
  <c r="R150" i="2"/>
  <c r="P150" i="2"/>
  <c r="BK150" i="2"/>
  <c r="J150" i="2"/>
  <c r="BI146" i="2"/>
  <c r="BH146" i="2"/>
  <c r="BG146" i="2"/>
  <c r="BF146" i="2"/>
  <c r="T146" i="2"/>
  <c r="R146" i="2"/>
  <c r="P146" i="2"/>
  <c r="BK146" i="2"/>
  <c r="J146" i="2"/>
  <c r="BE146" i="2" s="1"/>
  <c r="BI141" i="2"/>
  <c r="BH141" i="2"/>
  <c r="BG141" i="2"/>
  <c r="BF141" i="2"/>
  <c r="BE141" i="2"/>
  <c r="T141" i="2"/>
  <c r="T140" i="2" s="1"/>
  <c r="R141" i="2"/>
  <c r="R140" i="2" s="1"/>
  <c r="P141" i="2"/>
  <c r="P140" i="2" s="1"/>
  <c r="BK141" i="2"/>
  <c r="BK140" i="2" s="1"/>
  <c r="J140" i="2" s="1"/>
  <c r="J68" i="2" s="1"/>
  <c r="J141" i="2"/>
  <c r="BI137" i="2"/>
  <c r="BH137" i="2"/>
  <c r="BG137" i="2"/>
  <c r="BF137" i="2"/>
  <c r="BE137" i="2"/>
  <c r="T137" i="2"/>
  <c r="R137" i="2"/>
  <c r="P137" i="2"/>
  <c r="BK137" i="2"/>
  <c r="J137" i="2"/>
  <c r="BI133" i="2"/>
  <c r="BH133" i="2"/>
  <c r="BG133" i="2"/>
  <c r="BF133" i="2"/>
  <c r="T133" i="2"/>
  <c r="R133" i="2"/>
  <c r="P133" i="2"/>
  <c r="BK133" i="2"/>
  <c r="J133" i="2"/>
  <c r="BE133" i="2" s="1"/>
  <c r="BI129" i="2"/>
  <c r="BH129" i="2"/>
  <c r="BG129" i="2"/>
  <c r="BF129" i="2"/>
  <c r="BE129" i="2"/>
  <c r="T129" i="2"/>
  <c r="R129" i="2"/>
  <c r="P129" i="2"/>
  <c r="BK129" i="2"/>
  <c r="J129" i="2"/>
  <c r="BI125" i="2"/>
  <c r="BH125" i="2"/>
  <c r="BG125" i="2"/>
  <c r="BF125" i="2"/>
  <c r="T125" i="2"/>
  <c r="T124" i="2" s="1"/>
  <c r="R125" i="2"/>
  <c r="R124" i="2" s="1"/>
  <c r="P125" i="2"/>
  <c r="P124" i="2" s="1"/>
  <c r="BK125" i="2"/>
  <c r="BK124" i="2" s="1"/>
  <c r="J124" i="2" s="1"/>
  <c r="J125" i="2"/>
  <c r="BE125" i="2" s="1"/>
  <c r="J67" i="2"/>
  <c r="BI117" i="2"/>
  <c r="BH117" i="2"/>
  <c r="BG117" i="2"/>
  <c r="BF117" i="2"/>
  <c r="BE117" i="2"/>
  <c r="T117" i="2"/>
  <c r="R117" i="2"/>
  <c r="P117" i="2"/>
  <c r="BK117" i="2"/>
  <c r="J117" i="2"/>
  <c r="BI112" i="2"/>
  <c r="BH112" i="2"/>
  <c r="BG112" i="2"/>
  <c r="BF112" i="2"/>
  <c r="T112" i="2"/>
  <c r="R112" i="2"/>
  <c r="P112" i="2"/>
  <c r="BK112" i="2"/>
  <c r="J112" i="2"/>
  <c r="BE112" i="2" s="1"/>
  <c r="BI106" i="2"/>
  <c r="BH106" i="2"/>
  <c r="BG106" i="2"/>
  <c r="BF106" i="2"/>
  <c r="BE106" i="2"/>
  <c r="T106" i="2"/>
  <c r="R106" i="2"/>
  <c r="P106" i="2"/>
  <c r="BK106" i="2"/>
  <c r="J106" i="2"/>
  <c r="BI101" i="2"/>
  <c r="BH101" i="2"/>
  <c r="BG101" i="2"/>
  <c r="BF101" i="2"/>
  <c r="T101" i="2"/>
  <c r="R101" i="2"/>
  <c r="P101" i="2"/>
  <c r="BK101" i="2"/>
  <c r="J101" i="2"/>
  <c r="BE101" i="2" s="1"/>
  <c r="BI96" i="2"/>
  <c r="F38" i="2" s="1"/>
  <c r="BD54" i="1" s="1"/>
  <c r="BD53" i="1" s="1"/>
  <c r="BD52" i="1" s="1"/>
  <c r="BD51" i="1" s="1"/>
  <c r="W30" i="1" s="1"/>
  <c r="BH96" i="2"/>
  <c r="BG96" i="2"/>
  <c r="F36" i="2" s="1"/>
  <c r="BB54" i="1" s="1"/>
  <c r="BF96" i="2"/>
  <c r="BE96" i="2"/>
  <c r="T96" i="2"/>
  <c r="T95" i="2" s="1"/>
  <c r="T94" i="2" s="1"/>
  <c r="T93" i="2" s="1"/>
  <c r="R96" i="2"/>
  <c r="R95" i="2" s="1"/>
  <c r="P96" i="2"/>
  <c r="BK96" i="2"/>
  <c r="BK95" i="2" s="1"/>
  <c r="J96" i="2"/>
  <c r="J89" i="2"/>
  <c r="F89" i="2"/>
  <c r="J87" i="2"/>
  <c r="F87" i="2"/>
  <c r="E85" i="2"/>
  <c r="F60" i="2"/>
  <c r="J59" i="2"/>
  <c r="F59" i="2"/>
  <c r="F57" i="2"/>
  <c r="E55" i="2"/>
  <c r="J22" i="2"/>
  <c r="E22" i="2"/>
  <c r="F90" i="2" s="1"/>
  <c r="J21" i="2"/>
  <c r="J16" i="2"/>
  <c r="J57" i="2" s="1"/>
  <c r="E7" i="2"/>
  <c r="BD64" i="1"/>
  <c r="BC64" i="1"/>
  <c r="BB64" i="1"/>
  <c r="AY64" i="1"/>
  <c r="AX64" i="1"/>
  <c r="AU64" i="1"/>
  <c r="AS64" i="1"/>
  <c r="BD62" i="1"/>
  <c r="BC62" i="1"/>
  <c r="BB62" i="1"/>
  <c r="AY62" i="1"/>
  <c r="AX62" i="1"/>
  <c r="AU62" i="1"/>
  <c r="AS62" i="1"/>
  <c r="AS51" i="1" s="1"/>
  <c r="BD60" i="1"/>
  <c r="BC60" i="1"/>
  <c r="BB60" i="1"/>
  <c r="AX60" i="1" s="1"/>
  <c r="AY60" i="1"/>
  <c r="AU60" i="1"/>
  <c r="AS60" i="1"/>
  <c r="BD58" i="1"/>
  <c r="BC58" i="1"/>
  <c r="BC57" i="1" s="1"/>
  <c r="AY57" i="1" s="1"/>
  <c r="AS58" i="1"/>
  <c r="BD57" i="1"/>
  <c r="BB57" i="1"/>
  <c r="AX57" i="1" s="1"/>
  <c r="AS57" i="1"/>
  <c r="BB55" i="1"/>
  <c r="AX55" i="1" s="1"/>
  <c r="BA55" i="1"/>
  <c r="AW55" i="1" s="1"/>
  <c r="AS55" i="1"/>
  <c r="BB53" i="1"/>
  <c r="BB52" i="1" s="1"/>
  <c r="AX52" i="1" s="1"/>
  <c r="AS53" i="1"/>
  <c r="AS52" i="1"/>
  <c r="AT61" i="1"/>
  <c r="AT59" i="1"/>
  <c r="L47" i="1"/>
  <c r="AM46" i="1"/>
  <c r="L46" i="1"/>
  <c r="AM44" i="1"/>
  <c r="L44" i="1"/>
  <c r="L42" i="1"/>
  <c r="L41" i="1"/>
  <c r="BB51" i="1" l="1"/>
  <c r="J34" i="2"/>
  <c r="AV54" i="1" s="1"/>
  <c r="AT54" i="1" s="1"/>
  <c r="AY58" i="1"/>
  <c r="R94" i="2"/>
  <c r="R93" i="2" s="1"/>
  <c r="R97" i="3"/>
  <c r="R96" i="3" s="1"/>
  <c r="E79" i="2"/>
  <c r="E49" i="2"/>
  <c r="J96" i="4"/>
  <c r="J66" i="4" s="1"/>
  <c r="BK95" i="4"/>
  <c r="F37" i="2"/>
  <c r="BC54" i="1" s="1"/>
  <c r="BC53" i="1" s="1"/>
  <c r="BK97" i="3"/>
  <c r="J98" i="3"/>
  <c r="J66" i="3" s="1"/>
  <c r="J34" i="3"/>
  <c r="AV56" i="1" s="1"/>
  <c r="AX53" i="1"/>
  <c r="BK94" i="2"/>
  <c r="J95" i="2"/>
  <c r="J66" i="2" s="1"/>
  <c r="P95" i="2"/>
  <c r="P94" i="2" s="1"/>
  <c r="P93" i="2" s="1"/>
  <c r="AU54" i="1" s="1"/>
  <c r="AU53" i="1" s="1"/>
  <c r="F35" i="2"/>
  <c r="BA54" i="1" s="1"/>
  <c r="BA53" i="1" s="1"/>
  <c r="J35" i="2"/>
  <c r="AW54" i="1" s="1"/>
  <c r="P97" i="3"/>
  <c r="P96" i="3" s="1"/>
  <c r="AU56" i="1" s="1"/>
  <c r="AU55" i="1" s="1"/>
  <c r="J35" i="3"/>
  <c r="AW56" i="1" s="1"/>
  <c r="BK125" i="4"/>
  <c r="J125" i="4" s="1"/>
  <c r="J67" i="4" s="1"/>
  <c r="BK235" i="4"/>
  <c r="J235" i="4" s="1"/>
  <c r="J69" i="4" s="1"/>
  <c r="P250" i="4"/>
  <c r="P95" i="4" s="1"/>
  <c r="P94" i="4" s="1"/>
  <c r="AU59" i="1" s="1"/>
  <c r="AU58" i="1" s="1"/>
  <c r="AU57" i="1" s="1"/>
  <c r="F35" i="4"/>
  <c r="BA59" i="1" s="1"/>
  <c r="BA58" i="1" s="1"/>
  <c r="J94" i="6"/>
  <c r="J62" i="6" s="1"/>
  <c r="J32" i="6"/>
  <c r="AV63" i="1" s="1"/>
  <c r="AT63" i="1" s="1"/>
  <c r="J284" i="6"/>
  <c r="J66" i="6" s="1"/>
  <c r="BK283" i="6"/>
  <c r="J283" i="6" s="1"/>
  <c r="J65" i="6" s="1"/>
  <c r="J87" i="7"/>
  <c r="J62" i="7" s="1"/>
  <c r="BK86" i="7"/>
  <c r="J32" i="7"/>
  <c r="AV65" i="1" s="1"/>
  <c r="AT65" i="1" s="1"/>
  <c r="F34" i="2"/>
  <c r="AZ54" i="1" s="1"/>
  <c r="AZ53" i="1" s="1"/>
  <c r="F34" i="3"/>
  <c r="AZ56" i="1" s="1"/>
  <c r="AZ55" i="1" s="1"/>
  <c r="AV55" i="1" s="1"/>
  <c r="AT55" i="1" s="1"/>
  <c r="F91" i="4"/>
  <c r="F93" i="3"/>
  <c r="J88" i="4"/>
  <c r="F34" i="4"/>
  <c r="AZ59" i="1" s="1"/>
  <c r="AZ58" i="1" s="1"/>
  <c r="F60" i="5"/>
  <c r="F94" i="5"/>
  <c r="J99" i="5"/>
  <c r="J66" i="5" s="1"/>
  <c r="BK98" i="5"/>
  <c r="R96" i="4"/>
  <c r="R95" i="4" s="1"/>
  <c r="R94" i="4" s="1"/>
  <c r="T125" i="4"/>
  <c r="T95" i="4" s="1"/>
  <c r="T94" i="4" s="1"/>
  <c r="R141" i="4"/>
  <c r="T235" i="4"/>
  <c r="J57" i="5"/>
  <c r="F34" i="5"/>
  <c r="AZ61" i="1" s="1"/>
  <c r="AZ60" i="1" s="1"/>
  <c r="AV60" i="1" s="1"/>
  <c r="AT60" i="1" s="1"/>
  <c r="E47" i="6"/>
  <c r="F32" i="6"/>
  <c r="AZ63" i="1" s="1"/>
  <c r="AZ62" i="1" s="1"/>
  <c r="AV62" i="1" s="1"/>
  <c r="AT62" i="1" s="1"/>
  <c r="J53" i="7"/>
  <c r="E73" i="7"/>
  <c r="F32" i="7"/>
  <c r="AZ65" i="1" s="1"/>
  <c r="AZ64" i="1" s="1"/>
  <c r="AV64" i="1" s="1"/>
  <c r="F89" i="6"/>
  <c r="F35" i="5"/>
  <c r="BA61" i="1" s="1"/>
  <c r="BA60" i="1" s="1"/>
  <c r="AW60" i="1" s="1"/>
  <c r="J86" i="6"/>
  <c r="F33" i="6"/>
  <c r="BA63" i="1" s="1"/>
  <c r="BA62" i="1" s="1"/>
  <c r="AW62" i="1" s="1"/>
  <c r="F82" i="7"/>
  <c r="F33" i="7"/>
  <c r="BA65" i="1" s="1"/>
  <c r="BA64" i="1" s="1"/>
  <c r="AW64" i="1" s="1"/>
  <c r="AT64" i="1" l="1"/>
  <c r="AV53" i="1"/>
  <c r="AT53" i="1" s="1"/>
  <c r="AZ52" i="1"/>
  <c r="AW53" i="1"/>
  <c r="BA52" i="1"/>
  <c r="J97" i="3"/>
  <c r="J65" i="3" s="1"/>
  <c r="BK96" i="3"/>
  <c r="J96" i="3" s="1"/>
  <c r="AW58" i="1"/>
  <c r="BA57" i="1"/>
  <c r="AW57" i="1" s="1"/>
  <c r="AU52" i="1"/>
  <c r="AU51" i="1" s="1"/>
  <c r="AY53" i="1"/>
  <c r="BC52" i="1"/>
  <c r="J86" i="7"/>
  <c r="J61" i="7" s="1"/>
  <c r="BK85" i="7"/>
  <c r="J85" i="7" s="1"/>
  <c r="AT56" i="1"/>
  <c r="BK94" i="4"/>
  <c r="J94" i="4" s="1"/>
  <c r="J95" i="4"/>
  <c r="J65" i="4" s="1"/>
  <c r="J98" i="5"/>
  <c r="J65" i="5" s="1"/>
  <c r="BK97" i="5"/>
  <c r="J97" i="5" s="1"/>
  <c r="AZ57" i="1"/>
  <c r="AV57" i="1" s="1"/>
  <c r="AV58" i="1"/>
  <c r="AT58" i="1" s="1"/>
  <c r="BK93" i="6"/>
  <c r="J94" i="2"/>
  <c r="J65" i="2" s="1"/>
  <c r="BK93" i="2"/>
  <c r="J93" i="2" s="1"/>
  <c r="W28" i="1"/>
  <c r="AX51" i="1"/>
  <c r="J93" i="6" l="1"/>
  <c r="J61" i="6" s="1"/>
  <c r="BK92" i="6"/>
  <c r="J92" i="6" s="1"/>
  <c r="AW52" i="1"/>
  <c r="BA51" i="1"/>
  <c r="J64" i="2"/>
  <c r="J31" i="2"/>
  <c r="AT57" i="1"/>
  <c r="J64" i="4"/>
  <c r="J31" i="4"/>
  <c r="BC51" i="1"/>
  <c r="AY52" i="1"/>
  <c r="J31" i="5"/>
  <c r="J64" i="5"/>
  <c r="J64" i="3"/>
  <c r="J31" i="3"/>
  <c r="AZ51" i="1"/>
  <c r="AV52" i="1"/>
  <c r="AT52" i="1" s="1"/>
  <c r="J29" i="7"/>
  <c r="J60" i="7"/>
  <c r="AG65" i="1" l="1"/>
  <c r="J38" i="7"/>
  <c r="W29" i="1"/>
  <c r="AY51" i="1"/>
  <c r="J40" i="2"/>
  <c r="AG54" i="1"/>
  <c r="AG59" i="1"/>
  <c r="J40" i="4"/>
  <c r="W26" i="1"/>
  <c r="AV51" i="1"/>
  <c r="AG61" i="1"/>
  <c r="J40" i="5"/>
  <c r="W27" i="1"/>
  <c r="AW51" i="1"/>
  <c r="AK27" i="1" s="1"/>
  <c r="J29" i="6"/>
  <c r="J60" i="6"/>
  <c r="AG56" i="1"/>
  <c r="J40" i="3"/>
  <c r="AK26" i="1" l="1"/>
  <c r="AT51" i="1"/>
  <c r="AN54" i="1"/>
  <c r="AG53" i="1"/>
  <c r="AG55" i="1"/>
  <c r="AN55" i="1" s="1"/>
  <c r="AN56" i="1"/>
  <c r="AG64" i="1"/>
  <c r="AN64" i="1" s="1"/>
  <c r="AN65" i="1"/>
  <c r="J38" i="6"/>
  <c r="AG63" i="1"/>
  <c r="AG60" i="1"/>
  <c r="AN60" i="1" s="1"/>
  <c r="AN61" i="1"/>
  <c r="AG58" i="1"/>
  <c r="AN59" i="1"/>
  <c r="AN58" i="1" l="1"/>
  <c r="AG57" i="1"/>
  <c r="AN57" i="1" s="1"/>
  <c r="AG52" i="1"/>
  <c r="AN53" i="1"/>
  <c r="AG62" i="1"/>
  <c r="AN62" i="1" s="1"/>
  <c r="AN63" i="1"/>
  <c r="AN52" i="1" l="1"/>
  <c r="AG51" i="1"/>
  <c r="AK23" i="1" l="1"/>
  <c r="AK32" i="1" s="1"/>
  <c r="AN51" i="1"/>
</calcChain>
</file>

<file path=xl/sharedStrings.xml><?xml version="1.0" encoding="utf-8"?>
<sst xmlns="http://schemas.openxmlformats.org/spreadsheetml/2006/main" count="19235" uniqueCount="1873">
  <si>
    <t>Export VZ</t>
  </si>
  <si>
    <t>List obsahuje:</t>
  </si>
  <si>
    <t>1) Rekapitulace stavby</t>
  </si>
  <si>
    <t>2) Rekapitulace objektů stavby a soupisů prací</t>
  </si>
  <si>
    <t>3.0</t>
  </si>
  <si>
    <t>ZAMOK</t>
  </si>
  <si>
    <t>False</t>
  </si>
  <si>
    <t>{60cbfa9f-84e4-47b6-9f5b-5dc96834c00a}</t>
  </si>
  <si>
    <t>0,01</t>
  </si>
  <si>
    <t>21</t>
  </si>
  <si>
    <t>15</t>
  </si>
  <si>
    <t>REKAPITULACE STAVBY</t>
  </si>
  <si>
    <t>v ---  níže se nacházejí doplnkové a pomocné údaje k sestavám  --- v</t>
  </si>
  <si>
    <t>Návod na vyplnění</t>
  </si>
  <si>
    <t>0,001</t>
  </si>
  <si>
    <t>Kód:</t>
  </si>
  <si>
    <t>POSP293-2016</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</si>
  <si>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</si>
  <si>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</si>
  <si>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III/44436 Bělkovice-Lašťany, průtah - III+IV.etapa - 0,2-0,425 km +  0,425-1,019 km-Obec  Bělkovice-Lašťany</t>
  </si>
  <si>
    <t>0,1</t>
  </si>
  <si>
    <t>KSO:</t>
  </si>
  <si>
    <t>822 24</t>
  </si>
  <si>
    <t>CC-CZ:</t>
  </si>
  <si>
    <t>21121</t>
  </si>
  <si>
    <t>1</t>
  </si>
  <si>
    <t>Místo:</t>
  </si>
  <si>
    <t xml:space="preserve"> Bělkovice-Lašťany</t>
  </si>
  <si>
    <t>Datum:</t>
  </si>
  <si>
    <t>22.12.2016</t>
  </si>
  <si>
    <t>10</t>
  </si>
  <si>
    <t>CZ-CPV:</t>
  </si>
  <si>
    <t>45233223-8</t>
  </si>
  <si>
    <t>CZ-CPA:</t>
  </si>
  <si>
    <t>42.11.10</t>
  </si>
  <si>
    <t>100</t>
  </si>
  <si>
    <t>Zadavatel:</t>
  </si>
  <si>
    <t>IČ:</t>
  </si>
  <si>
    <t>00298654</t>
  </si>
  <si>
    <t>Obec  Bělkovice-Lašťany</t>
  </si>
  <si>
    <t>DIČ:</t>
  </si>
  <si>
    <t>CZ00298654</t>
  </si>
  <si>
    <t>Uchazeč:</t>
  </si>
  <si>
    <t>Vyplň údaj</t>
  </si>
  <si>
    <t>Projektant:</t>
  </si>
  <si>
    <t>45186677</t>
  </si>
  <si>
    <t>Ing. Petr Doležel</t>
  </si>
  <si>
    <t>CZ6008091309</t>
  </si>
  <si>
    <t>True</t>
  </si>
  <si>
    <t>Poznámka:</t>
  </si>
  <si>
    <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</si>
  <si>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</si>
  <si>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</si>
  <si>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</si>
  <si>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</si>
  <si>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</si>
  <si>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</si>
  <si>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</si>
  <si>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</si>
  <si>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</si>
  <si>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</si>
  <si>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</si>
  <si>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</si>
  <si>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</si>
  <si>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</si>
  <si>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</si>
  <si>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</si>
  <si>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</si>
  <si>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</si>
  <si>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</si>
  <si>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</si>
  <si>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</si>
  <si>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</si>
  <si>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</si>
  <si>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</si>
  <si>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</si>
  <si>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</si>
  <si>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</si>
  <si>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</si>
  <si>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</si>
  <si>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</si>
  <si>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</si>
  <si>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</si>
  <si>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</si>
  <si>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</si>
  <si>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</si>
  <si>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</si>
  <si>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</si>
  <si>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</si>
  <si>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102 -III.etapa -0,2- 0,425 km</t>
  </si>
  <si>
    <t>STA</t>
  </si>
  <si>
    <t>{a8c7eecd-2870-4ef5-926c-f3ce0b99b0c0}</t>
  </si>
  <si>
    <t>2</t>
  </si>
  <si>
    <t>1-1</t>
  </si>
  <si>
    <t>SO 102 - Uznatelné náklady</t>
  </si>
  <si>
    <t>Soupis</t>
  </si>
  <si>
    <t>{ba7a15dd-481f-4667-8990-54bfdbc07161}</t>
  </si>
  <si>
    <t>82224</t>
  </si>
  <si>
    <t>/</t>
  </si>
  <si>
    <t>SO 102 - Uznatelné náklady - soupis prací</t>
  </si>
  <si>
    <t>3</t>
  </si>
  <si>
    <t>{8575792f-41e3-462c-a469-b3c63014f38e}</t>
  </si>
  <si>
    <t>1-2</t>
  </si>
  <si>
    <t>SO 102 - Neuznatelné náklady</t>
  </si>
  <si>
    <t>{9185c7f9-1c80-4b6e-9312-a61f127ffadb}</t>
  </si>
  <si>
    <t>SO 102 -Neuznatelné náklady - soupis prací</t>
  </si>
  <si>
    <t>{4a52217a-1b9f-4a24-bc02-52cecbfdb187}</t>
  </si>
  <si>
    <t>SO 102  -IV.etapa - 0,425-1,019 km</t>
  </si>
  <si>
    <t>{efd8861d-342b-4bfa-be46-21221ce50880}</t>
  </si>
  <si>
    <t>2-1</t>
  </si>
  <si>
    <t>{5f0b5592-213b-4191-a667-d55a4cfbb9da}</t>
  </si>
  <si>
    <t>{5662fbeb-b12a-4074-b097-faa1355b2608}</t>
  </si>
  <si>
    <t>2-2</t>
  </si>
  <si>
    <t>{071a7d6d-90c3-4c98-aab9-0f0903ae4612}</t>
  </si>
  <si>
    <t>{4acb8009-3c9f-4586-a76e-40fc54f1a7b1}</t>
  </si>
  <si>
    <t xml:space="preserve">Rekonstrukce dešťové kanalizace III. a IV. etapa -náklady kraje 1/2, náklady obce 1/2 nákladů </t>
  </si>
  <si>
    <t>{4dd6ebe5-cbb1-42dc-b686-75676ee99a72}</t>
  </si>
  <si>
    <t>3-1</t>
  </si>
  <si>
    <t xml:space="preserve">SO 01.2 Stoka A - 2.úsek + SO 02 Stoka B-soupis prací -náklady kraje 1/2, náklady obce 1/2 nákladů </t>
  </si>
  <si>
    <t>{405dff8d-9874-4875-8347-dd549bfd25f0}</t>
  </si>
  <si>
    <t>4</t>
  </si>
  <si>
    <t>Vedlejší rozpočtové náklady-soupis prací</t>
  </si>
  <si>
    <t>{18276089-0b54-40d8-87b6-4aac49b12f1a}</t>
  </si>
  <si>
    <t>4-1</t>
  </si>
  <si>
    <t>{2b0533d3-264d-4059-aace-693ddc62a129}</t>
  </si>
  <si>
    <t>1) Krycí list soupisu</t>
  </si>
  <si>
    <t>2) Rekapitulace</t>
  </si>
  <si>
    <t>3) Soupis prací</t>
  </si>
  <si>
    <t>Zpět na list:</t>
  </si>
  <si>
    <t>Rekapitulace stavby</t>
  </si>
  <si>
    <t>KRYCÍ LIST SOUPISU</t>
  </si>
  <si>
    <t>Objekt:</t>
  </si>
  <si>
    <t>1 - SO 102 -III.etapa -0,2- 0,425 km</t>
  </si>
  <si>
    <t>Soupis:</t>
  </si>
  <si>
    <t>1-1 - SO 102 - Uznatelné náklady</t>
  </si>
  <si>
    <t>Úroveň 3:</t>
  </si>
  <si>
    <t>1-1 - SO 102 - Uznatelné náklady - soupis prací</t>
  </si>
  <si>
    <t>REKAPITULACE ČLENĚNÍ SOUPISU PRACÍ</t>
  </si>
  <si>
    <t>Kód dílu - Popis</t>
  </si>
  <si>
    <t>Cena celkem [CZK]</t>
  </si>
  <si>
    <t>Náklady soupisu celkem</t>
  </si>
  <si>
    <t>-1</t>
  </si>
  <si>
    <t>HSV - Práce a dodávky HSV</t>
  </si>
  <si>
    <t xml:space="preserve">    001 - Zemní práce</t>
  </si>
  <si>
    <t xml:space="preserve">    57 - Kryty pozemních komunikací letišť a ploch z kameniva nebo živičné</t>
  </si>
  <si>
    <t xml:space="preserve">    59 - Kryty pozemních komunikací, letišť a ploch dlážděné</t>
  </si>
  <si>
    <t xml:space="preserve">    96 - Bourání konstrukcí</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</si>
  <si>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</si>
  <si>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</si>
  <si>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</si>
  <si>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</si>
  <si>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</si>
  <si>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</si>
  <si>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</si>
  <si>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</si>
  <si>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</si>
  <si>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</si>
  <si>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</si>
  <si>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</si>
  <si>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</si>
  <si>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</si>
  <si>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</si>
  <si>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</si>
  <si>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</si>
  <si>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001</t>
  </si>
  <si>
    <t>Zemní práce</t>
  </si>
  <si>
    <t>K</t>
  </si>
  <si>
    <t>122202202</t>
  </si>
  <si>
    <t>Odkopávky a prokopávky nezapažené pro silnice objemu do 1000 m3 v hornině tř. 3</t>
  </si>
  <si>
    <t>m3</t>
  </si>
  <si>
    <t>CS ÚRS 2016 02</t>
  </si>
  <si>
    <t>-1806314783</t>
  </si>
  <si>
    <t>PP</t>
  </si>
  <si>
    <t>Odkopávky a prokopávky nezapažené pro silnice s přemístěním výkopku v příčných profilech na vzdálenost do 15 m nebo s naložením na dopravní prostředek v hornině tř. 3 přes 100 do 1 000 m3</t>
  </si>
  <si>
    <t>PSC</t>
  </si>
  <si>
    <t xml:space="preserve">Poznámka k souboru cen:_x000D_
1. Ceny jsou určeny pro vykopávky: a) příkopů pro silnice a to i tehdy, jsou-li vykopávky příkopů prováděny samostatně, b) v zemnících na suchu, jestliže tyto zemníky přímo souvisejí s odkopávkami nebo prokopávkami pro spodní stavbu silnic. Vykopávky v ostatních zemnících se oceňují podle kapitoly. 3*2 Zemníky Všeobecných podmínek tohoto katalogu. c) při zahlubování silnic pro mimoúrovňové křížení a pro vykopávky pod mosty provedenými v předepsaném předstihu. Část vykopávky mezi svislými rovinami proloženými vnějšími hranami mostu se oceňují: - při objemu do 1 000 m3 cenami pro množství do 100 m3 - při objemu přes 1 000 m3 cenami pro množství přes 100 do 1 000 m3. d) pro sejmutí podorničí s přihlédnutím k ustanovení čl. 3112 Všeobecných podmínek katalogu. 2. Ceny nelze použít pro odkopávky a prokopávky v zapažených prostorách; tyto zemní práce se oceňují podle čl. 3116 Všeobecných podmínek tohoto katalogu. 3. V cenách jsou započteny i náklady na vodorovné přemístění výkopku v příčných profilech na přilehlých svazích a příkopech. Vzdálenosti příčného přemístění se nezahrnují do střední vzdálenosti vodorovného přemístění výkopku.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 5. Přemístění výkopku v příčných profilech na vzdálenost přes 15 m se oceňuje cenami souboru cen 162 .0-1 . Vodorovné přemístění výkopku části A 01 Společné zemní práce tohoto katalogu </t>
  </si>
  <si>
    <t>VV</t>
  </si>
  <si>
    <t>"položka výkazu výměr 1</t>
  </si>
  <si>
    <t>212</t>
  </si>
  <si>
    <t>162701105</t>
  </si>
  <si>
    <t>Vodorovné přemístění do 10000 m výkopku/sypaniny z horniny tř. 1 až 4</t>
  </si>
  <si>
    <t>Vodorovné přemístění výkopku nebo sypaniny po suchu na obvyklém dopravním prostředku, bez naložení výkopku, avšak se složením bez rozhrnutí z horniny tř. 1 až 4 na vzdálenost přes 9 000 do 10 000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</si>
  <si>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</si>
  <si>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162701109</t>
  </si>
  <si>
    <t>Příplatek k vodorovnému přemístění výkopku/sypaniny z horniny tř. 1 až 4 ZKD 1000 m přes 10000 m</t>
  </si>
  <si>
    <t>490627614</t>
  </si>
  <si>
    <t>Vodorovné přemístění výkopku nebo sypaniny po suchu na obvyklém dopravním prostředku, bez naložení výkopku, avšak se složením bez rozhrnutí z horniny tř. 1 až 4 na vzdálenost Příplatek k ceně za každých dalších i započatých 1 000 m</t>
  </si>
  <si>
    <t>15 km</t>
  </si>
  <si>
    <t>212*5</t>
  </si>
  <si>
    <t>171201211</t>
  </si>
  <si>
    <t>Poplatek za uložení odpadu ze sypaniny na skládce (skládkovné)</t>
  </si>
  <si>
    <t>t</t>
  </si>
  <si>
    <t>5</t>
  </si>
  <si>
    <t>Uložení sypaniny poplatek za uložení sypaniny na skládce (skládkovné)</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</si>
  <si>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</si>
  <si>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212*1,8</t>
  </si>
  <si>
    <t>181102302</t>
  </si>
  <si>
    <t>Úprava pláně v zářezech se zhutněním</t>
  </si>
  <si>
    <t>m2</t>
  </si>
  <si>
    <t>-798387121</t>
  </si>
  <si>
    <t>Úprava pláně na stavbách dálnic v zářezech mimo skalních se zhutněním</t>
  </si>
  <si>
    <t xml:space="preserve">Poznámka k souboru cen:_x000D_
1. Ceny se zhutněním jsou určeny pro všechny míry zhutnění. 2. Ceny 10-2301, 10-2302, 20-2301 a 20-2305 jsou určeny pro urovnání nově zřizovaných ploch vodorovných nebo ve sklonu do 1:5 pod zpevnění ploch jakéhokoliv druhu, pod humusování, drnování a dále předepíše-li projekt urovnání pláně z jiného důvodu. 3. Cena 10-2303 je určena pro vyplnění sypaninou prohlubní zářezů v horninách 5, 6 a 7. 4. Ceny neplatí pro zhutnění podloží pod násypy; toto zhutnění se oceňuje cenou 215 90-1101 Zhutnění podloží pod násypy. 5. Ceny neplatí pro urovnání lavic (berem) šířky do 3 m přerušujících svahy, pro urovnání dna příkopů pro jakoukoliv jejich šířku; toto urovnání se oceňuje cenami souboru cen 182 . 0-11 Svahování trvalých svahů do projektovaných profilů A 01 tohoto katalogu. 6. Urovnání ploch ve sklonu přes 1:5 (svahování) se oceňuje cenou 182 20-1101 Svahování trvalých svahů do projektovaných profilů, části A 01 tohoto katalogu. 7. Vyplnění prohlubní v horninách tř. 5, 6, a 7 betonem nebo stabilizací se oceňuje cenami části A 01 Zřízení konstrukcí katalogu 822-1 Komunikace pozemní a letiště. </t>
  </si>
  <si>
    <t>"položka výkazu výměr 19</t>
  </si>
  <si>
    <t>24</t>
  </si>
  <si>
    <t>"položka výkazu výměr 20</t>
  </si>
  <si>
    <t>385</t>
  </si>
  <si>
    <t>57</t>
  </si>
  <si>
    <t>Kryty pozemních komunikací letišť a ploch z kameniva nebo živičné</t>
  </si>
  <si>
    <t>6</t>
  </si>
  <si>
    <t>564851111</t>
  </si>
  <si>
    <t>Podklad ze štěrkodrtě ŠD tl 150 mm</t>
  </si>
  <si>
    <t>-277258539</t>
  </si>
  <si>
    <t>Podklad ze štěrkodrti ŠD s rozprostřením a zhutněním, po zhutnění tl. 150 mm</t>
  </si>
  <si>
    <t>7</t>
  </si>
  <si>
    <t>564861111</t>
  </si>
  <si>
    <t>Podklad ze štěrkodrtě ŠD tl 200 mm</t>
  </si>
  <si>
    <t>1788493084</t>
  </si>
  <si>
    <t>Podklad ze štěrkodrti ŠD s rozprostřením a zhutněním, po zhutnění tl. 200 mm</t>
  </si>
  <si>
    <t>8</t>
  </si>
  <si>
    <t>564871116</t>
  </si>
  <si>
    <t>Podklad ze štěrkodrtě ŠD tl. 300 mm</t>
  </si>
  <si>
    <t>-2122974598</t>
  </si>
  <si>
    <t>Podklad ze štěrkodrti ŠD s rozprostřením a zhutněním, po zhutnění tl. 300 mm</t>
  </si>
  <si>
    <t>9</t>
  </si>
  <si>
    <t>998225111</t>
  </si>
  <si>
    <t>Přesun hmot pro pozemní komunikace s krytem z kamene, monolitickým betonovým nebo živičným</t>
  </si>
  <si>
    <t>14</t>
  </si>
  <si>
    <t>Přesun hmot pro komunikace s krytem z kameniva, monolitickým betonovým nebo živičným dopravní vzdálenost do 200 m jakékoliv délky objektu</t>
  </si>
  <si>
    <t xml:space="preserve">Poznámka k souboru cen:_x000D_
1. Ceny lze použít i pro plochy letišť s krytem monolitickým betonovým nebo živičným. </t>
  </si>
  <si>
    <t>59</t>
  </si>
  <si>
    <t>Kryty pozemních komunikací, letišť a ploch dlážděné</t>
  </si>
  <si>
    <t>596211120</t>
  </si>
  <si>
    <t>Kladení zámkové dlažby komunikací pro pěší tl 60 mm skupiny B pl do 50 m2</t>
  </si>
  <si>
    <t>-1273284401</t>
  </si>
  <si>
    <t>Kladení dlažby z betonových zámkových dlaždic komunikací pro pěší s ložem z kameniva těženého nebo drceného tl. do 40 mm, s vyplněním spár s dvojitým hutněním, vibrováním a se smetením přebytečného materiálu na krajnici tl. 60 mm skupiny B, pro plochy do 50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</si>
  <si>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</si>
  <si>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položka výkazu výměr 16</t>
  </si>
  <si>
    <t>19</t>
  </si>
  <si>
    <t>11</t>
  </si>
  <si>
    <t>M</t>
  </si>
  <si>
    <t>59245119R</t>
  </si>
  <si>
    <t>dlažba zámková slepecká 20x10x6 cm barevná</t>
  </si>
  <si>
    <t>-1601769838</t>
  </si>
  <si>
    <t>dlaždice betonové dlažba zámková (ČSN EN 1338) dlažba zámková SLEPECKÁ 1 m2=50 kusů 20 x 10 x 6 barevná</t>
  </si>
  <si>
    <t>19*1,01</t>
  </si>
  <si>
    <t>12</t>
  </si>
  <si>
    <t>596211220</t>
  </si>
  <si>
    <t>Kladení zámkové dlažby komunikací pro pěší tl 80 mm skupiny B pl do 50 m2</t>
  </si>
  <si>
    <t>857374644</t>
  </si>
  <si>
    <t>Kladení dlažby z betonových zámkových dlaždic komunikací pro pěší s ložem z kameniva těženého nebo drceného tl. do 40 mm, s vyplněním spár s dvojitým hutněním, vibrováním a se smetením přebytečného materiálu na krajnici tl. 80 mm skupiny B, pro plochy do 50 m2</t>
  </si>
  <si>
    <t>"položka výkazu výměr 17</t>
  </si>
  <si>
    <t>13</t>
  </si>
  <si>
    <t>59245109R</t>
  </si>
  <si>
    <t>dlažba  skladebná 20x10x8 cm přírodní</t>
  </si>
  <si>
    <t>942204944</t>
  </si>
  <si>
    <t>Dlaždice betonové dlažba zámková (ČSN EN 1338) dlažba skladebná HOLLAND, s fazetou 1 m2=50 kusů HBB  20 x 10 x 8 přírodní</t>
  </si>
  <si>
    <t>24*1,01</t>
  </si>
  <si>
    <t>596811220</t>
  </si>
  <si>
    <t>Kladení betonové dlažby komunikací pro pěší do lože z kameniva vel do 0,25 m2 plochy do 50 m2</t>
  </si>
  <si>
    <t>109736063</t>
  </si>
  <si>
    <t>Kladení dlažby z betonových nebo kameninových dlaždic komunikací pro pěší s vyplněním spár a se smetením přebytečného materiálu na vzdálenost do 3 m s ložem z kameniva těženého tl. do 30 mm velikosti dlaždic přes 0,09 m2 do 0,25 m2, pro plochy do 50 m2</t>
  </si>
  <si>
    <t xml:space="preserve">Poznámka k souboru cen:_x000D_
1. V cenách jsou započteny i náklady na dodání hmot pro lože a na dodání materiálu pro výplň spár. 2. V cenách nejsou započteny náklady na dodání dlaždic, které se oceňují ve specifikaci; ztratné lze dohodnout u plochy a) do 100 m2 ve výši 3 %, b) přes 100 do 300 m2 ve výši 2 %, c) přes 300 m2 ve výši 1 %. 3. Část lože přesahující tloušťku 30 mm se oceňuje cenami souboru cen 451 . . -9 . Příplatek za každých dalších 10 mm tloušťky podkladu nebo lože. </t>
  </si>
  <si>
    <t>položka výkazu výměr 15</t>
  </si>
  <si>
    <t>366</t>
  </si>
  <si>
    <t>R-059-004</t>
  </si>
  <si>
    <t xml:space="preserve">dlažba betonová 40x40x6 cm šedé kamenivo  </t>
  </si>
  <si>
    <t>-1157752500</t>
  </si>
  <si>
    <t>dlažba betonová hladká 40x40x6 cm šedé kamenivo typ 1710</t>
  </si>
  <si>
    <t>366*1,01</t>
  </si>
  <si>
    <t>16</t>
  </si>
  <si>
    <t>916131213</t>
  </si>
  <si>
    <t>Osazení silničního obrubníku betonového stojatého s boční opěrou do lože z betonu prostého</t>
  </si>
  <si>
    <t>m</t>
  </si>
  <si>
    <t>-381718837</t>
  </si>
  <si>
    <t>Osazení silničního obrubníku betonového se zřízením lože, s vyplněním a zatřením spár cementovou maltou stojatého s boční opěrou z betonu prostého tř. C 12/15, do lože z betonu prostého téže značky</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</si>
  <si>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</si>
  <si>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"položka výkazu výměr 10</t>
  </si>
  <si>
    <t>179</t>
  </si>
  <si>
    <t>"položka výkazu výměr 11</t>
  </si>
  <si>
    <t>1*0,8</t>
  </si>
  <si>
    <t>"položka výkazu výměr 12</t>
  </si>
  <si>
    <t>37</t>
  </si>
  <si>
    <t>"položka výkazu výměr 13</t>
  </si>
  <si>
    <t>"položka výkazu výměr 14</t>
  </si>
  <si>
    <t>17</t>
  </si>
  <si>
    <t>592174650</t>
  </si>
  <si>
    <t>obrubník betonový silniční Standard 100x15x25 cm</t>
  </si>
  <si>
    <t>kus</t>
  </si>
  <si>
    <t>-1682714995</t>
  </si>
  <si>
    <t>obrubník betonový silniční vibrolisovaný 100x15x25 cm</t>
  </si>
  <si>
    <t>položka výkazu výměr 10</t>
  </si>
  <si>
    <t>179*1,01</t>
  </si>
  <si>
    <t>18</t>
  </si>
  <si>
    <t>592174690</t>
  </si>
  <si>
    <t>obrubník betonový silniční přechodový L + P Standard 100x15x15-25 cm</t>
  </si>
  <si>
    <t>-1323905447</t>
  </si>
  <si>
    <t>obrubník betonový silniční přechodový L + P vibrolisovaný 100x15x15-25 cm</t>
  </si>
  <si>
    <t>položka výkazu výměr 13</t>
  </si>
  <si>
    <t>7*1,01</t>
  </si>
  <si>
    <t>592174680</t>
  </si>
  <si>
    <t>obrubník betonový silniční nájezdový Standard 100x15x15 cm</t>
  </si>
  <si>
    <t>-924513792</t>
  </si>
  <si>
    <t>obrubník betonový silniční nájezdový vibrolisovaný 100x15x15 cm</t>
  </si>
  <si>
    <t>položka výkazu výměr 12</t>
  </si>
  <si>
    <t>37*1,01</t>
  </si>
  <si>
    <t>20</t>
  </si>
  <si>
    <t>592174710</t>
  </si>
  <si>
    <t>obrubník betonový silniční vnější oblý R 1,0 Standard 78x15x25 cm</t>
  </si>
  <si>
    <t>22043797</t>
  </si>
  <si>
    <t>obrubník betonový silniční vnější oblý R 1,0 vibrolisovaný 78x15x25 cm</t>
  </si>
  <si>
    <t>položka výkazu výměr 11</t>
  </si>
  <si>
    <t>1*1,01</t>
  </si>
  <si>
    <t>916231213</t>
  </si>
  <si>
    <t>Osazení chodníkového obrubníku betonového stojatého s boční opěrou do lože z betonu prostého</t>
  </si>
  <si>
    <t>-1737151197</t>
  </si>
  <si>
    <t>Osazení chodníkového obrubníku betonového se zřízením lože, s vyplněním a zatřením spár cementovou maltou stojatého s boční opěrou z betonu prostého tř. C 12/15, do lože z betonu prostého téže značky</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</si>
  <si>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</si>
  <si>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"položka výkazu výměr 9</t>
  </si>
  <si>
    <t>171</t>
  </si>
  <si>
    <t>22</t>
  </si>
  <si>
    <t>592174170</t>
  </si>
  <si>
    <t>obrubník betonový chodníkový Standard 100x10x25 cm</t>
  </si>
  <si>
    <t>1042878189</t>
  </si>
  <si>
    <t>obrubník betonový chodníkový vibrolisovaný 100x10x25 cm</t>
  </si>
  <si>
    <t>"položka výkazu výměr  9</t>
  </si>
  <si>
    <t>171*1,01</t>
  </si>
  <si>
    <t>23</t>
  </si>
  <si>
    <t>916991121</t>
  </si>
  <si>
    <t>Lože pod obrubníky, krajníky nebo obruby z dlažebních kostek z betonu prostého</t>
  </si>
  <si>
    <t>657802653</t>
  </si>
  <si>
    <t>Lože pod obrubníky, krajníky nebo obruby z dlažebních kostek z betonu prostého tř. C 16/20</t>
  </si>
  <si>
    <t>171*0,25*0,1</t>
  </si>
  <si>
    <t>179*0,3*0,1</t>
  </si>
  <si>
    <t>1*0,8*0,3*0,1</t>
  </si>
  <si>
    <t>37*0,3*0,1</t>
  </si>
  <si>
    <t>7*0,3*0,1</t>
  </si>
  <si>
    <t>R-059-005</t>
  </si>
  <si>
    <t>Rezání obrub</t>
  </si>
  <si>
    <t>-1790721730</t>
  </si>
  <si>
    <t>"položka výkazu výměr 09-14</t>
  </si>
  <si>
    <t>"předpoklad "10</t>
  </si>
  <si>
    <t>25</t>
  </si>
  <si>
    <t>998223011</t>
  </si>
  <si>
    <t>Přesun hmot pro pozemní komunikace s krytem dlážděným</t>
  </si>
  <si>
    <t>175786163</t>
  </si>
  <si>
    <t>Přesun hmot pro pozemní komunikace s krytem dlážděným dopravní vzdálenost do 200 m jakékoliv délky objektu</t>
  </si>
  <si>
    <t>96</t>
  </si>
  <si>
    <t>Bourání konstrukcí</t>
  </si>
  <si>
    <t>26</t>
  </si>
  <si>
    <t>113106152</t>
  </si>
  <si>
    <t>Rozebrání dlažeb vozovek pl do 50 m2 z velkých kostek do lože ze živice</t>
  </si>
  <si>
    <t>-952878936</t>
  </si>
  <si>
    <t>Rozebrání dlažeb a dílců komunikací pro pěší, vozovek a ploch s přemístěním hmot na skládku na vzdálenost do 3 m nebo s naložením na dopravní prostředek vozovek a ploch, s jakoukoliv výplní spár v ploše jednotlivě do 50 m2 z velkých kostek kladených do lože ze živice</t>
  </si>
  <si>
    <t xml:space="preserve">Poznámka k souboru cen:_x000D_
1. Ceny jsou určeny pro rozebrání dlažeb a dílců včetně odstranění lože. 2. Ceny nelze použít pro rozebrání dlažeb uložených do betonového lože nebo do cementové malty, které se oceňují cenami -7130, -7131, -7132, -7170, -7171, -7172, -7230, -7231 a -7232 Odstranění podkladů nebo krytů z betonu prostého; pro volbu těchto cen je rozhodující tloušťka bourané dlažby včetně lože nebo podkladu. 3. U komunikací pro pěší a u vozovek a ploch menších než 50 m2 jsou ceny určeny pro ruční rozebrání, u vozovek a ploch větších než 50 m2 pro rozebrání strojní. 4. V cenách nejsou započteny náklady na popř. nutné očištění: a) dlažebních nebo mozaikových kostek, které se oceňuje cenami souboru cen 979 07-11 Očištění vybouraných dlažebních kostek části C01 tohoto ceníku, b) betonových, kameninových nebo kamenných desek nebo dlaždic, které se oceňuje cenami souboru cen 979 0 . - . . Očištění vybouraných obrubníků, krajníků, desek nebo dílců části C01 tohoto ceníku. 5. Přemístění vybourané dlažby včetně materiálu z lože a spár na vzdálenost přes 3 m se oceňuje cenami souborů cen 997 22-1 Vodorovná doprava suti a vybouraných hmot. </t>
  </si>
  <si>
    <t>"položka výkazu výměr 5</t>
  </si>
  <si>
    <t>39*0,25</t>
  </si>
  <si>
    <t>27</t>
  </si>
  <si>
    <t>113107130</t>
  </si>
  <si>
    <t>Odstranění podkladu pl do 50 m2 z betonu prostého tl 100 mm</t>
  </si>
  <si>
    <t>-2058032979</t>
  </si>
  <si>
    <t>Odstranění podkladů nebo krytů s přemístěním hmot na skládku na vzdálenost do 3 m nebo s naložením na dopravní prostředek v ploše jednotlivě do 50 m2 z betonu prostého, o tl. vrstvy do 100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</si>
  <si>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</si>
  <si>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"položka výkazu výměr 2</t>
  </si>
  <si>
    <t>37*0,3</t>
  </si>
  <si>
    <t>"položka výkazu výměr 3</t>
  </si>
  <si>
    <t>166*0,25</t>
  </si>
  <si>
    <t>"položka výkazu výměr 6</t>
  </si>
  <si>
    <t>28*0,35</t>
  </si>
  <si>
    <t>28</t>
  </si>
  <si>
    <t>113202111</t>
  </si>
  <si>
    <t>Vytrhání obrub krajníků obrubníků stojatých</t>
  </si>
  <si>
    <t>-696792265</t>
  </si>
  <si>
    <t>Vytrhání obrub s vybouráním lože, s přemístěním hmot na skládku na vzdálenost do 3 m nebo s naložením na dopravní prostředek z krajníků nebo obrubníků stojatých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</si>
  <si>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</si>
  <si>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166</t>
  </si>
  <si>
    <t>29</t>
  </si>
  <si>
    <t>113106171</t>
  </si>
  <si>
    <t>Rozebrání dlažeb vozovek pl do 50 m2 ze zámkové dlažby do lože z kameniva</t>
  </si>
  <si>
    <t>-691420790</t>
  </si>
  <si>
    <t>Rozebrání dlažeb a dílců komunikací pro pěší, vozovek a ploch s přemístěním hmot na skládku na vzdálenost do 3 m nebo s naložením na dopravní prostředek vozovek a ploch, s jakoukoliv výplní spár v ploše jednotlivě do 50 m2 ze zámkové dlažby kladené do lože z kameniva</t>
  </si>
  <si>
    <t>"položka výkazu výměr 7</t>
  </si>
  <si>
    <t>98</t>
  </si>
  <si>
    <t>"položka výkazu výměr 8</t>
  </si>
  <si>
    <t>40</t>
  </si>
  <si>
    <t>30</t>
  </si>
  <si>
    <t>979054451</t>
  </si>
  <si>
    <t>Očištění vybouraných zámkových dlaždic s původním spárováním z kameniva těženého</t>
  </si>
  <si>
    <t>-2103676586</t>
  </si>
  <si>
    <t>Očištění vybouraných prvků komunikací od spojovacího materiálu s odklizením a uložením očištěných hmot a spojovacího materiálu na skládku na vzdálenost do 10 m zámkových dlaždic s vyplněním spár kamenivem</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</si>
  <si>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</si>
  <si>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31</t>
  </si>
  <si>
    <t>113106121</t>
  </si>
  <si>
    <t>Rozebrání dlažeb komunikací pro pěší z betonových nebo kamenných dlaždic</t>
  </si>
  <si>
    <t>213814029</t>
  </si>
  <si>
    <t>Rozebrání dlažeb a dílců komunikací pro pěší, vozovek a ploch s přemístěním hmot na skládku na vzdálenost do 3 m nebo s naložením na dopravní prostředek komunikací pro pěší s ložem z kameniva nebo živice a s výplní spár z betonových nebo kameninových dlaždic, desek nebo tvarovek</t>
  </si>
  <si>
    <t>"položka výkazu výměr 4</t>
  </si>
  <si>
    <t>105</t>
  </si>
  <si>
    <t>32</t>
  </si>
  <si>
    <t>997221611</t>
  </si>
  <si>
    <t>Nakládání suti na dopravní prostředky pro vodorovnou dopravu</t>
  </si>
  <si>
    <t>428534648</t>
  </si>
  <si>
    <t>Nakládání na dopravní prostředky pro vodorovnou dopravu suti</t>
  </si>
  <si>
    <t xml:space="preserve">Poznámka k souboru cen:_x000D_
1. Ceny lze použít i pro překládání při lomené dopravě. 2. Ceny nelze použít při dopravě po železnici, po vodě nebo neobvyklými dopravními prostředky. </t>
  </si>
  <si>
    <t>37*0,205</t>
  </si>
  <si>
    <t>37*0,3*0,185</t>
  </si>
  <si>
    <t>166*0,205</t>
  </si>
  <si>
    <t>166*0,25*0,185</t>
  </si>
  <si>
    <t>105*0,255</t>
  </si>
  <si>
    <t>15*0,255</t>
  </si>
  <si>
    <t>39*0,505</t>
  </si>
  <si>
    <t>39*0,35*0,185</t>
  </si>
  <si>
    <t>33</t>
  </si>
  <si>
    <t>997221561</t>
  </si>
  <si>
    <t>Vodorovná doprava suti z kusových materiálů do 1 km</t>
  </si>
  <si>
    <t>505889902</t>
  </si>
  <si>
    <t>Vodorovná doprava suti bez naložení, ale se složením a s hrubým urovnáním z kusových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</si>
  <si>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</si>
  <si>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34</t>
  </si>
  <si>
    <t>997221569</t>
  </si>
  <si>
    <t>Příplatek ZKD 1 km u vodorovné dopravy suti z kusových materiálů</t>
  </si>
  <si>
    <t>2108826454</t>
  </si>
  <si>
    <t>Vodorovná doprava suti bez naložení, ale se složením a s hrubým urovnáním Příplatek k ceně za každý další i započatý 1 km přes 1 km</t>
  </si>
  <si>
    <t>skládka 7 km</t>
  </si>
  <si>
    <t>Mezisoučet</t>
  </si>
  <si>
    <t>104,167*6</t>
  </si>
  <si>
    <t>35</t>
  </si>
  <si>
    <t>997013801</t>
  </si>
  <si>
    <t>Poplatek za uložení stavebního betonového odpadu na skládce (skládkovné)</t>
  </si>
  <si>
    <t>930705738</t>
  </si>
  <si>
    <t>Poplatek za uložení stavebního odpadu na skládce (skládkovné) betonového</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</si>
  <si>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</si>
  <si>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1-2 - SO 102 - Neuznatelné náklady</t>
  </si>
  <si>
    <t>1-2 - SO 102 -Neuznatelné náklady - soupis prací</t>
  </si>
  <si>
    <t xml:space="preserve">    8 -  Trubní vedení</t>
  </si>
  <si>
    <t xml:space="preserve">    81 -  Potrubí z trub betonových</t>
  </si>
  <si>
    <t xml:space="preserve">    091 - doplnujici konstrukce</t>
  </si>
  <si>
    <t>121101102</t>
  </si>
  <si>
    <t>Sejmutí ornice s přemístěním na vzdálenost do 100 m</t>
  </si>
  <si>
    <t>-1714696477</t>
  </si>
  <si>
    <t>Sejmutí ornice nebo lesní půdy s vodorovným přemístěním na hromady v místě upotřebení nebo na dočasné či trvalé skládky se složením, na vzdálenost přes 50 do 100 m</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</si>
  <si>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</si>
  <si>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položka výkazu výměr 35</t>
  </si>
  <si>
    <t>151*0,1</t>
  </si>
  <si>
    <t>226,1</t>
  </si>
  <si>
    <t>162301102</t>
  </si>
  <si>
    <t>Vodorovné přemístění do 1000 m výkopku/sypaniny z horniny tř. 1 až 4</t>
  </si>
  <si>
    <t>2075727814</t>
  </si>
  <si>
    <t>Vodorovné přemístění výkopku nebo sypaniny po suchu na obvyklém dopravním prostředku, bez naložení výkopku, avšak se složením bez rozhrnutí z horniny tř. 1 až 4 na vzdálenost přes 500 do 1 000 m</t>
  </si>
  <si>
    <t>"položka výkazu výměr 35</t>
  </si>
  <si>
    <t>226,1*5</t>
  </si>
  <si>
    <t>226,1*1,8</t>
  </si>
  <si>
    <t>167101102</t>
  </si>
  <si>
    <t>Nakládání výkopku z hornin tř. 1 až 4 přes 100 m3</t>
  </si>
  <si>
    <t>1427622602</t>
  </si>
  <si>
    <t>Nakládání, skládání a překládání neulehlého výkopku nebo sypaniny nakládání, množství přes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</si>
  <si>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</si>
  <si>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"položka výkazu výměr 36</t>
  </si>
  <si>
    <t>424*0,1</t>
  </si>
  <si>
    <t>"položka výkazu výměr 37</t>
  </si>
  <si>
    <t>424*0,3</t>
  </si>
  <si>
    <t>-1482518747</t>
  </si>
  <si>
    <t>-1079895190</t>
  </si>
  <si>
    <t>273*0,1</t>
  </si>
  <si>
    <t>181301101</t>
  </si>
  <si>
    <t>Rozprostření ornice tl vrstvy do 100 mm pl do 500 m2 v rovině nebo ve svahu do 1:5</t>
  </si>
  <si>
    <t>1897835578</t>
  </si>
  <si>
    <t>Rozprostření a urovnání ornice v rovině nebo ve svahu sklonu do 1:5 při souvislé ploše do 500 m2, tl. vrstvy do 100 mm</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</si>
  <si>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3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</si>
  <si>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424</t>
  </si>
  <si>
    <t>181301105</t>
  </si>
  <si>
    <t>Rozprostření ornice tl vrstvy do 300 mm pl do 500 m2 v rovině nebo ve svahu do 1:5</t>
  </si>
  <si>
    <t>1914856490</t>
  </si>
  <si>
    <t>Rozprostření a urovnání ornice v rovině nebo ve svahu sklonu do 1:5 při souvislé ploše do 500 m2, tl. vrstvy přes 250 do 300 mm</t>
  </si>
  <si>
    <t>R001-010</t>
  </si>
  <si>
    <t>Ornice</t>
  </si>
  <si>
    <t>1269077699</t>
  </si>
  <si>
    <t>ornice</t>
  </si>
  <si>
    <t>položka výkazu výměr 36</t>
  </si>
  <si>
    <t>181451141</t>
  </si>
  <si>
    <t>Založení parterového trávníku výsevem plochy přes 1000 m2 v rovině a ve svahu do 1:5</t>
  </si>
  <si>
    <t>986531437</t>
  </si>
  <si>
    <t>Založení trávníku na půdě předem připravené plochy přes 1000 m2 výsevem včetně utažení parterového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</si>
  <si>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</si>
  <si>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005724150</t>
  </si>
  <si>
    <t>osivo směs travní parková směs exclusive</t>
  </si>
  <si>
    <t>kg</t>
  </si>
  <si>
    <t>550840785</t>
  </si>
  <si>
    <t>424*0,015</t>
  </si>
  <si>
    <t>"položka výkazu výměr 28</t>
  </si>
  <si>
    <t>125</t>
  </si>
  <si>
    <t>"položka výkazu výměr 30</t>
  </si>
  <si>
    <t>87</t>
  </si>
  <si>
    <t>"položka výkazu výměr 32</t>
  </si>
  <si>
    <t>181</t>
  </si>
  <si>
    <t>"položka výkazu výměr 33</t>
  </si>
  <si>
    <t>30,5</t>
  </si>
  <si>
    <t>215901101</t>
  </si>
  <si>
    <t>Zhutnění podloží z hornin soudržných do 92% PS nebo nesoudržných sypkých I(d) do 0,8</t>
  </si>
  <si>
    <t>-1065957031</t>
  </si>
  <si>
    <t>Zhutnění podloží pod násypy z rostlé horniny tř. 1 až 4 z hornin soudružných do 92 % PS a nesoudržných sypkých relativní ulehlosti I(d) do 0,8</t>
  </si>
  <si>
    <t xml:space="preserve">Poznámka k souboru cen:_x000D_
1. Cena je určena pro zhutnění ploch vodorovných nebo ve sklonu do 1 : 5, je-li předepsáno zhutnění do hloubky 0,7 m od pláně. 2. Cenu nelze použít pro zhutnění podloží z hornin konzistence kašovité až tekoucí. 3. Míru zhutnění podloží předepisuje projekt. 4. Množství jednotek se určí v m2 půdorysné plochy zhutněného podloží. </t>
  </si>
  <si>
    <t>"položka výkazu výměr 34</t>
  </si>
  <si>
    <t>202</t>
  </si>
  <si>
    <t>"položka výkazu výměr 27</t>
  </si>
  <si>
    <t>120</t>
  </si>
  <si>
    <t>"položka výkazu výměr 29</t>
  </si>
  <si>
    <t>82</t>
  </si>
  <si>
    <t>"položka výkazu výměr 31</t>
  </si>
  <si>
    <t>R-057-001</t>
  </si>
  <si>
    <t>Podklad z kameniva hrubého drceného vel. 0-125 mm tl 400 mm</t>
  </si>
  <si>
    <t>1965902000</t>
  </si>
  <si>
    <t>položka výkazu výměr 34</t>
  </si>
  <si>
    <t>573211111</t>
  </si>
  <si>
    <t>Postřik živičný spojovací z asfaltu v množství 0,60 kg/m2</t>
  </si>
  <si>
    <t>-979085652</t>
  </si>
  <si>
    <t>Postřik spojovací PS bez posypu kamenivem z asfaltu silničního, v množství 0,60 kg/m2</t>
  </si>
  <si>
    <t>"položka výkazu výměr 24</t>
  </si>
  <si>
    <t>"položka výkazu výměr 25</t>
  </si>
  <si>
    <t>"položka výkazu výměr 26</t>
  </si>
  <si>
    <t>577155122</t>
  </si>
  <si>
    <t>Asfaltový beton vrstva ložní ACL 16 (ABH) tl 60 mm š přes 3 m z nemodifikovaného asfaltu</t>
  </si>
  <si>
    <t>-4345685</t>
  </si>
  <si>
    <t>Asfaltový beton vrstva ložní ACL 16 (ABH) s rozprostřením a zhutněním z nemodifikovaného asfaltu v pruhu šířky přes 3 m, po zhutnění tl. 60 mm</t>
  </si>
  <si>
    <t xml:space="preserve">Poznámka k souboru cen:_x000D_
1. ČSN EN 13108-1 připouští pro ACL 16 pouze tl. 50 až 70 mm. </t>
  </si>
  <si>
    <t>"ACL16+</t>
  </si>
  <si>
    <t>565135121</t>
  </si>
  <si>
    <t>Asfaltový beton vrstva podkladní ACP 16 (obalované kamenivo OKS) tl 50 mm š přes 3 m</t>
  </si>
  <si>
    <t>644375350</t>
  </si>
  <si>
    <t>Asfaltový beton vrstva podkladní ACP 16 (obalované kamenivo střednězrnné - OKS) s rozprostřením a zhutněním v pruhu šířky přes 3 m, po zhutnění tl. 50 mm</t>
  </si>
  <si>
    <t xml:space="preserve">Poznámka k souboru cen:_x000D_
1. ČSN EN 13108-1 připouští pro ACP 16 pouze tl. 50 až 80 mm. </t>
  </si>
  <si>
    <t>"ACP16+</t>
  </si>
  <si>
    <t>577134121</t>
  </si>
  <si>
    <t>Asfaltový beton vrstva obrusná ACO 11 (ABS) tř. I tl 40 mm š přes 3 m z nemodifikovaného asfaltu</t>
  </si>
  <si>
    <t>1016449958</t>
  </si>
  <si>
    <t>Asfaltový beton vrstva obrusná ACO 11 (ABS) s rozprostřením a se zhutněním z nemodifikovaného asfaltu v pruhu šířky přes 3 m tř. I, po zhutnění tl. 40 mm</t>
  </si>
  <si>
    <t xml:space="preserve">Poznámka k souboru cen:_x000D_
1. ČSN EN 13108-1 připouští pro ACO 11 pouze tl. 35 až 50 mm. </t>
  </si>
  <si>
    <t>"ACO 11+</t>
  </si>
  <si>
    <t>591211111</t>
  </si>
  <si>
    <t>Kladení dlažby z kostek drobných z kamene do lože z kameniva těženého tl 50 mm</t>
  </si>
  <si>
    <t>-108954511</t>
  </si>
  <si>
    <t>Kladení dlažby z kostek s provedením lože do tl. 50 mm, s vyplněním spár, s dvojím beraněním a se smetením přebytečného materiálu na krajnici drobných z kamene, do lože z kameniva těženého</t>
  </si>
  <si>
    <t xml:space="preserve">Poznámka k souboru cen:_x000D_
1. Ceny 591 1.- pro dlažbu z kostek velkých jsou určeny pro dlažbu úhlopříčnou a řádkovou. 2. Ceny 591 2.- pro dlažbu z kostek drobných jsou určeny pro dlažbu úhlopříčnou, řádkovou a kroužkovou. 3. Dlažba vějířová z 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 </t>
  </si>
  <si>
    <t>"položka výkazu výměr 23</t>
  </si>
  <si>
    <t>"položka výkazu výměr 22</t>
  </si>
  <si>
    <t>591411111</t>
  </si>
  <si>
    <t>Kladení dlažby z mozaiky jednobarevné komunikací pro pěší lože z kameniva</t>
  </si>
  <si>
    <t>-1567846485</t>
  </si>
  <si>
    <t>Kladení dlažby z mozaiky komunikací pro pěší s vyplněním spár, s dvojím beraněním a se smetením přebytečného materiálu na vzdálenost do 3 m jednobarevné, s ložem tl. do 40 mm z kameniva</t>
  </si>
  <si>
    <t xml:space="preserve">Poznámka k souboru cen:_x000D_
1. V cenách jsou započteny i náklady na dodání hmot pro lože a na dodání téhož materiálu pro výplň spár a zhotovení šablon, popř. rámů. 2. V cenách nejsou započteny náklady na dodání mozaiky, které se oceňuje ve specifikaci; ztratné lze dohodnout ve výši 2 %. 3. Část lože přesahující tloušťku 40 mm se oceňuje cenami souboru cen 451 ..-9 Příplatek za každých dalších 10 mm tloušťky podkladu nebo lože. </t>
  </si>
  <si>
    <t>"položka výkazu výměr 21</t>
  </si>
  <si>
    <t>položka výkazu výměr 18</t>
  </si>
  <si>
    <t>1,5</t>
  </si>
  <si>
    <t>1,5*1,01</t>
  </si>
  <si>
    <t>596211231</t>
  </si>
  <si>
    <t>Kladení zámkové dlažby komunikací pro pěší tl 80 mm skupiny C pl do 100 m2</t>
  </si>
  <si>
    <t>-2126200571</t>
  </si>
  <si>
    <t>Kladení dlažby z betonových zámkových dlaždic komunikací pro pěší s ložem z kameniva těženého nebo drceného tl. do 40 mm, s vyplněním spár s dvojitým hutněním, vibrováním a se smetením přebytečného materiálu na krajnici tl. 80 mm skupiny C, pro plochy přes 50 do 100 m2</t>
  </si>
  <si>
    <t>-2089704307</t>
  </si>
  <si>
    <t>916111123</t>
  </si>
  <si>
    <t>Osazení obruby z drobných kostek s boční opěrou do lože z betonu prostého</t>
  </si>
  <si>
    <t>1086993945</t>
  </si>
  <si>
    <t>Osazení silniční obruby z dlažebních kostek v jedné řadě s ložem tl. přes 50 do 100 mm, s vyplněním a zatřením spár cementovou maltou z drobných kostek s boční opěrou z betonu prostého tř. C 12/15, do lože z betonu prostého téže značky</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</si>
  <si>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</si>
  <si>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45</t>
  </si>
  <si>
    <t>9*0,8</t>
  </si>
  <si>
    <t>217</t>
  </si>
  <si>
    <t>55,5</t>
  </si>
  <si>
    <t>"položka výkazu výměr 15</t>
  </si>
  <si>
    <t>"položka výkazu výměr 16</t>
  </si>
  <si>
    <t>217*1,01</t>
  </si>
  <si>
    <t>10*1,01</t>
  </si>
  <si>
    <t>8*1,01</t>
  </si>
  <si>
    <t>36</t>
  </si>
  <si>
    <t>položka výkazu výměr 14</t>
  </si>
  <si>
    <t>56*1,01</t>
  </si>
  <si>
    <t>9*1,01</t>
  </si>
  <si>
    <t>38</t>
  </si>
  <si>
    <t>39</t>
  </si>
  <si>
    <t>"položka výkazu výměr  17</t>
  </si>
  <si>
    <t>14*1,01</t>
  </si>
  <si>
    <t>45*0,15*0,10</t>
  </si>
  <si>
    <t>9*0,8*0,3*0,1</t>
  </si>
  <si>
    <t>217*0,3*0,1</t>
  </si>
  <si>
    <t>55,5*0,3*0,1</t>
  </si>
  <si>
    <t>10*0,3*0,1</t>
  </si>
  <si>
    <t>8*0,3*0,1</t>
  </si>
  <si>
    <t>14*0,25*0,10</t>
  </si>
  <si>
    <t>41</t>
  </si>
  <si>
    <t>"položka výkazu výměr 7-12</t>
  </si>
  <si>
    <t>42</t>
  </si>
  <si>
    <t xml:space="preserve"> Trubní vedení</t>
  </si>
  <si>
    <t>81</t>
  </si>
  <si>
    <t xml:space="preserve"> Potrubí z trub betonových</t>
  </si>
  <si>
    <t>43</t>
  </si>
  <si>
    <t>899431111</t>
  </si>
  <si>
    <t>Výšková úprava uličního vstupu nebo vpusti do 200 mm zvýšením krycího hrnce, šoupěte nebo hydrantu</t>
  </si>
  <si>
    <t>850238270</t>
  </si>
  <si>
    <t>Výšková úprava uličního vstupu nebo vpusti do 200 mm zvýšením krycího hrnce, šoupěte nebo hydrantu bez úpravy armatur</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</si>
  <si>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</si>
  <si>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"položka výkazu výměr 40</t>
  </si>
  <si>
    <t>44</t>
  </si>
  <si>
    <t>998274101</t>
  </si>
  <si>
    <t>Přesun hmot pro trubní vedení z trub betonových otevřený výkop</t>
  </si>
  <si>
    <t>1026758662</t>
  </si>
  <si>
    <t>Přesun hmot pro trubní vedení hloubené z trub betonových nebo železobetonových pro vodovody nebo kanalizace v otevřeném výkopu dopravní vzdálenost do 15 m</t>
  </si>
  <si>
    <t xml:space="preserve">Poznámka k souboru cen:_x000D_
1. Položky přesunu hmot nelze užít pro zeminu, sypaniny, štěrkopísek, kamenivo ap. Případná manipulace s tímto materiálem se oceňuje souborem cen 162 .0-11 Vodorovné přemístění výkopku nebo sypaniny katalogu 800-1 Zemní práce. </t>
  </si>
  <si>
    <t>091</t>
  </si>
  <si>
    <t>doplnujici konstrukce</t>
  </si>
  <si>
    <t>38899520R</t>
  </si>
  <si>
    <t>Chránička kabelů z PE dělená  DN 110</t>
  </si>
  <si>
    <t>64</t>
  </si>
  <si>
    <t>284625340</t>
  </si>
  <si>
    <t>Chránička kabelů z PE dělená DN 110</t>
  </si>
  <si>
    <t>"položka  výkazu výměr  42</t>
  </si>
  <si>
    <t>240</t>
  </si>
  <si>
    <t>46</t>
  </si>
  <si>
    <t>711161302</t>
  </si>
  <si>
    <t>Izolace proti zemní vlhkosti stěn foliemi nopovými pro běžné podmínky tl. 0,4 mm šířky 1,0 m</t>
  </si>
  <si>
    <t>1518226304</t>
  </si>
  <si>
    <t>Izolace proti zemní vlhkosti nopovými foliemi [FONDALINE] základů nebo stěn pro běžné podmínky tloušťky 0,4 mm, šířky 1,0 m</t>
  </si>
  <si>
    <t xml:space="preserve">Poznámka k souboru cen:_x000D_
1. V cenách -1302 až -1361 nejsou započteny náklady na ukončení izolace lištou. 2. Prostupy izolací se oceňují cenami souboru 711 76 - Provedení detailů fóliemi. </t>
  </si>
  <si>
    <t>"položka výkazu výměr 38</t>
  </si>
  <si>
    <t>82*0,5</t>
  </si>
  <si>
    <t>47</t>
  </si>
  <si>
    <t>711792620</t>
  </si>
  <si>
    <t>Izolace proti zemní vlhkosti TECHNODREN krycí lišta pro překrytí okraje izolace</t>
  </si>
  <si>
    <t>-379114187</t>
  </si>
  <si>
    <t>Izolace proti vodě a vlhkosti - ostatní tvarovaná folie z PVC [TECHNODREN] - vrstva ochranná, odvětrávací a drenážní lišta pro překrytí okraje izolace krycí z plastu</t>
  </si>
  <si>
    <t>48</t>
  </si>
  <si>
    <t>935113211</t>
  </si>
  <si>
    <t>Osazení odvodňovacího betonového žlabu s krycím roštem šířky do 200 mm</t>
  </si>
  <si>
    <t>409619261</t>
  </si>
  <si>
    <t>Osazení odvodňovacího žlabu s krycím roštem betonového šířky do 200 mm</t>
  </si>
  <si>
    <t xml:space="preserve">Poznámka k souboru cen:_x000D_
1. V cenách jsou započteny i náklady na předepsané obetonování a lože z betonu. 2. V cenách nejsou započteny náklady na odvodňovací žlab s příslušenstvím; tyto náklady se oceňují ve specifikaci. </t>
  </si>
  <si>
    <t>"položka výkazu výměr 39</t>
  </si>
  <si>
    <t>3,5</t>
  </si>
  <si>
    <t>49</t>
  </si>
  <si>
    <t>59227108R</t>
  </si>
  <si>
    <t>žlab odvodňovací KS 100, typ 01005, 50x16x21,4 cm, bez spádu dna</t>
  </si>
  <si>
    <t>1171404438</t>
  </si>
  <si>
    <t>žlab odvodňovací beton se skleněnými vlákny pozink.hrana 50x16x21,4 cm, bez spádu dna</t>
  </si>
  <si>
    <t>50</t>
  </si>
  <si>
    <t>59227103R</t>
  </si>
  <si>
    <t>žlab odvodňovací KS 100, typ 010, 100x16x21,4 cm, bez spádu dna</t>
  </si>
  <si>
    <t>-1457610281</t>
  </si>
  <si>
    <t>žlab odvodňovací beton se skleněnými vlákny pozink.hrana 100x16x21,4 cm, bez spádu dna</t>
  </si>
  <si>
    <t>51</t>
  </si>
  <si>
    <t>59227145R</t>
  </si>
  <si>
    <t>kryt štěrbinový litinový, tř. C250 KS 100, štěrbina 14 mm, 50x14,9x2 cm, černý</t>
  </si>
  <si>
    <t>1105405299</t>
  </si>
  <si>
    <t>kryt žlabu odvodnění štěrbinový litinový, tř. C25 cm 0  štěrbina 14 mm, 50x14,9x2 cm, černý</t>
  </si>
  <si>
    <t>3,5*2</t>
  </si>
  <si>
    <t>52</t>
  </si>
  <si>
    <t>59227200R</t>
  </si>
  <si>
    <t>příslušenství KS 100 -uzavřená čelní stěna, z pozinkované oceli, 16x16 cm, typ 01</t>
  </si>
  <si>
    <t>-737753131</t>
  </si>
  <si>
    <t xml:space="preserve">stěna čelní uzavřená pozink.ocel příslušenství odvodnění  16x16 cm, </t>
  </si>
  <si>
    <t>53</t>
  </si>
  <si>
    <t>59227208R</t>
  </si>
  <si>
    <t>příslušenství KS 100- čelní stěna s nátrubkem z PE-HD, DN100, typ 020, 16x27,4 cm, nerez ocel</t>
  </si>
  <si>
    <t>1000705532</t>
  </si>
  <si>
    <t>stěna čelní s nátrubkem z PE-HD, DN100, 16x27,4 cm, nerez ocel</t>
  </si>
  <si>
    <t>54</t>
  </si>
  <si>
    <t>113154324</t>
  </si>
  <si>
    <t>Frézování živičného krytu tl 100 mm pruh š 1 m pl do 10000 m2 bez překážek v trase</t>
  </si>
  <si>
    <t>-1360310886</t>
  </si>
  <si>
    <t>Frézování živičného podkladu nebo krytu s naložením na dopravní prostředek plochy přes 1 000 do 10 000 m2 bez překážek v trase pruhu šířky do 1 m, tloušťky vrstvy 100 mm</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</si>
  <si>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</si>
  <si>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"položka  výkazu výměr 1</t>
  </si>
  <si>
    <t>115</t>
  </si>
  <si>
    <t>55</t>
  </si>
  <si>
    <t>997221551</t>
  </si>
  <si>
    <t>Vodorovná doprava suti ze sypkých materiálů do 1 km</t>
  </si>
  <si>
    <t>72275701</t>
  </si>
  <si>
    <t>Vodorovná doprava suti bez naložení, ale se složením a s hrubým urovnáním ze sypkých materiálů, na vzdálenost do 1 km</t>
  </si>
  <si>
    <t>115*0,256</t>
  </si>
  <si>
    <t>56</t>
  </si>
  <si>
    <t>997221559</t>
  </si>
  <si>
    <t>Příplatek ZKD 1 km u vodorovné dopravy suti ze sypkých materiálů</t>
  </si>
  <si>
    <t>1806302168</t>
  </si>
  <si>
    <t>7 km</t>
  </si>
  <si>
    <t>115*0,256*6</t>
  </si>
  <si>
    <t>997221845</t>
  </si>
  <si>
    <t>Poplatek za uložení odpadu z asfaltových povrchů na skládce (skládkovné)</t>
  </si>
  <si>
    <t>1934279002</t>
  </si>
  <si>
    <t>Poplatek za uložení stavebního odpadu na skládce (skládkovné) z asfaltových povrchů</t>
  </si>
  <si>
    <t xml:space="preserve">Poznámka k souboru cen:_x000D_
1. Ceny uvedené v souboru cen lze po dohodě upravit podle místních podmínek.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</si>
  <si>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58</t>
  </si>
  <si>
    <t>113106111</t>
  </si>
  <si>
    <t>Rozebrání dlažeb komunikací pro pěší z mozaiky</t>
  </si>
  <si>
    <t>-1071263000</t>
  </si>
  <si>
    <t>Rozebrání dlažeb a dílců komunikací pro pěší, vozovek a ploch s přemístěním hmot na skládku na vzdálenost do 3 m nebo s naložením na dopravní prostředek komunikací pro pěší s ložem z kameniva nebo živice a s výplní spár z mozaiky</t>
  </si>
  <si>
    <t>855776561</t>
  </si>
  <si>
    <t>145</t>
  </si>
  <si>
    <t>60</t>
  </si>
  <si>
    <t>1451871205</t>
  </si>
  <si>
    <t>61</t>
  </si>
  <si>
    <t>979071031</t>
  </si>
  <si>
    <t>Očištění dlažebních kostek mozaikových kamenivem těženým nebo MV při překopech ing sítí</t>
  </si>
  <si>
    <t>187920302</t>
  </si>
  <si>
    <t>Očištění vybouraných dlažebních kostek při překopech inženýrských sítí od spojovacího materiálu, s přemístěním hmot na skládku na vzdálenost do 3 m nebo s naložením na dopravní prostředek mozaikových, s původním vyplněním spár kamenivem těženým nebo cementovou maltou</t>
  </si>
  <si>
    <t xml:space="preserve">Poznámka k souboru cen:_x000D_
1. Ceny jsou určeny pouze pro případy havárií, přeložek nebo běžných oprav inženýrských sítí. 2. Ceny nelze použít v rámci výstavby nových inženýrských sítí. 3. V cenách jsou započteny i náklady na odklizení odpadových hmot na hromady. 4. Přemístění vybouraných dlažebních kostek na vzdálenost přes 3 m se oceňuje cenami souborů cen 997 22-1 Vodorovná doprava suti. </t>
  </si>
  <si>
    <t>62</t>
  </si>
  <si>
    <t>113106122</t>
  </si>
  <si>
    <t>Rozebrání dlažeb komunikací pro pěší z kamenných dlaždic</t>
  </si>
  <si>
    <t>1252978626</t>
  </si>
  <si>
    <t>Rozebrání dlažeb a dílců komunikací pro pěší, vozovek a ploch s přemístěním hmot na skládku na vzdálenost do 3 m nebo s naložením na dopravní prostředek komunikací pro pěší s ložem z kameniva nebo živice a s výplní spár z kamenných dlaždic nebo desek</t>
  </si>
  <si>
    <t>63</t>
  </si>
  <si>
    <t>-921846376</t>
  </si>
  <si>
    <t>113106161</t>
  </si>
  <si>
    <t>Rozebrání dlažeb vozovek pl do 50 m2 z drobných kostek do lože z kameniva</t>
  </si>
  <si>
    <t>-1803919769</t>
  </si>
  <si>
    <t>Rozebrání dlažeb a dílců komunikací pro pěší, vozovek a ploch s přemístěním hmot na skládku na vzdálenost do 3 m nebo s naložením na dopravní prostředek vozovek a ploch, s jakoukoliv výplní spár v ploše jednotlivě do 50 m2 z drobných kostek nebo odseků kladených do lože z kameniva</t>
  </si>
  <si>
    <t>65</t>
  </si>
  <si>
    <t>979071121</t>
  </si>
  <si>
    <t>Očištění dlažebních kostek drobných s původním spárováním kamenivem těženým</t>
  </si>
  <si>
    <t>1468883025</t>
  </si>
  <si>
    <t>Očištění vybouraných dlažebních kostek od spojovacího materiálu, s uložením očištěných kostek na skládku, s odklizením odpadových hmot na hromady a s odklizením vybouraných kostek na vzdálenost do 3 m drobných, s původním vyplněním spár kamenivem těženým</t>
  </si>
  <si>
    <t xml:space="preserve">Poznámka k souboru cen:_x000D_
1. Ceny jsou určeny jen pro očištění vybouraných kostek uložených do lože ze sypkého materiálu bez pojiva. 2. Přemístění vybouraných dlažebních kostek na vzdálenost přes 3 m se oceňuje cenami souborů cen 997 22-1 Vodorovná doprava suti. </t>
  </si>
  <si>
    <t>66</t>
  </si>
  <si>
    <t>979054441</t>
  </si>
  <si>
    <t>Očištění vybouraných z desek nebo dlaždic s původním spárováním z kameniva těženého</t>
  </si>
  <si>
    <t>-1819906232</t>
  </si>
  <si>
    <t>Očištění vybouraných prvků komunikací od spojovacího materiálu s odklizením a uložením očištěných hmot a spojovacího materiálu na skládku na vzdálenost do 10 m dlaždic, desek nebo tvarovek s původním vyplněním spár kamenivem těženým</t>
  </si>
  <si>
    <t>67</t>
  </si>
  <si>
    <t>-744651915</t>
  </si>
  <si>
    <t>71*0,3</t>
  </si>
  <si>
    <t>67*0,4</t>
  </si>
  <si>
    <t>68</t>
  </si>
  <si>
    <t>71</t>
  </si>
  <si>
    <t>69</t>
  </si>
  <si>
    <t>113201112</t>
  </si>
  <si>
    <t>Vytrhání obrub silničních ležatých</t>
  </si>
  <si>
    <t>716934756</t>
  </si>
  <si>
    <t>Vytrhání obrub s vybouráním lože, s přemístěním hmot na skládku na vzdálenost do 3 m nebo s naložením na dopravní prostředek silničních ležatých</t>
  </si>
  <si>
    <t>70</t>
  </si>
  <si>
    <t>71*0,205</t>
  </si>
  <si>
    <t>71*0,3*0,185</t>
  </si>
  <si>
    <t>67*0,290</t>
  </si>
  <si>
    <t>67*0,4*0,185</t>
  </si>
  <si>
    <t>72</t>
  </si>
  <si>
    <t>"skládka 7 km</t>
  </si>
  <si>
    <t>42,884*6</t>
  </si>
  <si>
    <t>73</t>
  </si>
  <si>
    <t>2 - SO 102  -IV.etapa - 0,425-1,019 km</t>
  </si>
  <si>
    <t>2-1 - SO 102 - Uznatelné náklady</t>
  </si>
  <si>
    <t>2-1 - SO 102 - Uznatelné náklady - soupis prací</t>
  </si>
  <si>
    <t xml:space="preserve">    91 - Doplňující konstrukce a práce pozemních komunikací, letišť a ploch</t>
  </si>
  <si>
    <t>610,3</t>
  </si>
  <si>
    <t>610,3*5</t>
  </si>
  <si>
    <t>610,3*1,8</t>
  </si>
  <si>
    <t>187</t>
  </si>
  <si>
    <t>1002</t>
  </si>
  <si>
    <t>položka výkazu výměr 19</t>
  </si>
  <si>
    <t>89</t>
  </si>
  <si>
    <t>položka výkazu výměr 21</t>
  </si>
  <si>
    <t>89*1,01</t>
  </si>
  <si>
    <t>59245101R</t>
  </si>
  <si>
    <t>dlažba zámková s vodící linií *drážkami  20x20x6 cm šedá</t>
  </si>
  <si>
    <t>1232069095</t>
  </si>
  <si>
    <t>187*1,01</t>
  </si>
  <si>
    <t>903</t>
  </si>
  <si>
    <t>903*1,01</t>
  </si>
  <si>
    <t>215</t>
  </si>
  <si>
    <t>215*1,01</t>
  </si>
  <si>
    <t>166*1,01</t>
  </si>
  <si>
    <t>732</t>
  </si>
  <si>
    <t>"položka výkazu výměr  11</t>
  </si>
  <si>
    <t>732*1,01</t>
  </si>
  <si>
    <t>732*0,25*0,1</t>
  </si>
  <si>
    <t>215*0,3*0,1</t>
  </si>
  <si>
    <t>166*0,3*0,1</t>
  </si>
  <si>
    <t>"položka výkazu výměr 11, 13-17</t>
  </si>
  <si>
    <t>91</t>
  </si>
  <si>
    <t>Doplňující konstrukce a práce pozemních komunikací, letišť a ploch</t>
  </si>
  <si>
    <t>275313611</t>
  </si>
  <si>
    <t>Základové patky z betonu tř. C 16/20</t>
  </si>
  <si>
    <t>-1343221165</t>
  </si>
  <si>
    <t>Základy z betonu prostého patky a bloky z betonu kamenem neprokládaného tř. C 16/20</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</si>
  <si>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</si>
  <si>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"položka  výkazu výměr 12</t>
  </si>
  <si>
    <t>17*0,5*0,5*0,6</t>
  </si>
  <si>
    <t>911111111</t>
  </si>
  <si>
    <t>Montáž zábradlí ocelového zabetonovaného</t>
  </si>
  <si>
    <t>1049066558</t>
  </si>
  <si>
    <t xml:space="preserve">Poznámka k souboru cen:_x000D_
1. Zábradlí je kotveno po 2 m. 2. V ceně jsou započteny i náklady na: a) vykopání jamek pro sloupky s odhozením výkopku na hromadu nebo naložením na dopravní prostředek i náklady na betonový základ; b) u ceny 911 11-1111 betonový základ; c) u ceny 911 12-1111 vruty. 3. V cenách nejsou započteny náklady na: a) dodání zábradlí (dílů zábradlí), tyto se oceňují ve specifikaci; b) nátěry zábradlí, tyto se oceňují jako práce PSV příslušnými cenami katalogu 800-783 Nátěry; c) zřízení betonového podkladu u položky 911 12-1111. </t>
  </si>
  <si>
    <t>74910600R</t>
  </si>
  <si>
    <t>zábradlí městské s madlem  pole 1,5 m</t>
  </si>
  <si>
    <t>117742125</t>
  </si>
  <si>
    <t>zábradlí městské  lakovaný povrch  pole 1,5   rám z ocel. profilu 35x35 mm, Barva na zinek dle vzorníku barev. Upevnění je přímým zapuštěním.</t>
  </si>
  <si>
    <t>45*0,25</t>
  </si>
  <si>
    <t>113106221</t>
  </si>
  <si>
    <t>Rozebrání dlažeb vozovek pl přes 50 do 200 m2 z drobných kostek do lože z kameniva</t>
  </si>
  <si>
    <t>-1338224905</t>
  </si>
  <si>
    <t>Rozebrání dlažeb a dílců komunikací pro pěší, vozovek a ploch s přemístěním hmot na skládku na vzdálenost do 3 m nebo s naložením na dopravní prostředek vozovek a ploch, s jakoukoliv výplní spár v ploše jednotlivě přes 50 m2 do 200 m2 z drobných kostek nebo odseků kladených do lože z kameniva</t>
  </si>
  <si>
    <t>75</t>
  </si>
  <si>
    <t>45*0,35</t>
  </si>
  <si>
    <t>271*0,30</t>
  </si>
  <si>
    <t>245*0,25</t>
  </si>
  <si>
    <t>113107142</t>
  </si>
  <si>
    <t>Odstranění podkladu pl do 50 m2 živičných tl 100 mm</t>
  </si>
  <si>
    <t>-383737254</t>
  </si>
  <si>
    <t>Odstranění podkladů nebo krytů s přemístěním hmot na skládku na vzdálenost do 3 m nebo s naložením na dopravní prostředek v ploše jednotlivě do 50 m2 živičných, o tl. vrstvy přes 50 do 100 mm</t>
  </si>
  <si>
    <t>271</t>
  </si>
  <si>
    <t>245</t>
  </si>
  <si>
    <t>-302855081</t>
  </si>
  <si>
    <t>592</t>
  </si>
  <si>
    <t>17*0,181</t>
  </si>
  <si>
    <t>75*0,32</t>
  </si>
  <si>
    <t>91*0,295</t>
  </si>
  <si>
    <t>73*0,295</t>
  </si>
  <si>
    <t>592*0,255</t>
  </si>
  <si>
    <t>17*0,185</t>
  </si>
  <si>
    <t>45*0,505</t>
  </si>
  <si>
    <t>45*0,35*0,185</t>
  </si>
  <si>
    <t>271*0,205</t>
  </si>
  <si>
    <t>271*0,3*0,185</t>
  </si>
  <si>
    <t>245*0,205</t>
  </si>
  <si>
    <t>245*0,25*0,185</t>
  </si>
  <si>
    <t>592*0,255*6</t>
  </si>
  <si>
    <t>17*0,185*6</t>
  </si>
  <si>
    <t>45*0,505*6</t>
  </si>
  <si>
    <t>45*0,35*0,185*6</t>
  </si>
  <si>
    <t>271*0,205*6</t>
  </si>
  <si>
    <t>271*0,3*0,185*6</t>
  </si>
  <si>
    <t>245*0,205*6</t>
  </si>
  <si>
    <t>245*0,25*0,185*6</t>
  </si>
  <si>
    <t>2 km</t>
  </si>
  <si>
    <t>883922473</t>
  </si>
  <si>
    <t>2-2 - SO 102 - Neuznatelné náklady</t>
  </si>
  <si>
    <t>2-2 - SO 102 -Neuznatelné náklady - soupis prací</t>
  </si>
  <si>
    <t xml:space="preserve">    5 - Komunikace pozemní</t>
  </si>
  <si>
    <t>111203201</t>
  </si>
  <si>
    <t>Odstranění křovin a stromů s ponecháním kořenů z plochy do 1000 m2</t>
  </si>
  <si>
    <t>-760780647</t>
  </si>
  <si>
    <t>Odstranění křovin a stromů s ponecháním kořenů průměru kmene do 100 mm, při jakémkoliv sklonu terénu mimo LTM, při celkové ploše do 1 000 m2</t>
  </si>
  <si>
    <t xml:space="preserve">Poznámka k souboru cen:_x000D_
1. Cenu -3201 lze použít i pro LTM při jakékoliv celkové ploše jednotlivě přes 30 m2. 2. Ceny jsou určeny pro případy, kdy kořeny (pařezy) se ponechají v půdě z důvodu stabilizace území. 3. V cenách jsou započteny i náklady na případné nutné odklizení na hromady do vzdálenosti 50 m nebo naložení na dopravní prostředek. 4. Množství jednotek se určí samostatně za každý objekt v m2 plochy rovné součtu půdorysných ploch omezených obalovými křivkami korun jednotlivých křovin a stromů, popř. jejich skupin, jejichž koruny se půdorysně překrývají; je-li tento součet ploch větší než půdorysná plocha staveniště, počítá se pouze s plochou staveniště. 5. Ponechané pařezy a kořeny nesmějí přesahovat výšku 150 mm nad přilehlým terénem; v této výšce se také měří průměr kmene. </t>
  </si>
  <si>
    <t>položka výkazu výměr 9</t>
  </si>
  <si>
    <t>111251111</t>
  </si>
  <si>
    <t>Drcení ořezaných větví D do 100 mm s odvozem do 20 km</t>
  </si>
  <si>
    <t>3176249</t>
  </si>
  <si>
    <t>Drcení ořezaných větví strojně - (štěpkování) o průměru větví do 100 mm</t>
  </si>
  <si>
    <t xml:space="preserve">Poznámka k souboru cen:_x000D_
1. V cenách jsou započteny i náklady na naložení na dopravní prostředek, odvoz dřevní drtě do 20 km a se složením. 2. V cenách nejsou započteny náklady na uložení drti na skládku. 3. Měří se objem nadrcené hmoty. </t>
  </si>
  <si>
    <t>předpoklad</t>
  </si>
  <si>
    <t>položka výkazu výměr 46</t>
  </si>
  <si>
    <t>669*0,1</t>
  </si>
  <si>
    <t>618,5</t>
  </si>
  <si>
    <t>"položka výkazu výměr 46</t>
  </si>
  <si>
    <t xml:space="preserve">"položka výkazu výměr </t>
  </si>
  <si>
    <t>618,5*5</t>
  </si>
  <si>
    <t>618,5*1,8</t>
  </si>
  <si>
    <t>1404*0,1</t>
  </si>
  <si>
    <t>"položka výkazu výměr 47</t>
  </si>
  <si>
    <t>1404*0,3</t>
  </si>
  <si>
    <t>(1404-669)*0,1</t>
  </si>
  <si>
    <t>1404</t>
  </si>
  <si>
    <t>1404*0,015</t>
  </si>
  <si>
    <t>351</t>
  </si>
  <si>
    <t>"položka výkazu výměr 42</t>
  </si>
  <si>
    <t>941</t>
  </si>
  <si>
    <t>"položka výkazu výměr 43</t>
  </si>
  <si>
    <t>331</t>
  </si>
  <si>
    <t>"položka výkazu výměr 44</t>
  </si>
  <si>
    <t>113</t>
  </si>
  <si>
    <t>184911311</t>
  </si>
  <si>
    <t>Položení mulčovací textilie v rovině a svahu do 1:5</t>
  </si>
  <si>
    <t>-899541782</t>
  </si>
  <si>
    <t>Položení mulčovací textilie proti prorůstání plevelů kolem vysázených rostlin v rovině nebo na svahu do 1:5</t>
  </si>
  <si>
    <t xml:space="preserve">Poznámka k souboru cen:_x000D_
1. V cenách o sklonu svahu přes 1:1 jsou uvažovány podmínky pro svahy běžně schůdné; bez použití lezeckých technik. V případě použití lezeckých technik se tyto náklady oceňují individuálně. </t>
  </si>
  <si>
    <t>R-001-005</t>
  </si>
  <si>
    <t>Fólie protirůstová</t>
  </si>
  <si>
    <t>516747035</t>
  </si>
  <si>
    <t>11*1,1</t>
  </si>
  <si>
    <t>18491120R</t>
  </si>
  <si>
    <t>Rozprostření valounků velikosti do 0,3 m v rovině a svahu do 1:5</t>
  </si>
  <si>
    <t>906657141</t>
  </si>
  <si>
    <t>Rozprostření valounků frakce 4-8  mezi dlažbu</t>
  </si>
  <si>
    <t>583374030</t>
  </si>
  <si>
    <t>kamenivo dekorační (kačírek) frakce 16/32</t>
  </si>
  <si>
    <t>-995984624</t>
  </si>
  <si>
    <t>11*0,3*1,8</t>
  </si>
  <si>
    <t>Komunikace pozemní</t>
  </si>
  <si>
    <t>"položka výkazu výměr 41</t>
  </si>
  <si>
    <t>položka výkazu výměr 43</t>
  </si>
  <si>
    <t>položka výkazu výměr 29</t>
  </si>
  <si>
    <t>22*1,01</t>
  </si>
  <si>
    <t>79</t>
  </si>
  <si>
    <t>79*1,01</t>
  </si>
  <si>
    <t>78*0,8</t>
  </si>
  <si>
    <t>764</t>
  </si>
  <si>
    <t>106</t>
  </si>
  <si>
    <t>položka výkazu výměr 22</t>
  </si>
  <si>
    <t>764*1,01</t>
  </si>
  <si>
    <t>položka výkazu výměr 24</t>
  </si>
  <si>
    <t>27*1,01</t>
  </si>
  <si>
    <t>položka výkazu výměr 23</t>
  </si>
  <si>
    <t>106*1,01</t>
  </si>
  <si>
    <t>78*1,01</t>
  </si>
  <si>
    <t>"položka výkazu výměr  26</t>
  </si>
  <si>
    <t>55*1,01</t>
  </si>
  <si>
    <t>339921132</t>
  </si>
  <si>
    <t>Osazování betonových palisád do betonového základu v řadě výšky prvku přes 0,5 do 1 m</t>
  </si>
  <si>
    <t>681189352</t>
  </si>
  <si>
    <t>Osazování palisád betonových v řadě se zabetonováním výšky palisády přes 500 do 1000 mm</t>
  </si>
  <si>
    <t xml:space="preserve">Poznámka k souboru cen:_x000D_
1. V cenách nejsou započteny náklady na zřízení rýhy nebo jámy a na dodání palisád; tyto se oceňují ve specifikaci. 2. Ceny lze použít pro palisády o jakémkoli tvaru průřezu. 3. Měrnou jednotkou (u položek číslo -1131 až -1144) se rozumí metr délky palisádové stěny. 4. Výškou palisády je uvažována celková délka osazovaného prvku. </t>
  </si>
  <si>
    <t>položka výkazu výměr 28</t>
  </si>
  <si>
    <t>11,5</t>
  </si>
  <si>
    <t>59228284R</t>
  </si>
  <si>
    <t>palisáda  přírodní 12 x 16,5 x 100 cm</t>
  </si>
  <si>
    <t>-1325895416</t>
  </si>
  <si>
    <t>"11,5/0,12=95,833 "96*1,01</t>
  </si>
  <si>
    <t>115*0,15*0,10</t>
  </si>
  <si>
    <t>78*0,8*0,3*0,1</t>
  </si>
  <si>
    <t>764*0,3*0,1</t>
  </si>
  <si>
    <t>106*0,3*0,1</t>
  </si>
  <si>
    <t>27*0,3*0,1</t>
  </si>
  <si>
    <t>55*0,25*0,10</t>
  </si>
  <si>
    <t>11,5*0,25*0,1</t>
  </si>
  <si>
    <t>"položka výkazu výměr 21-26</t>
  </si>
  <si>
    <t>"předpoklad "20</t>
  </si>
  <si>
    <t>"položka výkazu výměr 48</t>
  </si>
  <si>
    <t>1332362626</t>
  </si>
  <si>
    <t>"položka  výkazu výměr  49</t>
  </si>
  <si>
    <t>680</t>
  </si>
  <si>
    <t>76769180R</t>
  </si>
  <si>
    <t xml:space="preserve">Úprava kovové brány </t>
  </si>
  <si>
    <t>1817558777</t>
  </si>
  <si>
    <t>Vyvěšení nebo zavěšení kovových křídel – ostatní práce s případným uložením a opětovným zavěšením po provedení stavebních změn vrat,Úprava kovové brány , odřezání a zavaření</t>
  </si>
  <si>
    <t>položka výkazu výměr 38</t>
  </si>
  <si>
    <t>919735111</t>
  </si>
  <si>
    <t>Řezání stávajícího živičného krytu hl do 50 mm</t>
  </si>
  <si>
    <t>-386102153</t>
  </si>
  <si>
    <t>Řezání stávajícího živičného krytu nebo podkladu hloubky do 50 mm</t>
  </si>
  <si>
    <t xml:space="preserve">Poznámka k souboru cen:_x000D_
1. V cenách jsou započteny i náklady na spotřebu vody. </t>
  </si>
  <si>
    <t>"položka  výkazu výměr 2</t>
  </si>
  <si>
    <t>255</t>
  </si>
  <si>
    <t>255*0,256</t>
  </si>
  <si>
    <t>4 km na skládku obce</t>
  </si>
  <si>
    <t>255*0,256*3</t>
  </si>
  <si>
    <t>"položka  výkazu výměr 3</t>
  </si>
  <si>
    <t>23*0,098</t>
  </si>
  <si>
    <t>113107141</t>
  </si>
  <si>
    <t>Odstranění podkladu pl do 50 m2 živičných tl 50 mm</t>
  </si>
  <si>
    <t>1013502076</t>
  </si>
  <si>
    <t>Odstranění podkladů nebo krytů s přemístěním hmot na skládku na vzdálenost do 3 m nebo s naložením na dopravní prostředek v ploše jednotlivě do 50 m2 živičných, o tl. vrstvy do 50 mm</t>
  </si>
  <si>
    <t>"položka výkazu výměr 18</t>
  </si>
  <si>
    <t>4*0,6</t>
  </si>
  <si>
    <t>12*0,3</t>
  </si>
  <si>
    <t>R-096-001</t>
  </si>
  <si>
    <t>Vytrhání prefabrik rigolu</t>
  </si>
  <si>
    <t>1269043507</t>
  </si>
  <si>
    <t>Vytrhání prefabrik žlabu</t>
  </si>
  <si>
    <t>položka výkazu výměr 7</t>
  </si>
  <si>
    <t>961044111</t>
  </si>
  <si>
    <t>Bourání základů z betonu prostého</t>
  </si>
  <si>
    <t>1989247087</t>
  </si>
  <si>
    <t>Bourání základů z betonu prostého</t>
  </si>
  <si>
    <t>6*0,3*0,3*0,5</t>
  </si>
  <si>
    <t>6*0,3*0,3*0,5*2</t>
  </si>
  <si>
    <t>4*0,08</t>
  </si>
  <si>
    <t>4*0,6*0,185</t>
  </si>
  <si>
    <t>37*0,185</t>
  </si>
  <si>
    <t>4*0,255</t>
  </si>
  <si>
    <t>10*0,295</t>
  </si>
  <si>
    <t>28*0,295</t>
  </si>
  <si>
    <t>16*0,235</t>
  </si>
  <si>
    <t>22*0,295</t>
  </si>
  <si>
    <t>22*0,281</t>
  </si>
  <si>
    <t>43*0,255</t>
  </si>
  <si>
    <t>12*0,208</t>
  </si>
  <si>
    <t>12*0,3*0,185</t>
  </si>
  <si>
    <t>74</t>
  </si>
  <si>
    <t>23*0,098*6</t>
  </si>
  <si>
    <t>6*0,3*0,3*0,5*2*6</t>
  </si>
  <si>
    <t>4*0,6*0,185*6</t>
  </si>
  <si>
    <t>37*0,185*6</t>
  </si>
  <si>
    <t>43*0,255*6</t>
  </si>
  <si>
    <t>12*0,208*6</t>
  </si>
  <si>
    <t>12*0,3*0,185*6</t>
  </si>
  <si>
    <t>76</t>
  </si>
  <si>
    <t>"položka  výkazu výměr 6</t>
  </si>
  <si>
    <t>3*0,054</t>
  </si>
  <si>
    <t>77</t>
  </si>
  <si>
    <t>966075141</t>
  </si>
  <si>
    <t>Odstranění kovového zábradlí vcelku</t>
  </si>
  <si>
    <t>283732494</t>
  </si>
  <si>
    <t>Odstranění různých konstrukcí na mostech kovového zábradlí vcelku</t>
  </si>
  <si>
    <t>"položka  výkazu výměr 5</t>
  </si>
  <si>
    <t>78</t>
  </si>
  <si>
    <t>966052111</t>
  </si>
  <si>
    <t>Bourání sloupků a vzpěr ŽB plotových zasypaných zeminou</t>
  </si>
  <si>
    <t>-356413007</t>
  </si>
  <si>
    <t>Bourání plotových sloupků a vzpěr železobetonových výšky do 2,5 m zasypaných zeminou</t>
  </si>
  <si>
    <t>966072824</t>
  </si>
  <si>
    <t>Rozebrání oplocení z vlnitého nebo profilového plechu hmotnosti do 70 kg</t>
  </si>
  <si>
    <t>801177209</t>
  </si>
  <si>
    <t>Rozebrání oplocení z dílců plechových vlnitých nebo profilovaných, hmotnosti 1m oplocení přes 50 do 70 kg</t>
  </si>
  <si>
    <t xml:space="preserve">Poznámka k souboru cen:_x000D_
1. V cenách nejsou započteny náklady na demontáž sloupků. </t>
  </si>
  <si>
    <t>80</t>
  </si>
  <si>
    <t>997221612</t>
  </si>
  <si>
    <t>Nakládání vybouraných hmot na dopravní prostředky pro vodorovnou dopravu</t>
  </si>
  <si>
    <t>774775061</t>
  </si>
  <si>
    <t>Nakládání na dopravní prostředky pro vodorovnou dopravu vybouraných hmot</t>
  </si>
  <si>
    <t>10*0,018</t>
  </si>
  <si>
    <t>9*0,665</t>
  </si>
  <si>
    <t>997221571</t>
  </si>
  <si>
    <t>Vodorovná doprava vybouraných hmot do 1 km</t>
  </si>
  <si>
    <t>-611549679</t>
  </si>
  <si>
    <t>Vodorovná doprava vybouraných hmot bez naložení, ale se složením a s hrubým urovnáním na vzdálenost do 1 km</t>
  </si>
  <si>
    <t xml:space="preserve">Poznámka k souboru cen:_x000D_
1. Ceny nelze použít pro vodorovnou dopravu vybouraných hmot po železnici, po vodě nebo neobvyklými dopravními prostředky. 2. Je-li na dopravní dráze pro vodorovnou dopravu vybouraných hmot překážka, pro kterou je nutno vybourané hmoty překládat z jednoho dopravního prostředku na druhý, oceňuje se tato doprava v každém úseku samostatně. </t>
  </si>
  <si>
    <t>997221579</t>
  </si>
  <si>
    <t>Příplatek ZKD 1 km u vodorovné dopravy vybouraných hmot</t>
  </si>
  <si>
    <t>1095557867</t>
  </si>
  <si>
    <t>Vodorovná doprava vybouraných hmot bez naložení, ale se složením a s hrubým urovnáním na vzdálenost Příplatek k ceně za každý další i započatý 1 km přes 1 km</t>
  </si>
  <si>
    <t xml:space="preserve">"15 km </t>
  </si>
  <si>
    <t>10*0,018*14</t>
  </si>
  <si>
    <t>9*0,665*14</t>
  </si>
  <si>
    <t>3*0,054*6</t>
  </si>
  <si>
    <t xml:space="preserve">3 - Rekonstrukce dešťové kanalizace III. a IV. etapa -náklady kraje 1/2, náklady obce 1/2 nákladů </t>
  </si>
  <si>
    <t xml:space="preserve">3-1 - SO 01.2 Stoka A - 2.úsek + SO 02 Stoka B-soupis prací -náklady kraje 1/2, náklady obce 1/2 nákladů </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</si>
  <si>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</si>
  <si>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 xml:space="preserve">    1 - Zemní práce</t>
  </si>
  <si>
    <t xml:space="preserve">      11 - Zemní práce - přípravné a přidružené práce</t>
  </si>
  <si>
    <t xml:space="preserve">    4 - Vodorovné konstrukce</t>
  </si>
  <si>
    <t xml:space="preserve">    8 - Trubní vedení</t>
  </si>
  <si>
    <t xml:space="preserve">      81 - Potrubí z trub betonových</t>
  </si>
  <si>
    <t xml:space="preserve">      87 - Potrubí z trub plastických a skleněných</t>
  </si>
  <si>
    <t xml:space="preserve">      89 - Trubní vedení - ostatní konstrukce</t>
  </si>
  <si>
    <t xml:space="preserve">    9 - Ostatní konstrukce a práce-bourání</t>
  </si>
  <si>
    <t>119001401</t>
  </si>
  <si>
    <t>Dočasné zajištění potrubí ocelového nebo litinového DN do 200</t>
  </si>
  <si>
    <t>CS ÚRS 2017 01</t>
  </si>
  <si>
    <t>24058350</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</si>
  <si>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potrubí ocelového nebo litinového, jmenovité světlosti DN do 200</t>
  </si>
  <si>
    <t>58*1,2</t>
  </si>
  <si>
    <t>119001412</t>
  </si>
  <si>
    <t>Dočasné zajištění potrubí betonového, ŽB nebo kameninového DN do 500</t>
  </si>
  <si>
    <t>790554295</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</si>
  <si>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potrubí betonového, kameninového nebo železobetonového, světlosti DN přes 200 do 500</t>
  </si>
  <si>
    <t>38*1,3</t>
  </si>
  <si>
    <t>119001421</t>
  </si>
  <si>
    <t>Dočasné zajištění kabelů a kabelových tratí ze 3 volně ložených kabelů</t>
  </si>
  <si>
    <t>-1441284092</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</si>
  <si>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kabelů a kabelových tratí z volně ložených kabelů a to do 3 kabelů</t>
  </si>
  <si>
    <t>3*1,2</t>
  </si>
  <si>
    <t>130001101</t>
  </si>
  <si>
    <t>Příplatek za ztížení vykopávky v blízkosti podzemního vedení</t>
  </si>
  <si>
    <t>-1574318669</t>
  </si>
  <si>
    <t>Příplatek k cenám hloubených vykopávek za ztížení vykopávky v blízkosti podzemního vedení nebo výbušnin pro jakoukoliv třídu horniny</t>
  </si>
  <si>
    <t xml:space="preserve">Poznámka k souboru cen:_x000D_
1. Cena je určena: a) i pro soubor cen 123 . 0-21 Vykopávky zářezů se šikmými stěnami pro podzemní vedení části A 02, b) pro podzemní vedení procházející hloubenou vykopávkou nebo uložené ve stěně výkopu při jakékoliv hloubce vedení pod původním terénem nebo jeho výšce nade dnem výkopu a jakémkoliv směru vedení ke stranám výkopu; c) pro výbušniny nezaložené dodavatelem. 2. Cenu lze použít i tehdy, narazí-li se na vedení nebo výbušninu až při vykopávce a to pro zbývající objem výkopu, který je projektantem nebo investorem označen, v němž by toto nebo jiné nepředvídané vedení nebo výbušnina mohlo být uloženo. Toto ustanovení neplatí pro objem hornin tř. 6 a 7. 3. Cenu nelze použít pro ztížení vykopávky v blízkosti podzemních vedení nebo výbušnin, u nichž je projektem zakázáno použít při vykopávce kovové nástroje nebo nářadí. 4. Množství ztížení vykopávky v blízkosti a) podzemního vedení, jehož půdorysná a výšková poloha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 - není v projektu uvedena, avšak která podle projektu nebo sdělení investora jsou pravděpodobně ve výkopišti uložena, se rovná objemu výkopu, který je projektantem nebo investorem označen. b) výbušniny, určí vždy projektant nebo investor, ať je v projektu uvedeno či neuvedeno. 5. Je-li vedení uloženo ve výkopišti tak, že se vykopávka v celém výše popsaném objemu nevykopává, např. blízko stěn nebo dna výkopu, oceňuje se ztížení vykopávky jen pro tu část objemu, v níž se ztížená vykopávka provádí. 6. Jsou-li ve výkopišti dvě vedení položena tak blízko sebe, že se výše uvedené objemy pro obě vedení pronikají, určí se množství ztížení vykopávky tak, aby se pronik započetl jen jednou. 7. Objem ztížení vykopávky se od celkového objemu výkopu neodečítá. 8. Dočasné zajištění různých podzemních vedení ve výkopišti se oceňuje cenami souboru cen 119 00-14 Dočasné zajištění podzemního potrubí nebo vedení ve výkopišti. </t>
  </si>
  <si>
    <t>131351101</t>
  </si>
  <si>
    <t>Hloubení jam do 15 m3 nezapažených v hornině tř. 4 při překopech inženýrských sítí</t>
  </si>
  <si>
    <t>-1716442684</t>
  </si>
  <si>
    <t>Hloubení nezapažených jam a zářezů při překopech inženýrských sítí strojně objemu do 15 m3 s urovnáním dna do předepsaného profilu a spádu v hornině tř. 4</t>
  </si>
  <si>
    <t>PD příl D1.1,D1.9</t>
  </si>
  <si>
    <t>výústní objekt</t>
  </si>
  <si>
    <t>132201202</t>
  </si>
  <si>
    <t>Hloubení rýh š do 2000 mm v hornině tř. 3 objemu do 1000 m3</t>
  </si>
  <si>
    <t>1143859887</t>
  </si>
  <si>
    <t>Hloubení zapažených i nezapažených rýh šířky přes 600 do 2 000 mm s urovnáním dna do předepsaného profilu a spádu v hornině tř. 3 přes 100 do 1 000 m3</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</si>
  <si>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</si>
  <si>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PD příl B,C.3, D.1.1, D.1.2</t>
  </si>
  <si>
    <t>stoka A</t>
  </si>
  <si>
    <t>"potrubí DN 500 bez pažení</t>
  </si>
  <si>
    <t>1,4*1,15*139,8</t>
  </si>
  <si>
    <t>"potrubí DN 400 vč. pažení</t>
  </si>
  <si>
    <t>1,4*1,5*30</t>
  </si>
  <si>
    <t>"potrubí DN 400 bez pažení</t>
  </si>
  <si>
    <t>1,2*1,15*(39,8+124,5-30)</t>
  </si>
  <si>
    <t>"potrubí DN 300 bez pažení</t>
  </si>
  <si>
    <t>1,0*1,15*44</t>
  </si>
  <si>
    <t>stoka B</t>
  </si>
  <si>
    <t>1,2*1,3*10,8</t>
  </si>
  <si>
    <t>1,0*1,2*(420,7-35-175)</t>
  </si>
  <si>
    <t>"potrubí DN 300 vč. pažení</t>
  </si>
  <si>
    <t>1,2*(1,7*5+1,5*175)</t>
  </si>
  <si>
    <t>rozšíření pro šachty a přípojky</t>
  </si>
  <si>
    <t>0,3*1,5*1,1*25+1*1,25*52</t>
  </si>
  <si>
    <t>Součet</t>
  </si>
  <si>
    <t>151101101</t>
  </si>
  <si>
    <t>Zřízení příložného pažení a rozepření stěn rýh hl do 2 m</t>
  </si>
  <si>
    <t>-545221936</t>
  </si>
  <si>
    <t>Zřízení pažení a rozepření stěn rýh pro podzemní vedení pro všechny šířky rýhy příložné pro jakoukoliv mezerovitost, hloubky do 2 m</t>
  </si>
  <si>
    <t>30*1,5*2+35*1,85*2+175*1,5*2</t>
  </si>
  <si>
    <t>151101111</t>
  </si>
  <si>
    <t>Odstranění příložného pažení a rozepření stěn rýh hl do 2 m</t>
  </si>
  <si>
    <t>-1220620158</t>
  </si>
  <si>
    <t>Odstranění pažení a rozepření stěn rýh pro podzemní vedení s uložením materiálu na vzdálenost do 3 m od kraje výkopu příložné, hloubky do 2 m</t>
  </si>
  <si>
    <t>161101101</t>
  </si>
  <si>
    <t>Svislé přemístění výkopku z horniny tř. 1 až 4 hl výkopu do 2,5 m</t>
  </si>
  <si>
    <t>1483850595</t>
  </si>
  <si>
    <t>Svislé přemístění výkopku bez naložení do dopravní nádoby avšak s vyprázdněním dopravní nádoby na hromadu nebo do dopravního prostředku z horniny tř. 1 až 4, při hloubce výkopu přes 1 do 2,5 m</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</si>
  <si>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 2. Ceny pro hloubku přes 1 do 2,5 m, přes 2,5 m do 4 m atd. jsou určeny pro svislé přemístění výkopku od 0 do 2,5 m, od 0 do 4 m atd. 3. Množství materiálu i stavební suti z rozbouraných konstrukcí pro přemístění se rovná objemu konstrukcí před rozbouráním. </t>
  </si>
  <si>
    <t>1196,275+7</t>
  </si>
  <si>
    <t>284852326</t>
  </si>
  <si>
    <t>PD příl B</t>
  </si>
  <si>
    <t>skládka Mrsklesy</t>
  </si>
  <si>
    <t>1203,275</t>
  </si>
  <si>
    <t>63688658</t>
  </si>
  <si>
    <t>1203,275*14</t>
  </si>
  <si>
    <t>171201201</t>
  </si>
  <si>
    <t>Uložení sypaniny na skládky</t>
  </si>
  <si>
    <t>-889473577</t>
  </si>
  <si>
    <t>-36595073</t>
  </si>
  <si>
    <t>Uložení sypaniny poplatek za uložení sypaniny na skládce ( skládkovné )</t>
  </si>
  <si>
    <t>1203,275*1,7</t>
  </si>
  <si>
    <t>174101101</t>
  </si>
  <si>
    <t>Zásyp jam, šachet rýh nebo kolem objektů sypaninou se zhutněním</t>
  </si>
  <si>
    <t>466418714</t>
  </si>
  <si>
    <t>Zásyp sypaninou z jakékoliv horniny s uložením výkopku ve vrstvách se zhutněním jam, šachet, rýh nebo kolem objektů v těchto vykopávkách</t>
  </si>
  <si>
    <t>kubatura výkopu rýh s odpočtem lože a obsypu potrubí</t>
  </si>
  <si>
    <t>1196,275-162,432-444,206</t>
  </si>
  <si>
    <t>odpočty objemů potrubí - stoka A</t>
  </si>
  <si>
    <t xml:space="preserve">"potrubí DN 500 </t>
  </si>
  <si>
    <t>-0,26*0,26*139,8*3,14</t>
  </si>
  <si>
    <t>-0,21*0,21*(39,8+124,5)*3,14</t>
  </si>
  <si>
    <t>"potrubí DN 300</t>
  </si>
  <si>
    <t>-0,16*0,16*44*3,14</t>
  </si>
  <si>
    <t>"potrubí DN 400</t>
  </si>
  <si>
    <t>-0,21*0,21*10,8*3,14</t>
  </si>
  <si>
    <t>-0,16*0,16*420,7*3,14</t>
  </si>
  <si>
    <t>přípojky DN 150, 200</t>
  </si>
  <si>
    <t>-0,09*0,09*52*3,14</t>
  </si>
  <si>
    <t>odpočet objemu šachet</t>
  </si>
  <si>
    <t>-0,65*0,65*1,2*23*3,14-1,5*1,5*1,5*2</t>
  </si>
  <si>
    <t>583442000</t>
  </si>
  <si>
    <t>štěrkodrť frakce 0-63 třída C</t>
  </si>
  <si>
    <t>-24104655</t>
  </si>
  <si>
    <t>P</t>
  </si>
  <si>
    <t>Poznámka k položce:
Drcené kamenivo dle ČSN EN 13242 (kamenivo pro nestmelené směsi …..)</t>
  </si>
  <si>
    <t>453,671*2</t>
  </si>
  <si>
    <t>175151101</t>
  </si>
  <si>
    <t>Obsypání potrubí strojně sypaninou bez prohození, uloženou do 3 m</t>
  </si>
  <si>
    <t>-144861433</t>
  </si>
  <si>
    <t>Obsypání potrubí strojně sypaninou z vhodných hornin tř. 1 až 4 nebo materiálem připraveným podél výkopu ve vzdálenosti do 3 m od jeho kraje, pro jakoukoliv hloubku výkopu a míru zhutnění bez prohození sypaniny</t>
  </si>
  <si>
    <t>0,781*139,8</t>
  </si>
  <si>
    <t xml:space="preserve">"potrubí DN 400 </t>
  </si>
  <si>
    <t>0,604*(39,8+124,5)</t>
  </si>
  <si>
    <t xml:space="preserve">"potrubí DN 300 </t>
  </si>
  <si>
    <t>0,443*44</t>
  </si>
  <si>
    <t>0,604*10,8</t>
  </si>
  <si>
    <t>0,443*420,7</t>
  </si>
  <si>
    <t>0,345*52</t>
  </si>
  <si>
    <t>583373030</t>
  </si>
  <si>
    <t>štěrkopísek (Bratčice) frakce 0-8</t>
  </si>
  <si>
    <t>-534674186</t>
  </si>
  <si>
    <t>Kamenivo přírodní těžené pro stavební účely  PTK  (drobné, hrubé, štěrkopísky) štěrkopísky frakce   0-8 pískovna Bratčice</t>
  </si>
  <si>
    <t>438,746*2</t>
  </si>
  <si>
    <t>-1956851774</t>
  </si>
  <si>
    <t>Zemní práce - přípravné a přidružené práce</t>
  </si>
  <si>
    <t>111301111</t>
  </si>
  <si>
    <t>Sejmutí drnu tl do 100 mm s přemístěním do 50 m nebo naložením na dopravní prostředek</t>
  </si>
  <si>
    <t>-2828158</t>
  </si>
  <si>
    <t>Sejmutí drnu tl. do 100 mm, v jakékoliv ploše</t>
  </si>
  <si>
    <t>112101121</t>
  </si>
  <si>
    <t>Kácení stromů jehličnatých D kmene do 300 mm</t>
  </si>
  <si>
    <t>1216580860</t>
  </si>
  <si>
    <t>Kácení stromů s odřezáním kmene a s odvětvením jehličnatých bez odkornění, kmene průměru přes 100 do 300 mm</t>
  </si>
  <si>
    <t>PD příl D1.1,D2.1,D2.10</t>
  </si>
  <si>
    <t>112201101</t>
  </si>
  <si>
    <t>Odstranění pařezů D do 300 mm</t>
  </si>
  <si>
    <t>-1971406651</t>
  </si>
  <si>
    <t>162301415</t>
  </si>
  <si>
    <t>Vodorovné přemístění kmenů stromů jehličnatých do 5 km D kmene do 300 mm</t>
  </si>
  <si>
    <t>1767629393</t>
  </si>
  <si>
    <t>Vodorovné přemístění větví, kmenů nebo pařezů s naložením, složením a dopravou do 5000 m kmenů stromů jehličnatých, průměru přes 100 do 300 mm</t>
  </si>
  <si>
    <t>162301421</t>
  </si>
  <si>
    <t>Vodorovné přemístění pařezů do 5 km D do 300 mm</t>
  </si>
  <si>
    <t>1197886708</t>
  </si>
  <si>
    <t>Vodorovné přemístění větví, kmenů nebo pařezů s naložením, složením a dopravou do 5000 m pařezů kmenů, průměru přes 100 do 300 mm</t>
  </si>
  <si>
    <t>162702111</t>
  </si>
  <si>
    <t>Vodorovné přemístění drnu bez naložení se složením do 6000 m</t>
  </si>
  <si>
    <t>1118589405</t>
  </si>
  <si>
    <t>Vodorovné přemístění drnu na suchu na vzdálenost přes 5000 do 6000 m</t>
  </si>
  <si>
    <t>181102301</t>
  </si>
  <si>
    <t>Úprava pláně v zářezech bez zhutnění</t>
  </si>
  <si>
    <t>-1052063919</t>
  </si>
  <si>
    <t>Úprava pláně na stavbách dálnic v zářezech mimo skalních bez zhutnění</t>
  </si>
  <si>
    <t>16952363</t>
  </si>
  <si>
    <t>103641010</t>
  </si>
  <si>
    <t>zemina pro terénní úpravy -  ornice</t>
  </si>
  <si>
    <t>-1860228682</t>
  </si>
  <si>
    <t>vč. dovozu</t>
  </si>
  <si>
    <t>0,1*20*1,7</t>
  </si>
  <si>
    <t>181411122</t>
  </si>
  <si>
    <t>Založení lučního trávníku výsevem plochy do 1000 m2 ve svahu do 1:2</t>
  </si>
  <si>
    <t>-261949829</t>
  </si>
  <si>
    <t>Založení trávníku na půdě předem připravené plochy do 1000 m2 výsevem včetně utažení lučního na svahu přes 1:5 do 1:2</t>
  </si>
  <si>
    <t>005724100</t>
  </si>
  <si>
    <t>osivo směs travní parková</t>
  </si>
  <si>
    <t>1540856220</t>
  </si>
  <si>
    <t>osiva pícnin směsi travní balení obvykle 25 kg parková</t>
  </si>
  <si>
    <t>20*0,025</t>
  </si>
  <si>
    <t>997013811</t>
  </si>
  <si>
    <t>Poplatek za uložení stavebního dřevěného odpadu na skládce (skládkovné)</t>
  </si>
  <si>
    <t>-2062257844</t>
  </si>
  <si>
    <t>Poplatek za uložení stavebního odpadu na skládce (skládkovné) dřevěného</t>
  </si>
  <si>
    <t>Vodorovné konstrukce</t>
  </si>
  <si>
    <t>451572111</t>
  </si>
  <si>
    <t>Lože pod potrubí otevřený výkop z kameniva drobného těženého</t>
  </si>
  <si>
    <t>-854103781</t>
  </si>
  <si>
    <t>Lože pod potrubí, stoky a drobné objekty v otevřeném výkopu z kameniva drobného těženého 0 až 4 mm</t>
  </si>
  <si>
    <t xml:space="preserve">Poznámka k souboru cen:_x000D_
1. Ceny -1111 a -1192 lze použít i pro zřízení sběrných vrstev nad drenážními trubkami. 2. V cenách -5111 a -1192 jsou započteny i náklady na prohození výkopku získaného při zemních pracích. </t>
  </si>
  <si>
    <t>0,269*139,8</t>
  </si>
  <si>
    <t>0,216*30</t>
  </si>
  <si>
    <t>0,216*(39,8+124,5-30)</t>
  </si>
  <si>
    <t>0,171*44</t>
  </si>
  <si>
    <t>0,216*10,8</t>
  </si>
  <si>
    <t>0,171*(420,7-35-175)</t>
  </si>
  <si>
    <t>0,171*(35+175)</t>
  </si>
  <si>
    <t>0,145*52</t>
  </si>
  <si>
    <t>452311121</t>
  </si>
  <si>
    <t>Podkladní desky z betonu prostého tř. C 8/10 otevřený výkop</t>
  </si>
  <si>
    <t>2078192554</t>
  </si>
  <si>
    <t>Podkladní a zajišťovací konstrukce z betonu prostého v otevřeném výkopu desky pod potrubí, stoky a drobné objekty z betonu tř. C 8/10</t>
  </si>
  <si>
    <t>"šachty</t>
  </si>
  <si>
    <t>0,1*1,5*1,5*25</t>
  </si>
  <si>
    <t>461211712</t>
  </si>
  <si>
    <t>Patka z lomového kamene pro dlažbu na sucho s vylitím spár cementovou maltou</t>
  </si>
  <si>
    <t>-1102144344</t>
  </si>
  <si>
    <t>Patka z lomového kamene lomařsky upraveného pro dlažbu zděná na sucho s vylitím spár cementovou maltou</t>
  </si>
  <si>
    <t>PD příl D2.10</t>
  </si>
  <si>
    <t>0,8</t>
  </si>
  <si>
    <t>462512270</t>
  </si>
  <si>
    <t>Zához z lomového kamene s proštěrkováním z terénu hmotnost do 200 kg</t>
  </si>
  <si>
    <t>220569044</t>
  </si>
  <si>
    <t>Zához z lomového kamene neupraveného záhozového s proštěrkováním z terénu, hmotnosti jednotlivých kamenů do 200 kg</t>
  </si>
  <si>
    <t>3,3</t>
  </si>
  <si>
    <t>465513427</t>
  </si>
  <si>
    <t>Dlažba z lomového kamene na cementovou maltu s vyspárováním tl 400 mm pro hydromeliorace</t>
  </si>
  <si>
    <t>-639333175</t>
  </si>
  <si>
    <t>Dlažba z lomového kamene lomařsky upraveného na cementovou maltu, s vyspárováním cementovou maltou, tl. kamene 400 mm</t>
  </si>
  <si>
    <t>8,84</t>
  </si>
  <si>
    <t>-1156468471</t>
  </si>
  <si>
    <t>Trubní vedení</t>
  </si>
  <si>
    <t>Potrubí z trub betonových</t>
  </si>
  <si>
    <t>811421111</t>
  </si>
  <si>
    <t>Montáž potrubí z trub betonových s polodrážkou otevřený výkop sklon do 20 % DN 500</t>
  </si>
  <si>
    <t>-71396306</t>
  </si>
  <si>
    <t>Montáž potrubí z trub betonových s polodrážkou v otevřeném výkopu ve sklonu do 20 % DN 500</t>
  </si>
  <si>
    <t>592231250</t>
  </si>
  <si>
    <t>trouba betonová vibrolisovaná propojovací TBH-Q 50/200 PR D 50 x 200 cm</t>
  </si>
  <si>
    <t>-629522479</t>
  </si>
  <si>
    <t>trouba betonová vibrolisovaná propojovací D 50 x 200 cm</t>
  </si>
  <si>
    <t>899623171</t>
  </si>
  <si>
    <t>Obetonování potrubí nebo zdiva stok betonem prostým tř. C 25/30 v otevřeném výkopu</t>
  </si>
  <si>
    <t>-1291450863</t>
  </si>
  <si>
    <t>Obetonování potrubí nebo zdiva stok betonem prostým v otevřeném výkopu, beton tř. C 25/30</t>
  </si>
  <si>
    <t>5,6</t>
  </si>
  <si>
    <t>899643111</t>
  </si>
  <si>
    <t>Bednění pro obetonování potrubí otevřený výkop</t>
  </si>
  <si>
    <t>-422329885</t>
  </si>
  <si>
    <t>Bednění pro obetonování potrubí v otevřeném výkopu</t>
  </si>
  <si>
    <t>891340432</t>
  </si>
  <si>
    <t>Potrubí z trub plastických a skleněných</t>
  </si>
  <si>
    <t>871310310</t>
  </si>
  <si>
    <t>Montáž kanalizačního potrubí hladkého plnostěnného SN 10  z polypropylenu DN 150</t>
  </si>
  <si>
    <t>-1453324033</t>
  </si>
  <si>
    <t>Montáž kanalizačního potrubí z plastů z polypropylenu PP hladkého plnostěnného SN 10 DN 150</t>
  </si>
  <si>
    <t>13,8+21,4</t>
  </si>
  <si>
    <t>286148010</t>
  </si>
  <si>
    <t>trubka kanalizační SN10 PP potrubí DN 150/6m</t>
  </si>
  <si>
    <t>-1444812429</t>
  </si>
  <si>
    <t>trubka kanalizační PP SN10 DN 150/6m</t>
  </si>
  <si>
    <t>Poznámka k položce:
WAVIN kód výrobku: JP000100W . Potrubí je černé barvy s bílou vnitřní stěnou !</t>
  </si>
  <si>
    <t>871315221</t>
  </si>
  <si>
    <t>Kanalizační potrubí z tvrdého PVC jednovrstvé tuhost třídy SN8 DN 160</t>
  </si>
  <si>
    <t>-854887720</t>
  </si>
  <si>
    <t>Kanalizační potrubí z tvrdého PVC v otevřeném výkopu ve sklonu do 20 %, hladkého plnostěnného jednovrstvého, tuhost třídy SN 8 DN 160</t>
  </si>
  <si>
    <t>1,6+7,3</t>
  </si>
  <si>
    <t>871315231</t>
  </si>
  <si>
    <t>Kanalizační potrubí z tvrdého PVC jednovrstvé tuhost třídy SN10 DN 160</t>
  </si>
  <si>
    <t>1020200658</t>
  </si>
  <si>
    <t>Kanalizační potrubí z tvrdého PVC v otevřeném výkopu ve sklonu do 20 %, hladkého plnostěnného jednovrstvého, tuhost třídy SN 10 DN 160</t>
  </si>
  <si>
    <t>0,7+1,2</t>
  </si>
  <si>
    <t>871350310</t>
  </si>
  <si>
    <t>Montáž kanalizačního potrubí hladkého plnostěnného SN 10  z polypropylenu DN 200</t>
  </si>
  <si>
    <t>979656732</t>
  </si>
  <si>
    <t>Montáž kanalizačního potrubí z plastů z polypropylenu PP hladkého plnostěnného SN 10 DN 200</t>
  </si>
  <si>
    <t>0,5+3,8</t>
  </si>
  <si>
    <t>286148020</t>
  </si>
  <si>
    <t>trubka kanalizační SN10 PP potrubí DN 200/6m</t>
  </si>
  <si>
    <t>54940045</t>
  </si>
  <si>
    <t>trubka kanalizační PP SN10 DN 200/6m</t>
  </si>
  <si>
    <t>Poznámka k položce:
WAVIN kód výrobku: JP000110W . Potrubí je černé barvy s bílou vnitřní stěnou !</t>
  </si>
  <si>
    <t>871355221</t>
  </si>
  <si>
    <t>Kanalizační potrubí z tvrdého PVC jednovrstvé tuhost třídy SN8 DN 200</t>
  </si>
  <si>
    <t>-1786437537</t>
  </si>
  <si>
    <t>Kanalizační potrubí z tvrdého PVC v otevřeném výkopu ve sklonu do 20 %, hladkého plnostěnného jednovrstvého, tuhost třídy SN 8 DN 200</t>
  </si>
  <si>
    <t>0,9+1,2</t>
  </si>
  <si>
    <t>871370310</t>
  </si>
  <si>
    <t>Montáž kanalizačního potrubí hladkého plnostěnného SN 10  z polypropylenu DN 300</t>
  </si>
  <si>
    <t>1360001363</t>
  </si>
  <si>
    <t>Montáž kanalizačního potrubí z plastů z polypropylenu PP hladkého plnostěnného SN 10 DN 300</t>
  </si>
  <si>
    <t>44+420,69</t>
  </si>
  <si>
    <t>JP000130W</t>
  </si>
  <si>
    <t>trubka kanalizační plastová  PP potrubí 300x6000 mm SN10</t>
  </si>
  <si>
    <t>ks</t>
  </si>
  <si>
    <t>-1164811348</t>
  </si>
  <si>
    <t>Gravitační rozvody potrubí  PP potrubí 300x6000 mm SN10</t>
  </si>
  <si>
    <t>Poznámka k položce:
Systém pro gravitační venkovní kanalizace, potrubí korugované, materiál plast PP, spojování pomocí hrdla a těsnícího kroužku</t>
  </si>
  <si>
    <t>JF098003W</t>
  </si>
  <si>
    <t>kroužek těsnicí  300</t>
  </si>
  <si>
    <t>469008631</t>
  </si>
  <si>
    <t>Gravitační rozvody těsnění 300</t>
  </si>
  <si>
    <t>871375221</t>
  </si>
  <si>
    <t>Kanalizační potrubí z tvrdého PVC jednovrstvé tuhost třídy SN8 DN 315</t>
  </si>
  <si>
    <t>-884345037</t>
  </si>
  <si>
    <t>Kanalizační potrubí z tvrdého PVC v otevřeném výkopu ve sklonu do 20 %, hladkého plnostěnného jednovrstvého, tuhost třídy SN 8 DN 315</t>
  </si>
  <si>
    <t>871390310</t>
  </si>
  <si>
    <t>Montáž kanalizačního potrubí hladkého plnostěnného SN 10  z polypropylenu DN 400</t>
  </si>
  <si>
    <t>-1736584210</t>
  </si>
  <si>
    <t>Montáž kanalizačního potrubí z plastů z polypropylenu PP hladkého plnostěnného SN 10 DN 400</t>
  </si>
  <si>
    <t>286148050</t>
  </si>
  <si>
    <t>trubka kanalizační SN10  PP potrubí DN 400/6m</t>
  </si>
  <si>
    <t>-1374610436</t>
  </si>
  <si>
    <t>trubka kanalizační PP SN10 DN 400/6m</t>
  </si>
  <si>
    <t>Poznámka k položce:
WAVIN kód výrobku: JP000140W . Potrubí je černé barvy s bílou vnitřní stěnou !</t>
  </si>
  <si>
    <t>871390320</t>
  </si>
  <si>
    <t>Montáž kanalizačního potrubí hladkého plnostěnného SN 12  z polypropylenu DN 400</t>
  </si>
  <si>
    <t>1380956925</t>
  </si>
  <si>
    <t>Montáž kanalizačního potrubí z plastů z polypropylenu PP hladkého plnostěnného SN 12 DN 400</t>
  </si>
  <si>
    <t>39,8+10,8</t>
  </si>
  <si>
    <t>UP546500W</t>
  </si>
  <si>
    <t>trubka kanalizační plastová  PP potrubí 400x5000 mm SN16</t>
  </si>
  <si>
    <t>1007336063</t>
  </si>
  <si>
    <t>Gravitační rozvody  potrubí 2 PP potrubí 400x5000 mm SN16</t>
  </si>
  <si>
    <t>Poznámka k položce:
Systém pro gravitační venkovní kanalizace, potrubí žebrované, materiál plast PP, spojování pomocí hrdla a těsnícího kroužku</t>
  </si>
  <si>
    <t>UF516000W</t>
  </si>
  <si>
    <t>kroužek těsnicí  400</t>
  </si>
  <si>
    <t>-601100601</t>
  </si>
  <si>
    <t>Gravitační rozvody těsnění 400</t>
  </si>
  <si>
    <t>871420310</t>
  </si>
  <si>
    <t>Montáž kanalizačního potrubí hladkého plnostěnného SN 10  z polypropylenu DN 500</t>
  </si>
  <si>
    <t>420681825</t>
  </si>
  <si>
    <t>Montáž kanalizačního potrubí z plastů z polypropylenu PP hladkého plnostěnného SN 10 DN 500</t>
  </si>
  <si>
    <t>286148060</t>
  </si>
  <si>
    <t>trubka kanalizační SN10 PP potrubí DN 500/6m</t>
  </si>
  <si>
    <t>1433763054</t>
  </si>
  <si>
    <t>trubka kanalizační PP SN10 DN 500/6m</t>
  </si>
  <si>
    <t>Poznámka k položce:
WAVIN kód výrobku: JP000160W . Potrubí je černé barvy s bílou vnitřní stěnou !</t>
  </si>
  <si>
    <t>UF517000W</t>
  </si>
  <si>
    <t>kroužek těsnicí 500</t>
  </si>
  <si>
    <t>-1154701034</t>
  </si>
  <si>
    <t>Gravitační rozvody těsnění 500</t>
  </si>
  <si>
    <t>877315211</t>
  </si>
  <si>
    <t>Montáž tvarovek z tvrdého PVC-systém KG nebo z polypropylenu-systém KG 2000 jednoosé DN 150</t>
  </si>
  <si>
    <t>-495570182</t>
  </si>
  <si>
    <t>Montáž tvarovek na kanalizačním potrubí z trub z plastu z tvrdého PVC [systém KG] nebo z polypropylenu [systém KG 2000] v otevřeném výkopu jednoosých DN 150</t>
  </si>
  <si>
    <t>286113590</t>
  </si>
  <si>
    <t>koleno kanalizace plastové KGB 150x15°</t>
  </si>
  <si>
    <t>140665724</t>
  </si>
  <si>
    <t>koleno kanalizace plastové KG 150x15°</t>
  </si>
  <si>
    <t>286113610</t>
  </si>
  <si>
    <t>koleno kanalizace plastové KGB 150x45°</t>
  </si>
  <si>
    <t>1400870223</t>
  </si>
  <si>
    <t>koleno kanalizace plastové KG 150x45°</t>
  </si>
  <si>
    <t>286171620</t>
  </si>
  <si>
    <t>koleno kanalizační PP 15 ° DN 150</t>
  </si>
  <si>
    <t>1595218338</t>
  </si>
  <si>
    <t>koleno kanalizační PP SN 16 15 ° DN 150</t>
  </si>
  <si>
    <t>286171820</t>
  </si>
  <si>
    <t>koleno kanalizační PP 45 ° DN 150</t>
  </si>
  <si>
    <t>1842940731</t>
  </si>
  <si>
    <t>koleno kanalizační PP SN 16 45 ° DN 150</t>
  </si>
  <si>
    <t>7678515</t>
  </si>
  <si>
    <t xml:space="preserve"> přechodka na KG-ME DN 150</t>
  </si>
  <si>
    <t>2124931594</t>
  </si>
  <si>
    <t xml:space="preserve"> kanalizační potrubí z PE-HD pro dešťové kanalizace, uvnitř hladké, vně profilované, dle DIN 11961 a DIN 4262-1  přechodka na KG-ME DN 150</t>
  </si>
  <si>
    <t>Poznámka k položce:
napojuje se na hrdlo potrubí KG</t>
  </si>
  <si>
    <t>AF000002W</t>
  </si>
  <si>
    <t>přesuvka kanalizace plastové  PP SN12 160</t>
  </si>
  <si>
    <t>-1423041411</t>
  </si>
  <si>
    <t>Gravitační rozvody PP SN12  přesuvka 160</t>
  </si>
  <si>
    <t>Poznámka k položce:
Systém pro gravitační venkovní kanalizace, potrubí hladké, materiál plast PP, spojování pomocí hrdla a těsnícího kroužku</t>
  </si>
  <si>
    <t>AF006020W</t>
  </si>
  <si>
    <t>redukce kanalizace plastové PP SN12  redukce 160/110</t>
  </si>
  <si>
    <t>1286450800</t>
  </si>
  <si>
    <t>Gravitační rozvody PP SN12  redukce 160/110</t>
  </si>
  <si>
    <t>877355211</t>
  </si>
  <si>
    <t>Montáž tvarovek z tvrdého PVC-systém KG nebo z polypropylenu-systém KG 2000 jednoosé DN 200</t>
  </si>
  <si>
    <t>-258755844</t>
  </si>
  <si>
    <t>Montáž tvarovek na kanalizačním potrubí z trub z plastu z tvrdého PVC [systém KG] nebo z polypropylenu [systém KG 2000] v otevřeném výkopu jednoosých DN 200</t>
  </si>
  <si>
    <t>7678520</t>
  </si>
  <si>
    <t>přechodka na KG-ME DN 200</t>
  </si>
  <si>
    <t>-213173752</t>
  </si>
  <si>
    <t xml:space="preserve"> kanalizační potrubí z PE-HD pro dešťové kanalizace, uvnitř hladké, vně profilované, dle DIN 11961 a DIN 4262-1 přechodka na KG-ME DN 200</t>
  </si>
  <si>
    <t>AF000003W</t>
  </si>
  <si>
    <t>přesuvka kanalizace plastové PP SN12 200</t>
  </si>
  <si>
    <t>-522847654</t>
  </si>
  <si>
    <t>Gravitační rozvody PP SN12 přesuvka 200</t>
  </si>
  <si>
    <t>286171630</t>
  </si>
  <si>
    <t>koleno kanalizační PP15 ° DN 200</t>
  </si>
  <si>
    <t>-1425224106</t>
  </si>
  <si>
    <t>koleno kanalizační PP SN 16 15 ° DN 200</t>
  </si>
  <si>
    <t>286171830</t>
  </si>
  <si>
    <t>koleno kanalizační PP 45 ° DN 200</t>
  </si>
  <si>
    <t>-411960073</t>
  </si>
  <si>
    <t>koleno kanalizační PP SN 16 45 ° DN 200</t>
  </si>
  <si>
    <t>877375211</t>
  </si>
  <si>
    <t>Montáž tvarovek z tvrdého PVC-systém KG nebo z polypropylenu-systém KG 2000 jednoosé DN 300</t>
  </si>
  <si>
    <t>618492080</t>
  </si>
  <si>
    <t>Montáž tvarovek na kanalizačním potrubí z trub z plastu z tvrdého PVC [systém KG] nebo z polypropylenu [systém KG 2000] v otevřeném výkopu jednoosých DN 300</t>
  </si>
  <si>
    <t>7678530</t>
  </si>
  <si>
    <t>přechodka na KG-ME DN 300</t>
  </si>
  <si>
    <t>-1094917687</t>
  </si>
  <si>
    <t>kanalizační potrubí z PE-HD pro dešťové kanalizace, uvnitř hladké, vně profilované, dle DIN 11961 a DIN 4262-1 přechodka na KG-ME DN 300</t>
  </si>
  <si>
    <t>877375221</t>
  </si>
  <si>
    <t>Montáž tvarovek z tvrdého PVC-systém KG nebo z polypropylenu-systém KG 2000 dvouosé DN 300</t>
  </si>
  <si>
    <t>-231581820</t>
  </si>
  <si>
    <t>Montáž tvarovek na kanalizačním potrubí z trub z plastu z tvrdého PVC [systém KG] nebo z polypropylenu [systém KG 2000] v otevřeném výkopu dvouosých DN 300</t>
  </si>
  <si>
    <t>JF011104W</t>
  </si>
  <si>
    <t>odbočka kanalizační plastová s hrdlem PP 300/200/45°</t>
  </si>
  <si>
    <t>795848385</t>
  </si>
  <si>
    <t>Gravitační rozvody  PP odbočka 300/200/45°</t>
  </si>
  <si>
    <t>JF011103W</t>
  </si>
  <si>
    <t>odbočka kanalizační plastová s hrdlem PP 300/150/45°</t>
  </si>
  <si>
    <t>548278386</t>
  </si>
  <si>
    <t>Gravitační rozvody PP odbočka 300/150/45°</t>
  </si>
  <si>
    <t>JF01</t>
  </si>
  <si>
    <t>kolmé sedlo DN 150 KG na hlavní potrubí DN 300 PA 1530</t>
  </si>
  <si>
    <t>-278656037</t>
  </si>
  <si>
    <t>877395221</t>
  </si>
  <si>
    <t>Montáž tvarovek z tvrdého PVC-systém KG nebo z polypropylenu-systém KG 2000 dvouosé DN 400</t>
  </si>
  <si>
    <t>1444987532</t>
  </si>
  <si>
    <t>Montáž tvarovek na kanalizačním potrubí z trub z plastu z tvrdého PVC [systém KG] nebo z polypropylenu [systém KG 2000] v otevřeném výkopu dvouosých DN 400</t>
  </si>
  <si>
    <t>JF011106W</t>
  </si>
  <si>
    <t>odbočka kanalizační plastová s hrdlem PP 400/150/45°</t>
  </si>
  <si>
    <t>810139380</t>
  </si>
  <si>
    <t>Gravitační rozvody PP odbočka 400/150/45°</t>
  </si>
  <si>
    <t>JF011107W</t>
  </si>
  <si>
    <t>odbočka kanalizační plastová s hrdlem  PP 400/200/45°</t>
  </si>
  <si>
    <t>-682252216</t>
  </si>
  <si>
    <t>Gravitační rozvody PP odbočka 400/200/45°</t>
  </si>
  <si>
    <t>83</t>
  </si>
  <si>
    <t>JF02</t>
  </si>
  <si>
    <t>kolmé sedlo DN 150 KG na hlavní potrubí DN 400 PA 1540</t>
  </si>
  <si>
    <t>-730187972</t>
  </si>
  <si>
    <t>84</t>
  </si>
  <si>
    <t>877425221</t>
  </si>
  <si>
    <t>Montáž tvarovek z tvrdého PVC-systém KG nebo z polypropylenu-systém KG 2000 dvouosé DN 500</t>
  </si>
  <si>
    <t>-1143559499</t>
  </si>
  <si>
    <t>85</t>
  </si>
  <si>
    <t>JF011115W</t>
  </si>
  <si>
    <t>odbočka kanalizační plastová s hrdlem PP 500/200/45°</t>
  </si>
  <si>
    <t>1073745721</t>
  </si>
  <si>
    <t>Gravitační rozvody PP odbočka 500/200/45°</t>
  </si>
  <si>
    <t>86</t>
  </si>
  <si>
    <t>JF011114W</t>
  </si>
  <si>
    <t>odbočka kanalizační plastová s hrdlem PP 500/150/45°</t>
  </si>
  <si>
    <t>-32960168</t>
  </si>
  <si>
    <t>Gravitační rozvody PP odbočka 500/150/45°</t>
  </si>
  <si>
    <t>JF03</t>
  </si>
  <si>
    <t>kolmé sedlo DN 150 KG na hlavní potrubí DN 500 PA 1550</t>
  </si>
  <si>
    <t>-1952531418</t>
  </si>
  <si>
    <t>88</t>
  </si>
  <si>
    <t>891379111</t>
  </si>
  <si>
    <t>Montáž navrtávacích pasů na potrubí z jakýchkoli trub DN 300</t>
  </si>
  <si>
    <t>-554037576</t>
  </si>
  <si>
    <t>Montáž vodovodních armatur na potrubí navrtávacích pasů s ventilem Jt 1 MPa, na potrubí z trub litinových, ocelových nebo plastických hmot DN 300</t>
  </si>
  <si>
    <t>891399111</t>
  </si>
  <si>
    <t>Montáž navrtávacích pasů na potrubí z jakýchkoli trub DN 400</t>
  </si>
  <si>
    <t>-1717935183</t>
  </si>
  <si>
    <t>Montáž vodovodních armatur na potrubí navrtávacích pasů s ventilem Jt 1 MPa, na potrubí z trub litinových, ocelových nebo plastických hmot DN 400</t>
  </si>
  <si>
    <t>90</t>
  </si>
  <si>
    <t>891429111</t>
  </si>
  <si>
    <t>Montáž navrtávacích pasů na potrubí z jakýchkoli trub DN 500</t>
  </si>
  <si>
    <t>863463056</t>
  </si>
  <si>
    <t>Montáž vodovodních armatur na potrubí navrtávacích pasů s ventilem Jt 1 MPa, na potrubí z trub litinových, ocelových nebo plastických hmot DN 500</t>
  </si>
  <si>
    <t>998276101</t>
  </si>
  <si>
    <t>Přesun hmot pro trubní vedení z trub z plastických hmot otevřený výkop</t>
  </si>
  <si>
    <t>35108239</t>
  </si>
  <si>
    <t>Přesun hmot pro trubní vedení hloubené z trub z plastických hmot nebo sklolaminátových pro vodovody nebo kanalizace v otevřeném výkopu dopravní vzdálenost do 15 m</t>
  </si>
  <si>
    <t>Trubní vedení - ostatní konstrukce</t>
  </si>
  <si>
    <t>92</t>
  </si>
  <si>
    <t>35931023</t>
  </si>
  <si>
    <t>Výplň stok - zafoukání popílkocementem</t>
  </si>
  <si>
    <t>1612826230</t>
  </si>
  <si>
    <t>Výplň za rubem cihelného zdiva stok ve štole prostým betonem tř. C 8/10</t>
  </si>
  <si>
    <t>PD příl D1.1,D1.9,D2.1,D2.10</t>
  </si>
  <si>
    <t>stoka A + B</t>
  </si>
  <si>
    <t>35+21</t>
  </si>
  <si>
    <t>93</t>
  </si>
  <si>
    <t>894212141</t>
  </si>
  <si>
    <t>Šachty kanalizační čtvercové z prostého betonu na potrubí DN 450 nebo 500 dno beton tř. C 25/30</t>
  </si>
  <si>
    <t>1451487340</t>
  </si>
  <si>
    <t>Šachty kanalizační z prostého betonu výšky vstupu do 1,50 m čtvercové s obložením dna betonem tř. C 25/30, na potrubí DN 450 nebo 500</t>
  </si>
  <si>
    <t>94</t>
  </si>
  <si>
    <t>894411311</t>
  </si>
  <si>
    <t>Osazení železobetonových dílců pro šachty skruží rovných</t>
  </si>
  <si>
    <t>902517091</t>
  </si>
  <si>
    <t>95</t>
  </si>
  <si>
    <t>592243050</t>
  </si>
  <si>
    <t>skruž betonová šachetní TBS-Q.1 100/25 D100x25x12 cm</t>
  </si>
  <si>
    <t>856021619</t>
  </si>
  <si>
    <t>skruž betonová šachtová 100x25x12 cm</t>
  </si>
  <si>
    <t>592243060</t>
  </si>
  <si>
    <t>skruž betonová šachetní TBS-Q.1 100/50 D100x50x12 cm</t>
  </si>
  <si>
    <t>-23873081</t>
  </si>
  <si>
    <t>skruž betonová šachtová 100x50x12 cm</t>
  </si>
  <si>
    <t>97</t>
  </si>
  <si>
    <t>894412411</t>
  </si>
  <si>
    <t>Osazení železobetonových dílců pro šachty skruží přechodových</t>
  </si>
  <si>
    <t>-1530437681</t>
  </si>
  <si>
    <t>592243150</t>
  </si>
  <si>
    <t>deska betonová zákrytová TZK-Q.1 100-63/17 100/62,5 x 16,5 cm</t>
  </si>
  <si>
    <t>495958065</t>
  </si>
  <si>
    <t>prefabrikáty pro vstupní šachty a drenážní šachtice (betonové a železobetonové) šachty pro odpadní kanály a potrubí uložená v zemi deska zákrytová TZK-Q.1 100-80/17 100/80 x 16,5</t>
  </si>
  <si>
    <t>99</t>
  </si>
  <si>
    <t>592243120</t>
  </si>
  <si>
    <t>konus šachetní betonový TBR-Q.1 100-63/58/12 KPS 100x62,5x58 cm</t>
  </si>
  <si>
    <t>-1839539919</t>
  </si>
  <si>
    <t>konus šachetní betonový kapsové plastové stupadlo 100x62,5x58 cm</t>
  </si>
  <si>
    <t>592243200</t>
  </si>
  <si>
    <t>prstenec šachetní betonový vyrovnávací TBW-Q.1 63/6 62,5 x 12 x 6 cm</t>
  </si>
  <si>
    <t>-1909962175</t>
  </si>
  <si>
    <t>prstenec šachetní betonový vyrovnávací 62,5x12x6 cm</t>
  </si>
  <si>
    <t>101</t>
  </si>
  <si>
    <t>592243210</t>
  </si>
  <si>
    <t>prstenec šachetní betonový vyrovnávací TBW-Q.1 63/8 62,5 x 12 x 6 cm</t>
  </si>
  <si>
    <t>33611992</t>
  </si>
  <si>
    <t>prstenec šachetní betonový vyrovnávací 63/8 62,5 x 12 x 8 cm</t>
  </si>
  <si>
    <t>102</t>
  </si>
  <si>
    <t>592243230</t>
  </si>
  <si>
    <t>prstenec šachetní betonový vyrovnávací TBW-Q.1 63/10 62,5 x 12 x 10 cm</t>
  </si>
  <si>
    <t>1312189153</t>
  </si>
  <si>
    <t>prstenec šachetní betonový vyrovnávací 62,5x12x10 cm</t>
  </si>
  <si>
    <t>103</t>
  </si>
  <si>
    <t>592243250</t>
  </si>
  <si>
    <t>prstenec šachetní betonový vyrovnávací TBW-Q.1 63/12 62,5 x 12 x 12 cm</t>
  </si>
  <si>
    <t>885622900</t>
  </si>
  <si>
    <t>Prefabrikáty pro vstupní šachty a drenážní šachtice (betonové a železobetonové) šachty pro odpadní kanály a potrubí uložená v zemi vyrovnávací prstence TBW-Q.1 63/10  62,5 x 12 x 12</t>
  </si>
  <si>
    <t>104</t>
  </si>
  <si>
    <t>894414111</t>
  </si>
  <si>
    <t>Osazení železobetonových dílců pro šachty skruží základových</t>
  </si>
  <si>
    <t>1582658825</t>
  </si>
  <si>
    <t>592243370</t>
  </si>
  <si>
    <t>dno betonové šachty kanalizační přímé TBZ-Q.1 100/60 V max. 40 100/60x40 cm</t>
  </si>
  <si>
    <t>-368089008</t>
  </si>
  <si>
    <t>dno betonové šachty kanalizační přímé V max. 40 100/60x40 cm</t>
  </si>
  <si>
    <t>592243380</t>
  </si>
  <si>
    <t>dno betonové šachty kanalizační přímé TBZ-Q.1 100/80 V max. 50 100/80x50 cm</t>
  </si>
  <si>
    <t>-1783362903</t>
  </si>
  <si>
    <t>dno betonové šachty kanalizační přímé 100x80x50 cm</t>
  </si>
  <si>
    <t>107</t>
  </si>
  <si>
    <t>592243390</t>
  </si>
  <si>
    <t>dno betonové šachty kanalizační přímé TBZ-Q.1 100/100 V max. 60 100/100x60 cm</t>
  </si>
  <si>
    <t>558969792</t>
  </si>
  <si>
    <t>dno betonové šachty kanalizační přímé 100x100x60 cm</t>
  </si>
  <si>
    <t>108</t>
  </si>
  <si>
    <t>592243480</t>
  </si>
  <si>
    <t>těsnění elastomerové pro spojení šachetních dílů EMT DN 1000</t>
  </si>
  <si>
    <t>365750318</t>
  </si>
  <si>
    <t>prefabrikáty pro vstupní šachty a drenážní šachtice (betonové a železobetonové) šachty pro odpadní kanály a potrubí uložená v zemi těsnění elastomerové pro spojení šachetních dílů EMT DN 1000</t>
  </si>
  <si>
    <t>109</t>
  </si>
  <si>
    <t>245515270</t>
  </si>
  <si>
    <t>profil těsnící bobtnající 2005 š.20 mm  bal. 10 m</t>
  </si>
  <si>
    <t>321555977</t>
  </si>
  <si>
    <t>profil těsnící bobtnající š.20 mm  bal. 10 m</t>
  </si>
  <si>
    <t>Poznámka k položce:
Těsnicí bobtnající profil nerozpustný ve vodě, při styku s vodou bobtná. dvojitě bobtnající profil s nosným dutým jádrem</t>
  </si>
  <si>
    <t>šachty Š1A2 a Š17</t>
  </si>
  <si>
    <t>1,2*4+3,14*(0,3+0,6*2)*1,1</t>
  </si>
  <si>
    <t>1,2*4+3,14*(0,4+0,5+0,6)*1,1</t>
  </si>
  <si>
    <t>110</t>
  </si>
  <si>
    <t>894608112</t>
  </si>
  <si>
    <t>Výztuž šachet z betonářské oceli 10 505</t>
  </si>
  <si>
    <t>-1119744933</t>
  </si>
  <si>
    <t>Výztuž šachet z betonářské oceli 10 505 (R) nebo BSt 500</t>
  </si>
  <si>
    <t>111</t>
  </si>
  <si>
    <t>894608211</t>
  </si>
  <si>
    <t>Výztuž šachet ze svařovaných sítí typu Kari</t>
  </si>
  <si>
    <t>-1042825465</t>
  </si>
  <si>
    <t>112</t>
  </si>
  <si>
    <t>898161131</t>
  </si>
  <si>
    <t>Sanace potrubí vložkování skelným rukávcem DN 500 tl.8,0 mm</t>
  </si>
  <si>
    <t>-451780152</t>
  </si>
  <si>
    <t>Sanace vodovodního potrubí litinového, ocelového nebo betonového vložkování stávajícího potrubí skelným rukávcem [UV-Liner] sanační tloušťky 8 mm DN 500</t>
  </si>
  <si>
    <t>899104111</t>
  </si>
  <si>
    <t>Osazení poklopů litinových nebo ocelových včetně rámů hmotnosti nad 150 kg</t>
  </si>
  <si>
    <t>-1650134438</t>
  </si>
  <si>
    <t>Osazení poklopů litinových a ocelových včetně rámů hmotnosti jednotlivě přes 150 kg</t>
  </si>
  <si>
    <t>114</t>
  </si>
  <si>
    <t>KBL71B</t>
  </si>
  <si>
    <t>Kanalizační poklop rám litinový v.100mm, bez vybrání pro lapač, B 125 bez odvětrání</t>
  </si>
  <si>
    <t>-349666821</t>
  </si>
  <si>
    <t>Kanalizační poklop rám litinový v.100mm bez vybrání pro lapač B 125 bez odvětrání</t>
  </si>
  <si>
    <t>KDB83B</t>
  </si>
  <si>
    <t>Kanalizační poklop  rám betonolitinový v.160mm,bez vybrání pro lapač, D 400 bez odvětrání, bez čepu</t>
  </si>
  <si>
    <t>1164310912</t>
  </si>
  <si>
    <t>Kanalizační poklop rám betonolitinový v.160mm bez vybrání pro lapač D 400 bez odvětrání, bez čepu</t>
  </si>
  <si>
    <t>116</t>
  </si>
  <si>
    <t>KDL81B</t>
  </si>
  <si>
    <t>Kanalizační poklop rám litinový v.100mm, bez vybrání pro lapač, D 400 bez odvětrání</t>
  </si>
  <si>
    <t>1804294535</t>
  </si>
  <si>
    <t>Kanalizační poklop rám litinový v.100mm bez vybrání pro lapač D 400 bez odvětrání</t>
  </si>
  <si>
    <t>117</t>
  </si>
  <si>
    <t>1846378042</t>
  </si>
  <si>
    <t>Ostatní konstrukce a práce-bourání</t>
  </si>
  <si>
    <t>118</t>
  </si>
  <si>
    <t>359901211</t>
  </si>
  <si>
    <t>Monitoring stoky jakékoli výšky na nové kanalizaci</t>
  </si>
  <si>
    <t>-812706054</t>
  </si>
  <si>
    <t>Monitoring stok (kamerový systém) jakékoli výšky nová kanalizace</t>
  </si>
  <si>
    <t>52,4+465,19+314,9</t>
  </si>
  <si>
    <t>119</t>
  </si>
  <si>
    <t>892351111</t>
  </si>
  <si>
    <t>Tlaková zkouška vodou potrubí DN 150 nebo 200</t>
  </si>
  <si>
    <t>-791416674</t>
  </si>
  <si>
    <t>Tlakové zkoušky vodou na potrubí DN 150 nebo 200</t>
  </si>
  <si>
    <t>1,9+8,9+2,1+35,2+4,3</t>
  </si>
  <si>
    <t>892381111</t>
  </si>
  <si>
    <t>Tlaková zkouška vodou potrubí DN 250, DN 300 nebo 350</t>
  </si>
  <si>
    <t>-710562619</t>
  </si>
  <si>
    <t>Tlakové zkoušky vodou na potrubí DN 250, 300 nebo 350</t>
  </si>
  <si>
    <t>44+420,69+0,5</t>
  </si>
  <si>
    <t>121</t>
  </si>
  <si>
    <t>892421111</t>
  </si>
  <si>
    <t>Tlaková zkouška vodou potrubí DN 400 nebo 500</t>
  </si>
  <si>
    <t>-573732908</t>
  </si>
  <si>
    <t>Tlakové zkoušky vodou na potrubí DN 400 nebo 500</t>
  </si>
  <si>
    <t>139,8+39,8+124,5+10,8</t>
  </si>
  <si>
    <t>122</t>
  </si>
  <si>
    <t>358215114</t>
  </si>
  <si>
    <t>Bourání šachty, stoky kompletní nebo otvorů ze zdiva kamenného plochy do 4 m2</t>
  </si>
  <si>
    <t>-1062039129</t>
  </si>
  <si>
    <t>Bourání šachty, stoky kompletní nebo vybourání otvorů průřezové plochy do 4 m2 ve stokách ze zdiva kamenného</t>
  </si>
  <si>
    <t xml:space="preserve">Poznámka k souboru cen:_x000D_
1. Ceny 358 ..-5. Bourání stoky kompletní nebo vybourání otvorů lze použít i pro bourání šachet. </t>
  </si>
  <si>
    <t>123</t>
  </si>
  <si>
    <t>358315114</t>
  </si>
  <si>
    <t>Bourání stoky kompletní nebo otvorů z prostého betonu plochy do 4 m2</t>
  </si>
  <si>
    <t>-963077773</t>
  </si>
  <si>
    <t>Bourání stoky kompletní nebo vybourání otvorů průřezové plochy do 4 m2 ve stokách ze zdiva z prostého betonu</t>
  </si>
  <si>
    <t>PD příl D1.9,D2.10</t>
  </si>
  <si>
    <t>23+26</t>
  </si>
  <si>
    <t>124</t>
  </si>
  <si>
    <t>Vodorovná doprava suti z kusových materiálů do 1 km - skládka Mrsklesy</t>
  </si>
  <si>
    <t>-700373548</t>
  </si>
  <si>
    <t>Příplatek ZKD 1 km u vodorovné dopravy suti z kusových materiálů - skládka Mrsklesy</t>
  </si>
  <si>
    <t>1767832388</t>
  </si>
  <si>
    <t>115,3*14 'Přepočtené koeficientem množství</t>
  </si>
  <si>
    <t>126</t>
  </si>
  <si>
    <t>997221815</t>
  </si>
  <si>
    <t>Poplatek za uložení betonového odpadu na skládce (skládkovné)</t>
  </si>
  <si>
    <t>-1489290725</t>
  </si>
  <si>
    <t>4 - Vedlejší rozpočtové náklady-soupis prací</t>
  </si>
  <si>
    <t>4-1 - Vedlejší rozpočtové náklady-soupis prací</t>
  </si>
  <si>
    <t>VRN - Vedlejší rozpočtové náklady</t>
  </si>
  <si>
    <t xml:space="preserve">    VRN1 - Průzkumné, geodetické a projektové práce</t>
  </si>
  <si>
    <t xml:space="preserve">    VRN3 - Zařízení staveniště</t>
  </si>
  <si>
    <t>VRN</t>
  </si>
  <si>
    <t>Vedlejší rozpočtové náklady</t>
  </si>
  <si>
    <t>VRN1</t>
  </si>
  <si>
    <t>Průzkumné, geodetické a projektové práce</t>
  </si>
  <si>
    <t>R004</t>
  </si>
  <si>
    <t>Vytyčení stávajících inženýrských sítí</t>
  </si>
  <si>
    <t>soub</t>
  </si>
  <si>
    <t>-928288195</t>
  </si>
  <si>
    <t>R005</t>
  </si>
  <si>
    <t>Dokumentace skutečného provedení stavby</t>
  </si>
  <si>
    <t>-274274890</t>
  </si>
  <si>
    <t>R007</t>
  </si>
  <si>
    <t>Geodetické práce, zaměření</t>
  </si>
  <si>
    <t>-1722665079</t>
  </si>
  <si>
    <t>043103001</t>
  </si>
  <si>
    <t>Náklady na provedení zkoušek, revizí a měření</t>
  </si>
  <si>
    <t>soubor</t>
  </si>
  <si>
    <t>262144</t>
  </si>
  <si>
    <t>-426269592</t>
  </si>
  <si>
    <t>Poznámka k položce:
Náklady na provedení zkoušek, revizí a měření, které jsou vyžadovány v  technických normách a dalších předpisech ve vztahu k prováděným pracím, dodávkám a službám a jejichž počet a druh by měl být specifikovaný v dokumentu KZP vyhotoveným zhotovitelem.</t>
  </si>
  <si>
    <t>049103001</t>
  </si>
  <si>
    <t>Náklady vzniklé v souvislosti s realizací stavby</t>
  </si>
  <si>
    <t>-434184367</t>
  </si>
  <si>
    <t>Poznámka k položce:
Například:, - vyřízení záborů, žádostí o uzavírky, - vyřízení stanovisek dotčených orgánů ke kolaudaci, - zpracování havarijního a povodňového plánu, - jednání s úřady v zastoupení</t>
  </si>
  <si>
    <t>VRN3</t>
  </si>
  <si>
    <t>Zařízení staveniště</t>
  </si>
  <si>
    <t>030001001</t>
  </si>
  <si>
    <t>Náklady na zřízení zařízení staveniště v souladu s ZOV</t>
  </si>
  <si>
    <t>1842824491</t>
  </si>
  <si>
    <t>Poznámka k položce:
Náklady na dokumentaci ZS, příprava území pro ZS včetně odstranění materiálu a konstrukcí, vybudování odběrný míst, zřízení přípojek energií, vlastní vybudování objektů ZS a provizornich komunikací.</t>
  </si>
  <si>
    <t>030001002</t>
  </si>
  <si>
    <t>Náklady na provoz a údržbu zařízení staveniště</t>
  </si>
  <si>
    <t>2112282049</t>
  </si>
  <si>
    <t>Poznámka k položce:
Náklady na vybavení objektů, náklady na energie, úklid, údržba, osvětlení, oplocení, opravy na objektech ZS, čištění ploch, zabezpečení staveniště</t>
  </si>
  <si>
    <t>039001003</t>
  </si>
  <si>
    <t>Zrušení zařízení staveniště</t>
  </si>
  <si>
    <t>-886273725</t>
  </si>
  <si>
    <t>Poznámka k položce:
odstranění objektu ZS včetně přípojek a jejich odvozu, uvedení pozemku do původního stavu včetně nákladů s tím spojených</t>
  </si>
  <si>
    <t>041403002</t>
  </si>
  <si>
    <t>Náklady na zajištění kolektivní bezpečnosti osob</t>
  </si>
  <si>
    <t>-1834744340</t>
  </si>
  <si>
    <t>Poznámka k položce:
Náklady na zbudování, údržbu a zrušení:, - zabezpečení okrajů konstrukcí proti pádu osob, - komunikací pro pohyb osob po staveništi, - přechodů přes výkopy , - a další prvky kolektivní ocrany osob, pokud nejsou jinde uvedeny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</si>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</sst>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54">
    <font>
      <sz val="8"/>
      <name val="Trebuchet MS"/>
      <family val="2"/>
    </font>
    <font>
      <sz val="8"/>
      <color rgb="FF969696"/>
      <name val="Trebuchet MS"/>
    </font>
    <font>
      <sz val="9"/>
      <name val="Trebuchet MS"/>
    </font>
    <font>
      <b/>
      <sz val="12"/>
      <name val="Trebuchet MS"/>
    </font>
    <font>
      <sz val="11"/>
      <name val="Trebuchet MS"/>
    </font>
    <font>
      <sz val="10"/>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0000A8"/>
      <name val="Trebuchet MS"/>
    </font>
    <font>
      <sz val="8"/>
      <color rgb="FFFF0000"/>
      <name val="Trebuchet MS"/>
    </font>
    <font>
      <sz val="8"/>
      <name val="Trebuchet MS"/>
      <charset val="238"/>
    </font>
    <font>
      <sz val="8"/>
      <color rgb="FFFAE682"/>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b/>
      <sz val="10"/>
      <color rgb="FF003366"/>
      <name val="Trebuchet MS"/>
    </font>
    <font>
      <sz val="10"/>
      <color rgb="FF969696"/>
      <name val="Trebuchet MS"/>
    </font>
    <font>
      <sz val="18"/>
      <color theme="10"/>
      <name val="Wingdings 2"/>
    </font>
    <font>
      <sz val="10"/>
      <color theme="1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sz val="7"/>
      <name val="Trebuchet MS"/>
    </font>
    <font>
      <i/>
      <sz val="7"/>
      <color rgb="FF969696"/>
      <name val="Trebuchet MS"/>
    </font>
    <font>
      <sz val="8"/>
      <color rgb="FF800080"/>
      <name val="Trebuchet MS"/>
    </font>
    <font>
      <i/>
      <sz val="8"/>
      <color rgb="FF0000FF"/>
      <name val="Trebuchet MS"/>
    </font>
    <font>
      <sz val="8"/>
      <color rgb="FFFF0000"/>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none"/>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52" fillId="0" borderId="0" applyNumberFormat="0" applyFill="0" applyBorder="0" applyAlignment="0" applyProtection="0"/>
  </cellStyleXfs>
  <cellXfs count="429">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pplyProtection="1">
      <alignment horizontal="center" vertical="center"/>
      <protection locked="0"/>
    </xf>
    <xf numFmtId="0" fontId="14" fillId="3" borderId="0" xfId="0" applyFont="1" applyFill="1" applyAlignment="1" applyProtection="1">
      <alignment horizontal="left" vertical="center"/>
    </xf>
    <xf numFmtId="0" fontId="5" fillId="3" borderId="0" xfId="0" applyFont="1" applyFill="1" applyAlignment="1" applyProtection="1">
      <alignment vertical="center"/>
    </xf>
    <xf numFmtId="0" fontId="15" fillId="3" borderId="0" xfId="0" applyFont="1" applyFill="1" applyAlignment="1" applyProtection="1">
      <alignment horizontal="left" vertical="center"/>
    </xf>
    <xf numFmtId="0" fontId="16" fillId="3" borderId="0" xfId="1" applyFont="1" applyFill="1" applyAlignment="1" applyProtection="1">
      <alignment vertical="center"/>
    </xf>
    <xf numFmtId="0" fontId="52" fillId="3" borderId="0" xfId="1" applyFill="1"/>
    <xf numFmtId="0" fontId="0" fillId="3" borderId="0" xfId="0" applyFill="1"/>
    <xf numFmtId="0" fontId="14" fillId="3" borderId="0" xfId="0" applyFont="1" applyFill="1" applyAlignment="1">
      <alignment horizontal="left"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7" fillId="0" borderId="0" xfId="0" applyFont="1" applyBorder="1" applyAlignment="1" applyProtection="1">
      <alignment horizontal="left" vertical="center"/>
    </xf>
    <xf numFmtId="0" fontId="0" fillId="0" borderId="6" xfId="0" applyBorder="1" applyProtection="1"/>
    <xf numFmtId="0" fontId="18" fillId="0" borderId="0" xfId="0" applyFont="1" applyAlignment="1">
      <alignment horizontal="left" vertical="center"/>
    </xf>
    <xf numFmtId="0" fontId="19" fillId="0" borderId="0" xfId="0" applyFont="1" applyAlignment="1">
      <alignment horizontal="left" vertical="center"/>
    </xf>
    <xf numFmtId="0" fontId="20"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20"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0" fontId="2" fillId="0" borderId="0" xfId="0" applyFont="1" applyBorder="1" applyAlignment="1" applyProtection="1">
      <alignment horizontal="left" vertical="top"/>
    </xf>
    <xf numFmtId="49" fontId="2" fillId="4"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2"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7"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20"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3"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6" borderId="10" xfId="0" applyFont="1" applyFill="1" applyBorder="1" applyAlignment="1" applyProtection="1">
      <alignment vertical="center"/>
    </xf>
    <xf numFmtId="0" fontId="2" fillId="6" borderId="11" xfId="0" applyFont="1" applyFill="1" applyBorder="1" applyAlignment="1" applyProtection="1">
      <alignment horizontal="center" vertical="center"/>
    </xf>
    <xf numFmtId="0" fontId="20" fillId="0" borderId="20" xfId="0" applyFont="1" applyBorder="1" applyAlignment="1" applyProtection="1">
      <alignment horizontal="center" vertical="center" wrapText="1"/>
    </xf>
    <xf numFmtId="0" fontId="20" fillId="0" borderId="21" xfId="0" applyFont="1" applyBorder="1" applyAlignment="1" applyProtection="1">
      <alignment horizontal="center" vertical="center" wrapText="1"/>
    </xf>
    <xf numFmtId="0" fontId="20"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0" fontId="3" fillId="0" borderId="0" xfId="0" applyFont="1" applyAlignment="1" applyProtection="1">
      <alignment horizontal="center" vertical="center"/>
    </xf>
    <xf numFmtId="4" fontId="24" fillId="0" borderId="18"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9" xfId="0" applyNumberFormat="1" applyFont="1" applyBorder="1" applyAlignment="1" applyProtection="1">
      <alignment vertical="center"/>
    </xf>
    <xf numFmtId="0" fontId="3" fillId="0" borderId="0" xfId="0" applyFont="1" applyAlignment="1">
      <alignment horizontal="left" vertical="center"/>
    </xf>
    <xf numFmtId="0" fontId="26" fillId="0" borderId="0" xfId="0" applyFont="1" applyAlignment="1">
      <alignment horizontal="left"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0" fontId="5" fillId="0" borderId="5" xfId="0" applyFont="1" applyBorder="1" applyAlignment="1" applyProtection="1">
      <alignment vertical="center"/>
    </xf>
    <xf numFmtId="0" fontId="7" fillId="0" borderId="0" xfId="0" applyFont="1" applyAlignment="1" applyProtection="1">
      <alignment vertical="center"/>
    </xf>
    <xf numFmtId="0" fontId="5" fillId="0" borderId="0" xfId="0" applyFont="1" applyAlignment="1" applyProtection="1">
      <alignment horizontal="center" vertical="center"/>
    </xf>
    <xf numFmtId="0" fontId="5" fillId="0" borderId="5" xfId="0" applyFont="1" applyBorder="1" applyAlignment="1">
      <alignment vertical="center"/>
    </xf>
    <xf numFmtId="4" fontId="32" fillId="0" borderId="18" xfId="0" applyNumberFormat="1" applyFont="1" applyBorder="1" applyAlignment="1" applyProtection="1">
      <alignment vertical="center"/>
    </xf>
    <xf numFmtId="4" fontId="32" fillId="0" borderId="0" xfId="0" applyNumberFormat="1" applyFont="1" applyBorder="1" applyAlignment="1" applyProtection="1">
      <alignment vertical="center"/>
    </xf>
    <xf numFmtId="166" fontId="32" fillId="0" borderId="0" xfId="0" applyNumberFormat="1" applyFont="1" applyBorder="1" applyAlignment="1" applyProtection="1">
      <alignment vertical="center"/>
    </xf>
    <xf numFmtId="4" fontId="32" fillId="0" borderId="19" xfId="0" applyNumberFormat="1" applyFont="1" applyBorder="1" applyAlignment="1" applyProtection="1">
      <alignment vertical="center"/>
    </xf>
    <xf numFmtId="0" fontId="5" fillId="0" borderId="0" xfId="0" applyFont="1" applyAlignment="1">
      <alignment horizontal="left" vertical="center"/>
    </xf>
    <xf numFmtId="0" fontId="33" fillId="0" borderId="0" xfId="1" applyFont="1" applyAlignment="1">
      <alignment horizontal="center" vertical="center"/>
    </xf>
    <xf numFmtId="4" fontId="32" fillId="0" borderId="23" xfId="0" applyNumberFormat="1" applyFont="1" applyBorder="1" applyAlignment="1" applyProtection="1">
      <alignment vertical="center"/>
    </xf>
    <xf numFmtId="4" fontId="32" fillId="0" borderId="24" xfId="0" applyNumberFormat="1" applyFont="1" applyBorder="1" applyAlignment="1" applyProtection="1">
      <alignment vertical="center"/>
    </xf>
    <xf numFmtId="166" fontId="32" fillId="0" borderId="24" xfId="0" applyNumberFormat="1" applyFont="1" applyBorder="1" applyAlignment="1" applyProtection="1">
      <alignment vertical="center"/>
    </xf>
    <xf numFmtId="4" fontId="32" fillId="0" borderId="25" xfId="0" applyNumberFormat="1" applyFont="1" applyBorder="1" applyAlignment="1" applyProtection="1">
      <alignment vertical="center"/>
    </xf>
    <xf numFmtId="0" fontId="0" fillId="0" borderId="0" xfId="0" applyProtection="1">
      <protection locked="0"/>
    </xf>
    <xf numFmtId="0" fontId="5" fillId="3" borderId="0" xfId="0" applyFont="1" applyFill="1" applyAlignment="1">
      <alignment vertical="center"/>
    </xf>
    <xf numFmtId="0" fontId="15" fillId="3" borderId="0" xfId="0" applyFont="1" applyFill="1" applyAlignment="1">
      <alignment horizontal="left" vertical="center"/>
    </xf>
    <xf numFmtId="0" fontId="34" fillId="3" borderId="0" xfId="1" applyFont="1" applyFill="1" applyAlignment="1">
      <alignment vertical="center"/>
    </xf>
    <xf numFmtId="0" fontId="5"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20"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2" fillId="0" borderId="0" xfId="0" applyFont="1" applyBorder="1" applyAlignment="1" applyProtection="1">
      <alignment horizontal="left" vertical="center"/>
    </xf>
    <xf numFmtId="4" fontId="25"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5" fillId="0" borderId="0" xfId="0" applyFont="1" applyBorder="1" applyAlignment="1" applyProtection="1">
      <alignment horizontal="lef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7" fillId="0" borderId="5" xfId="0" applyFont="1" applyBorder="1" applyAlignment="1" applyProtection="1">
      <alignment vertical="center"/>
    </xf>
    <xf numFmtId="0" fontId="7" fillId="0" borderId="0" xfId="0" applyFont="1" applyBorder="1" applyAlignment="1" applyProtection="1">
      <alignment vertical="center"/>
    </xf>
    <xf numFmtId="0" fontId="7" fillId="0" borderId="24" xfId="0" applyFont="1" applyBorder="1" applyAlignment="1" applyProtection="1">
      <alignment horizontal="left" vertical="center"/>
    </xf>
    <xf numFmtId="0" fontId="7" fillId="0" borderId="24" xfId="0" applyFont="1" applyBorder="1" applyAlignment="1" applyProtection="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pplyProtection="1">
      <alignment vertical="center"/>
    </xf>
    <xf numFmtId="0" fontId="7" fillId="0" borderId="6" xfId="0" applyFont="1" applyBorder="1" applyAlignment="1" applyProtection="1">
      <alignment vertical="center"/>
    </xf>
    <xf numFmtId="0" fontId="0" fillId="0" borderId="0" xfId="0" applyFont="1" applyAlignment="1" applyProtection="1">
      <alignment vertical="center"/>
      <protection locked="0"/>
    </xf>
    <xf numFmtId="0" fontId="0" fillId="0" borderId="0" xfId="0" applyProtection="1"/>
    <xf numFmtId="0" fontId="0" fillId="0" borderId="5" xfId="0" applyBorder="1"/>
    <xf numFmtId="0" fontId="2" fillId="0" borderId="0" xfId="0" applyFont="1" applyAlignment="1" applyProtection="1">
      <alignment horizontal="left" vertical="center"/>
    </xf>
    <xf numFmtId="0" fontId="20"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36"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5" fillId="0" borderId="0" xfId="0" applyNumberFormat="1" applyFont="1" applyAlignment="1" applyProtection="1"/>
    <xf numFmtId="166" fontId="37" fillId="0" borderId="16" xfId="0" applyNumberFormat="1" applyFont="1" applyBorder="1" applyAlignment="1" applyProtection="1"/>
    <xf numFmtId="166" fontId="37" fillId="0" borderId="17" xfId="0" applyNumberFormat="1" applyFont="1" applyBorder="1" applyAlignment="1" applyProtection="1"/>
    <xf numFmtId="4" fontId="38" fillId="0" borderId="0" xfId="0" applyNumberFormat="1" applyFont="1" applyAlignment="1">
      <alignment vertical="center"/>
    </xf>
    <xf numFmtId="0" fontId="8" fillId="0" borderId="5"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5" xfId="0" applyFont="1" applyBorder="1" applyAlignment="1"/>
    <xf numFmtId="0" fontId="8" fillId="0" borderId="18"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9"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8" fillId="0" borderId="0" xfId="0" applyFont="1" applyBorder="1" applyAlignment="1" applyProtection="1">
      <alignment horizontal="left"/>
    </xf>
    <xf numFmtId="0" fontId="7" fillId="0" borderId="0" xfId="0" applyFont="1" applyBorder="1" applyAlignment="1" applyProtection="1">
      <alignment horizontal="left"/>
    </xf>
    <xf numFmtId="4" fontId="7" fillId="0" borderId="0" xfId="0" applyNumberFormat="1" applyFont="1" applyBorder="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9" fillId="0" borderId="0" xfId="0" applyFont="1" applyAlignment="1" applyProtection="1">
      <alignment horizontal="left" vertical="center"/>
    </xf>
    <xf numFmtId="0" fontId="40" fillId="0" borderId="0" xfId="0" applyFont="1" applyAlignment="1" applyProtection="1">
      <alignment horizontal="left" vertical="center" wrapText="1"/>
    </xf>
    <xf numFmtId="0" fontId="0" fillId="0" borderId="18" xfId="0" applyFont="1" applyBorder="1" applyAlignment="1" applyProtection="1">
      <alignment vertical="center"/>
    </xf>
    <xf numFmtId="0" fontId="41" fillId="0" borderId="0" xfId="0" applyFont="1" applyAlignment="1" applyProtection="1">
      <alignment vertical="center" wrapText="1"/>
    </xf>
    <xf numFmtId="0" fontId="9" fillId="0" borderId="5" xfId="0" applyFont="1" applyBorder="1" applyAlignment="1" applyProtection="1">
      <alignment vertical="center"/>
    </xf>
    <xf numFmtId="0" fontId="9" fillId="0" borderId="0" xfId="0" applyFont="1" applyAlignment="1" applyProtection="1">
      <alignment vertical="center"/>
    </xf>
    <xf numFmtId="0" fontId="42" fillId="0" borderId="0" xfId="0" applyFont="1" applyAlignment="1" applyProtection="1">
      <alignment horizontal="left" vertical="center"/>
    </xf>
    <xf numFmtId="0" fontId="42" fillId="0" borderId="0" xfId="0" applyFont="1" applyAlignment="1" applyProtection="1">
      <alignment horizontal="left" vertical="center" wrapText="1"/>
    </xf>
    <xf numFmtId="0" fontId="9" fillId="0" borderId="0" xfId="0" applyFont="1" applyAlignment="1" applyProtection="1">
      <alignment horizontal="lef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39" fillId="0" borderId="0" xfId="0" applyFont="1" applyBorder="1" applyAlignment="1" applyProtection="1">
      <alignment horizontal="left" vertical="center"/>
    </xf>
    <xf numFmtId="0" fontId="10" fillId="0" borderId="0" xfId="0" applyFont="1" applyBorder="1" applyAlignment="1" applyProtection="1">
      <alignment horizontal="left" vertical="center"/>
    </xf>
    <xf numFmtId="0" fontId="10" fillId="0" borderId="0" xfId="0" applyFont="1" applyBorder="1" applyAlignment="1" applyProtection="1">
      <alignment horizontal="left" vertical="center" wrapText="1"/>
    </xf>
    <xf numFmtId="167" fontId="10" fillId="0" borderId="0" xfId="0" applyNumberFormat="1" applyFont="1" applyBorder="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43" fillId="0" borderId="28" xfId="0" applyFont="1" applyBorder="1" applyAlignment="1" applyProtection="1">
      <alignment horizontal="center" vertical="center"/>
    </xf>
    <xf numFmtId="49" fontId="43" fillId="0" borderId="28" xfId="0" applyNumberFormat="1" applyFont="1" applyBorder="1" applyAlignment="1" applyProtection="1">
      <alignment horizontal="left" vertical="center" wrapText="1"/>
    </xf>
    <xf numFmtId="0" fontId="43" fillId="0" borderId="28" xfId="0" applyFont="1" applyBorder="1" applyAlignment="1" applyProtection="1">
      <alignment horizontal="left" vertical="center" wrapText="1"/>
    </xf>
    <xf numFmtId="0" fontId="43" fillId="0" borderId="28" xfId="0" applyFont="1" applyBorder="1" applyAlignment="1" applyProtection="1">
      <alignment horizontal="center" vertical="center" wrapText="1"/>
    </xf>
    <xf numFmtId="167" fontId="43" fillId="0" borderId="28" xfId="0" applyNumberFormat="1" applyFont="1" applyBorder="1" applyAlignment="1" applyProtection="1">
      <alignment vertical="center"/>
    </xf>
    <xf numFmtId="4" fontId="43" fillId="4" borderId="28" xfId="0" applyNumberFormat="1" applyFont="1" applyFill="1" applyBorder="1" applyAlignment="1" applyProtection="1">
      <alignment vertical="center"/>
      <protection locked="0"/>
    </xf>
    <xf numFmtId="4" fontId="43" fillId="0" borderId="28" xfId="0" applyNumberFormat="1" applyFont="1" applyBorder="1" applyAlignment="1" applyProtection="1">
      <alignment vertical="center"/>
    </xf>
    <xf numFmtId="0" fontId="43" fillId="0" borderId="5" xfId="0" applyFont="1" applyBorder="1" applyAlignment="1">
      <alignment vertical="center"/>
    </xf>
    <xf numFmtId="0" fontId="43" fillId="4" borderId="28" xfId="0" applyFont="1" applyFill="1" applyBorder="1" applyAlignment="1" applyProtection="1">
      <alignment horizontal="left" vertical="center"/>
      <protection locked="0"/>
    </xf>
    <xf numFmtId="0" fontId="43" fillId="0" borderId="0" xfId="0" applyFont="1" applyBorder="1" applyAlignment="1" applyProtection="1">
      <alignment horizontal="center"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10" fillId="0" borderId="23" xfId="0" applyFont="1" applyBorder="1" applyAlignment="1" applyProtection="1">
      <alignment vertical="center"/>
    </xf>
    <xf numFmtId="0" fontId="10" fillId="0" borderId="24" xfId="0" applyFont="1" applyBorder="1" applyAlignment="1" applyProtection="1">
      <alignment vertical="center"/>
    </xf>
    <xf numFmtId="0" fontId="10" fillId="0" borderId="25" xfId="0" applyFont="1" applyBorder="1" applyAlignment="1" applyProtection="1">
      <alignment vertical="center"/>
    </xf>
    <xf numFmtId="0" fontId="7" fillId="0" borderId="0" xfId="0" applyFont="1" applyAlignment="1" applyProtection="1">
      <alignment horizontal="left"/>
    </xf>
    <xf numFmtId="4" fontId="7" fillId="0" borderId="0" xfId="0" applyNumberFormat="1" applyFont="1" applyAlignment="1" applyProtection="1"/>
    <xf numFmtId="0" fontId="41" fillId="0" borderId="0" xfId="0" applyFont="1" applyBorder="1" applyAlignment="1" applyProtection="1">
      <alignment vertical="center" wrapText="1"/>
    </xf>
    <xf numFmtId="0" fontId="12" fillId="0" borderId="5" xfId="0" applyFont="1" applyBorder="1" applyAlignment="1" applyProtection="1">
      <alignment vertical="center"/>
    </xf>
    <xf numFmtId="0" fontId="12" fillId="0" borderId="0" xfId="0" applyFont="1" applyAlignment="1" applyProtection="1">
      <alignment vertical="center"/>
    </xf>
    <xf numFmtId="0" fontId="44" fillId="0" borderId="0" xfId="0" applyFont="1" applyBorder="1" applyAlignment="1" applyProtection="1">
      <alignment horizontal="left" vertical="center"/>
    </xf>
    <xf numFmtId="0" fontId="44" fillId="0" borderId="0" xfId="0" applyFont="1" applyBorder="1" applyAlignment="1" applyProtection="1">
      <alignment horizontal="left" vertical="center" wrapText="1"/>
    </xf>
    <xf numFmtId="167" fontId="12" fillId="0" borderId="0" xfId="0" applyNumberFormat="1" applyFont="1" applyBorder="1" applyAlignment="1" applyProtection="1">
      <alignment vertical="center"/>
    </xf>
    <xf numFmtId="0" fontId="12" fillId="0" borderId="0" xfId="0" applyFont="1" applyAlignment="1" applyProtection="1">
      <alignment vertical="center"/>
      <protection locked="0"/>
    </xf>
    <xf numFmtId="0" fontId="12" fillId="0" borderId="5" xfId="0" applyFont="1" applyBorder="1" applyAlignment="1">
      <alignment vertical="center"/>
    </xf>
    <xf numFmtId="0" fontId="12" fillId="0" borderId="18" xfId="0" applyFont="1" applyBorder="1" applyAlignment="1" applyProtection="1">
      <alignment vertical="center"/>
    </xf>
    <xf numFmtId="0" fontId="12" fillId="0" borderId="0" xfId="0" applyFont="1" applyBorder="1" applyAlignment="1" applyProtection="1">
      <alignment vertical="center"/>
    </xf>
    <xf numFmtId="0" fontId="12" fillId="0" borderId="19" xfId="0" applyFont="1" applyBorder="1" applyAlignment="1" applyProtection="1">
      <alignment vertical="center"/>
    </xf>
    <xf numFmtId="0" fontId="12" fillId="0" borderId="0" xfId="0" applyFont="1" applyAlignment="1">
      <alignment horizontal="left" vertical="center"/>
    </xf>
    <xf numFmtId="0" fontId="40" fillId="0" borderId="0" xfId="0" applyFont="1" applyBorder="1" applyAlignment="1" applyProtection="1">
      <alignment horizontal="left" vertical="center" wrapText="1"/>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0" fillId="0" borderId="0" xfId="0" applyAlignment="1" applyProtection="1">
      <alignment vertical="top"/>
      <protection locked="0"/>
    </xf>
    <xf numFmtId="0" fontId="45" fillId="0" borderId="29" xfId="0" applyFont="1" applyBorder="1" applyAlignment="1" applyProtection="1">
      <alignment vertical="center" wrapText="1"/>
      <protection locked="0"/>
    </xf>
    <xf numFmtId="0" fontId="45" fillId="0" borderId="30" xfId="0" applyFont="1" applyBorder="1" applyAlignment="1" applyProtection="1">
      <alignment vertical="center" wrapText="1"/>
      <protection locked="0"/>
    </xf>
    <xf numFmtId="0" fontId="45" fillId="0" borderId="31" xfId="0" applyFont="1" applyBorder="1" applyAlignment="1" applyProtection="1">
      <alignment vertical="center" wrapText="1"/>
      <protection locked="0"/>
    </xf>
    <xf numFmtId="0" fontId="45" fillId="0" borderId="32" xfId="0" applyFont="1" applyBorder="1" applyAlignment="1" applyProtection="1">
      <alignment horizontal="center" vertical="center" wrapText="1"/>
      <protection locked="0"/>
    </xf>
    <xf numFmtId="0" fontId="45" fillId="0" borderId="33" xfId="0" applyFont="1" applyBorder="1" applyAlignment="1" applyProtection="1">
      <alignment horizontal="center" vertical="center" wrapText="1"/>
      <protection locked="0"/>
    </xf>
    <xf numFmtId="0" fontId="45" fillId="0" borderId="32" xfId="0" applyFont="1" applyBorder="1" applyAlignment="1" applyProtection="1">
      <alignment vertical="center" wrapText="1"/>
      <protection locked="0"/>
    </xf>
    <xf numFmtId="0" fontId="45" fillId="0" borderId="33" xfId="0" applyFont="1" applyBorder="1" applyAlignment="1" applyProtection="1">
      <alignment vertical="center" wrapText="1"/>
      <protection locked="0"/>
    </xf>
    <xf numFmtId="0" fontId="47" fillId="0" borderId="1" xfId="0" applyFont="1" applyBorder="1" applyAlignment="1" applyProtection="1">
      <alignment horizontal="left" vertical="center" wrapText="1"/>
      <protection locked="0"/>
    </xf>
    <xf numFmtId="0" fontId="48" fillId="0" borderId="1" xfId="0" applyFont="1" applyBorder="1" applyAlignment="1" applyProtection="1">
      <alignment horizontal="left" vertical="center" wrapText="1"/>
      <protection locked="0"/>
    </xf>
    <xf numFmtId="0" fontId="48" fillId="0" borderId="32" xfId="0" applyFont="1" applyBorder="1" applyAlignment="1" applyProtection="1">
      <alignment vertical="center" wrapText="1"/>
      <protection locked="0"/>
    </xf>
    <xf numFmtId="0" fontId="48" fillId="0" borderId="1" xfId="0" applyFont="1" applyBorder="1" applyAlignment="1" applyProtection="1">
      <alignment vertical="center" wrapText="1"/>
      <protection locked="0"/>
    </xf>
    <xf numFmtId="0" fontId="48" fillId="0" borderId="1" xfId="0" applyFont="1" applyBorder="1" applyAlignment="1" applyProtection="1">
      <alignment vertical="center"/>
      <protection locked="0"/>
    </xf>
    <xf numFmtId="0" fontId="48" fillId="0" borderId="1" xfId="0" applyFont="1" applyBorder="1" applyAlignment="1" applyProtection="1">
      <alignment horizontal="left" vertical="center"/>
      <protection locked="0"/>
    </xf>
    <xf numFmtId="49" fontId="48" fillId="0" borderId="1" xfId="0" applyNumberFormat="1" applyFont="1" applyBorder="1" applyAlignment="1" applyProtection="1">
      <alignment vertical="center" wrapText="1"/>
      <protection locked="0"/>
    </xf>
    <xf numFmtId="0" fontId="45" fillId="0" borderId="35" xfId="0" applyFont="1" applyBorder="1" applyAlignment="1" applyProtection="1">
      <alignment vertical="center" wrapText="1"/>
      <protection locked="0"/>
    </xf>
    <xf numFmtId="0" fontId="49" fillId="0" borderId="34" xfId="0" applyFont="1" applyBorder="1" applyAlignment="1" applyProtection="1">
      <alignment vertical="center" wrapText="1"/>
      <protection locked="0"/>
    </xf>
    <xf numFmtId="0" fontId="45" fillId="0" borderId="36" xfId="0" applyFont="1" applyBorder="1" applyAlignment="1" applyProtection="1">
      <alignment vertical="center" wrapText="1"/>
      <protection locked="0"/>
    </xf>
    <xf numFmtId="0" fontId="45" fillId="0" borderId="1" xfId="0" applyFont="1" applyBorder="1" applyAlignment="1" applyProtection="1">
      <alignment vertical="top"/>
      <protection locked="0"/>
    </xf>
    <xf numFmtId="0" fontId="45" fillId="0" borderId="0" xfId="0" applyFont="1" applyAlignment="1" applyProtection="1">
      <alignment vertical="top"/>
      <protection locked="0"/>
    </xf>
    <xf numFmtId="0" fontId="45" fillId="0" borderId="29" xfId="0" applyFont="1" applyBorder="1" applyAlignment="1" applyProtection="1">
      <alignment horizontal="left" vertical="center"/>
      <protection locked="0"/>
    </xf>
    <xf numFmtId="0" fontId="45" fillId="0" borderId="30" xfId="0" applyFont="1" applyBorder="1" applyAlignment="1" applyProtection="1">
      <alignment horizontal="left" vertical="center"/>
      <protection locked="0"/>
    </xf>
    <xf numFmtId="0" fontId="45" fillId="0" borderId="31" xfId="0" applyFont="1" applyBorder="1" applyAlignment="1" applyProtection="1">
      <alignment horizontal="left" vertical="center"/>
      <protection locked="0"/>
    </xf>
    <xf numFmtId="0" fontId="45" fillId="0" borderId="32" xfId="0" applyFont="1" applyBorder="1" applyAlignment="1" applyProtection="1">
      <alignment horizontal="left" vertical="center"/>
      <protection locked="0"/>
    </xf>
    <xf numFmtId="0" fontId="45" fillId="0" borderId="33" xfId="0" applyFont="1" applyBorder="1" applyAlignment="1" applyProtection="1">
      <alignment horizontal="left" vertical="center"/>
      <protection locked="0"/>
    </xf>
    <xf numFmtId="0" fontId="47" fillId="0" borderId="1" xfId="0" applyFont="1" applyBorder="1" applyAlignment="1" applyProtection="1">
      <alignment horizontal="left" vertical="center"/>
      <protection locked="0"/>
    </xf>
    <xf numFmtId="0" fontId="50" fillId="0" borderId="0" xfId="0" applyFont="1" applyAlignment="1" applyProtection="1">
      <alignment horizontal="left" vertical="center"/>
      <protection locked="0"/>
    </xf>
    <xf numFmtId="0" fontId="47" fillId="0" borderId="34" xfId="0" applyFont="1" applyBorder="1" applyAlignment="1" applyProtection="1">
      <alignment horizontal="left" vertical="center"/>
      <protection locked="0"/>
    </xf>
    <xf numFmtId="0" fontId="47" fillId="0" borderId="34" xfId="0" applyFont="1" applyBorder="1" applyAlignment="1" applyProtection="1">
      <alignment horizontal="center" vertical="center"/>
      <protection locked="0"/>
    </xf>
    <xf numFmtId="0" fontId="50" fillId="0" borderId="34" xfId="0" applyFont="1" applyBorder="1" applyAlignment="1" applyProtection="1">
      <alignment horizontal="left" vertical="center"/>
      <protection locked="0"/>
    </xf>
    <xf numFmtId="0" fontId="51" fillId="0" borderId="1" xfId="0" applyFont="1" applyBorder="1" applyAlignment="1" applyProtection="1">
      <alignment horizontal="left" vertical="center"/>
      <protection locked="0"/>
    </xf>
    <xf numFmtId="0" fontId="48" fillId="0" borderId="0" xfId="0" applyFont="1" applyAlignment="1" applyProtection="1">
      <alignment horizontal="left" vertical="center"/>
      <protection locked="0"/>
    </xf>
    <xf numFmtId="0" fontId="48" fillId="0" borderId="1" xfId="0" applyFont="1" applyBorder="1" applyAlignment="1" applyProtection="1">
      <alignment horizontal="center" vertical="center"/>
      <protection locked="0"/>
    </xf>
    <xf numFmtId="0" fontId="48" fillId="0" borderId="32" xfId="0" applyFont="1" applyBorder="1" applyAlignment="1" applyProtection="1">
      <alignment horizontal="left" vertical="center"/>
      <protection locked="0"/>
    </xf>
    <xf numFmtId="0" fontId="48" fillId="2" borderId="1" xfId="0" applyFont="1" applyFill="1" applyBorder="1" applyAlignment="1" applyProtection="1">
      <alignment horizontal="left" vertical="center"/>
      <protection locked="0"/>
    </xf>
    <xf numFmtId="0" fontId="48" fillId="2" borderId="1" xfId="0" applyFont="1" applyFill="1" applyBorder="1" applyAlignment="1" applyProtection="1">
      <alignment horizontal="center" vertical="center"/>
      <protection locked="0"/>
    </xf>
    <xf numFmtId="0" fontId="45" fillId="0" borderId="35" xfId="0" applyFont="1" applyBorder="1" applyAlignment="1" applyProtection="1">
      <alignment horizontal="left" vertical="center"/>
      <protection locked="0"/>
    </xf>
    <xf numFmtId="0" fontId="49" fillId="0" borderId="34" xfId="0" applyFont="1" applyBorder="1" applyAlignment="1" applyProtection="1">
      <alignment horizontal="left" vertical="center"/>
      <protection locked="0"/>
    </xf>
    <xf numFmtId="0" fontId="45" fillId="0" borderId="36" xfId="0" applyFont="1" applyBorder="1" applyAlignment="1" applyProtection="1">
      <alignment horizontal="left" vertical="center"/>
      <protection locked="0"/>
    </xf>
    <xf numFmtId="0" fontId="45" fillId="0" borderId="1" xfId="0" applyFont="1" applyBorder="1" applyAlignment="1" applyProtection="1">
      <alignment horizontal="left" vertical="center"/>
      <protection locked="0"/>
    </xf>
    <xf numFmtId="0" fontId="49" fillId="0" borderId="1" xfId="0" applyFont="1" applyBorder="1" applyAlignment="1" applyProtection="1">
      <alignment horizontal="left" vertical="center"/>
      <protection locked="0"/>
    </xf>
    <xf numFmtId="0" fontId="50" fillId="0" borderId="1" xfId="0" applyFont="1" applyBorder="1" applyAlignment="1" applyProtection="1">
      <alignment horizontal="left" vertical="center"/>
      <protection locked="0"/>
    </xf>
    <xf numFmtId="0" fontId="48" fillId="0" borderId="34" xfId="0" applyFont="1" applyBorder="1" applyAlignment="1" applyProtection="1">
      <alignment horizontal="left" vertical="center"/>
      <protection locked="0"/>
    </xf>
    <xf numFmtId="0" fontId="45" fillId="0" borderId="1" xfId="0" applyFont="1" applyBorder="1" applyAlignment="1" applyProtection="1">
      <alignment horizontal="left" vertical="center" wrapText="1"/>
      <protection locked="0"/>
    </xf>
    <xf numFmtId="0" fontId="48" fillId="0" borderId="1" xfId="0" applyFont="1" applyBorder="1" applyAlignment="1" applyProtection="1">
      <alignment horizontal="center" vertical="center" wrapText="1"/>
      <protection locked="0"/>
    </xf>
    <xf numFmtId="0" fontId="45" fillId="0" borderId="29" xfId="0" applyFont="1" applyBorder="1" applyAlignment="1" applyProtection="1">
      <alignment horizontal="left" vertical="center" wrapText="1"/>
      <protection locked="0"/>
    </xf>
    <xf numFmtId="0" fontId="45" fillId="0" borderId="30" xfId="0" applyFont="1" applyBorder="1" applyAlignment="1" applyProtection="1">
      <alignment horizontal="left" vertical="center" wrapText="1"/>
      <protection locked="0"/>
    </xf>
    <xf numFmtId="0" fontId="45" fillId="0" borderId="31" xfId="0" applyFont="1" applyBorder="1" applyAlignment="1" applyProtection="1">
      <alignment horizontal="left" vertical="center" wrapText="1"/>
      <protection locked="0"/>
    </xf>
    <xf numFmtId="0" fontId="45" fillId="0" borderId="32" xfId="0" applyFont="1" applyBorder="1" applyAlignment="1" applyProtection="1">
      <alignment horizontal="left" vertical="center" wrapText="1"/>
      <protection locked="0"/>
    </xf>
    <xf numFmtId="0" fontId="45" fillId="0" borderId="33" xfId="0" applyFont="1" applyBorder="1" applyAlignment="1" applyProtection="1">
      <alignment horizontal="left" vertical="center" wrapText="1"/>
      <protection locked="0"/>
    </xf>
    <xf numFmtId="0" fontId="50" fillId="0" borderId="32" xfId="0" applyFont="1" applyBorder="1" applyAlignment="1" applyProtection="1">
      <alignment horizontal="left" vertical="center" wrapText="1"/>
      <protection locked="0"/>
    </xf>
    <xf numFmtId="0" fontId="50" fillId="0" borderId="33" xfId="0" applyFont="1" applyBorder="1" applyAlignment="1" applyProtection="1">
      <alignment horizontal="left" vertical="center" wrapText="1"/>
      <protection locked="0"/>
    </xf>
    <xf numFmtId="0" fontId="48" fillId="0" borderId="32" xfId="0" applyFont="1" applyBorder="1" applyAlignment="1" applyProtection="1">
      <alignment horizontal="left" vertical="center" wrapText="1"/>
      <protection locked="0"/>
    </xf>
    <xf numFmtId="0" fontId="48" fillId="0" borderId="33" xfId="0" applyFont="1" applyBorder="1" applyAlignment="1" applyProtection="1">
      <alignment horizontal="left" vertical="center" wrapText="1"/>
      <protection locked="0"/>
    </xf>
    <xf numFmtId="0" fontId="48" fillId="0" borderId="33" xfId="0" applyFont="1" applyBorder="1" applyAlignment="1" applyProtection="1">
      <alignment horizontal="left" vertical="center"/>
      <protection locked="0"/>
    </xf>
    <xf numFmtId="0" fontId="48" fillId="0" borderId="35" xfId="0" applyFont="1" applyBorder="1" applyAlignment="1" applyProtection="1">
      <alignment horizontal="left" vertical="center" wrapText="1"/>
      <protection locked="0"/>
    </xf>
    <xf numFmtId="0" fontId="48" fillId="0" borderId="34" xfId="0" applyFont="1" applyBorder="1" applyAlignment="1" applyProtection="1">
      <alignment horizontal="left" vertical="center" wrapText="1"/>
      <protection locked="0"/>
    </xf>
    <xf numFmtId="0" fontId="48" fillId="0" borderId="36" xfId="0" applyFont="1" applyBorder="1" applyAlignment="1" applyProtection="1">
      <alignment horizontal="left" vertical="center" wrapText="1"/>
      <protection locked="0"/>
    </xf>
    <xf numFmtId="0" fontId="48" fillId="0" borderId="1" xfId="0" applyFont="1" applyBorder="1" applyAlignment="1" applyProtection="1">
      <alignment horizontal="left" vertical="top"/>
      <protection locked="0"/>
    </xf>
    <xf numFmtId="0" fontId="48" fillId="0" borderId="1" xfId="0" applyFont="1" applyBorder="1" applyAlignment="1" applyProtection="1">
      <alignment horizontal="center" vertical="top"/>
      <protection locked="0"/>
    </xf>
    <xf numFmtId="0" fontId="48" fillId="0" borderId="35" xfId="0" applyFont="1" applyBorder="1" applyAlignment="1" applyProtection="1">
      <alignment horizontal="left" vertical="center"/>
      <protection locked="0"/>
    </xf>
    <xf numFmtId="0" fontId="48" fillId="0" borderId="36" xfId="0" applyFont="1" applyBorder="1" applyAlignment="1" applyProtection="1">
      <alignment horizontal="left" vertical="center"/>
      <protection locked="0"/>
    </xf>
    <xf numFmtId="0" fontId="50" fillId="0" borderId="0" xfId="0" applyFont="1" applyAlignment="1" applyProtection="1">
      <alignment vertical="center"/>
      <protection locked="0"/>
    </xf>
    <xf numFmtId="0" fontId="47" fillId="0" borderId="1" xfId="0" applyFont="1" applyBorder="1" applyAlignment="1" applyProtection="1">
      <alignment vertical="center"/>
      <protection locked="0"/>
    </xf>
    <xf numFmtId="0" fontId="50" fillId="0" borderId="34" xfId="0" applyFont="1" applyBorder="1" applyAlignment="1" applyProtection="1">
      <alignment vertical="center"/>
      <protection locked="0"/>
    </xf>
    <xf numFmtId="0" fontId="47"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8"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7" fillId="0" borderId="34" xfId="0" applyFont="1" applyBorder="1" applyAlignment="1" applyProtection="1">
      <alignment horizontal="left"/>
      <protection locked="0"/>
    </xf>
    <xf numFmtId="0" fontId="50" fillId="0" borderId="34" xfId="0" applyFont="1" applyBorder="1" applyAlignment="1" applyProtection="1">
      <protection locked="0"/>
    </xf>
    <xf numFmtId="0" fontId="45" fillId="0" borderId="32" xfId="0" applyFont="1" applyBorder="1" applyAlignment="1" applyProtection="1">
      <alignment vertical="top"/>
      <protection locked="0"/>
    </xf>
    <xf numFmtId="0" fontId="45" fillId="0" borderId="33" xfId="0" applyFont="1" applyBorder="1" applyAlignment="1" applyProtection="1">
      <alignment vertical="top"/>
      <protection locked="0"/>
    </xf>
    <xf numFmtId="0" fontId="45" fillId="0" borderId="1" xfId="0" applyFont="1" applyBorder="1" applyAlignment="1" applyProtection="1">
      <alignment horizontal="center" vertical="center"/>
      <protection locked="0"/>
    </xf>
    <xf numFmtId="0" fontId="45" fillId="0" borderId="1" xfId="0" applyFont="1" applyBorder="1" applyAlignment="1" applyProtection="1">
      <alignment horizontal="left" vertical="top"/>
      <protection locked="0"/>
    </xf>
    <xf numFmtId="0" fontId="45" fillId="0" borderId="35" xfId="0" applyFont="1" applyBorder="1" applyAlignment="1" applyProtection="1">
      <alignment vertical="top"/>
      <protection locked="0"/>
    </xf>
    <xf numFmtId="0" fontId="45" fillId="0" borderId="34" xfId="0" applyFont="1" applyBorder="1" applyAlignment="1" applyProtection="1">
      <alignment vertical="top"/>
      <protection locked="0"/>
    </xf>
    <xf numFmtId="0" fontId="45" fillId="0" borderId="36" xfId="0" applyFont="1" applyBorder="1" applyAlignment="1" applyProtection="1">
      <alignment vertical="top"/>
      <protection locked="0"/>
    </xf>
    <xf numFmtId="0" fontId="21" fillId="0" borderId="0" xfId="0" applyFont="1" applyAlignment="1">
      <alignment horizontal="left" vertical="top" wrapText="1"/>
    </xf>
    <xf numFmtId="0" fontId="21"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2"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21" fillId="0" borderId="0" xfId="0" applyNumberFormat="1" applyFont="1" applyBorder="1" applyAlignment="1" applyProtection="1">
      <alignment vertical="center"/>
    </xf>
    <xf numFmtId="0" fontId="3"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4" fillId="0" borderId="15" xfId="0" applyFont="1" applyBorder="1" applyAlignment="1">
      <alignment horizontal="center" vertical="center"/>
    </xf>
    <xf numFmtId="0" fontId="24"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0" fontId="27" fillId="0" borderId="0" xfId="0" applyFont="1" applyAlignment="1" applyProtection="1">
      <alignment horizontal="left" vertical="center" wrapText="1"/>
    </xf>
    <xf numFmtId="4" fontId="7" fillId="0" borderId="0" xfId="0" applyNumberFormat="1" applyFont="1" applyAlignment="1" applyProtection="1">
      <alignment vertical="center"/>
    </xf>
    <xf numFmtId="0" fontId="7" fillId="0" borderId="0" xfId="0" applyFont="1" applyAlignment="1" applyProtection="1">
      <alignment vertical="center"/>
    </xf>
    <xf numFmtId="4" fontId="7" fillId="0" borderId="0" xfId="0" applyNumberFormat="1" applyFont="1" applyAlignment="1" applyProtection="1">
      <alignment horizontal="right" vertical="center"/>
    </xf>
    <xf numFmtId="0" fontId="31" fillId="0" borderId="0" xfId="0" applyFont="1" applyAlignment="1" applyProtection="1">
      <alignment horizontal="left" vertical="center" wrapText="1"/>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0" fillId="0" borderId="0" xfId="0"/>
    <xf numFmtId="0" fontId="20" fillId="0" borderId="0" xfId="0" applyFont="1" applyBorder="1" applyAlignment="1" applyProtection="1">
      <alignment horizontal="left" vertical="center" wrapText="1"/>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3" fillId="0" borderId="0" xfId="0" applyFont="1" applyBorder="1" applyAlignment="1" applyProtection="1">
      <alignment horizontal="left" vertical="center" wrapText="1"/>
    </xf>
    <xf numFmtId="0" fontId="20" fillId="0" borderId="0" xfId="0" applyFont="1" applyAlignment="1" applyProtection="1">
      <alignment horizontal="left" vertical="center" wrapText="1"/>
    </xf>
    <xf numFmtId="0" fontId="20" fillId="0" borderId="0" xfId="0" applyFont="1" applyAlignment="1" applyProtection="1">
      <alignment horizontal="left" vertical="center"/>
    </xf>
    <xf numFmtId="0" fontId="1" fillId="0" borderId="0" xfId="0" applyFont="1" applyAlignment="1" applyProtection="1">
      <alignment horizontal="left" vertical="center"/>
    </xf>
    <xf numFmtId="0" fontId="0" fillId="0" borderId="0" xfId="0" applyFont="1" applyAlignment="1" applyProtection="1">
      <alignment vertical="center"/>
    </xf>
    <xf numFmtId="0" fontId="0" fillId="0" borderId="0" xfId="0" applyProtection="1"/>
    <xf numFmtId="0" fontId="34" fillId="3" borderId="0" xfId="1" applyFont="1" applyFill="1" applyAlignment="1">
      <alignment vertical="center"/>
    </xf>
    <xf numFmtId="0" fontId="48" fillId="0" borderId="1" xfId="0" applyFont="1" applyBorder="1" applyAlignment="1" applyProtection="1">
      <alignment horizontal="left" vertical="center"/>
      <protection locked="0"/>
    </xf>
    <xf numFmtId="0" fontId="48" fillId="0" borderId="1" xfId="0" applyFont="1" applyBorder="1" applyAlignment="1" applyProtection="1">
      <alignment horizontal="left" vertical="top"/>
      <protection locked="0"/>
    </xf>
    <xf numFmtId="0" fontId="47" fillId="0" borderId="34" xfId="0" applyFont="1" applyBorder="1" applyAlignment="1" applyProtection="1">
      <alignment horizontal="left"/>
      <protection locked="0"/>
    </xf>
    <xf numFmtId="0" fontId="46" fillId="0" borderId="1" xfId="0" applyFont="1" applyBorder="1" applyAlignment="1" applyProtection="1">
      <alignment horizontal="center" vertical="center" wrapText="1"/>
      <protection locked="0"/>
    </xf>
    <xf numFmtId="0" fontId="46" fillId="0" borderId="1" xfId="0" applyFont="1" applyBorder="1" applyAlignment="1" applyProtection="1">
      <alignment horizontal="center" vertical="center"/>
      <protection locked="0"/>
    </xf>
    <xf numFmtId="49" fontId="48" fillId="0" borderId="1" xfId="0" applyNumberFormat="1" applyFont="1" applyBorder="1" applyAlignment="1" applyProtection="1">
      <alignment horizontal="left" vertical="center" wrapText="1"/>
      <protection locked="0"/>
    </xf>
    <xf numFmtId="0" fontId="48" fillId="0" borderId="1" xfId="0" applyFont="1" applyBorder="1" applyAlignment="1" applyProtection="1">
      <alignment horizontal="left" vertical="center" wrapText="1"/>
      <protection locked="0"/>
    </xf>
    <xf numFmtId="0" fontId="47"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7"/>
  <sheetViews>
    <sheetView showGridLines="0" tabSelected="1"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7" t="s">
        <v>0</v>
      </c>
      <c r="B1" s="18"/>
      <c r="C1" s="18"/>
      <c r="D1" s="19" t="s">
        <v>1</v>
      </c>
      <c r="E1" s="18"/>
      <c r="F1" s="18"/>
      <c r="G1" s="18"/>
      <c r="H1" s="18"/>
      <c r="I1" s="18"/>
      <c r="J1" s="18"/>
      <c r="K1" s="20" t="s">
        <v>2</v>
      </c>
      <c r="L1" s="20"/>
      <c r="M1" s="20"/>
      <c r="N1" s="20"/>
      <c r="O1" s="20"/>
      <c r="P1" s="20"/>
      <c r="Q1" s="20"/>
      <c r="R1" s="20"/>
      <c r="S1" s="20"/>
      <c r="T1" s="18"/>
      <c r="U1" s="18"/>
      <c r="V1" s="18"/>
      <c r="W1" s="20" t="s">
        <v>3</v>
      </c>
      <c r="X1" s="20"/>
      <c r="Y1" s="20"/>
      <c r="Z1" s="20"/>
      <c r="AA1" s="20"/>
      <c r="AB1" s="20"/>
      <c r="AC1" s="20"/>
      <c r="AD1" s="20"/>
      <c r="AE1" s="20"/>
      <c r="AF1" s="20"/>
      <c r="AG1" s="20"/>
      <c r="AH1" s="20"/>
      <c r="AI1" s="21"/>
      <c r="AJ1" s="22"/>
      <c r="AK1" s="22"/>
      <c r="AL1" s="22"/>
      <c r="AM1" s="22"/>
      <c r="AN1" s="22"/>
      <c r="AO1" s="22"/>
      <c r="AP1" s="22"/>
      <c r="AQ1" s="22"/>
      <c r="AR1" s="22"/>
      <c r="AS1" s="22"/>
      <c r="AT1" s="22"/>
      <c r="AU1" s="22"/>
      <c r="AV1" s="22"/>
      <c r="AW1" s="22"/>
      <c r="AX1" s="22"/>
      <c r="AY1" s="22"/>
      <c r="AZ1" s="22"/>
      <c r="BA1" s="23" t="s">
        <v>4</v>
      </c>
      <c r="BB1" s="23" t="s">
        <v>5</v>
      </c>
      <c r="BC1" s="22"/>
      <c r="BD1" s="22"/>
      <c r="BE1" s="22"/>
      <c r="BF1" s="22"/>
      <c r="BG1" s="22"/>
      <c r="BH1" s="22"/>
      <c r="BI1" s="22"/>
      <c r="BJ1" s="22"/>
      <c r="BK1" s="22"/>
      <c r="BL1" s="22"/>
      <c r="BM1" s="22"/>
      <c r="BN1" s="22"/>
      <c r="BO1" s="22"/>
      <c r="BP1" s="22"/>
      <c r="BQ1" s="22"/>
      <c r="BR1" s="22"/>
      <c r="BT1" s="24" t="s">
        <v>6</v>
      </c>
      <c r="BU1" s="24" t="s">
        <v>6</v>
      </c>
      <c r="BV1" s="24" t="s">
        <v>7</v>
      </c>
    </row>
    <row r="2" spans="1:74" ht="36.950000000000003" customHeight="1">
      <c r="AR2" s="410"/>
      <c r="AS2" s="410"/>
      <c r="AT2" s="410"/>
      <c r="AU2" s="410"/>
      <c r="AV2" s="410"/>
      <c r="AW2" s="410"/>
      <c r="AX2" s="410"/>
      <c r="AY2" s="410"/>
      <c r="AZ2" s="410"/>
      <c r="BA2" s="410"/>
      <c r="BB2" s="410"/>
      <c r="BC2" s="410"/>
      <c r="BD2" s="410"/>
      <c r="BE2" s="410"/>
      <c r="BS2" s="25" t="s">
        <v>8</v>
      </c>
      <c r="BT2" s="25" t="s">
        <v>9</v>
      </c>
    </row>
    <row r="3" spans="1:74" ht="6.95" customHeight="1">
      <c r="B3" s="26"/>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8"/>
      <c r="BS3" s="25" t="s">
        <v>8</v>
      </c>
      <c r="BT3" s="25" t="s">
        <v>10</v>
      </c>
    </row>
    <row r="4" spans="1:74" ht="36.950000000000003" customHeight="1">
      <c r="B4" s="29"/>
      <c r="C4" s="30"/>
      <c r="D4" s="31" t="s">
        <v>11</v>
      </c>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2"/>
      <c r="AS4" s="33" t="s">
        <v>12</v>
      </c>
      <c r="BE4" s="34" t="s">
        <v>13</v>
      </c>
      <c r="BS4" s="25" t="s">
        <v>14</v>
      </c>
    </row>
    <row r="5" spans="1:74" ht="14.45" customHeight="1">
      <c r="B5" s="29"/>
      <c r="C5" s="30"/>
      <c r="D5" s="35" t="s">
        <v>15</v>
      </c>
      <c r="E5" s="30"/>
      <c r="F5" s="30"/>
      <c r="G5" s="30"/>
      <c r="H5" s="30"/>
      <c r="I5" s="30"/>
      <c r="J5" s="30"/>
      <c r="K5" s="370" t="s">
        <v>16</v>
      </c>
      <c r="L5" s="371"/>
      <c r="M5" s="371"/>
      <c r="N5" s="371"/>
      <c r="O5" s="371"/>
      <c r="P5" s="371"/>
      <c r="Q5" s="371"/>
      <c r="R5" s="371"/>
      <c r="S5" s="371"/>
      <c r="T5" s="371"/>
      <c r="U5" s="371"/>
      <c r="V5" s="371"/>
      <c r="W5" s="371"/>
      <c r="X5" s="371"/>
      <c r="Y5" s="371"/>
      <c r="Z5" s="371"/>
      <c r="AA5" s="371"/>
      <c r="AB5" s="371"/>
      <c r="AC5" s="371"/>
      <c r="AD5" s="371"/>
      <c r="AE5" s="371"/>
      <c r="AF5" s="371"/>
      <c r="AG5" s="371"/>
      <c r="AH5" s="371"/>
      <c r="AI5" s="371"/>
      <c r="AJ5" s="371"/>
      <c r="AK5" s="371"/>
      <c r="AL5" s="371"/>
      <c r="AM5" s="371"/>
      <c r="AN5" s="371"/>
      <c r="AO5" s="371"/>
      <c r="AP5" s="30"/>
      <c r="AQ5" s="32"/>
      <c r="BE5" s="368" t="s">
        <v>17</v>
      </c>
      <c r="BS5" s="25" t="s">
        <v>8</v>
      </c>
    </row>
    <row r="6" spans="1:74" ht="36.950000000000003" customHeight="1">
      <c r="B6" s="29"/>
      <c r="C6" s="30"/>
      <c r="D6" s="37" t="s">
        <v>18</v>
      </c>
      <c r="E6" s="30"/>
      <c r="F6" s="30"/>
      <c r="G6" s="30"/>
      <c r="H6" s="30"/>
      <c r="I6" s="30"/>
      <c r="J6" s="30"/>
      <c r="K6" s="372" t="s">
        <v>19</v>
      </c>
      <c r="L6" s="371"/>
      <c r="M6" s="371"/>
      <c r="N6" s="371"/>
      <c r="O6" s="371"/>
      <c r="P6" s="371"/>
      <c r="Q6" s="371"/>
      <c r="R6" s="371"/>
      <c r="S6" s="371"/>
      <c r="T6" s="371"/>
      <c r="U6" s="371"/>
      <c r="V6" s="371"/>
      <c r="W6" s="371"/>
      <c r="X6" s="371"/>
      <c r="Y6" s="371"/>
      <c r="Z6" s="371"/>
      <c r="AA6" s="371"/>
      <c r="AB6" s="371"/>
      <c r="AC6" s="371"/>
      <c r="AD6" s="371"/>
      <c r="AE6" s="371"/>
      <c r="AF6" s="371"/>
      <c r="AG6" s="371"/>
      <c r="AH6" s="371"/>
      <c r="AI6" s="371"/>
      <c r="AJ6" s="371"/>
      <c r="AK6" s="371"/>
      <c r="AL6" s="371"/>
      <c r="AM6" s="371"/>
      <c r="AN6" s="371"/>
      <c r="AO6" s="371"/>
      <c r="AP6" s="30"/>
      <c r="AQ6" s="32"/>
      <c r="BE6" s="369"/>
      <c r="BS6" s="25" t="s">
        <v>20</v>
      </c>
    </row>
    <row r="7" spans="1:74" ht="14.45" customHeight="1">
      <c r="B7" s="29"/>
      <c r="C7" s="30"/>
      <c r="D7" s="38" t="s">
        <v>21</v>
      </c>
      <c r="E7" s="30"/>
      <c r="F7" s="30"/>
      <c r="G7" s="30"/>
      <c r="H7" s="30"/>
      <c r="I7" s="30"/>
      <c r="J7" s="30"/>
      <c r="K7" s="36" t="s">
        <v>22</v>
      </c>
      <c r="L7" s="30"/>
      <c r="M7" s="30"/>
      <c r="N7" s="30"/>
      <c r="O7" s="30"/>
      <c r="P7" s="30"/>
      <c r="Q7" s="30"/>
      <c r="R7" s="30"/>
      <c r="S7" s="30"/>
      <c r="T7" s="30"/>
      <c r="U7" s="30"/>
      <c r="V7" s="30"/>
      <c r="W7" s="30"/>
      <c r="X7" s="30"/>
      <c r="Y7" s="30"/>
      <c r="Z7" s="30"/>
      <c r="AA7" s="30"/>
      <c r="AB7" s="30"/>
      <c r="AC7" s="30"/>
      <c r="AD7" s="30"/>
      <c r="AE7" s="30"/>
      <c r="AF7" s="30"/>
      <c r="AG7" s="30"/>
      <c r="AH7" s="30"/>
      <c r="AI7" s="30"/>
      <c r="AJ7" s="30"/>
      <c r="AK7" s="38" t="s">
        <v>23</v>
      </c>
      <c r="AL7" s="30"/>
      <c r="AM7" s="30"/>
      <c r="AN7" s="36" t="s">
        <v>24</v>
      </c>
      <c r="AO7" s="30"/>
      <c r="AP7" s="30"/>
      <c r="AQ7" s="32"/>
      <c r="BE7" s="369"/>
      <c r="BS7" s="25" t="s">
        <v>25</v>
      </c>
    </row>
    <row r="8" spans="1:74" ht="14.45" customHeight="1">
      <c r="B8" s="29"/>
      <c r="C8" s="30"/>
      <c r="D8" s="38" t="s">
        <v>26</v>
      </c>
      <c r="E8" s="30"/>
      <c r="F8" s="30"/>
      <c r="G8" s="30"/>
      <c r="H8" s="30"/>
      <c r="I8" s="30"/>
      <c r="J8" s="30"/>
      <c r="K8" s="36" t="s">
        <v>27</v>
      </c>
      <c r="L8" s="30"/>
      <c r="M8" s="30"/>
      <c r="N8" s="30"/>
      <c r="O8" s="30"/>
      <c r="P8" s="30"/>
      <c r="Q8" s="30"/>
      <c r="R8" s="30"/>
      <c r="S8" s="30"/>
      <c r="T8" s="30"/>
      <c r="U8" s="30"/>
      <c r="V8" s="30"/>
      <c r="W8" s="30"/>
      <c r="X8" s="30"/>
      <c r="Y8" s="30"/>
      <c r="Z8" s="30"/>
      <c r="AA8" s="30"/>
      <c r="AB8" s="30"/>
      <c r="AC8" s="30"/>
      <c r="AD8" s="30"/>
      <c r="AE8" s="30"/>
      <c r="AF8" s="30"/>
      <c r="AG8" s="30"/>
      <c r="AH8" s="30"/>
      <c r="AI8" s="30"/>
      <c r="AJ8" s="30"/>
      <c r="AK8" s="38" t="s">
        <v>28</v>
      </c>
      <c r="AL8" s="30"/>
      <c r="AM8" s="30"/>
      <c r="AN8" s="39" t="s">
        <v>29</v>
      </c>
      <c r="AO8" s="30"/>
      <c r="AP8" s="30"/>
      <c r="AQ8" s="32"/>
      <c r="BE8" s="369"/>
      <c r="BS8" s="25" t="s">
        <v>30</v>
      </c>
    </row>
    <row r="9" spans="1:74" ht="29.25" customHeight="1">
      <c r="B9" s="29"/>
      <c r="C9" s="30"/>
      <c r="D9" s="35" t="s">
        <v>31</v>
      </c>
      <c r="E9" s="30"/>
      <c r="F9" s="30"/>
      <c r="G9" s="30"/>
      <c r="H9" s="30"/>
      <c r="I9" s="30"/>
      <c r="J9" s="30"/>
      <c r="K9" s="40" t="s">
        <v>32</v>
      </c>
      <c r="L9" s="30"/>
      <c r="M9" s="30"/>
      <c r="N9" s="30"/>
      <c r="O9" s="30"/>
      <c r="P9" s="30"/>
      <c r="Q9" s="30"/>
      <c r="R9" s="30"/>
      <c r="S9" s="30"/>
      <c r="T9" s="30"/>
      <c r="U9" s="30"/>
      <c r="V9" s="30"/>
      <c r="W9" s="30"/>
      <c r="X9" s="30"/>
      <c r="Y9" s="30"/>
      <c r="Z9" s="30"/>
      <c r="AA9" s="30"/>
      <c r="AB9" s="30"/>
      <c r="AC9" s="30"/>
      <c r="AD9" s="30"/>
      <c r="AE9" s="30"/>
      <c r="AF9" s="30"/>
      <c r="AG9" s="30"/>
      <c r="AH9" s="30"/>
      <c r="AI9" s="30"/>
      <c r="AJ9" s="30"/>
      <c r="AK9" s="35" t="s">
        <v>33</v>
      </c>
      <c r="AL9" s="30"/>
      <c r="AM9" s="30"/>
      <c r="AN9" s="40" t="s">
        <v>34</v>
      </c>
      <c r="AO9" s="30"/>
      <c r="AP9" s="30"/>
      <c r="AQ9" s="32"/>
      <c r="BE9" s="369"/>
      <c r="BS9" s="25" t="s">
        <v>35</v>
      </c>
    </row>
    <row r="10" spans="1:74" ht="14.45" customHeight="1">
      <c r="B10" s="29"/>
      <c r="C10" s="30"/>
      <c r="D10" s="38" t="s">
        <v>36</v>
      </c>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8" t="s">
        <v>37</v>
      </c>
      <c r="AL10" s="30"/>
      <c r="AM10" s="30"/>
      <c r="AN10" s="36" t="s">
        <v>38</v>
      </c>
      <c r="AO10" s="30"/>
      <c r="AP10" s="30"/>
      <c r="AQ10" s="32"/>
      <c r="BE10" s="369"/>
      <c r="BS10" s="25" t="s">
        <v>20</v>
      </c>
    </row>
    <row r="11" spans="1:74" ht="18.399999999999999" customHeight="1">
      <c r="B11" s="29"/>
      <c r="C11" s="30"/>
      <c r="D11" s="30"/>
      <c r="E11" s="36" t="s">
        <v>39</v>
      </c>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38" t="s">
        <v>40</v>
      </c>
      <c r="AL11" s="30"/>
      <c r="AM11" s="30"/>
      <c r="AN11" s="36" t="s">
        <v>41</v>
      </c>
      <c r="AO11" s="30"/>
      <c r="AP11" s="30"/>
      <c r="AQ11" s="32"/>
      <c r="BE11" s="369"/>
      <c r="BS11" s="25" t="s">
        <v>20</v>
      </c>
    </row>
    <row r="12" spans="1:74" ht="6.95" customHeight="1">
      <c r="B12" s="29"/>
      <c r="C12" s="30"/>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2"/>
      <c r="BE12" s="369"/>
      <c r="BS12" s="25" t="s">
        <v>20</v>
      </c>
    </row>
    <row r="13" spans="1:74" ht="14.45" customHeight="1">
      <c r="B13" s="29"/>
      <c r="C13" s="30"/>
      <c r="D13" s="38" t="s">
        <v>42</v>
      </c>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8" t="s">
        <v>37</v>
      </c>
      <c r="AL13" s="30"/>
      <c r="AM13" s="30"/>
      <c r="AN13" s="41" t="s">
        <v>43</v>
      </c>
      <c r="AO13" s="30"/>
      <c r="AP13" s="30"/>
      <c r="AQ13" s="32"/>
      <c r="BE13" s="369"/>
      <c r="BS13" s="25" t="s">
        <v>20</v>
      </c>
    </row>
    <row r="14" spans="1:74">
      <c r="B14" s="29"/>
      <c r="C14" s="30"/>
      <c r="D14" s="30"/>
      <c r="E14" s="373" t="s">
        <v>43</v>
      </c>
      <c r="F14" s="374"/>
      <c r="G14" s="374"/>
      <c r="H14" s="374"/>
      <c r="I14" s="374"/>
      <c r="J14" s="374"/>
      <c r="K14" s="374"/>
      <c r="L14" s="374"/>
      <c r="M14" s="374"/>
      <c r="N14" s="374"/>
      <c r="O14" s="374"/>
      <c r="P14" s="374"/>
      <c r="Q14" s="374"/>
      <c r="R14" s="374"/>
      <c r="S14" s="374"/>
      <c r="T14" s="374"/>
      <c r="U14" s="374"/>
      <c r="V14" s="374"/>
      <c r="W14" s="374"/>
      <c r="X14" s="374"/>
      <c r="Y14" s="374"/>
      <c r="Z14" s="374"/>
      <c r="AA14" s="374"/>
      <c r="AB14" s="374"/>
      <c r="AC14" s="374"/>
      <c r="AD14" s="374"/>
      <c r="AE14" s="374"/>
      <c r="AF14" s="374"/>
      <c r="AG14" s="374"/>
      <c r="AH14" s="374"/>
      <c r="AI14" s="374"/>
      <c r="AJ14" s="374"/>
      <c r="AK14" s="38" t="s">
        <v>40</v>
      </c>
      <c r="AL14" s="30"/>
      <c r="AM14" s="30"/>
      <c r="AN14" s="41" t="s">
        <v>43</v>
      </c>
      <c r="AO14" s="30"/>
      <c r="AP14" s="30"/>
      <c r="AQ14" s="32"/>
      <c r="BE14" s="369"/>
      <c r="BS14" s="25" t="s">
        <v>20</v>
      </c>
    </row>
    <row r="15" spans="1:74" ht="6.95" customHeight="1">
      <c r="B15" s="29"/>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2"/>
      <c r="BE15" s="369"/>
      <c r="BS15" s="25" t="s">
        <v>6</v>
      </c>
    </row>
    <row r="16" spans="1:74" ht="14.45" customHeight="1">
      <c r="B16" s="29"/>
      <c r="C16" s="30"/>
      <c r="D16" s="38" t="s">
        <v>44</v>
      </c>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8" t="s">
        <v>37</v>
      </c>
      <c r="AL16" s="30"/>
      <c r="AM16" s="30"/>
      <c r="AN16" s="36" t="s">
        <v>45</v>
      </c>
      <c r="AO16" s="30"/>
      <c r="AP16" s="30"/>
      <c r="AQ16" s="32"/>
      <c r="BE16" s="369"/>
      <c r="BS16" s="25" t="s">
        <v>6</v>
      </c>
    </row>
    <row r="17" spans="2:71" ht="18.399999999999999" customHeight="1">
      <c r="B17" s="29"/>
      <c r="C17" s="30"/>
      <c r="D17" s="30"/>
      <c r="E17" s="36" t="s">
        <v>46</v>
      </c>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38" t="s">
        <v>40</v>
      </c>
      <c r="AL17" s="30"/>
      <c r="AM17" s="30"/>
      <c r="AN17" s="36" t="s">
        <v>47</v>
      </c>
      <c r="AO17" s="30"/>
      <c r="AP17" s="30"/>
      <c r="AQ17" s="32"/>
      <c r="BE17" s="369"/>
      <c r="BS17" s="25" t="s">
        <v>48</v>
      </c>
    </row>
    <row r="18" spans="2:71" ht="6.95" customHeight="1">
      <c r="B18" s="29"/>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2"/>
      <c r="BE18" s="369"/>
      <c r="BS18" s="25" t="s">
        <v>8</v>
      </c>
    </row>
    <row r="19" spans="2:71" ht="14.45" customHeight="1">
      <c r="B19" s="29"/>
      <c r="C19" s="30"/>
      <c r="D19" s="38" t="s">
        <v>49</v>
      </c>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2"/>
      <c r="BE19" s="369"/>
      <c r="BS19" s="25" t="s">
        <v>8</v>
      </c>
    </row>
    <row r="20" spans="2:71" ht="22.5" customHeight="1">
      <c r="B20" s="29"/>
      <c r="C20" s="30"/>
      <c r="D20" s="30"/>
      <c r="E20" s="375" t="s">
        <v>50</v>
      </c>
      <c r="F20" s="375"/>
      <c r="G20" s="375"/>
      <c r="H20" s="375"/>
      <c r="I20" s="375"/>
      <c r="J20" s="375"/>
      <c r="K20" s="375"/>
      <c r="L20" s="375"/>
      <c r="M20" s="375"/>
      <c r="N20" s="375"/>
      <c r="O20" s="375"/>
      <c r="P20" s="375"/>
      <c r="Q20" s="375"/>
      <c r="R20" s="375"/>
      <c r="S20" s="375"/>
      <c r="T20" s="375"/>
      <c r="U20" s="375"/>
      <c r="V20" s="375"/>
      <c r="W20" s="375"/>
      <c r="X20" s="375"/>
      <c r="Y20" s="375"/>
      <c r="Z20" s="375"/>
      <c r="AA20" s="375"/>
      <c r="AB20" s="375"/>
      <c r="AC20" s="375"/>
      <c r="AD20" s="375"/>
      <c r="AE20" s="375"/>
      <c r="AF20" s="375"/>
      <c r="AG20" s="375"/>
      <c r="AH20" s="375"/>
      <c r="AI20" s="375"/>
      <c r="AJ20" s="375"/>
      <c r="AK20" s="375"/>
      <c r="AL20" s="375"/>
      <c r="AM20" s="375"/>
      <c r="AN20" s="375"/>
      <c r="AO20" s="30"/>
      <c r="AP20" s="30"/>
      <c r="AQ20" s="32"/>
      <c r="BE20" s="369"/>
      <c r="BS20" s="25" t="s">
        <v>6</v>
      </c>
    </row>
    <row r="21" spans="2:71" ht="6.95" customHeight="1">
      <c r="B21" s="29"/>
      <c r="C21" s="30"/>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2"/>
      <c r="BE21" s="369"/>
    </row>
    <row r="22" spans="2:71" ht="6.95" customHeight="1">
      <c r="B22" s="29"/>
      <c r="C22" s="30"/>
      <c r="D22" s="42"/>
      <c r="E22" s="42"/>
      <c r="F22" s="42"/>
      <c r="G22" s="42"/>
      <c r="H22" s="42"/>
      <c r="I22" s="42"/>
      <c r="J22" s="42"/>
      <c r="K22" s="42"/>
      <c r="L22" s="42"/>
      <c r="M22" s="42"/>
      <c r="N22" s="42"/>
      <c r="O22" s="42"/>
      <c r="P22" s="42"/>
      <c r="Q22" s="42"/>
      <c r="R22" s="42"/>
      <c r="S22" s="42"/>
      <c r="T22" s="42"/>
      <c r="U22" s="42"/>
      <c r="V22" s="42"/>
      <c r="W22" s="42"/>
      <c r="X22" s="42"/>
      <c r="Y22" s="42"/>
      <c r="Z22" s="42"/>
      <c r="AA22" s="42"/>
      <c r="AB22" s="42"/>
      <c r="AC22" s="42"/>
      <c r="AD22" s="42"/>
      <c r="AE22" s="42"/>
      <c r="AF22" s="42"/>
      <c r="AG22" s="42"/>
      <c r="AH22" s="42"/>
      <c r="AI22" s="42"/>
      <c r="AJ22" s="42"/>
      <c r="AK22" s="42"/>
      <c r="AL22" s="42"/>
      <c r="AM22" s="42"/>
      <c r="AN22" s="42"/>
      <c r="AO22" s="42"/>
      <c r="AP22" s="30"/>
      <c r="AQ22" s="32"/>
      <c r="BE22" s="369"/>
    </row>
    <row r="23" spans="2:71" s="1" customFormat="1" ht="25.9" customHeight="1">
      <c r="B23" s="43"/>
      <c r="C23" s="44"/>
      <c r="D23" s="45" t="s">
        <v>51</v>
      </c>
      <c r="E23" s="46"/>
      <c r="F23" s="46"/>
      <c r="G23" s="46"/>
      <c r="H23" s="46"/>
      <c r="I23" s="46"/>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46"/>
      <c r="AI23" s="46"/>
      <c r="AJ23" s="46"/>
      <c r="AK23" s="376">
        <f>ROUND(AG51,2)</f>
        <v>0</v>
      </c>
      <c r="AL23" s="377"/>
      <c r="AM23" s="377"/>
      <c r="AN23" s="377"/>
      <c r="AO23" s="377"/>
      <c r="AP23" s="44"/>
      <c r="AQ23" s="47"/>
      <c r="BE23" s="369"/>
    </row>
    <row r="24" spans="2:71" s="1" customFormat="1" ht="6.95" customHeight="1">
      <c r="B24" s="43"/>
      <c r="C24" s="44"/>
      <c r="D24" s="44"/>
      <c r="E24" s="44"/>
      <c r="F24" s="44"/>
      <c r="G24" s="44"/>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44"/>
      <c r="AJ24" s="44"/>
      <c r="AK24" s="44"/>
      <c r="AL24" s="44"/>
      <c r="AM24" s="44"/>
      <c r="AN24" s="44"/>
      <c r="AO24" s="44"/>
      <c r="AP24" s="44"/>
      <c r="AQ24" s="47"/>
      <c r="BE24" s="369"/>
    </row>
    <row r="25" spans="2:71" s="1" customFormat="1" ht="13.5">
      <c r="B25" s="43"/>
      <c r="C25" s="44"/>
      <c r="D25" s="44"/>
      <c r="E25" s="44"/>
      <c r="F25" s="44"/>
      <c r="G25" s="44"/>
      <c r="H25" s="44"/>
      <c r="I25" s="44"/>
      <c r="J25" s="44"/>
      <c r="K25" s="44"/>
      <c r="L25" s="378" t="s">
        <v>52</v>
      </c>
      <c r="M25" s="378"/>
      <c r="N25" s="378"/>
      <c r="O25" s="378"/>
      <c r="P25" s="44"/>
      <c r="Q25" s="44"/>
      <c r="R25" s="44"/>
      <c r="S25" s="44"/>
      <c r="T25" s="44"/>
      <c r="U25" s="44"/>
      <c r="V25" s="44"/>
      <c r="W25" s="378" t="s">
        <v>53</v>
      </c>
      <c r="X25" s="378"/>
      <c r="Y25" s="378"/>
      <c r="Z25" s="378"/>
      <c r="AA25" s="378"/>
      <c r="AB25" s="378"/>
      <c r="AC25" s="378"/>
      <c r="AD25" s="378"/>
      <c r="AE25" s="378"/>
      <c r="AF25" s="44"/>
      <c r="AG25" s="44"/>
      <c r="AH25" s="44"/>
      <c r="AI25" s="44"/>
      <c r="AJ25" s="44"/>
      <c r="AK25" s="378" t="s">
        <v>54</v>
      </c>
      <c r="AL25" s="378"/>
      <c r="AM25" s="378"/>
      <c r="AN25" s="378"/>
      <c r="AO25" s="378"/>
      <c r="AP25" s="44"/>
      <c r="AQ25" s="47"/>
      <c r="BE25" s="369"/>
    </row>
    <row r="26" spans="2:71" s="2" customFormat="1" ht="14.45" customHeight="1">
      <c r="B26" s="49"/>
      <c r="C26" s="50"/>
      <c r="D26" s="51" t="s">
        <v>55</v>
      </c>
      <c r="E26" s="50"/>
      <c r="F26" s="51" t="s">
        <v>56</v>
      </c>
      <c r="G26" s="50"/>
      <c r="H26" s="50"/>
      <c r="I26" s="50"/>
      <c r="J26" s="50"/>
      <c r="K26" s="50"/>
      <c r="L26" s="379">
        <v>0.21</v>
      </c>
      <c r="M26" s="380"/>
      <c r="N26" s="380"/>
      <c r="O26" s="380"/>
      <c r="P26" s="50"/>
      <c r="Q26" s="50"/>
      <c r="R26" s="50"/>
      <c r="S26" s="50"/>
      <c r="T26" s="50"/>
      <c r="U26" s="50"/>
      <c r="V26" s="50"/>
      <c r="W26" s="381">
        <f>ROUND(AZ51,2)</f>
        <v>0</v>
      </c>
      <c r="X26" s="380"/>
      <c r="Y26" s="380"/>
      <c r="Z26" s="380"/>
      <c r="AA26" s="380"/>
      <c r="AB26" s="380"/>
      <c r="AC26" s="380"/>
      <c r="AD26" s="380"/>
      <c r="AE26" s="380"/>
      <c r="AF26" s="50"/>
      <c r="AG26" s="50"/>
      <c r="AH26" s="50"/>
      <c r="AI26" s="50"/>
      <c r="AJ26" s="50"/>
      <c r="AK26" s="381">
        <f>ROUND(AV51,2)</f>
        <v>0</v>
      </c>
      <c r="AL26" s="380"/>
      <c r="AM26" s="380"/>
      <c r="AN26" s="380"/>
      <c r="AO26" s="380"/>
      <c r="AP26" s="50"/>
      <c r="AQ26" s="52"/>
      <c r="BE26" s="369"/>
    </row>
    <row r="27" spans="2:71" s="2" customFormat="1" ht="14.45" customHeight="1">
      <c r="B27" s="49"/>
      <c r="C27" s="50"/>
      <c r="D27" s="50"/>
      <c r="E27" s="50"/>
      <c r="F27" s="51" t="s">
        <v>57</v>
      </c>
      <c r="G27" s="50"/>
      <c r="H27" s="50"/>
      <c r="I27" s="50"/>
      <c r="J27" s="50"/>
      <c r="K27" s="50"/>
      <c r="L27" s="379">
        <v>0.15</v>
      </c>
      <c r="M27" s="380"/>
      <c r="N27" s="380"/>
      <c r="O27" s="380"/>
      <c r="P27" s="50"/>
      <c r="Q27" s="50"/>
      <c r="R27" s="50"/>
      <c r="S27" s="50"/>
      <c r="T27" s="50"/>
      <c r="U27" s="50"/>
      <c r="V27" s="50"/>
      <c r="W27" s="381">
        <f>ROUND(BA51,2)</f>
        <v>0</v>
      </c>
      <c r="X27" s="380"/>
      <c r="Y27" s="380"/>
      <c r="Z27" s="380"/>
      <c r="AA27" s="380"/>
      <c r="AB27" s="380"/>
      <c r="AC27" s="380"/>
      <c r="AD27" s="380"/>
      <c r="AE27" s="380"/>
      <c r="AF27" s="50"/>
      <c r="AG27" s="50"/>
      <c r="AH27" s="50"/>
      <c r="AI27" s="50"/>
      <c r="AJ27" s="50"/>
      <c r="AK27" s="381">
        <f>ROUND(AW51,2)</f>
        <v>0</v>
      </c>
      <c r="AL27" s="380"/>
      <c r="AM27" s="380"/>
      <c r="AN27" s="380"/>
      <c r="AO27" s="380"/>
      <c r="AP27" s="50"/>
      <c r="AQ27" s="52"/>
      <c r="BE27" s="369"/>
    </row>
    <row r="28" spans="2:71" s="2" customFormat="1" ht="14.45" hidden="1" customHeight="1">
      <c r="B28" s="49"/>
      <c r="C28" s="50"/>
      <c r="D28" s="50"/>
      <c r="E28" s="50"/>
      <c r="F28" s="51" t="s">
        <v>58</v>
      </c>
      <c r="G28" s="50"/>
      <c r="H28" s="50"/>
      <c r="I28" s="50"/>
      <c r="J28" s="50"/>
      <c r="K28" s="50"/>
      <c r="L28" s="379">
        <v>0.21</v>
      </c>
      <c r="M28" s="380"/>
      <c r="N28" s="380"/>
      <c r="O28" s="380"/>
      <c r="P28" s="50"/>
      <c r="Q28" s="50"/>
      <c r="R28" s="50"/>
      <c r="S28" s="50"/>
      <c r="T28" s="50"/>
      <c r="U28" s="50"/>
      <c r="V28" s="50"/>
      <c r="W28" s="381">
        <f>ROUND(BB51,2)</f>
        <v>0</v>
      </c>
      <c r="X28" s="380"/>
      <c r="Y28" s="380"/>
      <c r="Z28" s="380"/>
      <c r="AA28" s="380"/>
      <c r="AB28" s="380"/>
      <c r="AC28" s="380"/>
      <c r="AD28" s="380"/>
      <c r="AE28" s="380"/>
      <c r="AF28" s="50"/>
      <c r="AG28" s="50"/>
      <c r="AH28" s="50"/>
      <c r="AI28" s="50"/>
      <c r="AJ28" s="50"/>
      <c r="AK28" s="381">
        <v>0</v>
      </c>
      <c r="AL28" s="380"/>
      <c r="AM28" s="380"/>
      <c r="AN28" s="380"/>
      <c r="AO28" s="380"/>
      <c r="AP28" s="50"/>
      <c r="AQ28" s="52"/>
      <c r="BE28" s="369"/>
    </row>
    <row r="29" spans="2:71" s="2" customFormat="1" ht="14.45" hidden="1" customHeight="1">
      <c r="B29" s="49"/>
      <c r="C29" s="50"/>
      <c r="D29" s="50"/>
      <c r="E29" s="50"/>
      <c r="F29" s="51" t="s">
        <v>59</v>
      </c>
      <c r="G29" s="50"/>
      <c r="H29" s="50"/>
      <c r="I29" s="50"/>
      <c r="J29" s="50"/>
      <c r="K29" s="50"/>
      <c r="L29" s="379">
        <v>0.15</v>
      </c>
      <c r="M29" s="380"/>
      <c r="N29" s="380"/>
      <c r="O29" s="380"/>
      <c r="P29" s="50"/>
      <c r="Q29" s="50"/>
      <c r="R29" s="50"/>
      <c r="S29" s="50"/>
      <c r="T29" s="50"/>
      <c r="U29" s="50"/>
      <c r="V29" s="50"/>
      <c r="W29" s="381">
        <f>ROUND(BC51,2)</f>
        <v>0</v>
      </c>
      <c r="X29" s="380"/>
      <c r="Y29" s="380"/>
      <c r="Z29" s="380"/>
      <c r="AA29" s="380"/>
      <c r="AB29" s="380"/>
      <c r="AC29" s="380"/>
      <c r="AD29" s="380"/>
      <c r="AE29" s="380"/>
      <c r="AF29" s="50"/>
      <c r="AG29" s="50"/>
      <c r="AH29" s="50"/>
      <c r="AI29" s="50"/>
      <c r="AJ29" s="50"/>
      <c r="AK29" s="381">
        <v>0</v>
      </c>
      <c r="AL29" s="380"/>
      <c r="AM29" s="380"/>
      <c r="AN29" s="380"/>
      <c r="AO29" s="380"/>
      <c r="AP29" s="50"/>
      <c r="AQ29" s="52"/>
      <c r="BE29" s="369"/>
    </row>
    <row r="30" spans="2:71" s="2" customFormat="1" ht="14.45" hidden="1" customHeight="1">
      <c r="B30" s="49"/>
      <c r="C30" s="50"/>
      <c r="D30" s="50"/>
      <c r="E30" s="50"/>
      <c r="F30" s="51" t="s">
        <v>60</v>
      </c>
      <c r="G30" s="50"/>
      <c r="H30" s="50"/>
      <c r="I30" s="50"/>
      <c r="J30" s="50"/>
      <c r="K30" s="50"/>
      <c r="L30" s="379">
        <v>0</v>
      </c>
      <c r="M30" s="380"/>
      <c r="N30" s="380"/>
      <c r="O30" s="380"/>
      <c r="P30" s="50"/>
      <c r="Q30" s="50"/>
      <c r="R30" s="50"/>
      <c r="S30" s="50"/>
      <c r="T30" s="50"/>
      <c r="U30" s="50"/>
      <c r="V30" s="50"/>
      <c r="W30" s="381">
        <f>ROUND(BD51,2)</f>
        <v>0</v>
      </c>
      <c r="X30" s="380"/>
      <c r="Y30" s="380"/>
      <c r="Z30" s="380"/>
      <c r="AA30" s="380"/>
      <c r="AB30" s="380"/>
      <c r="AC30" s="380"/>
      <c r="AD30" s="380"/>
      <c r="AE30" s="380"/>
      <c r="AF30" s="50"/>
      <c r="AG30" s="50"/>
      <c r="AH30" s="50"/>
      <c r="AI30" s="50"/>
      <c r="AJ30" s="50"/>
      <c r="AK30" s="381">
        <v>0</v>
      </c>
      <c r="AL30" s="380"/>
      <c r="AM30" s="380"/>
      <c r="AN30" s="380"/>
      <c r="AO30" s="380"/>
      <c r="AP30" s="50"/>
      <c r="AQ30" s="52"/>
      <c r="BE30" s="369"/>
    </row>
    <row r="31" spans="2:71" s="1" customFormat="1" ht="6.95" customHeight="1">
      <c r="B31" s="43"/>
      <c r="C31" s="44"/>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7"/>
      <c r="BE31" s="369"/>
    </row>
    <row r="32" spans="2:71" s="1" customFormat="1" ht="25.9" customHeight="1">
      <c r="B32" s="43"/>
      <c r="C32" s="53"/>
      <c r="D32" s="54" t="s">
        <v>61</v>
      </c>
      <c r="E32" s="55"/>
      <c r="F32" s="55"/>
      <c r="G32" s="55"/>
      <c r="H32" s="55"/>
      <c r="I32" s="55"/>
      <c r="J32" s="55"/>
      <c r="K32" s="55"/>
      <c r="L32" s="55"/>
      <c r="M32" s="55"/>
      <c r="N32" s="55"/>
      <c r="O32" s="55"/>
      <c r="P32" s="55"/>
      <c r="Q32" s="55"/>
      <c r="R32" s="55"/>
      <c r="S32" s="55"/>
      <c r="T32" s="56" t="s">
        <v>62</v>
      </c>
      <c r="U32" s="55"/>
      <c r="V32" s="55"/>
      <c r="W32" s="55"/>
      <c r="X32" s="382" t="s">
        <v>63</v>
      </c>
      <c r="Y32" s="383"/>
      <c r="Z32" s="383"/>
      <c r="AA32" s="383"/>
      <c r="AB32" s="383"/>
      <c r="AC32" s="55"/>
      <c r="AD32" s="55"/>
      <c r="AE32" s="55"/>
      <c r="AF32" s="55"/>
      <c r="AG32" s="55"/>
      <c r="AH32" s="55"/>
      <c r="AI32" s="55"/>
      <c r="AJ32" s="55"/>
      <c r="AK32" s="384">
        <f>SUM(AK23:AK30)</f>
        <v>0</v>
      </c>
      <c r="AL32" s="383"/>
      <c r="AM32" s="383"/>
      <c r="AN32" s="383"/>
      <c r="AO32" s="385"/>
      <c r="AP32" s="53"/>
      <c r="AQ32" s="57"/>
      <c r="BE32" s="369"/>
    </row>
    <row r="33" spans="2:56" s="1" customFormat="1" ht="6.95" customHeight="1">
      <c r="B33" s="43"/>
      <c r="C33" s="44"/>
      <c r="D33" s="44"/>
      <c r="E33" s="44"/>
      <c r="F33" s="44"/>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c r="AF33" s="44"/>
      <c r="AG33" s="44"/>
      <c r="AH33" s="44"/>
      <c r="AI33" s="44"/>
      <c r="AJ33" s="44"/>
      <c r="AK33" s="44"/>
      <c r="AL33" s="44"/>
      <c r="AM33" s="44"/>
      <c r="AN33" s="44"/>
      <c r="AO33" s="44"/>
      <c r="AP33" s="44"/>
      <c r="AQ33" s="47"/>
    </row>
    <row r="34" spans="2:56" s="1" customFormat="1" ht="6.95" customHeight="1">
      <c r="B34" s="58"/>
      <c r="C34" s="59"/>
      <c r="D34" s="59"/>
      <c r="E34" s="59"/>
      <c r="F34" s="59"/>
      <c r="G34" s="59"/>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9"/>
      <c r="AL34" s="59"/>
      <c r="AM34" s="59"/>
      <c r="AN34" s="59"/>
      <c r="AO34" s="59"/>
      <c r="AP34" s="59"/>
      <c r="AQ34" s="60"/>
    </row>
    <row r="38" spans="2:56" s="1" customFormat="1" ht="6.95" customHeight="1">
      <c r="B38" s="61"/>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c r="AI38" s="62"/>
      <c r="AJ38" s="62"/>
      <c r="AK38" s="62"/>
      <c r="AL38" s="62"/>
      <c r="AM38" s="62"/>
      <c r="AN38" s="62"/>
      <c r="AO38" s="62"/>
      <c r="AP38" s="62"/>
      <c r="AQ38" s="62"/>
      <c r="AR38" s="63"/>
    </row>
    <row r="39" spans="2:56" s="1" customFormat="1" ht="36.950000000000003" customHeight="1">
      <c r="B39" s="43"/>
      <c r="C39" s="64" t="s">
        <v>64</v>
      </c>
      <c r="D39" s="65"/>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65"/>
      <c r="AL39" s="65"/>
      <c r="AM39" s="65"/>
      <c r="AN39" s="65"/>
      <c r="AO39" s="65"/>
      <c r="AP39" s="65"/>
      <c r="AQ39" s="65"/>
      <c r="AR39" s="63"/>
    </row>
    <row r="40" spans="2:56" s="1" customFormat="1" ht="6.95" customHeight="1">
      <c r="B40" s="43"/>
      <c r="C40" s="65"/>
      <c r="D40" s="65"/>
      <c r="E40" s="65"/>
      <c r="F40" s="65"/>
      <c r="G40" s="65"/>
      <c r="H40" s="65"/>
      <c r="I40" s="65"/>
      <c r="J40" s="65"/>
      <c r="K40" s="65"/>
      <c r="L40" s="65"/>
      <c r="M40" s="65"/>
      <c r="N40" s="65"/>
      <c r="O40" s="65"/>
      <c r="P40" s="65"/>
      <c r="Q40" s="65"/>
      <c r="R40" s="65"/>
      <c r="S40" s="65"/>
      <c r="T40" s="65"/>
      <c r="U40" s="65"/>
      <c r="V40" s="65"/>
      <c r="W40" s="65"/>
      <c r="X40" s="65"/>
      <c r="Y40" s="65"/>
      <c r="Z40" s="65"/>
      <c r="AA40" s="65"/>
      <c r="AB40" s="65"/>
      <c r="AC40" s="65"/>
      <c r="AD40" s="65"/>
      <c r="AE40" s="65"/>
      <c r="AF40" s="65"/>
      <c r="AG40" s="65"/>
      <c r="AH40" s="65"/>
      <c r="AI40" s="65"/>
      <c r="AJ40" s="65"/>
      <c r="AK40" s="65"/>
      <c r="AL40" s="65"/>
      <c r="AM40" s="65"/>
      <c r="AN40" s="65"/>
      <c r="AO40" s="65"/>
      <c r="AP40" s="65"/>
      <c r="AQ40" s="65"/>
      <c r="AR40" s="63"/>
    </row>
    <row r="41" spans="2:56" s="3" customFormat="1" ht="14.45" customHeight="1">
      <c r="B41" s="66"/>
      <c r="C41" s="67" t="s">
        <v>15</v>
      </c>
      <c r="D41" s="68"/>
      <c r="E41" s="68"/>
      <c r="F41" s="68"/>
      <c r="G41" s="68"/>
      <c r="H41" s="68"/>
      <c r="I41" s="68"/>
      <c r="J41" s="68"/>
      <c r="K41" s="68"/>
      <c r="L41" s="68" t="str">
        <f>K5</f>
        <v>POSP293-2016</v>
      </c>
      <c r="M41" s="68"/>
      <c r="N41" s="68"/>
      <c r="O41" s="68"/>
      <c r="P41" s="68"/>
      <c r="Q41" s="68"/>
      <c r="R41" s="68"/>
      <c r="S41" s="68"/>
      <c r="T41" s="68"/>
      <c r="U41" s="68"/>
      <c r="V41" s="68"/>
      <c r="W41" s="68"/>
      <c r="X41" s="68"/>
      <c r="Y41" s="68"/>
      <c r="Z41" s="68"/>
      <c r="AA41" s="68"/>
      <c r="AB41" s="68"/>
      <c r="AC41" s="68"/>
      <c r="AD41" s="68"/>
      <c r="AE41" s="68"/>
      <c r="AF41" s="68"/>
      <c r="AG41" s="68"/>
      <c r="AH41" s="68"/>
      <c r="AI41" s="68"/>
      <c r="AJ41" s="68"/>
      <c r="AK41" s="68"/>
      <c r="AL41" s="68"/>
      <c r="AM41" s="68"/>
      <c r="AN41" s="68"/>
      <c r="AO41" s="68"/>
      <c r="AP41" s="68"/>
      <c r="AQ41" s="68"/>
      <c r="AR41" s="69"/>
    </row>
    <row r="42" spans="2:56" s="4" customFormat="1" ht="36.950000000000003" customHeight="1">
      <c r="B42" s="70"/>
      <c r="C42" s="71" t="s">
        <v>18</v>
      </c>
      <c r="D42" s="72"/>
      <c r="E42" s="72"/>
      <c r="F42" s="72"/>
      <c r="G42" s="72"/>
      <c r="H42" s="72"/>
      <c r="I42" s="72"/>
      <c r="J42" s="72"/>
      <c r="K42" s="72"/>
      <c r="L42" s="386" t="str">
        <f>K6</f>
        <v>III/44436 Bělkovice-Lašťany, průtah - III+IV.etapa - 0,2-0,425 km +  0,425-1,019 km-Obec  Bělkovice-Lašťany</v>
      </c>
      <c r="M42" s="387"/>
      <c r="N42" s="387"/>
      <c r="O42" s="387"/>
      <c r="P42" s="387"/>
      <c r="Q42" s="387"/>
      <c r="R42" s="387"/>
      <c r="S42" s="387"/>
      <c r="T42" s="387"/>
      <c r="U42" s="387"/>
      <c r="V42" s="387"/>
      <c r="W42" s="387"/>
      <c r="X42" s="387"/>
      <c r="Y42" s="387"/>
      <c r="Z42" s="387"/>
      <c r="AA42" s="387"/>
      <c r="AB42" s="387"/>
      <c r="AC42" s="387"/>
      <c r="AD42" s="387"/>
      <c r="AE42" s="387"/>
      <c r="AF42" s="387"/>
      <c r="AG42" s="387"/>
      <c r="AH42" s="387"/>
      <c r="AI42" s="387"/>
      <c r="AJ42" s="387"/>
      <c r="AK42" s="387"/>
      <c r="AL42" s="387"/>
      <c r="AM42" s="387"/>
      <c r="AN42" s="387"/>
      <c r="AO42" s="387"/>
      <c r="AP42" s="72"/>
      <c r="AQ42" s="72"/>
      <c r="AR42" s="73"/>
    </row>
    <row r="43" spans="2:56" s="1" customFormat="1" ht="6.95" customHeight="1">
      <c r="B43" s="43"/>
      <c r="C43" s="65"/>
      <c r="D43" s="65"/>
      <c r="E43" s="65"/>
      <c r="F43" s="65"/>
      <c r="G43" s="65"/>
      <c r="H43" s="65"/>
      <c r="I43" s="65"/>
      <c r="J43" s="65"/>
      <c r="K43" s="65"/>
      <c r="L43" s="65"/>
      <c r="M43" s="65"/>
      <c r="N43" s="65"/>
      <c r="O43" s="65"/>
      <c r="P43" s="65"/>
      <c r="Q43" s="65"/>
      <c r="R43" s="65"/>
      <c r="S43" s="65"/>
      <c r="T43" s="65"/>
      <c r="U43" s="65"/>
      <c r="V43" s="65"/>
      <c r="W43" s="65"/>
      <c r="X43" s="65"/>
      <c r="Y43" s="65"/>
      <c r="Z43" s="65"/>
      <c r="AA43" s="65"/>
      <c r="AB43" s="65"/>
      <c r="AC43" s="65"/>
      <c r="AD43" s="65"/>
      <c r="AE43" s="65"/>
      <c r="AF43" s="65"/>
      <c r="AG43" s="65"/>
      <c r="AH43" s="65"/>
      <c r="AI43" s="65"/>
      <c r="AJ43" s="65"/>
      <c r="AK43" s="65"/>
      <c r="AL43" s="65"/>
      <c r="AM43" s="65"/>
      <c r="AN43" s="65"/>
      <c r="AO43" s="65"/>
      <c r="AP43" s="65"/>
      <c r="AQ43" s="65"/>
      <c r="AR43" s="63"/>
    </row>
    <row r="44" spans="2:56" s="1" customFormat="1">
      <c r="B44" s="43"/>
      <c r="C44" s="67" t="s">
        <v>26</v>
      </c>
      <c r="D44" s="65"/>
      <c r="E44" s="65"/>
      <c r="F44" s="65"/>
      <c r="G44" s="65"/>
      <c r="H44" s="65"/>
      <c r="I44" s="65"/>
      <c r="J44" s="65"/>
      <c r="K44" s="65"/>
      <c r="L44" s="74" t="str">
        <f>IF(K8="","",K8)</f>
        <v xml:space="preserve"> Bělkovice-Lašťany</v>
      </c>
      <c r="M44" s="65"/>
      <c r="N44" s="65"/>
      <c r="O44" s="65"/>
      <c r="P44" s="65"/>
      <c r="Q44" s="65"/>
      <c r="R44" s="65"/>
      <c r="S44" s="65"/>
      <c r="T44" s="65"/>
      <c r="U44" s="65"/>
      <c r="V44" s="65"/>
      <c r="W44" s="65"/>
      <c r="X44" s="65"/>
      <c r="Y44" s="65"/>
      <c r="Z44" s="65"/>
      <c r="AA44" s="65"/>
      <c r="AB44" s="65"/>
      <c r="AC44" s="65"/>
      <c r="AD44" s="65"/>
      <c r="AE44" s="65"/>
      <c r="AF44" s="65"/>
      <c r="AG44" s="65"/>
      <c r="AH44" s="65"/>
      <c r="AI44" s="67" t="s">
        <v>28</v>
      </c>
      <c r="AJ44" s="65"/>
      <c r="AK44" s="65"/>
      <c r="AL44" s="65"/>
      <c r="AM44" s="388" t="str">
        <f>IF(AN8= "","",AN8)</f>
        <v>22.12.2016</v>
      </c>
      <c r="AN44" s="388"/>
      <c r="AO44" s="65"/>
      <c r="AP44" s="65"/>
      <c r="AQ44" s="65"/>
      <c r="AR44" s="63"/>
    </row>
    <row r="45" spans="2:56" s="1" customFormat="1" ht="6.95" customHeight="1">
      <c r="B45" s="43"/>
      <c r="C45" s="65"/>
      <c r="D45" s="65"/>
      <c r="E45" s="65"/>
      <c r="F45" s="65"/>
      <c r="G45" s="65"/>
      <c r="H45" s="65"/>
      <c r="I45" s="65"/>
      <c r="J45" s="65"/>
      <c r="K45" s="65"/>
      <c r="L45" s="65"/>
      <c r="M45" s="65"/>
      <c r="N45" s="65"/>
      <c r="O45" s="65"/>
      <c r="P45" s="65"/>
      <c r="Q45" s="65"/>
      <c r="R45" s="65"/>
      <c r="S45" s="65"/>
      <c r="T45" s="65"/>
      <c r="U45" s="65"/>
      <c r="V45" s="65"/>
      <c r="W45" s="65"/>
      <c r="X45" s="65"/>
      <c r="Y45" s="65"/>
      <c r="Z45" s="65"/>
      <c r="AA45" s="65"/>
      <c r="AB45" s="65"/>
      <c r="AC45" s="65"/>
      <c r="AD45" s="65"/>
      <c r="AE45" s="65"/>
      <c r="AF45" s="65"/>
      <c r="AG45" s="65"/>
      <c r="AH45" s="65"/>
      <c r="AI45" s="65"/>
      <c r="AJ45" s="65"/>
      <c r="AK45" s="65"/>
      <c r="AL45" s="65"/>
      <c r="AM45" s="65"/>
      <c r="AN45" s="65"/>
      <c r="AO45" s="65"/>
      <c r="AP45" s="65"/>
      <c r="AQ45" s="65"/>
      <c r="AR45" s="63"/>
    </row>
    <row r="46" spans="2:56" s="1" customFormat="1">
      <c r="B46" s="43"/>
      <c r="C46" s="67" t="s">
        <v>36</v>
      </c>
      <c r="D46" s="65"/>
      <c r="E46" s="65"/>
      <c r="F46" s="65"/>
      <c r="G46" s="65"/>
      <c r="H46" s="65"/>
      <c r="I46" s="65"/>
      <c r="J46" s="65"/>
      <c r="K46" s="65"/>
      <c r="L46" s="68" t="str">
        <f>IF(E11= "","",E11)</f>
        <v>Obec  Bělkovice-Lašťany</v>
      </c>
      <c r="M46" s="65"/>
      <c r="N46" s="65"/>
      <c r="O46" s="65"/>
      <c r="P46" s="65"/>
      <c r="Q46" s="65"/>
      <c r="R46" s="65"/>
      <c r="S46" s="65"/>
      <c r="T46" s="65"/>
      <c r="U46" s="65"/>
      <c r="V46" s="65"/>
      <c r="W46" s="65"/>
      <c r="X46" s="65"/>
      <c r="Y46" s="65"/>
      <c r="Z46" s="65"/>
      <c r="AA46" s="65"/>
      <c r="AB46" s="65"/>
      <c r="AC46" s="65"/>
      <c r="AD46" s="65"/>
      <c r="AE46" s="65"/>
      <c r="AF46" s="65"/>
      <c r="AG46" s="65"/>
      <c r="AH46" s="65"/>
      <c r="AI46" s="67" t="s">
        <v>44</v>
      </c>
      <c r="AJ46" s="65"/>
      <c r="AK46" s="65"/>
      <c r="AL46" s="65"/>
      <c r="AM46" s="389" t="str">
        <f>IF(E17="","",E17)</f>
        <v>Ing. Petr Doležel</v>
      </c>
      <c r="AN46" s="389"/>
      <c r="AO46" s="389"/>
      <c r="AP46" s="389"/>
      <c r="AQ46" s="65"/>
      <c r="AR46" s="63"/>
      <c r="AS46" s="390" t="s">
        <v>65</v>
      </c>
      <c r="AT46" s="391"/>
      <c r="AU46" s="76"/>
      <c r="AV46" s="76"/>
      <c r="AW46" s="76"/>
      <c r="AX46" s="76"/>
      <c r="AY46" s="76"/>
      <c r="AZ46" s="76"/>
      <c r="BA46" s="76"/>
      <c r="BB46" s="76"/>
      <c r="BC46" s="76"/>
      <c r="BD46" s="77"/>
    </row>
    <row r="47" spans="2:56" s="1" customFormat="1">
      <c r="B47" s="43"/>
      <c r="C47" s="67" t="s">
        <v>42</v>
      </c>
      <c r="D47" s="65"/>
      <c r="E47" s="65"/>
      <c r="F47" s="65"/>
      <c r="G47" s="65"/>
      <c r="H47" s="65"/>
      <c r="I47" s="65"/>
      <c r="J47" s="65"/>
      <c r="K47" s="65"/>
      <c r="L47" s="68" t="str">
        <f>IF(E14= "Vyplň údaj","",E14)</f>
        <v/>
      </c>
      <c r="M47" s="65"/>
      <c r="N47" s="65"/>
      <c r="O47" s="65"/>
      <c r="P47" s="65"/>
      <c r="Q47" s="65"/>
      <c r="R47" s="65"/>
      <c r="S47" s="65"/>
      <c r="T47" s="65"/>
      <c r="U47" s="65"/>
      <c r="V47" s="65"/>
      <c r="W47" s="65"/>
      <c r="X47" s="65"/>
      <c r="Y47" s="65"/>
      <c r="Z47" s="65"/>
      <c r="AA47" s="65"/>
      <c r="AB47" s="65"/>
      <c r="AC47" s="65"/>
      <c r="AD47" s="65"/>
      <c r="AE47" s="65"/>
      <c r="AF47" s="65"/>
      <c r="AG47" s="65"/>
      <c r="AH47" s="65"/>
      <c r="AI47" s="65"/>
      <c r="AJ47" s="65"/>
      <c r="AK47" s="65"/>
      <c r="AL47" s="65"/>
      <c r="AM47" s="65"/>
      <c r="AN47" s="65"/>
      <c r="AO47" s="65"/>
      <c r="AP47" s="65"/>
      <c r="AQ47" s="65"/>
      <c r="AR47" s="63"/>
      <c r="AS47" s="392"/>
      <c r="AT47" s="393"/>
      <c r="AU47" s="78"/>
      <c r="AV47" s="78"/>
      <c r="AW47" s="78"/>
      <c r="AX47" s="78"/>
      <c r="AY47" s="78"/>
      <c r="AZ47" s="78"/>
      <c r="BA47" s="78"/>
      <c r="BB47" s="78"/>
      <c r="BC47" s="78"/>
      <c r="BD47" s="79"/>
    </row>
    <row r="48" spans="2:56" s="1" customFormat="1" ht="10.9" customHeight="1">
      <c r="B48" s="43"/>
      <c r="C48" s="65"/>
      <c r="D48" s="65"/>
      <c r="E48" s="65"/>
      <c r="F48" s="65"/>
      <c r="G48" s="65"/>
      <c r="H48" s="65"/>
      <c r="I48" s="65"/>
      <c r="J48" s="65"/>
      <c r="K48" s="65"/>
      <c r="L48" s="65"/>
      <c r="M48" s="65"/>
      <c r="N48" s="65"/>
      <c r="O48" s="65"/>
      <c r="P48" s="65"/>
      <c r="Q48" s="65"/>
      <c r="R48" s="65"/>
      <c r="S48" s="65"/>
      <c r="T48" s="65"/>
      <c r="U48" s="65"/>
      <c r="V48" s="65"/>
      <c r="W48" s="65"/>
      <c r="X48" s="65"/>
      <c r="Y48" s="65"/>
      <c r="Z48" s="65"/>
      <c r="AA48" s="65"/>
      <c r="AB48" s="65"/>
      <c r="AC48" s="65"/>
      <c r="AD48" s="65"/>
      <c r="AE48" s="65"/>
      <c r="AF48" s="65"/>
      <c r="AG48" s="65"/>
      <c r="AH48" s="65"/>
      <c r="AI48" s="65"/>
      <c r="AJ48" s="65"/>
      <c r="AK48" s="65"/>
      <c r="AL48" s="65"/>
      <c r="AM48" s="65"/>
      <c r="AN48" s="65"/>
      <c r="AO48" s="65"/>
      <c r="AP48" s="65"/>
      <c r="AQ48" s="65"/>
      <c r="AR48" s="63"/>
      <c r="AS48" s="394"/>
      <c r="AT48" s="395"/>
      <c r="AU48" s="44"/>
      <c r="AV48" s="44"/>
      <c r="AW48" s="44"/>
      <c r="AX48" s="44"/>
      <c r="AY48" s="44"/>
      <c r="AZ48" s="44"/>
      <c r="BA48" s="44"/>
      <c r="BB48" s="44"/>
      <c r="BC48" s="44"/>
      <c r="BD48" s="80"/>
    </row>
    <row r="49" spans="1:91" s="1" customFormat="1" ht="29.25" customHeight="1">
      <c r="B49" s="43"/>
      <c r="C49" s="396" t="s">
        <v>66</v>
      </c>
      <c r="D49" s="397"/>
      <c r="E49" s="397"/>
      <c r="F49" s="397"/>
      <c r="G49" s="397"/>
      <c r="H49" s="81"/>
      <c r="I49" s="398" t="s">
        <v>67</v>
      </c>
      <c r="J49" s="397"/>
      <c r="K49" s="397"/>
      <c r="L49" s="397"/>
      <c r="M49" s="397"/>
      <c r="N49" s="397"/>
      <c r="O49" s="397"/>
      <c r="P49" s="397"/>
      <c r="Q49" s="397"/>
      <c r="R49" s="397"/>
      <c r="S49" s="397"/>
      <c r="T49" s="397"/>
      <c r="U49" s="397"/>
      <c r="V49" s="397"/>
      <c r="W49" s="397"/>
      <c r="X49" s="397"/>
      <c r="Y49" s="397"/>
      <c r="Z49" s="397"/>
      <c r="AA49" s="397"/>
      <c r="AB49" s="397"/>
      <c r="AC49" s="397"/>
      <c r="AD49" s="397"/>
      <c r="AE49" s="397"/>
      <c r="AF49" s="397"/>
      <c r="AG49" s="399" t="s">
        <v>68</v>
      </c>
      <c r="AH49" s="397"/>
      <c r="AI49" s="397"/>
      <c r="AJ49" s="397"/>
      <c r="AK49" s="397"/>
      <c r="AL49" s="397"/>
      <c r="AM49" s="397"/>
      <c r="AN49" s="398" t="s">
        <v>69</v>
      </c>
      <c r="AO49" s="397"/>
      <c r="AP49" s="397"/>
      <c r="AQ49" s="82" t="s">
        <v>70</v>
      </c>
      <c r="AR49" s="63"/>
      <c r="AS49" s="83" t="s">
        <v>71</v>
      </c>
      <c r="AT49" s="84" t="s">
        <v>72</v>
      </c>
      <c r="AU49" s="84" t="s">
        <v>73</v>
      </c>
      <c r="AV49" s="84" t="s">
        <v>74</v>
      </c>
      <c r="AW49" s="84" t="s">
        <v>75</v>
      </c>
      <c r="AX49" s="84" t="s">
        <v>76</v>
      </c>
      <c r="AY49" s="84" t="s">
        <v>77</v>
      </c>
      <c r="AZ49" s="84" t="s">
        <v>78</v>
      </c>
      <c r="BA49" s="84" t="s">
        <v>79</v>
      </c>
      <c r="BB49" s="84" t="s">
        <v>80</v>
      </c>
      <c r="BC49" s="84" t="s">
        <v>81</v>
      </c>
      <c r="BD49" s="85" t="s">
        <v>82</v>
      </c>
    </row>
    <row r="50" spans="1:91" s="1" customFormat="1" ht="10.9" customHeight="1">
      <c r="B50" s="43"/>
      <c r="C50" s="65"/>
      <c r="D50" s="65"/>
      <c r="E50" s="65"/>
      <c r="F50" s="65"/>
      <c r="G50" s="65"/>
      <c r="H50" s="65"/>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5"/>
      <c r="AL50" s="65"/>
      <c r="AM50" s="65"/>
      <c r="AN50" s="65"/>
      <c r="AO50" s="65"/>
      <c r="AP50" s="65"/>
      <c r="AQ50" s="65"/>
      <c r="AR50" s="63"/>
      <c r="AS50" s="86"/>
      <c r="AT50" s="87"/>
      <c r="AU50" s="87"/>
      <c r="AV50" s="87"/>
      <c r="AW50" s="87"/>
      <c r="AX50" s="87"/>
      <c r="AY50" s="87"/>
      <c r="AZ50" s="87"/>
      <c r="BA50" s="87"/>
      <c r="BB50" s="87"/>
      <c r="BC50" s="87"/>
      <c r="BD50" s="88"/>
    </row>
    <row r="51" spans="1:91" s="4" customFormat="1" ht="32.450000000000003" customHeight="1">
      <c r="B51" s="70"/>
      <c r="C51" s="89" t="s">
        <v>83</v>
      </c>
      <c r="D51" s="90"/>
      <c r="E51" s="90"/>
      <c r="F51" s="90"/>
      <c r="G51" s="90"/>
      <c r="H51" s="90"/>
      <c r="I51" s="90"/>
      <c r="J51" s="90"/>
      <c r="K51" s="90"/>
      <c r="L51" s="90"/>
      <c r="M51" s="90"/>
      <c r="N51" s="90"/>
      <c r="O51" s="90"/>
      <c r="P51" s="90"/>
      <c r="Q51" s="90"/>
      <c r="R51" s="90"/>
      <c r="S51" s="90"/>
      <c r="T51" s="90"/>
      <c r="U51" s="90"/>
      <c r="V51" s="90"/>
      <c r="W51" s="90"/>
      <c r="X51" s="90"/>
      <c r="Y51" s="90"/>
      <c r="Z51" s="90"/>
      <c r="AA51" s="90"/>
      <c r="AB51" s="90"/>
      <c r="AC51" s="90"/>
      <c r="AD51" s="90"/>
      <c r="AE51" s="90"/>
      <c r="AF51" s="90"/>
      <c r="AG51" s="408">
        <f>ROUND(AG52+AG57+AG62+AG64,2)</f>
        <v>0</v>
      </c>
      <c r="AH51" s="408"/>
      <c r="AI51" s="408"/>
      <c r="AJ51" s="408"/>
      <c r="AK51" s="408"/>
      <c r="AL51" s="408"/>
      <c r="AM51" s="408"/>
      <c r="AN51" s="409">
        <f t="shared" ref="AN51:AN65" si="0">SUM(AG51,AT51)</f>
        <v>0</v>
      </c>
      <c r="AO51" s="409"/>
      <c r="AP51" s="409"/>
      <c r="AQ51" s="91" t="s">
        <v>50</v>
      </c>
      <c r="AR51" s="73"/>
      <c r="AS51" s="92">
        <f>ROUND(AS52+AS57+AS62+AS64,2)</f>
        <v>0</v>
      </c>
      <c r="AT51" s="93">
        <f t="shared" ref="AT51:AT65" si="1">ROUND(SUM(AV51:AW51),2)</f>
        <v>0</v>
      </c>
      <c r="AU51" s="94">
        <f>ROUND(AU52+AU57+AU62+AU64,5)</f>
        <v>0</v>
      </c>
      <c r="AV51" s="93">
        <f>ROUND(AZ51*L26,2)</f>
        <v>0</v>
      </c>
      <c r="AW51" s="93">
        <f>ROUND(BA51*L27,2)</f>
        <v>0</v>
      </c>
      <c r="AX51" s="93">
        <f>ROUND(BB51*L26,2)</f>
        <v>0</v>
      </c>
      <c r="AY51" s="93">
        <f>ROUND(BC51*L27,2)</f>
        <v>0</v>
      </c>
      <c r="AZ51" s="93">
        <f>ROUND(AZ52+AZ57+AZ62+AZ64,2)</f>
        <v>0</v>
      </c>
      <c r="BA51" s="93">
        <f>ROUND(BA52+BA57+BA62+BA64,2)</f>
        <v>0</v>
      </c>
      <c r="BB51" s="93">
        <f>ROUND(BB52+BB57+BB62+BB64,2)</f>
        <v>0</v>
      </c>
      <c r="BC51" s="93">
        <f>ROUND(BC52+BC57+BC62+BC64,2)</f>
        <v>0</v>
      </c>
      <c r="BD51" s="95">
        <f>ROUND(BD52+BD57+BD62+BD64,2)</f>
        <v>0</v>
      </c>
      <c r="BS51" s="96" t="s">
        <v>84</v>
      </c>
      <c r="BT51" s="96" t="s">
        <v>85</v>
      </c>
      <c r="BU51" s="97" t="s">
        <v>86</v>
      </c>
      <c r="BV51" s="96" t="s">
        <v>87</v>
      </c>
      <c r="BW51" s="96" t="s">
        <v>7</v>
      </c>
      <c r="BX51" s="96" t="s">
        <v>88</v>
      </c>
      <c r="CL51" s="96" t="s">
        <v>22</v>
      </c>
    </row>
    <row r="52" spans="1:91" s="5" customFormat="1" ht="22.5" customHeight="1">
      <c r="B52" s="98"/>
      <c r="C52" s="99"/>
      <c r="D52" s="403" t="s">
        <v>25</v>
      </c>
      <c r="E52" s="403"/>
      <c r="F52" s="403"/>
      <c r="G52" s="403"/>
      <c r="H52" s="403"/>
      <c r="I52" s="100"/>
      <c r="J52" s="403" t="s">
        <v>89</v>
      </c>
      <c r="K52" s="403"/>
      <c r="L52" s="403"/>
      <c r="M52" s="403"/>
      <c r="N52" s="403"/>
      <c r="O52" s="403"/>
      <c r="P52" s="403"/>
      <c r="Q52" s="403"/>
      <c r="R52" s="403"/>
      <c r="S52" s="403"/>
      <c r="T52" s="403"/>
      <c r="U52" s="403"/>
      <c r="V52" s="403"/>
      <c r="W52" s="403"/>
      <c r="X52" s="403"/>
      <c r="Y52" s="403"/>
      <c r="Z52" s="403"/>
      <c r="AA52" s="403"/>
      <c r="AB52" s="403"/>
      <c r="AC52" s="403"/>
      <c r="AD52" s="403"/>
      <c r="AE52" s="403"/>
      <c r="AF52" s="403"/>
      <c r="AG52" s="402">
        <f>ROUND(AG53+AG55,2)</f>
        <v>0</v>
      </c>
      <c r="AH52" s="401"/>
      <c r="AI52" s="401"/>
      <c r="AJ52" s="401"/>
      <c r="AK52" s="401"/>
      <c r="AL52" s="401"/>
      <c r="AM52" s="401"/>
      <c r="AN52" s="400">
        <f t="shared" si="0"/>
        <v>0</v>
      </c>
      <c r="AO52" s="401"/>
      <c r="AP52" s="401"/>
      <c r="AQ52" s="101" t="s">
        <v>90</v>
      </c>
      <c r="AR52" s="102"/>
      <c r="AS52" s="103">
        <f>ROUND(AS53+AS55,2)</f>
        <v>0</v>
      </c>
      <c r="AT52" s="104">
        <f t="shared" si="1"/>
        <v>0</v>
      </c>
      <c r="AU52" s="105">
        <f>ROUND(AU53+AU55,5)</f>
        <v>0</v>
      </c>
      <c r="AV52" s="104">
        <f>ROUND(AZ52*L26,2)</f>
        <v>0</v>
      </c>
      <c r="AW52" s="104">
        <f>ROUND(BA52*L27,2)</f>
        <v>0</v>
      </c>
      <c r="AX52" s="104">
        <f>ROUND(BB52*L26,2)</f>
        <v>0</v>
      </c>
      <c r="AY52" s="104">
        <f>ROUND(BC52*L27,2)</f>
        <v>0</v>
      </c>
      <c r="AZ52" s="104">
        <f>ROUND(AZ53+AZ55,2)</f>
        <v>0</v>
      </c>
      <c r="BA52" s="104">
        <f>ROUND(BA53+BA55,2)</f>
        <v>0</v>
      </c>
      <c r="BB52" s="104">
        <f>ROUND(BB53+BB55,2)</f>
        <v>0</v>
      </c>
      <c r="BC52" s="104">
        <f>ROUND(BC53+BC55,2)</f>
        <v>0</v>
      </c>
      <c r="BD52" s="106">
        <f>ROUND(BD53+BD55,2)</f>
        <v>0</v>
      </c>
      <c r="BS52" s="107" t="s">
        <v>84</v>
      </c>
      <c r="BT52" s="107" t="s">
        <v>25</v>
      </c>
      <c r="BU52" s="107" t="s">
        <v>86</v>
      </c>
      <c r="BV52" s="107" t="s">
        <v>87</v>
      </c>
      <c r="BW52" s="107" t="s">
        <v>91</v>
      </c>
      <c r="BX52" s="107" t="s">
        <v>7</v>
      </c>
      <c r="CL52" s="107" t="s">
        <v>22</v>
      </c>
      <c r="CM52" s="107" t="s">
        <v>92</v>
      </c>
    </row>
    <row r="53" spans="1:91" s="6" customFormat="1" ht="22.5" customHeight="1">
      <c r="B53" s="108"/>
      <c r="C53" s="109"/>
      <c r="D53" s="109"/>
      <c r="E53" s="407" t="s">
        <v>93</v>
      </c>
      <c r="F53" s="407"/>
      <c r="G53" s="407"/>
      <c r="H53" s="407"/>
      <c r="I53" s="407"/>
      <c r="J53" s="109"/>
      <c r="K53" s="407" t="s">
        <v>94</v>
      </c>
      <c r="L53" s="407"/>
      <c r="M53" s="407"/>
      <c r="N53" s="407"/>
      <c r="O53" s="407"/>
      <c r="P53" s="407"/>
      <c r="Q53" s="407"/>
      <c r="R53" s="407"/>
      <c r="S53" s="407"/>
      <c r="T53" s="407"/>
      <c r="U53" s="407"/>
      <c r="V53" s="407"/>
      <c r="W53" s="407"/>
      <c r="X53" s="407"/>
      <c r="Y53" s="407"/>
      <c r="Z53" s="407"/>
      <c r="AA53" s="407"/>
      <c r="AB53" s="407"/>
      <c r="AC53" s="407"/>
      <c r="AD53" s="407"/>
      <c r="AE53" s="407"/>
      <c r="AF53" s="407"/>
      <c r="AG53" s="406">
        <f>ROUND(AG54,2)</f>
        <v>0</v>
      </c>
      <c r="AH53" s="405"/>
      <c r="AI53" s="405"/>
      <c r="AJ53" s="405"/>
      <c r="AK53" s="405"/>
      <c r="AL53" s="405"/>
      <c r="AM53" s="405"/>
      <c r="AN53" s="404">
        <f t="shared" si="0"/>
        <v>0</v>
      </c>
      <c r="AO53" s="405"/>
      <c r="AP53" s="405"/>
      <c r="AQ53" s="110" t="s">
        <v>95</v>
      </c>
      <c r="AR53" s="111"/>
      <c r="AS53" s="112">
        <f>ROUND(AS54,2)</f>
        <v>0</v>
      </c>
      <c r="AT53" s="113">
        <f t="shared" si="1"/>
        <v>0</v>
      </c>
      <c r="AU53" s="114">
        <f>ROUND(AU54,5)</f>
        <v>0</v>
      </c>
      <c r="AV53" s="113">
        <f>ROUND(AZ53*L26,2)</f>
        <v>0</v>
      </c>
      <c r="AW53" s="113">
        <f>ROUND(BA53*L27,2)</f>
        <v>0</v>
      </c>
      <c r="AX53" s="113">
        <f>ROUND(BB53*L26,2)</f>
        <v>0</v>
      </c>
      <c r="AY53" s="113">
        <f>ROUND(BC53*L27,2)</f>
        <v>0</v>
      </c>
      <c r="AZ53" s="113">
        <f>ROUND(AZ54,2)</f>
        <v>0</v>
      </c>
      <c r="BA53" s="113">
        <f>ROUND(BA54,2)</f>
        <v>0</v>
      </c>
      <c r="BB53" s="113">
        <f>ROUND(BB54,2)</f>
        <v>0</v>
      </c>
      <c r="BC53" s="113">
        <f>ROUND(BC54,2)</f>
        <v>0</v>
      </c>
      <c r="BD53" s="115">
        <f>ROUND(BD54,2)</f>
        <v>0</v>
      </c>
      <c r="BS53" s="116" t="s">
        <v>84</v>
      </c>
      <c r="BT53" s="116" t="s">
        <v>92</v>
      </c>
      <c r="BU53" s="116" t="s">
        <v>86</v>
      </c>
      <c r="BV53" s="116" t="s">
        <v>87</v>
      </c>
      <c r="BW53" s="116" t="s">
        <v>96</v>
      </c>
      <c r="BX53" s="116" t="s">
        <v>91</v>
      </c>
      <c r="CL53" s="116" t="s">
        <v>97</v>
      </c>
    </row>
    <row r="54" spans="1:91" s="6" customFormat="1" ht="22.5" customHeight="1">
      <c r="A54" s="117" t="s">
        <v>98</v>
      </c>
      <c r="B54" s="108"/>
      <c r="C54" s="109"/>
      <c r="D54" s="109"/>
      <c r="E54" s="109"/>
      <c r="F54" s="407" t="s">
        <v>93</v>
      </c>
      <c r="G54" s="407"/>
      <c r="H54" s="407"/>
      <c r="I54" s="407"/>
      <c r="J54" s="407"/>
      <c r="K54" s="109"/>
      <c r="L54" s="407" t="s">
        <v>99</v>
      </c>
      <c r="M54" s="407"/>
      <c r="N54" s="407"/>
      <c r="O54" s="407"/>
      <c r="P54" s="407"/>
      <c r="Q54" s="407"/>
      <c r="R54" s="407"/>
      <c r="S54" s="407"/>
      <c r="T54" s="407"/>
      <c r="U54" s="407"/>
      <c r="V54" s="407"/>
      <c r="W54" s="407"/>
      <c r="X54" s="407"/>
      <c r="Y54" s="407"/>
      <c r="Z54" s="407"/>
      <c r="AA54" s="407"/>
      <c r="AB54" s="407"/>
      <c r="AC54" s="407"/>
      <c r="AD54" s="407"/>
      <c r="AE54" s="407"/>
      <c r="AF54" s="407"/>
      <c r="AG54" s="404">
        <f>'1-1 - SO 102 - Uznatelné ...'!J31</f>
        <v>0</v>
      </c>
      <c r="AH54" s="405"/>
      <c r="AI54" s="405"/>
      <c r="AJ54" s="405"/>
      <c r="AK54" s="405"/>
      <c r="AL54" s="405"/>
      <c r="AM54" s="405"/>
      <c r="AN54" s="404">
        <f t="shared" si="0"/>
        <v>0</v>
      </c>
      <c r="AO54" s="405"/>
      <c r="AP54" s="405"/>
      <c r="AQ54" s="110" t="s">
        <v>95</v>
      </c>
      <c r="AR54" s="111"/>
      <c r="AS54" s="112">
        <v>0</v>
      </c>
      <c r="AT54" s="113">
        <f t="shared" si="1"/>
        <v>0</v>
      </c>
      <c r="AU54" s="114">
        <f>'1-1 - SO 102 - Uznatelné ...'!P93</f>
        <v>0</v>
      </c>
      <c r="AV54" s="113">
        <f>'1-1 - SO 102 - Uznatelné ...'!J34</f>
        <v>0</v>
      </c>
      <c r="AW54" s="113">
        <f>'1-1 - SO 102 - Uznatelné ...'!J35</f>
        <v>0</v>
      </c>
      <c r="AX54" s="113">
        <f>'1-1 - SO 102 - Uznatelné ...'!J36</f>
        <v>0</v>
      </c>
      <c r="AY54" s="113">
        <f>'1-1 - SO 102 - Uznatelné ...'!J37</f>
        <v>0</v>
      </c>
      <c r="AZ54" s="113">
        <f>'1-1 - SO 102 - Uznatelné ...'!F34</f>
        <v>0</v>
      </c>
      <c r="BA54" s="113">
        <f>'1-1 - SO 102 - Uznatelné ...'!F35</f>
        <v>0</v>
      </c>
      <c r="BB54" s="113">
        <f>'1-1 - SO 102 - Uznatelné ...'!F36</f>
        <v>0</v>
      </c>
      <c r="BC54" s="113">
        <f>'1-1 - SO 102 - Uznatelné ...'!F37</f>
        <v>0</v>
      </c>
      <c r="BD54" s="115">
        <f>'1-1 - SO 102 - Uznatelné ...'!F38</f>
        <v>0</v>
      </c>
      <c r="BT54" s="116" t="s">
        <v>100</v>
      </c>
      <c r="BV54" s="116" t="s">
        <v>87</v>
      </c>
      <c r="BW54" s="116" t="s">
        <v>101</v>
      </c>
      <c r="BX54" s="116" t="s">
        <v>96</v>
      </c>
      <c r="CL54" s="116" t="s">
        <v>50</v>
      </c>
    </row>
    <row r="55" spans="1:91" s="6" customFormat="1" ht="22.5" customHeight="1">
      <c r="B55" s="108"/>
      <c r="C55" s="109"/>
      <c r="D55" s="109"/>
      <c r="E55" s="407" t="s">
        <v>102</v>
      </c>
      <c r="F55" s="407"/>
      <c r="G55" s="407"/>
      <c r="H55" s="407"/>
      <c r="I55" s="407"/>
      <c r="J55" s="109"/>
      <c r="K55" s="407" t="s">
        <v>103</v>
      </c>
      <c r="L55" s="407"/>
      <c r="M55" s="407"/>
      <c r="N55" s="407"/>
      <c r="O55" s="407"/>
      <c r="P55" s="407"/>
      <c r="Q55" s="407"/>
      <c r="R55" s="407"/>
      <c r="S55" s="407"/>
      <c r="T55" s="407"/>
      <c r="U55" s="407"/>
      <c r="V55" s="407"/>
      <c r="W55" s="407"/>
      <c r="X55" s="407"/>
      <c r="Y55" s="407"/>
      <c r="Z55" s="407"/>
      <c r="AA55" s="407"/>
      <c r="AB55" s="407"/>
      <c r="AC55" s="407"/>
      <c r="AD55" s="407"/>
      <c r="AE55" s="407"/>
      <c r="AF55" s="407"/>
      <c r="AG55" s="406">
        <f>ROUND(AG56,2)</f>
        <v>0</v>
      </c>
      <c r="AH55" s="405"/>
      <c r="AI55" s="405"/>
      <c r="AJ55" s="405"/>
      <c r="AK55" s="405"/>
      <c r="AL55" s="405"/>
      <c r="AM55" s="405"/>
      <c r="AN55" s="404">
        <f t="shared" si="0"/>
        <v>0</v>
      </c>
      <c r="AO55" s="405"/>
      <c r="AP55" s="405"/>
      <c r="AQ55" s="110" t="s">
        <v>95</v>
      </c>
      <c r="AR55" s="111"/>
      <c r="AS55" s="112">
        <f>ROUND(AS56,2)</f>
        <v>0</v>
      </c>
      <c r="AT55" s="113">
        <f t="shared" si="1"/>
        <v>0</v>
      </c>
      <c r="AU55" s="114">
        <f>ROUND(AU56,5)</f>
        <v>0</v>
      </c>
      <c r="AV55" s="113">
        <f>ROUND(AZ55*L26,2)</f>
        <v>0</v>
      </c>
      <c r="AW55" s="113">
        <f>ROUND(BA55*L27,2)</f>
        <v>0</v>
      </c>
      <c r="AX55" s="113">
        <f>ROUND(BB55*L26,2)</f>
        <v>0</v>
      </c>
      <c r="AY55" s="113">
        <f>ROUND(BC55*L27,2)</f>
        <v>0</v>
      </c>
      <c r="AZ55" s="113">
        <f>ROUND(AZ56,2)</f>
        <v>0</v>
      </c>
      <c r="BA55" s="113">
        <f>ROUND(BA56,2)</f>
        <v>0</v>
      </c>
      <c r="BB55" s="113">
        <f>ROUND(BB56,2)</f>
        <v>0</v>
      </c>
      <c r="BC55" s="113">
        <f>ROUND(BC56,2)</f>
        <v>0</v>
      </c>
      <c r="BD55" s="115">
        <f>ROUND(BD56,2)</f>
        <v>0</v>
      </c>
      <c r="BS55" s="116" t="s">
        <v>84</v>
      </c>
      <c r="BT55" s="116" t="s">
        <v>92</v>
      </c>
      <c r="BU55" s="116" t="s">
        <v>86</v>
      </c>
      <c r="BV55" s="116" t="s">
        <v>87</v>
      </c>
      <c r="BW55" s="116" t="s">
        <v>104</v>
      </c>
      <c r="BX55" s="116" t="s">
        <v>91</v>
      </c>
      <c r="CL55" s="116" t="s">
        <v>97</v>
      </c>
    </row>
    <row r="56" spans="1:91" s="6" customFormat="1" ht="22.5" customHeight="1">
      <c r="A56" s="117" t="s">
        <v>98</v>
      </c>
      <c r="B56" s="108"/>
      <c r="C56" s="109"/>
      <c r="D56" s="109"/>
      <c r="E56" s="109"/>
      <c r="F56" s="407" t="s">
        <v>102</v>
      </c>
      <c r="G56" s="407"/>
      <c r="H56" s="407"/>
      <c r="I56" s="407"/>
      <c r="J56" s="407"/>
      <c r="K56" s="109"/>
      <c r="L56" s="407" t="s">
        <v>105</v>
      </c>
      <c r="M56" s="407"/>
      <c r="N56" s="407"/>
      <c r="O56" s="407"/>
      <c r="P56" s="407"/>
      <c r="Q56" s="407"/>
      <c r="R56" s="407"/>
      <c r="S56" s="407"/>
      <c r="T56" s="407"/>
      <c r="U56" s="407"/>
      <c r="V56" s="407"/>
      <c r="W56" s="407"/>
      <c r="X56" s="407"/>
      <c r="Y56" s="407"/>
      <c r="Z56" s="407"/>
      <c r="AA56" s="407"/>
      <c r="AB56" s="407"/>
      <c r="AC56" s="407"/>
      <c r="AD56" s="407"/>
      <c r="AE56" s="407"/>
      <c r="AF56" s="407"/>
      <c r="AG56" s="404">
        <f>'1-2 - SO 102 -Neuznatelné...'!J31</f>
        <v>0</v>
      </c>
      <c r="AH56" s="405"/>
      <c r="AI56" s="405"/>
      <c r="AJ56" s="405"/>
      <c r="AK56" s="405"/>
      <c r="AL56" s="405"/>
      <c r="AM56" s="405"/>
      <c r="AN56" s="404">
        <f t="shared" si="0"/>
        <v>0</v>
      </c>
      <c r="AO56" s="405"/>
      <c r="AP56" s="405"/>
      <c r="AQ56" s="110" t="s">
        <v>95</v>
      </c>
      <c r="AR56" s="111"/>
      <c r="AS56" s="112">
        <v>0</v>
      </c>
      <c r="AT56" s="113">
        <f t="shared" si="1"/>
        <v>0</v>
      </c>
      <c r="AU56" s="114">
        <f>'1-2 - SO 102 -Neuznatelné...'!P96</f>
        <v>0</v>
      </c>
      <c r="AV56" s="113">
        <f>'1-2 - SO 102 -Neuznatelné...'!J34</f>
        <v>0</v>
      </c>
      <c r="AW56" s="113">
        <f>'1-2 - SO 102 -Neuznatelné...'!J35</f>
        <v>0</v>
      </c>
      <c r="AX56" s="113">
        <f>'1-2 - SO 102 -Neuznatelné...'!J36</f>
        <v>0</v>
      </c>
      <c r="AY56" s="113">
        <f>'1-2 - SO 102 -Neuznatelné...'!J37</f>
        <v>0</v>
      </c>
      <c r="AZ56" s="113">
        <f>'1-2 - SO 102 -Neuznatelné...'!F34</f>
        <v>0</v>
      </c>
      <c r="BA56" s="113">
        <f>'1-2 - SO 102 -Neuznatelné...'!F35</f>
        <v>0</v>
      </c>
      <c r="BB56" s="113">
        <f>'1-2 - SO 102 -Neuznatelné...'!F36</f>
        <v>0</v>
      </c>
      <c r="BC56" s="113">
        <f>'1-2 - SO 102 -Neuznatelné...'!F37</f>
        <v>0</v>
      </c>
      <c r="BD56" s="115">
        <f>'1-2 - SO 102 -Neuznatelné...'!F38</f>
        <v>0</v>
      </c>
      <c r="BT56" s="116" t="s">
        <v>100</v>
      </c>
      <c r="BV56" s="116" t="s">
        <v>87</v>
      </c>
      <c r="BW56" s="116" t="s">
        <v>106</v>
      </c>
      <c r="BX56" s="116" t="s">
        <v>104</v>
      </c>
      <c r="CL56" s="116" t="s">
        <v>50</v>
      </c>
    </row>
    <row r="57" spans="1:91" s="5" customFormat="1" ht="22.5" customHeight="1">
      <c r="B57" s="98"/>
      <c r="C57" s="99"/>
      <c r="D57" s="403" t="s">
        <v>92</v>
      </c>
      <c r="E57" s="403"/>
      <c r="F57" s="403"/>
      <c r="G57" s="403"/>
      <c r="H57" s="403"/>
      <c r="I57" s="100"/>
      <c r="J57" s="403" t="s">
        <v>107</v>
      </c>
      <c r="K57" s="403"/>
      <c r="L57" s="403"/>
      <c r="M57" s="403"/>
      <c r="N57" s="403"/>
      <c r="O57" s="403"/>
      <c r="P57" s="403"/>
      <c r="Q57" s="403"/>
      <c r="R57" s="403"/>
      <c r="S57" s="403"/>
      <c r="T57" s="403"/>
      <c r="U57" s="403"/>
      <c r="V57" s="403"/>
      <c r="W57" s="403"/>
      <c r="X57" s="403"/>
      <c r="Y57" s="403"/>
      <c r="Z57" s="403"/>
      <c r="AA57" s="403"/>
      <c r="AB57" s="403"/>
      <c r="AC57" s="403"/>
      <c r="AD57" s="403"/>
      <c r="AE57" s="403"/>
      <c r="AF57" s="403"/>
      <c r="AG57" s="402">
        <f>ROUND(AG58+AG60,2)</f>
        <v>0</v>
      </c>
      <c r="AH57" s="401"/>
      <c r="AI57" s="401"/>
      <c r="AJ57" s="401"/>
      <c r="AK57" s="401"/>
      <c r="AL57" s="401"/>
      <c r="AM57" s="401"/>
      <c r="AN57" s="400">
        <f t="shared" si="0"/>
        <v>0</v>
      </c>
      <c r="AO57" s="401"/>
      <c r="AP57" s="401"/>
      <c r="AQ57" s="101" t="s">
        <v>90</v>
      </c>
      <c r="AR57" s="102"/>
      <c r="AS57" s="103">
        <f>ROUND(AS58+AS60,2)</f>
        <v>0</v>
      </c>
      <c r="AT57" s="104">
        <f t="shared" si="1"/>
        <v>0</v>
      </c>
      <c r="AU57" s="105">
        <f>ROUND(AU58+AU60,5)</f>
        <v>0</v>
      </c>
      <c r="AV57" s="104">
        <f>ROUND(AZ57*L26,2)</f>
        <v>0</v>
      </c>
      <c r="AW57" s="104">
        <f>ROUND(BA57*L27,2)</f>
        <v>0</v>
      </c>
      <c r="AX57" s="104">
        <f>ROUND(BB57*L26,2)</f>
        <v>0</v>
      </c>
      <c r="AY57" s="104">
        <f>ROUND(BC57*L27,2)</f>
        <v>0</v>
      </c>
      <c r="AZ57" s="104">
        <f>ROUND(AZ58+AZ60,2)</f>
        <v>0</v>
      </c>
      <c r="BA57" s="104">
        <f>ROUND(BA58+BA60,2)</f>
        <v>0</v>
      </c>
      <c r="BB57" s="104">
        <f>ROUND(BB58+BB60,2)</f>
        <v>0</v>
      </c>
      <c r="BC57" s="104">
        <f>ROUND(BC58+BC60,2)</f>
        <v>0</v>
      </c>
      <c r="BD57" s="106">
        <f>ROUND(BD58+BD60,2)</f>
        <v>0</v>
      </c>
      <c r="BS57" s="107" t="s">
        <v>84</v>
      </c>
      <c r="BT57" s="107" t="s">
        <v>25</v>
      </c>
      <c r="BU57" s="107" t="s">
        <v>86</v>
      </c>
      <c r="BV57" s="107" t="s">
        <v>87</v>
      </c>
      <c r="BW57" s="107" t="s">
        <v>108</v>
      </c>
      <c r="BX57" s="107" t="s">
        <v>7</v>
      </c>
      <c r="CL57" s="107" t="s">
        <v>22</v>
      </c>
      <c r="CM57" s="107" t="s">
        <v>92</v>
      </c>
    </row>
    <row r="58" spans="1:91" s="6" customFormat="1" ht="22.5" customHeight="1">
      <c r="B58" s="108"/>
      <c r="C58" s="109"/>
      <c r="D58" s="109"/>
      <c r="E58" s="407" t="s">
        <v>109</v>
      </c>
      <c r="F58" s="407"/>
      <c r="G58" s="407"/>
      <c r="H58" s="407"/>
      <c r="I58" s="407"/>
      <c r="J58" s="109"/>
      <c r="K58" s="407" t="s">
        <v>94</v>
      </c>
      <c r="L58" s="407"/>
      <c r="M58" s="407"/>
      <c r="N58" s="407"/>
      <c r="O58" s="407"/>
      <c r="P58" s="407"/>
      <c r="Q58" s="407"/>
      <c r="R58" s="407"/>
      <c r="S58" s="407"/>
      <c r="T58" s="407"/>
      <c r="U58" s="407"/>
      <c r="V58" s="407"/>
      <c r="W58" s="407"/>
      <c r="X58" s="407"/>
      <c r="Y58" s="407"/>
      <c r="Z58" s="407"/>
      <c r="AA58" s="407"/>
      <c r="AB58" s="407"/>
      <c r="AC58" s="407"/>
      <c r="AD58" s="407"/>
      <c r="AE58" s="407"/>
      <c r="AF58" s="407"/>
      <c r="AG58" s="406">
        <f>ROUND(AG59,2)</f>
        <v>0</v>
      </c>
      <c r="AH58" s="405"/>
      <c r="AI58" s="405"/>
      <c r="AJ58" s="405"/>
      <c r="AK58" s="405"/>
      <c r="AL58" s="405"/>
      <c r="AM58" s="405"/>
      <c r="AN58" s="404">
        <f t="shared" si="0"/>
        <v>0</v>
      </c>
      <c r="AO58" s="405"/>
      <c r="AP58" s="405"/>
      <c r="AQ58" s="110" t="s">
        <v>95</v>
      </c>
      <c r="AR58" s="111"/>
      <c r="AS58" s="112">
        <f>ROUND(AS59,2)</f>
        <v>0</v>
      </c>
      <c r="AT58" s="113">
        <f t="shared" si="1"/>
        <v>0</v>
      </c>
      <c r="AU58" s="114">
        <f>ROUND(AU59,5)</f>
        <v>0</v>
      </c>
      <c r="AV58" s="113">
        <f>ROUND(AZ58*L26,2)</f>
        <v>0</v>
      </c>
      <c r="AW58" s="113">
        <f>ROUND(BA58*L27,2)</f>
        <v>0</v>
      </c>
      <c r="AX58" s="113">
        <f>ROUND(BB58*L26,2)</f>
        <v>0</v>
      </c>
      <c r="AY58" s="113">
        <f>ROUND(BC58*L27,2)</f>
        <v>0</v>
      </c>
      <c r="AZ58" s="113">
        <f>ROUND(AZ59,2)</f>
        <v>0</v>
      </c>
      <c r="BA58" s="113">
        <f>ROUND(BA59,2)</f>
        <v>0</v>
      </c>
      <c r="BB58" s="113">
        <f>ROUND(BB59,2)</f>
        <v>0</v>
      </c>
      <c r="BC58" s="113">
        <f>ROUND(BC59,2)</f>
        <v>0</v>
      </c>
      <c r="BD58" s="115">
        <f>ROUND(BD59,2)</f>
        <v>0</v>
      </c>
      <c r="BS58" s="116" t="s">
        <v>84</v>
      </c>
      <c r="BT58" s="116" t="s">
        <v>92</v>
      </c>
      <c r="BU58" s="116" t="s">
        <v>86</v>
      </c>
      <c r="BV58" s="116" t="s">
        <v>87</v>
      </c>
      <c r="BW58" s="116" t="s">
        <v>110</v>
      </c>
      <c r="BX58" s="116" t="s">
        <v>108</v>
      </c>
      <c r="CL58" s="116" t="s">
        <v>97</v>
      </c>
    </row>
    <row r="59" spans="1:91" s="6" customFormat="1" ht="22.5" customHeight="1">
      <c r="A59" s="117" t="s">
        <v>98</v>
      </c>
      <c r="B59" s="108"/>
      <c r="C59" s="109"/>
      <c r="D59" s="109"/>
      <c r="E59" s="109"/>
      <c r="F59" s="407" t="s">
        <v>109</v>
      </c>
      <c r="G59" s="407"/>
      <c r="H59" s="407"/>
      <c r="I59" s="407"/>
      <c r="J59" s="407"/>
      <c r="K59" s="109"/>
      <c r="L59" s="407" t="s">
        <v>99</v>
      </c>
      <c r="M59" s="407"/>
      <c r="N59" s="407"/>
      <c r="O59" s="407"/>
      <c r="P59" s="407"/>
      <c r="Q59" s="407"/>
      <c r="R59" s="407"/>
      <c r="S59" s="407"/>
      <c r="T59" s="407"/>
      <c r="U59" s="407"/>
      <c r="V59" s="407"/>
      <c r="W59" s="407"/>
      <c r="X59" s="407"/>
      <c r="Y59" s="407"/>
      <c r="Z59" s="407"/>
      <c r="AA59" s="407"/>
      <c r="AB59" s="407"/>
      <c r="AC59" s="407"/>
      <c r="AD59" s="407"/>
      <c r="AE59" s="407"/>
      <c r="AF59" s="407"/>
      <c r="AG59" s="404">
        <f>'2-1 - SO 102 - Uznatelné ...'!J31</f>
        <v>0</v>
      </c>
      <c r="AH59" s="405"/>
      <c r="AI59" s="405"/>
      <c r="AJ59" s="405"/>
      <c r="AK59" s="405"/>
      <c r="AL59" s="405"/>
      <c r="AM59" s="405"/>
      <c r="AN59" s="404">
        <f t="shared" si="0"/>
        <v>0</v>
      </c>
      <c r="AO59" s="405"/>
      <c r="AP59" s="405"/>
      <c r="AQ59" s="110" t="s">
        <v>95</v>
      </c>
      <c r="AR59" s="111"/>
      <c r="AS59" s="112">
        <v>0</v>
      </c>
      <c r="AT59" s="113">
        <f t="shared" si="1"/>
        <v>0</v>
      </c>
      <c r="AU59" s="114">
        <f>'2-1 - SO 102 - Uznatelné ...'!P94</f>
        <v>0</v>
      </c>
      <c r="AV59" s="113">
        <f>'2-1 - SO 102 - Uznatelné ...'!J34</f>
        <v>0</v>
      </c>
      <c r="AW59" s="113">
        <f>'2-1 - SO 102 - Uznatelné ...'!J35</f>
        <v>0</v>
      </c>
      <c r="AX59" s="113">
        <f>'2-1 - SO 102 - Uznatelné ...'!J36</f>
        <v>0</v>
      </c>
      <c r="AY59" s="113">
        <f>'2-1 - SO 102 - Uznatelné ...'!J37</f>
        <v>0</v>
      </c>
      <c r="AZ59" s="113">
        <f>'2-1 - SO 102 - Uznatelné ...'!F34</f>
        <v>0</v>
      </c>
      <c r="BA59" s="113">
        <f>'2-1 - SO 102 - Uznatelné ...'!F35</f>
        <v>0</v>
      </c>
      <c r="BB59" s="113">
        <f>'2-1 - SO 102 - Uznatelné ...'!F36</f>
        <v>0</v>
      </c>
      <c r="BC59" s="113">
        <f>'2-1 - SO 102 - Uznatelné ...'!F37</f>
        <v>0</v>
      </c>
      <c r="BD59" s="115">
        <f>'2-1 - SO 102 - Uznatelné ...'!F38</f>
        <v>0</v>
      </c>
      <c r="BT59" s="116" t="s">
        <v>100</v>
      </c>
      <c r="BV59" s="116" t="s">
        <v>87</v>
      </c>
      <c r="BW59" s="116" t="s">
        <v>111</v>
      </c>
      <c r="BX59" s="116" t="s">
        <v>110</v>
      </c>
      <c r="CL59" s="116" t="s">
        <v>50</v>
      </c>
    </row>
    <row r="60" spans="1:91" s="6" customFormat="1" ht="22.5" customHeight="1">
      <c r="B60" s="108"/>
      <c r="C60" s="109"/>
      <c r="D60" s="109"/>
      <c r="E60" s="407" t="s">
        <v>112</v>
      </c>
      <c r="F60" s="407"/>
      <c r="G60" s="407"/>
      <c r="H60" s="407"/>
      <c r="I60" s="407"/>
      <c r="J60" s="109"/>
      <c r="K60" s="407" t="s">
        <v>103</v>
      </c>
      <c r="L60" s="407"/>
      <c r="M60" s="407"/>
      <c r="N60" s="407"/>
      <c r="O60" s="407"/>
      <c r="P60" s="407"/>
      <c r="Q60" s="407"/>
      <c r="R60" s="407"/>
      <c r="S60" s="407"/>
      <c r="T60" s="407"/>
      <c r="U60" s="407"/>
      <c r="V60" s="407"/>
      <c r="W60" s="407"/>
      <c r="X60" s="407"/>
      <c r="Y60" s="407"/>
      <c r="Z60" s="407"/>
      <c r="AA60" s="407"/>
      <c r="AB60" s="407"/>
      <c r="AC60" s="407"/>
      <c r="AD60" s="407"/>
      <c r="AE60" s="407"/>
      <c r="AF60" s="407"/>
      <c r="AG60" s="406">
        <f>ROUND(AG61,2)</f>
        <v>0</v>
      </c>
      <c r="AH60" s="405"/>
      <c r="AI60" s="405"/>
      <c r="AJ60" s="405"/>
      <c r="AK60" s="405"/>
      <c r="AL60" s="405"/>
      <c r="AM60" s="405"/>
      <c r="AN60" s="404">
        <f t="shared" si="0"/>
        <v>0</v>
      </c>
      <c r="AO60" s="405"/>
      <c r="AP60" s="405"/>
      <c r="AQ60" s="110" t="s">
        <v>95</v>
      </c>
      <c r="AR60" s="111"/>
      <c r="AS60" s="112">
        <f>ROUND(AS61,2)</f>
        <v>0</v>
      </c>
      <c r="AT60" s="113">
        <f t="shared" si="1"/>
        <v>0</v>
      </c>
      <c r="AU60" s="114">
        <f>ROUND(AU61,5)</f>
        <v>0</v>
      </c>
      <c r="AV60" s="113">
        <f>ROUND(AZ60*L26,2)</f>
        <v>0</v>
      </c>
      <c r="AW60" s="113">
        <f>ROUND(BA60*L27,2)</f>
        <v>0</v>
      </c>
      <c r="AX60" s="113">
        <f>ROUND(BB60*L26,2)</f>
        <v>0</v>
      </c>
      <c r="AY60" s="113">
        <f>ROUND(BC60*L27,2)</f>
        <v>0</v>
      </c>
      <c r="AZ60" s="113">
        <f>ROUND(AZ61,2)</f>
        <v>0</v>
      </c>
      <c r="BA60" s="113">
        <f>ROUND(BA61,2)</f>
        <v>0</v>
      </c>
      <c r="BB60" s="113">
        <f>ROUND(BB61,2)</f>
        <v>0</v>
      </c>
      <c r="BC60" s="113">
        <f>ROUND(BC61,2)</f>
        <v>0</v>
      </c>
      <c r="BD60" s="115">
        <f>ROUND(BD61,2)</f>
        <v>0</v>
      </c>
      <c r="BS60" s="116" t="s">
        <v>84</v>
      </c>
      <c r="BT60" s="116" t="s">
        <v>92</v>
      </c>
      <c r="BU60" s="116" t="s">
        <v>86</v>
      </c>
      <c r="BV60" s="116" t="s">
        <v>87</v>
      </c>
      <c r="BW60" s="116" t="s">
        <v>113</v>
      </c>
      <c r="BX60" s="116" t="s">
        <v>108</v>
      </c>
      <c r="CL60" s="116" t="s">
        <v>97</v>
      </c>
    </row>
    <row r="61" spans="1:91" s="6" customFormat="1" ht="22.5" customHeight="1">
      <c r="A61" s="117" t="s">
        <v>98</v>
      </c>
      <c r="B61" s="108"/>
      <c r="C61" s="109"/>
      <c r="D61" s="109"/>
      <c r="E61" s="109"/>
      <c r="F61" s="407" t="s">
        <v>112</v>
      </c>
      <c r="G61" s="407"/>
      <c r="H61" s="407"/>
      <c r="I61" s="407"/>
      <c r="J61" s="407"/>
      <c r="K61" s="109"/>
      <c r="L61" s="407" t="s">
        <v>105</v>
      </c>
      <c r="M61" s="407"/>
      <c r="N61" s="407"/>
      <c r="O61" s="407"/>
      <c r="P61" s="407"/>
      <c r="Q61" s="407"/>
      <c r="R61" s="407"/>
      <c r="S61" s="407"/>
      <c r="T61" s="407"/>
      <c r="U61" s="407"/>
      <c r="V61" s="407"/>
      <c r="W61" s="407"/>
      <c r="X61" s="407"/>
      <c r="Y61" s="407"/>
      <c r="Z61" s="407"/>
      <c r="AA61" s="407"/>
      <c r="AB61" s="407"/>
      <c r="AC61" s="407"/>
      <c r="AD61" s="407"/>
      <c r="AE61" s="407"/>
      <c r="AF61" s="407"/>
      <c r="AG61" s="404">
        <f>'2-2 - SO 102 -Neuznatelné...'!J31</f>
        <v>0</v>
      </c>
      <c r="AH61" s="405"/>
      <c r="AI61" s="405"/>
      <c r="AJ61" s="405"/>
      <c r="AK61" s="405"/>
      <c r="AL61" s="405"/>
      <c r="AM61" s="405"/>
      <c r="AN61" s="404">
        <f t="shared" si="0"/>
        <v>0</v>
      </c>
      <c r="AO61" s="405"/>
      <c r="AP61" s="405"/>
      <c r="AQ61" s="110" t="s">
        <v>95</v>
      </c>
      <c r="AR61" s="111"/>
      <c r="AS61" s="112">
        <v>0</v>
      </c>
      <c r="AT61" s="113">
        <f t="shared" si="1"/>
        <v>0</v>
      </c>
      <c r="AU61" s="114">
        <f>'2-2 - SO 102 -Neuznatelné...'!P97</f>
        <v>0</v>
      </c>
      <c r="AV61" s="113">
        <f>'2-2 - SO 102 -Neuznatelné...'!J34</f>
        <v>0</v>
      </c>
      <c r="AW61" s="113">
        <f>'2-2 - SO 102 -Neuznatelné...'!J35</f>
        <v>0</v>
      </c>
      <c r="AX61" s="113">
        <f>'2-2 - SO 102 -Neuznatelné...'!J36</f>
        <v>0</v>
      </c>
      <c r="AY61" s="113">
        <f>'2-2 - SO 102 -Neuznatelné...'!J37</f>
        <v>0</v>
      </c>
      <c r="AZ61" s="113">
        <f>'2-2 - SO 102 -Neuznatelné...'!F34</f>
        <v>0</v>
      </c>
      <c r="BA61" s="113">
        <f>'2-2 - SO 102 -Neuznatelné...'!F35</f>
        <v>0</v>
      </c>
      <c r="BB61" s="113">
        <f>'2-2 - SO 102 -Neuznatelné...'!F36</f>
        <v>0</v>
      </c>
      <c r="BC61" s="113">
        <f>'2-2 - SO 102 -Neuznatelné...'!F37</f>
        <v>0</v>
      </c>
      <c r="BD61" s="115">
        <f>'2-2 - SO 102 -Neuznatelné...'!F38</f>
        <v>0</v>
      </c>
      <c r="BT61" s="116" t="s">
        <v>100</v>
      </c>
      <c r="BV61" s="116" t="s">
        <v>87</v>
      </c>
      <c r="BW61" s="116" t="s">
        <v>114</v>
      </c>
      <c r="BX61" s="116" t="s">
        <v>113</v>
      </c>
      <c r="CL61" s="116" t="s">
        <v>50</v>
      </c>
    </row>
    <row r="62" spans="1:91" s="5" customFormat="1" ht="53.25" customHeight="1">
      <c r="B62" s="98"/>
      <c r="C62" s="99"/>
      <c r="D62" s="403" t="s">
        <v>100</v>
      </c>
      <c r="E62" s="403"/>
      <c r="F62" s="403"/>
      <c r="G62" s="403"/>
      <c r="H62" s="403"/>
      <c r="I62" s="100"/>
      <c r="J62" s="403" t="s">
        <v>115</v>
      </c>
      <c r="K62" s="403"/>
      <c r="L62" s="403"/>
      <c r="M62" s="403"/>
      <c r="N62" s="403"/>
      <c r="O62" s="403"/>
      <c r="P62" s="403"/>
      <c r="Q62" s="403"/>
      <c r="R62" s="403"/>
      <c r="S62" s="403"/>
      <c r="T62" s="403"/>
      <c r="U62" s="403"/>
      <c r="V62" s="403"/>
      <c r="W62" s="403"/>
      <c r="X62" s="403"/>
      <c r="Y62" s="403"/>
      <c r="Z62" s="403"/>
      <c r="AA62" s="403"/>
      <c r="AB62" s="403"/>
      <c r="AC62" s="403"/>
      <c r="AD62" s="403"/>
      <c r="AE62" s="403"/>
      <c r="AF62" s="403"/>
      <c r="AG62" s="402">
        <f>ROUND(AG63,2)</f>
        <v>0</v>
      </c>
      <c r="AH62" s="401"/>
      <c r="AI62" s="401"/>
      <c r="AJ62" s="401"/>
      <c r="AK62" s="401"/>
      <c r="AL62" s="401"/>
      <c r="AM62" s="401"/>
      <c r="AN62" s="400">
        <f t="shared" si="0"/>
        <v>0</v>
      </c>
      <c r="AO62" s="401"/>
      <c r="AP62" s="401"/>
      <c r="AQ62" s="101" t="s">
        <v>90</v>
      </c>
      <c r="AR62" s="102"/>
      <c r="AS62" s="103">
        <f>ROUND(AS63,2)</f>
        <v>0</v>
      </c>
      <c r="AT62" s="104">
        <f t="shared" si="1"/>
        <v>0</v>
      </c>
      <c r="AU62" s="105">
        <f>ROUND(AU63,5)</f>
        <v>0</v>
      </c>
      <c r="AV62" s="104">
        <f>ROUND(AZ62*L26,2)</f>
        <v>0</v>
      </c>
      <c r="AW62" s="104">
        <f>ROUND(BA62*L27,2)</f>
        <v>0</v>
      </c>
      <c r="AX62" s="104">
        <f>ROUND(BB62*L26,2)</f>
        <v>0</v>
      </c>
      <c r="AY62" s="104">
        <f>ROUND(BC62*L27,2)</f>
        <v>0</v>
      </c>
      <c r="AZ62" s="104">
        <f>ROUND(AZ63,2)</f>
        <v>0</v>
      </c>
      <c r="BA62" s="104">
        <f>ROUND(BA63,2)</f>
        <v>0</v>
      </c>
      <c r="BB62" s="104">
        <f>ROUND(BB63,2)</f>
        <v>0</v>
      </c>
      <c r="BC62" s="104">
        <f>ROUND(BC63,2)</f>
        <v>0</v>
      </c>
      <c r="BD62" s="106">
        <f>ROUND(BD63,2)</f>
        <v>0</v>
      </c>
      <c r="BS62" s="107" t="s">
        <v>84</v>
      </c>
      <c r="BT62" s="107" t="s">
        <v>25</v>
      </c>
      <c r="BU62" s="107" t="s">
        <v>86</v>
      </c>
      <c r="BV62" s="107" t="s">
        <v>87</v>
      </c>
      <c r="BW62" s="107" t="s">
        <v>116</v>
      </c>
      <c r="BX62" s="107" t="s">
        <v>7</v>
      </c>
      <c r="CL62" s="107" t="s">
        <v>50</v>
      </c>
      <c r="CM62" s="107" t="s">
        <v>92</v>
      </c>
    </row>
    <row r="63" spans="1:91" s="6" customFormat="1" ht="48.75" customHeight="1">
      <c r="A63" s="117" t="s">
        <v>98</v>
      </c>
      <c r="B63" s="108"/>
      <c r="C63" s="109"/>
      <c r="D63" s="109"/>
      <c r="E63" s="407" t="s">
        <v>117</v>
      </c>
      <c r="F63" s="407"/>
      <c r="G63" s="407"/>
      <c r="H63" s="407"/>
      <c r="I63" s="407"/>
      <c r="J63" s="109"/>
      <c r="K63" s="407" t="s">
        <v>118</v>
      </c>
      <c r="L63" s="407"/>
      <c r="M63" s="407"/>
      <c r="N63" s="407"/>
      <c r="O63" s="407"/>
      <c r="P63" s="407"/>
      <c r="Q63" s="407"/>
      <c r="R63" s="407"/>
      <c r="S63" s="407"/>
      <c r="T63" s="407"/>
      <c r="U63" s="407"/>
      <c r="V63" s="407"/>
      <c r="W63" s="407"/>
      <c r="X63" s="407"/>
      <c r="Y63" s="407"/>
      <c r="Z63" s="407"/>
      <c r="AA63" s="407"/>
      <c r="AB63" s="407"/>
      <c r="AC63" s="407"/>
      <c r="AD63" s="407"/>
      <c r="AE63" s="407"/>
      <c r="AF63" s="407"/>
      <c r="AG63" s="404">
        <f>'3-1 - SO 01.2 Stoka A - 2...'!J29</f>
        <v>0</v>
      </c>
      <c r="AH63" s="405"/>
      <c r="AI63" s="405"/>
      <c r="AJ63" s="405"/>
      <c r="AK63" s="405"/>
      <c r="AL63" s="405"/>
      <c r="AM63" s="405"/>
      <c r="AN63" s="404">
        <f t="shared" si="0"/>
        <v>0</v>
      </c>
      <c r="AO63" s="405"/>
      <c r="AP63" s="405"/>
      <c r="AQ63" s="110" t="s">
        <v>95</v>
      </c>
      <c r="AR63" s="111"/>
      <c r="AS63" s="112">
        <v>0</v>
      </c>
      <c r="AT63" s="113">
        <f t="shared" si="1"/>
        <v>0</v>
      </c>
      <c r="AU63" s="114">
        <f>'3-1 - SO 01.2 Stoka A - 2...'!P92</f>
        <v>0</v>
      </c>
      <c r="AV63" s="113">
        <f>'3-1 - SO 01.2 Stoka A - 2...'!J32</f>
        <v>0</v>
      </c>
      <c r="AW63" s="113">
        <f>'3-1 - SO 01.2 Stoka A - 2...'!J33</f>
        <v>0</v>
      </c>
      <c r="AX63" s="113">
        <f>'3-1 - SO 01.2 Stoka A - 2...'!J34</f>
        <v>0</v>
      </c>
      <c r="AY63" s="113">
        <f>'3-1 - SO 01.2 Stoka A - 2...'!J35</f>
        <v>0</v>
      </c>
      <c r="AZ63" s="113">
        <f>'3-1 - SO 01.2 Stoka A - 2...'!F32</f>
        <v>0</v>
      </c>
      <c r="BA63" s="113">
        <f>'3-1 - SO 01.2 Stoka A - 2...'!F33</f>
        <v>0</v>
      </c>
      <c r="BB63" s="113">
        <f>'3-1 - SO 01.2 Stoka A - 2...'!F34</f>
        <v>0</v>
      </c>
      <c r="BC63" s="113">
        <f>'3-1 - SO 01.2 Stoka A - 2...'!F35</f>
        <v>0</v>
      </c>
      <c r="BD63" s="115">
        <f>'3-1 - SO 01.2 Stoka A - 2...'!F36</f>
        <v>0</v>
      </c>
      <c r="BT63" s="116" t="s">
        <v>92</v>
      </c>
      <c r="BV63" s="116" t="s">
        <v>87</v>
      </c>
      <c r="BW63" s="116" t="s">
        <v>119</v>
      </c>
      <c r="BX63" s="116" t="s">
        <v>116</v>
      </c>
      <c r="CL63" s="116" t="s">
        <v>50</v>
      </c>
    </row>
    <row r="64" spans="1:91" s="5" customFormat="1" ht="22.5" customHeight="1">
      <c r="B64" s="98"/>
      <c r="C64" s="99"/>
      <c r="D64" s="403" t="s">
        <v>120</v>
      </c>
      <c r="E64" s="403"/>
      <c r="F64" s="403"/>
      <c r="G64" s="403"/>
      <c r="H64" s="403"/>
      <c r="I64" s="100"/>
      <c r="J64" s="403" t="s">
        <v>121</v>
      </c>
      <c r="K64" s="403"/>
      <c r="L64" s="403"/>
      <c r="M64" s="403"/>
      <c r="N64" s="403"/>
      <c r="O64" s="403"/>
      <c r="P64" s="403"/>
      <c r="Q64" s="403"/>
      <c r="R64" s="403"/>
      <c r="S64" s="403"/>
      <c r="T64" s="403"/>
      <c r="U64" s="403"/>
      <c r="V64" s="403"/>
      <c r="W64" s="403"/>
      <c r="X64" s="403"/>
      <c r="Y64" s="403"/>
      <c r="Z64" s="403"/>
      <c r="AA64" s="403"/>
      <c r="AB64" s="403"/>
      <c r="AC64" s="403"/>
      <c r="AD64" s="403"/>
      <c r="AE64" s="403"/>
      <c r="AF64" s="403"/>
      <c r="AG64" s="402">
        <f>ROUND(AG65,2)</f>
        <v>0</v>
      </c>
      <c r="AH64" s="401"/>
      <c r="AI64" s="401"/>
      <c r="AJ64" s="401"/>
      <c r="AK64" s="401"/>
      <c r="AL64" s="401"/>
      <c r="AM64" s="401"/>
      <c r="AN64" s="400">
        <f t="shared" si="0"/>
        <v>0</v>
      </c>
      <c r="AO64" s="401"/>
      <c r="AP64" s="401"/>
      <c r="AQ64" s="101" t="s">
        <v>90</v>
      </c>
      <c r="AR64" s="102"/>
      <c r="AS64" s="103">
        <f>ROUND(AS65,2)</f>
        <v>0</v>
      </c>
      <c r="AT64" s="104">
        <f t="shared" si="1"/>
        <v>0</v>
      </c>
      <c r="AU64" s="105">
        <f>ROUND(AU65,5)</f>
        <v>0</v>
      </c>
      <c r="AV64" s="104">
        <f>ROUND(AZ64*L26,2)</f>
        <v>0</v>
      </c>
      <c r="AW64" s="104">
        <f>ROUND(BA64*L27,2)</f>
        <v>0</v>
      </c>
      <c r="AX64" s="104">
        <f>ROUND(BB64*L26,2)</f>
        <v>0</v>
      </c>
      <c r="AY64" s="104">
        <f>ROUND(BC64*L27,2)</f>
        <v>0</v>
      </c>
      <c r="AZ64" s="104">
        <f>ROUND(AZ65,2)</f>
        <v>0</v>
      </c>
      <c r="BA64" s="104">
        <f>ROUND(BA65,2)</f>
        <v>0</v>
      </c>
      <c r="BB64" s="104">
        <f>ROUND(BB65,2)</f>
        <v>0</v>
      </c>
      <c r="BC64" s="104">
        <f>ROUND(BC65,2)</f>
        <v>0</v>
      </c>
      <c r="BD64" s="106">
        <f>ROUND(BD65,2)</f>
        <v>0</v>
      </c>
      <c r="BS64" s="107" t="s">
        <v>84</v>
      </c>
      <c r="BT64" s="107" t="s">
        <v>25</v>
      </c>
      <c r="BU64" s="107" t="s">
        <v>86</v>
      </c>
      <c r="BV64" s="107" t="s">
        <v>87</v>
      </c>
      <c r="BW64" s="107" t="s">
        <v>122</v>
      </c>
      <c r="BX64" s="107" t="s">
        <v>7</v>
      </c>
      <c r="CL64" s="107" t="s">
        <v>22</v>
      </c>
      <c r="CM64" s="107" t="s">
        <v>92</v>
      </c>
    </row>
    <row r="65" spans="1:90" s="6" customFormat="1" ht="22.5" customHeight="1">
      <c r="A65" s="117" t="s">
        <v>98</v>
      </c>
      <c r="B65" s="108"/>
      <c r="C65" s="109"/>
      <c r="D65" s="109"/>
      <c r="E65" s="407" t="s">
        <v>123</v>
      </c>
      <c r="F65" s="407"/>
      <c r="G65" s="407"/>
      <c r="H65" s="407"/>
      <c r="I65" s="407"/>
      <c r="J65" s="109"/>
      <c r="K65" s="407" t="s">
        <v>121</v>
      </c>
      <c r="L65" s="407"/>
      <c r="M65" s="407"/>
      <c r="N65" s="407"/>
      <c r="O65" s="407"/>
      <c r="P65" s="407"/>
      <c r="Q65" s="407"/>
      <c r="R65" s="407"/>
      <c r="S65" s="407"/>
      <c r="T65" s="407"/>
      <c r="U65" s="407"/>
      <c r="V65" s="407"/>
      <c r="W65" s="407"/>
      <c r="X65" s="407"/>
      <c r="Y65" s="407"/>
      <c r="Z65" s="407"/>
      <c r="AA65" s="407"/>
      <c r="AB65" s="407"/>
      <c r="AC65" s="407"/>
      <c r="AD65" s="407"/>
      <c r="AE65" s="407"/>
      <c r="AF65" s="407"/>
      <c r="AG65" s="404">
        <f>'4-1 - Vedlejší rozpočtové...'!J29</f>
        <v>0</v>
      </c>
      <c r="AH65" s="405"/>
      <c r="AI65" s="405"/>
      <c r="AJ65" s="405"/>
      <c r="AK65" s="405"/>
      <c r="AL65" s="405"/>
      <c r="AM65" s="405"/>
      <c r="AN65" s="404">
        <f t="shared" si="0"/>
        <v>0</v>
      </c>
      <c r="AO65" s="405"/>
      <c r="AP65" s="405"/>
      <c r="AQ65" s="110" t="s">
        <v>95</v>
      </c>
      <c r="AR65" s="111"/>
      <c r="AS65" s="118">
        <v>0</v>
      </c>
      <c r="AT65" s="119">
        <f t="shared" si="1"/>
        <v>0</v>
      </c>
      <c r="AU65" s="120">
        <f>'4-1 - Vedlejší rozpočtové...'!P85</f>
        <v>0</v>
      </c>
      <c r="AV65" s="119">
        <f>'4-1 - Vedlejší rozpočtové...'!J32</f>
        <v>0</v>
      </c>
      <c r="AW65" s="119">
        <f>'4-1 - Vedlejší rozpočtové...'!J33</f>
        <v>0</v>
      </c>
      <c r="AX65" s="119">
        <f>'4-1 - Vedlejší rozpočtové...'!J34</f>
        <v>0</v>
      </c>
      <c r="AY65" s="119">
        <f>'4-1 - Vedlejší rozpočtové...'!J35</f>
        <v>0</v>
      </c>
      <c r="AZ65" s="119">
        <f>'4-1 - Vedlejší rozpočtové...'!F32</f>
        <v>0</v>
      </c>
      <c r="BA65" s="119">
        <f>'4-1 - Vedlejší rozpočtové...'!F33</f>
        <v>0</v>
      </c>
      <c r="BB65" s="119">
        <f>'4-1 - Vedlejší rozpočtové...'!F34</f>
        <v>0</v>
      </c>
      <c r="BC65" s="119">
        <f>'4-1 - Vedlejší rozpočtové...'!F35</f>
        <v>0</v>
      </c>
      <c r="BD65" s="121">
        <f>'4-1 - Vedlejší rozpočtové...'!F36</f>
        <v>0</v>
      </c>
      <c r="BT65" s="116" t="s">
        <v>92</v>
      </c>
      <c r="BV65" s="116" t="s">
        <v>87</v>
      </c>
      <c r="BW65" s="116" t="s">
        <v>124</v>
      </c>
      <c r="BX65" s="116" t="s">
        <v>122</v>
      </c>
      <c r="CL65" s="116" t="s">
        <v>50</v>
      </c>
    </row>
    <row r="66" spans="1:90" s="1" customFormat="1" ht="30" customHeight="1">
      <c r="B66" s="43"/>
      <c r="C66" s="65"/>
      <c r="D66" s="65"/>
      <c r="E66" s="65"/>
      <c r="F66" s="65"/>
      <c r="G66" s="65"/>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65"/>
      <c r="AL66" s="65"/>
      <c r="AM66" s="65"/>
      <c r="AN66" s="65"/>
      <c r="AO66" s="65"/>
      <c r="AP66" s="65"/>
      <c r="AQ66" s="65"/>
      <c r="AR66" s="63"/>
    </row>
    <row r="67" spans="1:90" s="1" customFormat="1" ht="6.95" customHeight="1">
      <c r="B67" s="58"/>
      <c r="C67" s="59"/>
      <c r="D67" s="59"/>
      <c r="E67" s="59"/>
      <c r="F67" s="59"/>
      <c r="G67" s="59"/>
      <c r="H67" s="59"/>
      <c r="I67" s="59"/>
      <c r="J67" s="59"/>
      <c r="K67" s="59"/>
      <c r="L67" s="59"/>
      <c r="M67" s="59"/>
      <c r="N67" s="59"/>
      <c r="O67" s="59"/>
      <c r="P67" s="59"/>
      <c r="Q67" s="59"/>
      <c r="R67" s="59"/>
      <c r="S67" s="59"/>
      <c r="T67" s="59"/>
      <c r="U67" s="59"/>
      <c r="V67" s="59"/>
      <c r="W67" s="59"/>
      <c r="X67" s="59"/>
      <c r="Y67" s="59"/>
      <c r="Z67" s="59"/>
      <c r="AA67" s="59"/>
      <c r="AB67" s="59"/>
      <c r="AC67" s="59"/>
      <c r="AD67" s="59"/>
      <c r="AE67" s="59"/>
      <c r="AF67" s="59"/>
      <c r="AG67" s="59"/>
      <c r="AH67" s="59"/>
      <c r="AI67" s="59"/>
      <c r="AJ67" s="59"/>
      <c r="AK67" s="59"/>
      <c r="AL67" s="59"/>
      <c r="AM67" s="59"/>
      <c r="AN67" s="59"/>
      <c r="AO67" s="59"/>
      <c r="AP67" s="59"/>
      <c r="AQ67" s="59"/>
      <c r="AR67" s="63"/>
    </row>
  </sheetData>
  <sheetProtection password="CC35" sheet="1" objects="1" scenarios="1" formatCells="0" formatColumns="0" formatRows="0" sort="0" autoFilter="0"/>
  <mergeCells count="93">
    <mergeCell ref="AG51:AM51"/>
    <mergeCell ref="AN51:AP51"/>
    <mergeCell ref="AR2:BE2"/>
    <mergeCell ref="AN64:AP64"/>
    <mergeCell ref="AG64:AM64"/>
    <mergeCell ref="D64:H64"/>
    <mergeCell ref="J64:AF64"/>
    <mergeCell ref="AN65:AP65"/>
    <mergeCell ref="AG65:AM65"/>
    <mergeCell ref="E65:I65"/>
    <mergeCell ref="K65:AF65"/>
    <mergeCell ref="AN62:AP62"/>
    <mergeCell ref="AG62:AM62"/>
    <mergeCell ref="D62:H62"/>
    <mergeCell ref="J62:AF62"/>
    <mergeCell ref="AN63:AP63"/>
    <mergeCell ref="AG63:AM63"/>
    <mergeCell ref="E63:I63"/>
    <mergeCell ref="K63:AF63"/>
    <mergeCell ref="AN60:AP60"/>
    <mergeCell ref="AG60:AM60"/>
    <mergeCell ref="E60:I60"/>
    <mergeCell ref="K60:AF60"/>
    <mergeCell ref="AN61:AP61"/>
    <mergeCell ref="AG61:AM61"/>
    <mergeCell ref="F61:J61"/>
    <mergeCell ref="L61:AF61"/>
    <mergeCell ref="AN58:AP58"/>
    <mergeCell ref="AG58:AM58"/>
    <mergeCell ref="E58:I58"/>
    <mergeCell ref="K58:AF58"/>
    <mergeCell ref="AN59:AP59"/>
    <mergeCell ref="AG59:AM59"/>
    <mergeCell ref="F59:J59"/>
    <mergeCell ref="L59:AF59"/>
    <mergeCell ref="AN56:AP56"/>
    <mergeCell ref="AG56:AM56"/>
    <mergeCell ref="F56:J56"/>
    <mergeCell ref="L56:AF56"/>
    <mergeCell ref="AN57:AP57"/>
    <mergeCell ref="AG57:AM57"/>
    <mergeCell ref="D57:H57"/>
    <mergeCell ref="J57:AF57"/>
    <mergeCell ref="AN54:AP54"/>
    <mergeCell ref="AG54:AM54"/>
    <mergeCell ref="F54:J54"/>
    <mergeCell ref="L54:AF54"/>
    <mergeCell ref="AN55:AP55"/>
    <mergeCell ref="AG55:AM55"/>
    <mergeCell ref="E55:I55"/>
    <mergeCell ref="K55:AF55"/>
    <mergeCell ref="AN52:AP52"/>
    <mergeCell ref="AG52:AM52"/>
    <mergeCell ref="D52:H52"/>
    <mergeCell ref="J52:AF52"/>
    <mergeCell ref="AN53:AP53"/>
    <mergeCell ref="AG53:AM53"/>
    <mergeCell ref="E53:I53"/>
    <mergeCell ref="K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4" location="'1-1 - SO 102 - Uznatelné ...'!C2" display="/"/>
    <hyperlink ref="A56" location="'1-2 - SO 102 -Neuznatelné...'!C2" display="/"/>
    <hyperlink ref="A59" location="'2-1 - SO 102 - Uznatelné ...'!C2" display="/"/>
    <hyperlink ref="A61" location="'2-2 - SO 102 -Neuznatelné...'!C2" display="/"/>
    <hyperlink ref="A63" location="'3-1 - SO 01.2 Stoka A - 2...'!C2" display="/"/>
    <hyperlink ref="A65" location="'4-1 - Vedlejší rozpočtové...'!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338"/>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2" customWidth="1"/>
    <col min="10" max="10" width="23.5" customWidth="1"/>
    <col min="11" max="11" width="15.5" customWidth="1"/>
    <col min="19" max="19" width="8.1640625" customWidth="1"/>
    <col min="20" max="20" width="29.6640625" customWidth="1"/>
    <col min="21" max="21" width="16.33203125"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3"/>
      <c r="C1" s="123"/>
      <c r="D1" s="124" t="s">
        <v>1</v>
      </c>
      <c r="E1" s="123"/>
      <c r="F1" s="125" t="s">
        <v>125</v>
      </c>
      <c r="G1" s="420" t="s">
        <v>126</v>
      </c>
      <c r="H1" s="420"/>
      <c r="I1" s="126"/>
      <c r="J1" s="125" t="s">
        <v>127</v>
      </c>
      <c r="K1" s="124" t="s">
        <v>128</v>
      </c>
      <c r="L1" s="125" t="s">
        <v>129</v>
      </c>
      <c r="M1" s="125"/>
      <c r="N1" s="125"/>
      <c r="O1" s="125"/>
      <c r="P1" s="125"/>
      <c r="Q1" s="125"/>
      <c r="R1" s="125"/>
      <c r="S1" s="125"/>
      <c r="T1" s="125"/>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0"/>
      <c r="M2" s="410"/>
      <c r="N2" s="410"/>
      <c r="O2" s="410"/>
      <c r="P2" s="410"/>
      <c r="Q2" s="410"/>
      <c r="R2" s="410"/>
      <c r="S2" s="410"/>
      <c r="T2" s="410"/>
      <c r="U2" s="410"/>
      <c r="V2" s="410"/>
      <c r="AT2" s="25" t="s">
        <v>101</v>
      </c>
    </row>
    <row r="3" spans="1:70" ht="6.95" customHeight="1">
      <c r="B3" s="26"/>
      <c r="C3" s="27"/>
      <c r="D3" s="27"/>
      <c r="E3" s="27"/>
      <c r="F3" s="27"/>
      <c r="G3" s="27"/>
      <c r="H3" s="27"/>
      <c r="I3" s="127"/>
      <c r="J3" s="27"/>
      <c r="K3" s="28"/>
      <c r="AT3" s="25" t="s">
        <v>92</v>
      </c>
    </row>
    <row r="4" spans="1:70" ht="36.950000000000003" customHeight="1">
      <c r="B4" s="29"/>
      <c r="C4" s="30"/>
      <c r="D4" s="31" t="s">
        <v>130</v>
      </c>
      <c r="E4" s="30"/>
      <c r="F4" s="30"/>
      <c r="G4" s="30"/>
      <c r="H4" s="30"/>
      <c r="I4" s="128"/>
      <c r="J4" s="30"/>
      <c r="K4" s="32"/>
      <c r="M4" s="33" t="s">
        <v>12</v>
      </c>
      <c r="AT4" s="25" t="s">
        <v>6</v>
      </c>
    </row>
    <row r="5" spans="1:70" ht="6.95" customHeight="1">
      <c r="B5" s="29"/>
      <c r="C5" s="30"/>
      <c r="D5" s="30"/>
      <c r="E5" s="30"/>
      <c r="F5" s="30"/>
      <c r="G5" s="30"/>
      <c r="H5" s="30"/>
      <c r="I5" s="128"/>
      <c r="J5" s="30"/>
      <c r="K5" s="32"/>
    </row>
    <row r="6" spans="1:70">
      <c r="B6" s="29"/>
      <c r="C6" s="30"/>
      <c r="D6" s="38" t="s">
        <v>18</v>
      </c>
      <c r="E6" s="30"/>
      <c r="F6" s="30"/>
      <c r="G6" s="30"/>
      <c r="H6" s="30"/>
      <c r="I6" s="128"/>
      <c r="J6" s="30"/>
      <c r="K6" s="32"/>
    </row>
    <row r="7" spans="1:70" ht="22.5" customHeight="1">
      <c r="B7" s="29"/>
      <c r="C7" s="30"/>
      <c r="D7" s="30"/>
      <c r="E7" s="411" t="str">
        <f>'Rekapitulace stavby'!K6</f>
        <v>III/44436 Bělkovice-Lašťany, průtah - III+IV.etapa - 0,2-0,425 km +  0,425-1,019 km-Obec  Bělkovice-Lašťany</v>
      </c>
      <c r="F7" s="412"/>
      <c r="G7" s="412"/>
      <c r="H7" s="412"/>
      <c r="I7" s="128"/>
      <c r="J7" s="30"/>
      <c r="K7" s="32"/>
    </row>
    <row r="8" spans="1:70">
      <c r="B8" s="29"/>
      <c r="C8" s="30"/>
      <c r="D8" s="38" t="s">
        <v>131</v>
      </c>
      <c r="E8" s="30"/>
      <c r="F8" s="30"/>
      <c r="G8" s="30"/>
      <c r="H8" s="30"/>
      <c r="I8" s="128"/>
      <c r="J8" s="30"/>
      <c r="K8" s="32"/>
    </row>
    <row r="9" spans="1:70" ht="22.5" customHeight="1">
      <c r="B9" s="29"/>
      <c r="C9" s="30"/>
      <c r="D9" s="30"/>
      <c r="E9" s="411" t="s">
        <v>132</v>
      </c>
      <c r="F9" s="371"/>
      <c r="G9" s="371"/>
      <c r="H9" s="371"/>
      <c r="I9" s="128"/>
      <c r="J9" s="30"/>
      <c r="K9" s="32"/>
    </row>
    <row r="10" spans="1:70">
      <c r="B10" s="29"/>
      <c r="C10" s="30"/>
      <c r="D10" s="38" t="s">
        <v>133</v>
      </c>
      <c r="E10" s="30"/>
      <c r="F10" s="30"/>
      <c r="G10" s="30"/>
      <c r="H10" s="30"/>
      <c r="I10" s="128"/>
      <c r="J10" s="30"/>
      <c r="K10" s="32"/>
    </row>
    <row r="11" spans="1:70" s="1" customFormat="1" ht="22.5" customHeight="1">
      <c r="B11" s="43"/>
      <c r="C11" s="44"/>
      <c r="D11" s="44"/>
      <c r="E11" s="395" t="s">
        <v>134</v>
      </c>
      <c r="F11" s="413"/>
      <c r="G11" s="413"/>
      <c r="H11" s="413"/>
      <c r="I11" s="129"/>
      <c r="J11" s="44"/>
      <c r="K11" s="47"/>
    </row>
    <row r="12" spans="1:70" s="1" customFormat="1">
      <c r="B12" s="43"/>
      <c r="C12" s="44"/>
      <c r="D12" s="38" t="s">
        <v>135</v>
      </c>
      <c r="E12" s="44"/>
      <c r="F12" s="44"/>
      <c r="G12" s="44"/>
      <c r="H12" s="44"/>
      <c r="I12" s="129"/>
      <c r="J12" s="44"/>
      <c r="K12" s="47"/>
    </row>
    <row r="13" spans="1:70" s="1" customFormat="1" ht="36.950000000000003" customHeight="1">
      <c r="B13" s="43"/>
      <c r="C13" s="44"/>
      <c r="D13" s="44"/>
      <c r="E13" s="414" t="s">
        <v>136</v>
      </c>
      <c r="F13" s="413"/>
      <c r="G13" s="413"/>
      <c r="H13" s="413"/>
      <c r="I13" s="129"/>
      <c r="J13" s="44"/>
      <c r="K13" s="47"/>
    </row>
    <row r="14" spans="1:70" s="1" customFormat="1" ht="13.5">
      <c r="B14" s="43"/>
      <c r="C14" s="44"/>
      <c r="D14" s="44"/>
      <c r="E14" s="44"/>
      <c r="F14" s="44"/>
      <c r="G14" s="44"/>
      <c r="H14" s="44"/>
      <c r="I14" s="129"/>
      <c r="J14" s="44"/>
      <c r="K14" s="47"/>
    </row>
    <row r="15" spans="1:70" s="1" customFormat="1" ht="14.45" customHeight="1">
      <c r="B15" s="43"/>
      <c r="C15" s="44"/>
      <c r="D15" s="38" t="s">
        <v>21</v>
      </c>
      <c r="E15" s="44"/>
      <c r="F15" s="36" t="s">
        <v>50</v>
      </c>
      <c r="G15" s="44"/>
      <c r="H15" s="44"/>
      <c r="I15" s="130" t="s">
        <v>23</v>
      </c>
      <c r="J15" s="36" t="s">
        <v>50</v>
      </c>
      <c r="K15" s="47"/>
    </row>
    <row r="16" spans="1:70" s="1" customFormat="1" ht="14.45" customHeight="1">
      <c r="B16" s="43"/>
      <c r="C16" s="44"/>
      <c r="D16" s="38" t="s">
        <v>26</v>
      </c>
      <c r="E16" s="44"/>
      <c r="F16" s="36" t="s">
        <v>27</v>
      </c>
      <c r="G16" s="44"/>
      <c r="H16" s="44"/>
      <c r="I16" s="130" t="s">
        <v>28</v>
      </c>
      <c r="J16" s="131" t="str">
        <f>'Rekapitulace stavby'!AN8</f>
        <v>22.12.2016</v>
      </c>
      <c r="K16" s="47"/>
    </row>
    <row r="17" spans="2:11" s="1" customFormat="1" ht="10.9" customHeight="1">
      <c r="B17" s="43"/>
      <c r="C17" s="44"/>
      <c r="D17" s="44"/>
      <c r="E17" s="44"/>
      <c r="F17" s="44"/>
      <c r="G17" s="44"/>
      <c r="H17" s="44"/>
      <c r="I17" s="129"/>
      <c r="J17" s="44"/>
      <c r="K17" s="47"/>
    </row>
    <row r="18" spans="2:11" s="1" customFormat="1" ht="14.45" customHeight="1">
      <c r="B18" s="43"/>
      <c r="C18" s="44"/>
      <c r="D18" s="38" t="s">
        <v>36</v>
      </c>
      <c r="E18" s="44"/>
      <c r="F18" s="44"/>
      <c r="G18" s="44"/>
      <c r="H18" s="44"/>
      <c r="I18" s="130" t="s">
        <v>37</v>
      </c>
      <c r="J18" s="36" t="s">
        <v>38</v>
      </c>
      <c r="K18" s="47"/>
    </row>
    <row r="19" spans="2:11" s="1" customFormat="1" ht="18" customHeight="1">
      <c r="B19" s="43"/>
      <c r="C19" s="44"/>
      <c r="D19" s="44"/>
      <c r="E19" s="36" t="s">
        <v>39</v>
      </c>
      <c r="F19" s="44"/>
      <c r="G19" s="44"/>
      <c r="H19" s="44"/>
      <c r="I19" s="130" t="s">
        <v>40</v>
      </c>
      <c r="J19" s="36" t="s">
        <v>41</v>
      </c>
      <c r="K19" s="47"/>
    </row>
    <row r="20" spans="2:11" s="1" customFormat="1" ht="6.95" customHeight="1">
      <c r="B20" s="43"/>
      <c r="C20" s="44"/>
      <c r="D20" s="44"/>
      <c r="E20" s="44"/>
      <c r="F20" s="44"/>
      <c r="G20" s="44"/>
      <c r="H20" s="44"/>
      <c r="I20" s="129"/>
      <c r="J20" s="44"/>
      <c r="K20" s="47"/>
    </row>
    <row r="21" spans="2:11" s="1" customFormat="1" ht="14.45" customHeight="1">
      <c r="B21" s="43"/>
      <c r="C21" s="44"/>
      <c r="D21" s="38" t="s">
        <v>42</v>
      </c>
      <c r="E21" s="44"/>
      <c r="F21" s="44"/>
      <c r="G21" s="44"/>
      <c r="H21" s="44"/>
      <c r="I21" s="130" t="s">
        <v>37</v>
      </c>
      <c r="J21" s="36" t="str">
        <f>IF('Rekapitulace stavby'!AN13="Vyplň údaj","",IF('Rekapitulace stavby'!AN13="","",'Rekapitulace stavby'!AN13))</f>
        <v/>
      </c>
      <c r="K21" s="47"/>
    </row>
    <row r="22" spans="2:11" s="1" customFormat="1" ht="18" customHeight="1">
      <c r="B22" s="43"/>
      <c r="C22" s="44"/>
      <c r="D22" s="44"/>
      <c r="E22" s="36" t="str">
        <f>IF('Rekapitulace stavby'!E14="Vyplň údaj","",IF('Rekapitulace stavby'!E14="","",'Rekapitulace stavby'!E14))</f>
        <v/>
      </c>
      <c r="F22" s="44"/>
      <c r="G22" s="44"/>
      <c r="H22" s="44"/>
      <c r="I22" s="130" t="s">
        <v>40</v>
      </c>
      <c r="J22" s="36" t="str">
        <f>IF('Rekapitulace stavby'!AN14="Vyplň údaj","",IF('Rekapitulace stavby'!AN14="","",'Rekapitulace stavby'!AN14))</f>
        <v/>
      </c>
      <c r="K22" s="47"/>
    </row>
    <row r="23" spans="2:11" s="1" customFormat="1" ht="6.95" customHeight="1">
      <c r="B23" s="43"/>
      <c r="C23" s="44"/>
      <c r="D23" s="44"/>
      <c r="E23" s="44"/>
      <c r="F23" s="44"/>
      <c r="G23" s="44"/>
      <c r="H23" s="44"/>
      <c r="I23" s="129"/>
      <c r="J23" s="44"/>
      <c r="K23" s="47"/>
    </row>
    <row r="24" spans="2:11" s="1" customFormat="1" ht="14.45" customHeight="1">
      <c r="B24" s="43"/>
      <c r="C24" s="44"/>
      <c r="D24" s="38" t="s">
        <v>44</v>
      </c>
      <c r="E24" s="44"/>
      <c r="F24" s="44"/>
      <c r="G24" s="44"/>
      <c r="H24" s="44"/>
      <c r="I24" s="130" t="s">
        <v>37</v>
      </c>
      <c r="J24" s="36" t="s">
        <v>45</v>
      </c>
      <c r="K24" s="47"/>
    </row>
    <row r="25" spans="2:11" s="1" customFormat="1" ht="18" customHeight="1">
      <c r="B25" s="43"/>
      <c r="C25" s="44"/>
      <c r="D25" s="44"/>
      <c r="E25" s="36" t="s">
        <v>46</v>
      </c>
      <c r="F25" s="44"/>
      <c r="G25" s="44"/>
      <c r="H25" s="44"/>
      <c r="I25" s="130" t="s">
        <v>40</v>
      </c>
      <c r="J25" s="36" t="s">
        <v>47</v>
      </c>
      <c r="K25" s="47"/>
    </row>
    <row r="26" spans="2:11" s="1" customFormat="1" ht="6.95" customHeight="1">
      <c r="B26" s="43"/>
      <c r="C26" s="44"/>
      <c r="D26" s="44"/>
      <c r="E26" s="44"/>
      <c r="F26" s="44"/>
      <c r="G26" s="44"/>
      <c r="H26" s="44"/>
      <c r="I26" s="129"/>
      <c r="J26" s="44"/>
      <c r="K26" s="47"/>
    </row>
    <row r="27" spans="2:11" s="1" customFormat="1" ht="14.45" customHeight="1">
      <c r="B27" s="43"/>
      <c r="C27" s="44"/>
      <c r="D27" s="38" t="s">
        <v>49</v>
      </c>
      <c r="E27" s="44"/>
      <c r="F27" s="44"/>
      <c r="G27" s="44"/>
      <c r="H27" s="44"/>
      <c r="I27" s="129"/>
      <c r="J27" s="44"/>
      <c r="K27" s="47"/>
    </row>
    <row r="28" spans="2:11" s="7" customFormat="1" ht="22.5" customHeight="1">
      <c r="B28" s="132"/>
      <c r="C28" s="133"/>
      <c r="D28" s="133"/>
      <c r="E28" s="375" t="s">
        <v>50</v>
      </c>
      <c r="F28" s="375"/>
      <c r="G28" s="375"/>
      <c r="H28" s="375"/>
      <c r="I28" s="134"/>
      <c r="J28" s="133"/>
      <c r="K28" s="135"/>
    </row>
    <row r="29" spans="2:11" s="1" customFormat="1" ht="6.95" customHeight="1">
      <c r="B29" s="43"/>
      <c r="C29" s="44"/>
      <c r="D29" s="44"/>
      <c r="E29" s="44"/>
      <c r="F29" s="44"/>
      <c r="G29" s="44"/>
      <c r="H29" s="44"/>
      <c r="I29" s="129"/>
      <c r="J29" s="44"/>
      <c r="K29" s="47"/>
    </row>
    <row r="30" spans="2:11" s="1" customFormat="1" ht="6.95" customHeight="1">
      <c r="B30" s="43"/>
      <c r="C30" s="44"/>
      <c r="D30" s="87"/>
      <c r="E30" s="87"/>
      <c r="F30" s="87"/>
      <c r="G30" s="87"/>
      <c r="H30" s="87"/>
      <c r="I30" s="136"/>
      <c r="J30" s="87"/>
      <c r="K30" s="137"/>
    </row>
    <row r="31" spans="2:11" s="1" customFormat="1" ht="25.35" customHeight="1">
      <c r="B31" s="43"/>
      <c r="C31" s="44"/>
      <c r="D31" s="138" t="s">
        <v>51</v>
      </c>
      <c r="E31" s="44"/>
      <c r="F31" s="44"/>
      <c r="G31" s="44"/>
      <c r="H31" s="44"/>
      <c r="I31" s="129"/>
      <c r="J31" s="139">
        <f>ROUND(J93,2)</f>
        <v>0</v>
      </c>
      <c r="K31" s="47"/>
    </row>
    <row r="32" spans="2:11" s="1" customFormat="1" ht="6.95" customHeight="1">
      <c r="B32" s="43"/>
      <c r="C32" s="44"/>
      <c r="D32" s="87"/>
      <c r="E32" s="87"/>
      <c r="F32" s="87"/>
      <c r="G32" s="87"/>
      <c r="H32" s="87"/>
      <c r="I32" s="136"/>
      <c r="J32" s="87"/>
      <c r="K32" s="137"/>
    </row>
    <row r="33" spans="2:11" s="1" customFormat="1" ht="14.45" customHeight="1">
      <c r="B33" s="43"/>
      <c r="C33" s="44"/>
      <c r="D33" s="44"/>
      <c r="E33" s="44"/>
      <c r="F33" s="48" t="s">
        <v>53</v>
      </c>
      <c r="G33" s="44"/>
      <c r="H33" s="44"/>
      <c r="I33" s="140" t="s">
        <v>52</v>
      </c>
      <c r="J33" s="48" t="s">
        <v>54</v>
      </c>
      <c r="K33" s="47"/>
    </row>
    <row r="34" spans="2:11" s="1" customFormat="1" ht="14.45" customHeight="1">
      <c r="B34" s="43"/>
      <c r="C34" s="44"/>
      <c r="D34" s="51" t="s">
        <v>55</v>
      </c>
      <c r="E34" s="51" t="s">
        <v>56</v>
      </c>
      <c r="F34" s="141">
        <f>ROUND(SUM(BE93:BE337), 2)</f>
        <v>0</v>
      </c>
      <c r="G34" s="44"/>
      <c r="H34" s="44"/>
      <c r="I34" s="142">
        <v>0.21</v>
      </c>
      <c r="J34" s="141">
        <f>ROUND(ROUND((SUM(BE93:BE337)), 2)*I34, 2)</f>
        <v>0</v>
      </c>
      <c r="K34" s="47"/>
    </row>
    <row r="35" spans="2:11" s="1" customFormat="1" ht="14.45" customHeight="1">
      <c r="B35" s="43"/>
      <c r="C35" s="44"/>
      <c r="D35" s="44"/>
      <c r="E35" s="51" t="s">
        <v>57</v>
      </c>
      <c r="F35" s="141">
        <f>ROUND(SUM(BF93:BF337), 2)</f>
        <v>0</v>
      </c>
      <c r="G35" s="44"/>
      <c r="H35" s="44"/>
      <c r="I35" s="142">
        <v>0.15</v>
      </c>
      <c r="J35" s="141">
        <f>ROUND(ROUND((SUM(BF93:BF337)), 2)*I35, 2)</f>
        <v>0</v>
      </c>
      <c r="K35" s="47"/>
    </row>
    <row r="36" spans="2:11" s="1" customFormat="1" ht="14.45" hidden="1" customHeight="1">
      <c r="B36" s="43"/>
      <c r="C36" s="44"/>
      <c r="D36" s="44"/>
      <c r="E36" s="51" t="s">
        <v>58</v>
      </c>
      <c r="F36" s="141">
        <f>ROUND(SUM(BG93:BG337), 2)</f>
        <v>0</v>
      </c>
      <c r="G36" s="44"/>
      <c r="H36" s="44"/>
      <c r="I36" s="142">
        <v>0.21</v>
      </c>
      <c r="J36" s="141">
        <v>0</v>
      </c>
      <c r="K36" s="47"/>
    </row>
    <row r="37" spans="2:11" s="1" customFormat="1" ht="14.45" hidden="1" customHeight="1">
      <c r="B37" s="43"/>
      <c r="C37" s="44"/>
      <c r="D37" s="44"/>
      <c r="E37" s="51" t="s">
        <v>59</v>
      </c>
      <c r="F37" s="141">
        <f>ROUND(SUM(BH93:BH337), 2)</f>
        <v>0</v>
      </c>
      <c r="G37" s="44"/>
      <c r="H37" s="44"/>
      <c r="I37" s="142">
        <v>0.15</v>
      </c>
      <c r="J37" s="141">
        <v>0</v>
      </c>
      <c r="K37" s="47"/>
    </row>
    <row r="38" spans="2:11" s="1" customFormat="1" ht="14.45" hidden="1" customHeight="1">
      <c r="B38" s="43"/>
      <c r="C38" s="44"/>
      <c r="D38" s="44"/>
      <c r="E38" s="51" t="s">
        <v>60</v>
      </c>
      <c r="F38" s="141">
        <f>ROUND(SUM(BI93:BI337), 2)</f>
        <v>0</v>
      </c>
      <c r="G38" s="44"/>
      <c r="H38" s="44"/>
      <c r="I38" s="142">
        <v>0</v>
      </c>
      <c r="J38" s="141">
        <v>0</v>
      </c>
      <c r="K38" s="47"/>
    </row>
    <row r="39" spans="2:11" s="1" customFormat="1" ht="6.95" customHeight="1">
      <c r="B39" s="43"/>
      <c r="C39" s="44"/>
      <c r="D39" s="44"/>
      <c r="E39" s="44"/>
      <c r="F39" s="44"/>
      <c r="G39" s="44"/>
      <c r="H39" s="44"/>
      <c r="I39" s="129"/>
      <c r="J39" s="44"/>
      <c r="K39" s="47"/>
    </row>
    <row r="40" spans="2:11" s="1" customFormat="1" ht="25.35" customHeight="1">
      <c r="B40" s="43"/>
      <c r="C40" s="143"/>
      <c r="D40" s="144" t="s">
        <v>61</v>
      </c>
      <c r="E40" s="81"/>
      <c r="F40" s="81"/>
      <c r="G40" s="145" t="s">
        <v>62</v>
      </c>
      <c r="H40" s="146" t="s">
        <v>63</v>
      </c>
      <c r="I40" s="147"/>
      <c r="J40" s="148">
        <f>SUM(J31:J38)</f>
        <v>0</v>
      </c>
      <c r="K40" s="149"/>
    </row>
    <row r="41" spans="2:11" s="1" customFormat="1" ht="14.45" customHeight="1">
      <c r="B41" s="58"/>
      <c r="C41" s="59"/>
      <c r="D41" s="59"/>
      <c r="E41" s="59"/>
      <c r="F41" s="59"/>
      <c r="G41" s="59"/>
      <c r="H41" s="59"/>
      <c r="I41" s="150"/>
      <c r="J41" s="59"/>
      <c r="K41" s="60"/>
    </row>
    <row r="45" spans="2:11" s="1" customFormat="1" ht="6.95" customHeight="1">
      <c r="B45" s="151"/>
      <c r="C45" s="152"/>
      <c r="D45" s="152"/>
      <c r="E45" s="152"/>
      <c r="F45" s="152"/>
      <c r="G45" s="152"/>
      <c r="H45" s="152"/>
      <c r="I45" s="153"/>
      <c r="J45" s="152"/>
      <c r="K45" s="154"/>
    </row>
    <row r="46" spans="2:11" s="1" customFormat="1" ht="36.950000000000003" customHeight="1">
      <c r="B46" s="43"/>
      <c r="C46" s="31" t="s">
        <v>137</v>
      </c>
      <c r="D46" s="44"/>
      <c r="E46" s="44"/>
      <c r="F46" s="44"/>
      <c r="G46" s="44"/>
      <c r="H46" s="44"/>
      <c r="I46" s="129"/>
      <c r="J46" s="44"/>
      <c r="K46" s="47"/>
    </row>
    <row r="47" spans="2:11" s="1" customFormat="1" ht="6.95" customHeight="1">
      <c r="B47" s="43"/>
      <c r="C47" s="44"/>
      <c r="D47" s="44"/>
      <c r="E47" s="44"/>
      <c r="F47" s="44"/>
      <c r="G47" s="44"/>
      <c r="H47" s="44"/>
      <c r="I47" s="129"/>
      <c r="J47" s="44"/>
      <c r="K47" s="47"/>
    </row>
    <row r="48" spans="2:11" s="1" customFormat="1" ht="14.45" customHeight="1">
      <c r="B48" s="43"/>
      <c r="C48" s="38" t="s">
        <v>18</v>
      </c>
      <c r="D48" s="44"/>
      <c r="E48" s="44"/>
      <c r="F48" s="44"/>
      <c r="G48" s="44"/>
      <c r="H48" s="44"/>
      <c r="I48" s="129"/>
      <c r="J48" s="44"/>
      <c r="K48" s="47"/>
    </row>
    <row r="49" spans="2:47" s="1" customFormat="1" ht="22.5" customHeight="1">
      <c r="B49" s="43"/>
      <c r="C49" s="44"/>
      <c r="D49" s="44"/>
      <c r="E49" s="411" t="str">
        <f>E7</f>
        <v>III/44436 Bělkovice-Lašťany, průtah - III+IV.etapa - 0,2-0,425 km +  0,425-1,019 km-Obec  Bělkovice-Lašťany</v>
      </c>
      <c r="F49" s="412"/>
      <c r="G49" s="412"/>
      <c r="H49" s="412"/>
      <c r="I49" s="129"/>
      <c r="J49" s="44"/>
      <c r="K49" s="47"/>
    </row>
    <row r="50" spans="2:47">
      <c r="B50" s="29"/>
      <c r="C50" s="38" t="s">
        <v>131</v>
      </c>
      <c r="D50" s="30"/>
      <c r="E50" s="30"/>
      <c r="F50" s="30"/>
      <c r="G50" s="30"/>
      <c r="H50" s="30"/>
      <c r="I50" s="128"/>
      <c r="J50" s="30"/>
      <c r="K50" s="32"/>
    </row>
    <row r="51" spans="2:47" ht="22.5" customHeight="1">
      <c r="B51" s="29"/>
      <c r="C51" s="30"/>
      <c r="D51" s="30"/>
      <c r="E51" s="411" t="s">
        <v>132</v>
      </c>
      <c r="F51" s="371"/>
      <c r="G51" s="371"/>
      <c r="H51" s="371"/>
      <c r="I51" s="128"/>
      <c r="J51" s="30"/>
      <c r="K51" s="32"/>
    </row>
    <row r="52" spans="2:47">
      <c r="B52" s="29"/>
      <c r="C52" s="38" t="s">
        <v>133</v>
      </c>
      <c r="D52" s="30"/>
      <c r="E52" s="30"/>
      <c r="F52" s="30"/>
      <c r="G52" s="30"/>
      <c r="H52" s="30"/>
      <c r="I52" s="128"/>
      <c r="J52" s="30"/>
      <c r="K52" s="32"/>
    </row>
    <row r="53" spans="2:47" s="1" customFormat="1" ht="22.5" customHeight="1">
      <c r="B53" s="43"/>
      <c r="C53" s="44"/>
      <c r="D53" s="44"/>
      <c r="E53" s="395" t="s">
        <v>134</v>
      </c>
      <c r="F53" s="413"/>
      <c r="G53" s="413"/>
      <c r="H53" s="413"/>
      <c r="I53" s="129"/>
      <c r="J53" s="44"/>
      <c r="K53" s="47"/>
    </row>
    <row r="54" spans="2:47" s="1" customFormat="1" ht="14.45" customHeight="1">
      <c r="B54" s="43"/>
      <c r="C54" s="38" t="s">
        <v>135</v>
      </c>
      <c r="D54" s="44"/>
      <c r="E54" s="44"/>
      <c r="F54" s="44"/>
      <c r="G54" s="44"/>
      <c r="H54" s="44"/>
      <c r="I54" s="129"/>
      <c r="J54" s="44"/>
      <c r="K54" s="47"/>
    </row>
    <row r="55" spans="2:47" s="1" customFormat="1" ht="23.25" customHeight="1">
      <c r="B55" s="43"/>
      <c r="C55" s="44"/>
      <c r="D55" s="44"/>
      <c r="E55" s="414" t="str">
        <f>E13</f>
        <v>1-1 - SO 102 - Uznatelné náklady - soupis prací</v>
      </c>
      <c r="F55" s="413"/>
      <c r="G55" s="413"/>
      <c r="H55" s="413"/>
      <c r="I55" s="129"/>
      <c r="J55" s="44"/>
      <c r="K55" s="47"/>
    </row>
    <row r="56" spans="2:47" s="1" customFormat="1" ht="6.95" customHeight="1">
      <c r="B56" s="43"/>
      <c r="C56" s="44"/>
      <c r="D56" s="44"/>
      <c r="E56" s="44"/>
      <c r="F56" s="44"/>
      <c r="G56" s="44"/>
      <c r="H56" s="44"/>
      <c r="I56" s="129"/>
      <c r="J56" s="44"/>
      <c r="K56" s="47"/>
    </row>
    <row r="57" spans="2:47" s="1" customFormat="1" ht="18" customHeight="1">
      <c r="B57" s="43"/>
      <c r="C57" s="38" t="s">
        <v>26</v>
      </c>
      <c r="D57" s="44"/>
      <c r="E57" s="44"/>
      <c r="F57" s="36" t="str">
        <f>F16</f>
        <v xml:space="preserve"> Bělkovice-Lašťany</v>
      </c>
      <c r="G57" s="44"/>
      <c r="H57" s="44"/>
      <c r="I57" s="130" t="s">
        <v>28</v>
      </c>
      <c r="J57" s="131" t="str">
        <f>IF(J16="","",J16)</f>
        <v>22.12.2016</v>
      </c>
      <c r="K57" s="47"/>
    </row>
    <row r="58" spans="2:47" s="1" customFormat="1" ht="6.95" customHeight="1">
      <c r="B58" s="43"/>
      <c r="C58" s="44"/>
      <c r="D58" s="44"/>
      <c r="E58" s="44"/>
      <c r="F58" s="44"/>
      <c r="G58" s="44"/>
      <c r="H58" s="44"/>
      <c r="I58" s="129"/>
      <c r="J58" s="44"/>
      <c r="K58" s="47"/>
    </row>
    <row r="59" spans="2:47" s="1" customFormat="1">
      <c r="B59" s="43"/>
      <c r="C59" s="38" t="s">
        <v>36</v>
      </c>
      <c r="D59" s="44"/>
      <c r="E59" s="44"/>
      <c r="F59" s="36" t="str">
        <f>E19</f>
        <v>Obec  Bělkovice-Lašťany</v>
      </c>
      <c r="G59" s="44"/>
      <c r="H59" s="44"/>
      <c r="I59" s="130" t="s">
        <v>44</v>
      </c>
      <c r="J59" s="36" t="str">
        <f>E25</f>
        <v>Ing. Petr Doležel</v>
      </c>
      <c r="K59" s="47"/>
    </row>
    <row r="60" spans="2:47" s="1" customFormat="1" ht="14.45" customHeight="1">
      <c r="B60" s="43"/>
      <c r="C60" s="38" t="s">
        <v>42</v>
      </c>
      <c r="D60" s="44"/>
      <c r="E60" s="44"/>
      <c r="F60" s="36" t="str">
        <f>IF(E22="","",E22)</f>
        <v/>
      </c>
      <c r="G60" s="44"/>
      <c r="H60" s="44"/>
      <c r="I60" s="129"/>
      <c r="J60" s="44"/>
      <c r="K60" s="47"/>
    </row>
    <row r="61" spans="2:47" s="1" customFormat="1" ht="10.35" customHeight="1">
      <c r="B61" s="43"/>
      <c r="C61" s="44"/>
      <c r="D61" s="44"/>
      <c r="E61" s="44"/>
      <c r="F61" s="44"/>
      <c r="G61" s="44"/>
      <c r="H61" s="44"/>
      <c r="I61" s="129"/>
      <c r="J61" s="44"/>
      <c r="K61" s="47"/>
    </row>
    <row r="62" spans="2:47" s="1" customFormat="1" ht="29.25" customHeight="1">
      <c r="B62" s="43"/>
      <c r="C62" s="155" t="s">
        <v>138</v>
      </c>
      <c r="D62" s="143"/>
      <c r="E62" s="143"/>
      <c r="F62" s="143"/>
      <c r="G62" s="143"/>
      <c r="H62" s="143"/>
      <c r="I62" s="156"/>
      <c r="J62" s="157" t="s">
        <v>139</v>
      </c>
      <c r="K62" s="158"/>
    </row>
    <row r="63" spans="2:47" s="1" customFormat="1" ht="10.35" customHeight="1">
      <c r="B63" s="43"/>
      <c r="C63" s="44"/>
      <c r="D63" s="44"/>
      <c r="E63" s="44"/>
      <c r="F63" s="44"/>
      <c r="G63" s="44"/>
      <c r="H63" s="44"/>
      <c r="I63" s="129"/>
      <c r="J63" s="44"/>
      <c r="K63" s="47"/>
    </row>
    <row r="64" spans="2:47" s="1" customFormat="1" ht="29.25" customHeight="1">
      <c r="B64" s="43"/>
      <c r="C64" s="159" t="s">
        <v>140</v>
      </c>
      <c r="D64" s="44"/>
      <c r="E64" s="44"/>
      <c r="F64" s="44"/>
      <c r="G64" s="44"/>
      <c r="H64" s="44"/>
      <c r="I64" s="129"/>
      <c r="J64" s="139">
        <f>J93</f>
        <v>0</v>
      </c>
      <c r="K64" s="47"/>
      <c r="AU64" s="25" t="s">
        <v>141</v>
      </c>
    </row>
    <row r="65" spans="2:12" s="8" customFormat="1" ht="24.95" customHeight="1">
      <c r="B65" s="160"/>
      <c r="C65" s="161"/>
      <c r="D65" s="162" t="s">
        <v>142</v>
      </c>
      <c r="E65" s="163"/>
      <c r="F65" s="163"/>
      <c r="G65" s="163"/>
      <c r="H65" s="163"/>
      <c r="I65" s="164"/>
      <c r="J65" s="165">
        <f>J94</f>
        <v>0</v>
      </c>
      <c r="K65" s="166"/>
    </row>
    <row r="66" spans="2:12" s="9" customFormat="1" ht="19.899999999999999" customHeight="1">
      <c r="B66" s="167"/>
      <c r="C66" s="168"/>
      <c r="D66" s="169" t="s">
        <v>143</v>
      </c>
      <c r="E66" s="170"/>
      <c r="F66" s="170"/>
      <c r="G66" s="170"/>
      <c r="H66" s="170"/>
      <c r="I66" s="171"/>
      <c r="J66" s="172">
        <f>J95</f>
        <v>0</v>
      </c>
      <c r="K66" s="173"/>
    </row>
    <row r="67" spans="2:12" s="9" customFormat="1" ht="19.899999999999999" customHeight="1">
      <c r="B67" s="167"/>
      <c r="C67" s="168"/>
      <c r="D67" s="169" t="s">
        <v>144</v>
      </c>
      <c r="E67" s="170"/>
      <c r="F67" s="170"/>
      <c r="G67" s="170"/>
      <c r="H67" s="170"/>
      <c r="I67" s="171"/>
      <c r="J67" s="172">
        <f>J124</f>
        <v>0</v>
      </c>
      <c r="K67" s="173"/>
    </row>
    <row r="68" spans="2:12" s="9" customFormat="1" ht="19.899999999999999" customHeight="1">
      <c r="B68" s="167"/>
      <c r="C68" s="168"/>
      <c r="D68" s="169" t="s">
        <v>145</v>
      </c>
      <c r="E68" s="170"/>
      <c r="F68" s="170"/>
      <c r="G68" s="170"/>
      <c r="H68" s="170"/>
      <c r="I68" s="171"/>
      <c r="J68" s="172">
        <f>J140</f>
        <v>0</v>
      </c>
      <c r="K68" s="173"/>
    </row>
    <row r="69" spans="2:12" s="9" customFormat="1" ht="19.899999999999999" customHeight="1">
      <c r="B69" s="167"/>
      <c r="C69" s="168"/>
      <c r="D69" s="169" t="s">
        <v>146</v>
      </c>
      <c r="E69" s="170"/>
      <c r="F69" s="170"/>
      <c r="G69" s="170"/>
      <c r="H69" s="170"/>
      <c r="I69" s="171"/>
      <c r="J69" s="172">
        <f>J228</f>
        <v>0</v>
      </c>
      <c r="K69" s="173"/>
    </row>
    <row r="70" spans="2:12" s="1" customFormat="1" ht="21.75" customHeight="1">
      <c r="B70" s="43"/>
      <c r="C70" s="44"/>
      <c r="D70" s="44"/>
      <c r="E70" s="44"/>
      <c r="F70" s="44"/>
      <c r="G70" s="44"/>
      <c r="H70" s="44"/>
      <c r="I70" s="129"/>
      <c r="J70" s="44"/>
      <c r="K70" s="47"/>
    </row>
    <row r="71" spans="2:12" s="1" customFormat="1" ht="6.95" customHeight="1">
      <c r="B71" s="58"/>
      <c r="C71" s="59"/>
      <c r="D71" s="59"/>
      <c r="E71" s="59"/>
      <c r="F71" s="59"/>
      <c r="G71" s="59"/>
      <c r="H71" s="59"/>
      <c r="I71" s="150"/>
      <c r="J71" s="59"/>
      <c r="K71" s="60"/>
    </row>
    <row r="75" spans="2:12" s="1" customFormat="1" ht="6.95" customHeight="1">
      <c r="B75" s="61"/>
      <c r="C75" s="62"/>
      <c r="D75" s="62"/>
      <c r="E75" s="62"/>
      <c r="F75" s="62"/>
      <c r="G75" s="62"/>
      <c r="H75" s="62"/>
      <c r="I75" s="153"/>
      <c r="J75" s="62"/>
      <c r="K75" s="62"/>
      <c r="L75" s="63"/>
    </row>
    <row r="76" spans="2:12" s="1" customFormat="1" ht="36.950000000000003" customHeight="1">
      <c r="B76" s="43"/>
      <c r="C76" s="64" t="s">
        <v>147</v>
      </c>
      <c r="D76" s="65"/>
      <c r="E76" s="65"/>
      <c r="F76" s="65"/>
      <c r="G76" s="65"/>
      <c r="H76" s="65"/>
      <c r="I76" s="174"/>
      <c r="J76" s="65"/>
      <c r="K76" s="65"/>
      <c r="L76" s="63"/>
    </row>
    <row r="77" spans="2:12" s="1" customFormat="1" ht="6.95" customHeight="1">
      <c r="B77" s="43"/>
      <c r="C77" s="65"/>
      <c r="D77" s="65"/>
      <c r="E77" s="65"/>
      <c r="F77" s="65"/>
      <c r="G77" s="65"/>
      <c r="H77" s="65"/>
      <c r="I77" s="174"/>
      <c r="J77" s="65"/>
      <c r="K77" s="65"/>
      <c r="L77" s="63"/>
    </row>
    <row r="78" spans="2:12" s="1" customFormat="1" ht="14.45" customHeight="1">
      <c r="B78" s="43"/>
      <c r="C78" s="67" t="s">
        <v>18</v>
      </c>
      <c r="D78" s="65"/>
      <c r="E78" s="65"/>
      <c r="F78" s="65"/>
      <c r="G78" s="65"/>
      <c r="H78" s="65"/>
      <c r="I78" s="174"/>
      <c r="J78" s="65"/>
      <c r="K78" s="65"/>
      <c r="L78" s="63"/>
    </row>
    <row r="79" spans="2:12" s="1" customFormat="1" ht="22.5" customHeight="1">
      <c r="B79" s="43"/>
      <c r="C79" s="65"/>
      <c r="D79" s="65"/>
      <c r="E79" s="415" t="str">
        <f>E7</f>
        <v>III/44436 Bělkovice-Lašťany, průtah - III+IV.etapa - 0,2-0,425 km +  0,425-1,019 km-Obec  Bělkovice-Lašťany</v>
      </c>
      <c r="F79" s="416"/>
      <c r="G79" s="416"/>
      <c r="H79" s="416"/>
      <c r="I79" s="174"/>
      <c r="J79" s="65"/>
      <c r="K79" s="65"/>
      <c r="L79" s="63"/>
    </row>
    <row r="80" spans="2:12">
      <c r="B80" s="29"/>
      <c r="C80" s="67" t="s">
        <v>131</v>
      </c>
      <c r="D80" s="175"/>
      <c r="E80" s="175"/>
      <c r="F80" s="175"/>
      <c r="G80" s="175"/>
      <c r="H80" s="175"/>
      <c r="J80" s="175"/>
      <c r="K80" s="175"/>
      <c r="L80" s="176"/>
    </row>
    <row r="81" spans="2:65" ht="22.5" customHeight="1">
      <c r="B81" s="29"/>
      <c r="C81" s="175"/>
      <c r="D81" s="175"/>
      <c r="E81" s="415" t="s">
        <v>132</v>
      </c>
      <c r="F81" s="419"/>
      <c r="G81" s="419"/>
      <c r="H81" s="419"/>
      <c r="J81" s="175"/>
      <c r="K81" s="175"/>
      <c r="L81" s="176"/>
    </row>
    <row r="82" spans="2:65">
      <c r="B82" s="29"/>
      <c r="C82" s="67" t="s">
        <v>133</v>
      </c>
      <c r="D82" s="175"/>
      <c r="E82" s="175"/>
      <c r="F82" s="175"/>
      <c r="G82" s="175"/>
      <c r="H82" s="175"/>
      <c r="J82" s="175"/>
      <c r="K82" s="175"/>
      <c r="L82" s="176"/>
    </row>
    <row r="83" spans="2:65" s="1" customFormat="1" ht="22.5" customHeight="1">
      <c r="B83" s="43"/>
      <c r="C83" s="65"/>
      <c r="D83" s="65"/>
      <c r="E83" s="417" t="s">
        <v>134</v>
      </c>
      <c r="F83" s="418"/>
      <c r="G83" s="418"/>
      <c r="H83" s="418"/>
      <c r="I83" s="174"/>
      <c r="J83" s="65"/>
      <c r="K83" s="65"/>
      <c r="L83" s="63"/>
    </row>
    <row r="84" spans="2:65" s="1" customFormat="1" ht="14.45" customHeight="1">
      <c r="B84" s="43"/>
      <c r="C84" s="67" t="s">
        <v>135</v>
      </c>
      <c r="D84" s="65"/>
      <c r="E84" s="65"/>
      <c r="F84" s="65"/>
      <c r="G84" s="65"/>
      <c r="H84" s="65"/>
      <c r="I84" s="174"/>
      <c r="J84" s="65"/>
      <c r="K84" s="65"/>
      <c r="L84" s="63"/>
    </row>
    <row r="85" spans="2:65" s="1" customFormat="1" ht="23.25" customHeight="1">
      <c r="B85" s="43"/>
      <c r="C85" s="65"/>
      <c r="D85" s="65"/>
      <c r="E85" s="386" t="str">
        <f>E13</f>
        <v>1-1 - SO 102 - Uznatelné náklady - soupis prací</v>
      </c>
      <c r="F85" s="418"/>
      <c r="G85" s="418"/>
      <c r="H85" s="418"/>
      <c r="I85" s="174"/>
      <c r="J85" s="65"/>
      <c r="K85" s="65"/>
      <c r="L85" s="63"/>
    </row>
    <row r="86" spans="2:65" s="1" customFormat="1" ht="6.95" customHeight="1">
      <c r="B86" s="43"/>
      <c r="C86" s="65"/>
      <c r="D86" s="65"/>
      <c r="E86" s="65"/>
      <c r="F86" s="65"/>
      <c r="G86" s="65"/>
      <c r="H86" s="65"/>
      <c r="I86" s="174"/>
      <c r="J86" s="65"/>
      <c r="K86" s="65"/>
      <c r="L86" s="63"/>
    </row>
    <row r="87" spans="2:65" s="1" customFormat="1" ht="18" customHeight="1">
      <c r="B87" s="43"/>
      <c r="C87" s="67" t="s">
        <v>26</v>
      </c>
      <c r="D87" s="65"/>
      <c r="E87" s="65"/>
      <c r="F87" s="177" t="str">
        <f>F16</f>
        <v xml:space="preserve"> Bělkovice-Lašťany</v>
      </c>
      <c r="G87" s="65"/>
      <c r="H87" s="65"/>
      <c r="I87" s="178" t="s">
        <v>28</v>
      </c>
      <c r="J87" s="75" t="str">
        <f>IF(J16="","",J16)</f>
        <v>22.12.2016</v>
      </c>
      <c r="K87" s="65"/>
      <c r="L87" s="63"/>
    </row>
    <row r="88" spans="2:65" s="1" customFormat="1" ht="6.95" customHeight="1">
      <c r="B88" s="43"/>
      <c r="C88" s="65"/>
      <c r="D88" s="65"/>
      <c r="E88" s="65"/>
      <c r="F88" s="65"/>
      <c r="G88" s="65"/>
      <c r="H88" s="65"/>
      <c r="I88" s="174"/>
      <c r="J88" s="65"/>
      <c r="K88" s="65"/>
      <c r="L88" s="63"/>
    </row>
    <row r="89" spans="2:65" s="1" customFormat="1">
      <c r="B89" s="43"/>
      <c r="C89" s="67" t="s">
        <v>36</v>
      </c>
      <c r="D89" s="65"/>
      <c r="E89" s="65"/>
      <c r="F89" s="177" t="str">
        <f>E19</f>
        <v>Obec  Bělkovice-Lašťany</v>
      </c>
      <c r="G89" s="65"/>
      <c r="H89" s="65"/>
      <c r="I89" s="178" t="s">
        <v>44</v>
      </c>
      <c r="J89" s="177" t="str">
        <f>E25</f>
        <v>Ing. Petr Doležel</v>
      </c>
      <c r="K89" s="65"/>
      <c r="L89" s="63"/>
    </row>
    <row r="90" spans="2:65" s="1" customFormat="1" ht="14.45" customHeight="1">
      <c r="B90" s="43"/>
      <c r="C90" s="67" t="s">
        <v>42</v>
      </c>
      <c r="D90" s="65"/>
      <c r="E90" s="65"/>
      <c r="F90" s="177" t="str">
        <f>IF(E22="","",E22)</f>
        <v/>
      </c>
      <c r="G90" s="65"/>
      <c r="H90" s="65"/>
      <c r="I90" s="174"/>
      <c r="J90" s="65"/>
      <c r="K90" s="65"/>
      <c r="L90" s="63"/>
    </row>
    <row r="91" spans="2:65" s="1" customFormat="1" ht="10.35" customHeight="1">
      <c r="B91" s="43"/>
      <c r="C91" s="65"/>
      <c r="D91" s="65"/>
      <c r="E91" s="65"/>
      <c r="F91" s="65"/>
      <c r="G91" s="65"/>
      <c r="H91" s="65"/>
      <c r="I91" s="174"/>
      <c r="J91" s="65"/>
      <c r="K91" s="65"/>
      <c r="L91" s="63"/>
    </row>
    <row r="92" spans="2:65" s="10" customFormat="1" ht="29.25" customHeight="1">
      <c r="B92" s="179"/>
      <c r="C92" s="180" t="s">
        <v>148</v>
      </c>
      <c r="D92" s="181" t="s">
        <v>70</v>
      </c>
      <c r="E92" s="181" t="s">
        <v>66</v>
      </c>
      <c r="F92" s="181" t="s">
        <v>149</v>
      </c>
      <c r="G92" s="181" t="s">
        <v>150</v>
      </c>
      <c r="H92" s="181" t="s">
        <v>151</v>
      </c>
      <c r="I92" s="182" t="s">
        <v>152</v>
      </c>
      <c r="J92" s="181" t="s">
        <v>139</v>
      </c>
      <c r="K92" s="183" t="s">
        <v>153</v>
      </c>
      <c r="L92" s="184"/>
      <c r="M92" s="83" t="s">
        <v>154</v>
      </c>
      <c r="N92" s="84" t="s">
        <v>55</v>
      </c>
      <c r="O92" s="84" t="s">
        <v>155</v>
      </c>
      <c r="P92" s="84" t="s">
        <v>156</v>
      </c>
      <c r="Q92" s="84" t="s">
        <v>157</v>
      </c>
      <c r="R92" s="84" t="s">
        <v>158</v>
      </c>
      <c r="S92" s="84" t="s">
        <v>159</v>
      </c>
      <c r="T92" s="85" t="s">
        <v>160</v>
      </c>
    </row>
    <row r="93" spans="2:65" s="1" customFormat="1" ht="29.25" customHeight="1">
      <c r="B93" s="43"/>
      <c r="C93" s="89" t="s">
        <v>140</v>
      </c>
      <c r="D93" s="65"/>
      <c r="E93" s="65"/>
      <c r="F93" s="65"/>
      <c r="G93" s="65"/>
      <c r="H93" s="65"/>
      <c r="I93" s="174"/>
      <c r="J93" s="185">
        <f>BK93</f>
        <v>0</v>
      </c>
      <c r="K93" s="65"/>
      <c r="L93" s="63"/>
      <c r="M93" s="86"/>
      <c r="N93" s="87"/>
      <c r="O93" s="87"/>
      <c r="P93" s="186">
        <f>P94</f>
        <v>0</v>
      </c>
      <c r="Q93" s="87"/>
      <c r="R93" s="186">
        <f>R94</f>
        <v>436.01806165999994</v>
      </c>
      <c r="S93" s="87"/>
      <c r="T93" s="187">
        <f>T94</f>
        <v>129.39275000000001</v>
      </c>
      <c r="AT93" s="25" t="s">
        <v>84</v>
      </c>
      <c r="AU93" s="25" t="s">
        <v>141</v>
      </c>
      <c r="BK93" s="188">
        <f>BK94</f>
        <v>0</v>
      </c>
    </row>
    <row r="94" spans="2:65" s="11" customFormat="1" ht="37.35" customHeight="1">
      <c r="B94" s="189"/>
      <c r="C94" s="190"/>
      <c r="D94" s="191" t="s">
        <v>84</v>
      </c>
      <c r="E94" s="192" t="s">
        <v>161</v>
      </c>
      <c r="F94" s="192" t="s">
        <v>162</v>
      </c>
      <c r="G94" s="190"/>
      <c r="H94" s="190"/>
      <c r="I94" s="193"/>
      <c r="J94" s="194">
        <f>BK94</f>
        <v>0</v>
      </c>
      <c r="K94" s="190"/>
      <c r="L94" s="195"/>
      <c r="M94" s="196"/>
      <c r="N94" s="197"/>
      <c r="O94" s="197"/>
      <c r="P94" s="198">
        <f>P95+P124+P140+P228</f>
        <v>0</v>
      </c>
      <c r="Q94" s="197"/>
      <c r="R94" s="198">
        <f>R95+R124+R140+R228</f>
        <v>436.01806165999994</v>
      </c>
      <c r="S94" s="197"/>
      <c r="T94" s="199">
        <f>T95+T124+T140+T228</f>
        <v>129.39275000000001</v>
      </c>
      <c r="AR94" s="200" t="s">
        <v>25</v>
      </c>
      <c r="AT94" s="201" t="s">
        <v>84</v>
      </c>
      <c r="AU94" s="201" t="s">
        <v>85</v>
      </c>
      <c r="AY94" s="200" t="s">
        <v>163</v>
      </c>
      <c r="BK94" s="202">
        <f>BK95+BK124+BK140+BK228</f>
        <v>0</v>
      </c>
    </row>
    <row r="95" spans="2:65" s="11" customFormat="1" ht="19.899999999999999" customHeight="1">
      <c r="B95" s="189"/>
      <c r="C95" s="190"/>
      <c r="D95" s="203" t="s">
        <v>84</v>
      </c>
      <c r="E95" s="204" t="s">
        <v>164</v>
      </c>
      <c r="F95" s="204" t="s">
        <v>165</v>
      </c>
      <c r="G95" s="190"/>
      <c r="H95" s="190"/>
      <c r="I95" s="193"/>
      <c r="J95" s="205">
        <f>BK95</f>
        <v>0</v>
      </c>
      <c r="K95" s="190"/>
      <c r="L95" s="195"/>
      <c r="M95" s="196"/>
      <c r="N95" s="197"/>
      <c r="O95" s="197"/>
      <c r="P95" s="198">
        <f>SUM(P96:P123)</f>
        <v>0</v>
      </c>
      <c r="Q95" s="197"/>
      <c r="R95" s="198">
        <f>SUM(R96:R123)</f>
        <v>0</v>
      </c>
      <c r="S95" s="197"/>
      <c r="T95" s="199">
        <f>SUM(T96:T123)</f>
        <v>0</v>
      </c>
      <c r="AR95" s="200" t="s">
        <v>25</v>
      </c>
      <c r="AT95" s="201" t="s">
        <v>84</v>
      </c>
      <c r="AU95" s="201" t="s">
        <v>25</v>
      </c>
      <c r="AY95" s="200" t="s">
        <v>163</v>
      </c>
      <c r="BK95" s="202">
        <f>SUM(BK96:BK123)</f>
        <v>0</v>
      </c>
    </row>
    <row r="96" spans="2:65" s="1" customFormat="1" ht="22.5" customHeight="1">
      <c r="B96" s="43"/>
      <c r="C96" s="206" t="s">
        <v>25</v>
      </c>
      <c r="D96" s="206" t="s">
        <v>166</v>
      </c>
      <c r="E96" s="207" t="s">
        <v>167</v>
      </c>
      <c r="F96" s="208" t="s">
        <v>168</v>
      </c>
      <c r="G96" s="209" t="s">
        <v>169</v>
      </c>
      <c r="H96" s="210">
        <v>212</v>
      </c>
      <c r="I96" s="211"/>
      <c r="J96" s="212">
        <f>ROUND(I96*H96,2)</f>
        <v>0</v>
      </c>
      <c r="K96" s="208" t="s">
        <v>170</v>
      </c>
      <c r="L96" s="63"/>
      <c r="M96" s="213" t="s">
        <v>50</v>
      </c>
      <c r="N96" s="214" t="s">
        <v>56</v>
      </c>
      <c r="O96" s="44"/>
      <c r="P96" s="215">
        <f>O96*H96</f>
        <v>0</v>
      </c>
      <c r="Q96" s="215">
        <v>0</v>
      </c>
      <c r="R96" s="215">
        <f>Q96*H96</f>
        <v>0</v>
      </c>
      <c r="S96" s="215">
        <v>0</v>
      </c>
      <c r="T96" s="216">
        <f>S96*H96</f>
        <v>0</v>
      </c>
      <c r="AR96" s="25" t="s">
        <v>120</v>
      </c>
      <c r="AT96" s="25" t="s">
        <v>166</v>
      </c>
      <c r="AU96" s="25" t="s">
        <v>92</v>
      </c>
      <c r="AY96" s="25" t="s">
        <v>163</v>
      </c>
      <c r="BE96" s="217">
        <f>IF(N96="základní",J96,0)</f>
        <v>0</v>
      </c>
      <c r="BF96" s="217">
        <f>IF(N96="snížená",J96,0)</f>
        <v>0</v>
      </c>
      <c r="BG96" s="217">
        <f>IF(N96="zákl. přenesená",J96,0)</f>
        <v>0</v>
      </c>
      <c r="BH96" s="217">
        <f>IF(N96="sníž. přenesená",J96,0)</f>
        <v>0</v>
      </c>
      <c r="BI96" s="217">
        <f>IF(N96="nulová",J96,0)</f>
        <v>0</v>
      </c>
      <c r="BJ96" s="25" t="s">
        <v>25</v>
      </c>
      <c r="BK96" s="217">
        <f>ROUND(I96*H96,2)</f>
        <v>0</v>
      </c>
      <c r="BL96" s="25" t="s">
        <v>120</v>
      </c>
      <c r="BM96" s="25" t="s">
        <v>171</v>
      </c>
    </row>
    <row r="97" spans="2:65" s="1" customFormat="1" ht="27">
      <c r="B97" s="43"/>
      <c r="C97" s="65"/>
      <c r="D97" s="218" t="s">
        <v>172</v>
      </c>
      <c r="E97" s="65"/>
      <c r="F97" s="219" t="s">
        <v>173</v>
      </c>
      <c r="G97" s="65"/>
      <c r="H97" s="65"/>
      <c r="I97" s="174"/>
      <c r="J97" s="65"/>
      <c r="K97" s="65"/>
      <c r="L97" s="63"/>
      <c r="M97" s="220"/>
      <c r="N97" s="44"/>
      <c r="O97" s="44"/>
      <c r="P97" s="44"/>
      <c r="Q97" s="44"/>
      <c r="R97" s="44"/>
      <c r="S97" s="44"/>
      <c r="T97" s="80"/>
      <c r="AT97" s="25" t="s">
        <v>172</v>
      </c>
      <c r="AU97" s="25" t="s">
        <v>92</v>
      </c>
    </row>
    <row r="98" spans="2:65" s="1" customFormat="1" ht="270">
      <c r="B98" s="43"/>
      <c r="C98" s="65"/>
      <c r="D98" s="218" t="s">
        <v>174</v>
      </c>
      <c r="E98" s="65"/>
      <c r="F98" s="221" t="s">
        <v>175</v>
      </c>
      <c r="G98" s="65"/>
      <c r="H98" s="65"/>
      <c r="I98" s="174"/>
      <c r="J98" s="65"/>
      <c r="K98" s="65"/>
      <c r="L98" s="63"/>
      <c r="M98" s="220"/>
      <c r="N98" s="44"/>
      <c r="O98" s="44"/>
      <c r="P98" s="44"/>
      <c r="Q98" s="44"/>
      <c r="R98" s="44"/>
      <c r="S98" s="44"/>
      <c r="T98" s="80"/>
      <c r="AT98" s="25" t="s">
        <v>174</v>
      </c>
      <c r="AU98" s="25" t="s">
        <v>92</v>
      </c>
    </row>
    <row r="99" spans="2:65" s="12" customFormat="1" ht="13.5">
      <c r="B99" s="222"/>
      <c r="C99" s="223"/>
      <c r="D99" s="218" t="s">
        <v>176</v>
      </c>
      <c r="E99" s="224" t="s">
        <v>50</v>
      </c>
      <c r="F99" s="225" t="s">
        <v>177</v>
      </c>
      <c r="G99" s="223"/>
      <c r="H99" s="226" t="s">
        <v>50</v>
      </c>
      <c r="I99" s="227"/>
      <c r="J99" s="223"/>
      <c r="K99" s="223"/>
      <c r="L99" s="228"/>
      <c r="M99" s="229"/>
      <c r="N99" s="230"/>
      <c r="O99" s="230"/>
      <c r="P99" s="230"/>
      <c r="Q99" s="230"/>
      <c r="R99" s="230"/>
      <c r="S99" s="230"/>
      <c r="T99" s="231"/>
      <c r="AT99" s="232" t="s">
        <v>176</v>
      </c>
      <c r="AU99" s="232" t="s">
        <v>92</v>
      </c>
      <c r="AV99" s="12" t="s">
        <v>25</v>
      </c>
      <c r="AW99" s="12" t="s">
        <v>48</v>
      </c>
      <c r="AX99" s="12" t="s">
        <v>85</v>
      </c>
      <c r="AY99" s="232" t="s">
        <v>163</v>
      </c>
    </row>
    <row r="100" spans="2:65" s="13" customFormat="1" ht="13.5">
      <c r="B100" s="233"/>
      <c r="C100" s="234"/>
      <c r="D100" s="235" t="s">
        <v>176</v>
      </c>
      <c r="E100" s="236" t="s">
        <v>50</v>
      </c>
      <c r="F100" s="237" t="s">
        <v>178</v>
      </c>
      <c r="G100" s="234"/>
      <c r="H100" s="238">
        <v>212</v>
      </c>
      <c r="I100" s="239"/>
      <c r="J100" s="234"/>
      <c r="K100" s="234"/>
      <c r="L100" s="240"/>
      <c r="M100" s="241"/>
      <c r="N100" s="242"/>
      <c r="O100" s="242"/>
      <c r="P100" s="242"/>
      <c r="Q100" s="242"/>
      <c r="R100" s="242"/>
      <c r="S100" s="242"/>
      <c r="T100" s="243"/>
      <c r="AT100" s="244" t="s">
        <v>176</v>
      </c>
      <c r="AU100" s="244" t="s">
        <v>92</v>
      </c>
      <c r="AV100" s="13" t="s">
        <v>92</v>
      </c>
      <c r="AW100" s="13" t="s">
        <v>48</v>
      </c>
      <c r="AX100" s="13" t="s">
        <v>85</v>
      </c>
      <c r="AY100" s="244" t="s">
        <v>163</v>
      </c>
    </row>
    <row r="101" spans="2:65" s="1" customFormat="1" ht="22.5" customHeight="1">
      <c r="B101" s="43"/>
      <c r="C101" s="206" t="s">
        <v>92</v>
      </c>
      <c r="D101" s="206" t="s">
        <v>166</v>
      </c>
      <c r="E101" s="207" t="s">
        <v>179</v>
      </c>
      <c r="F101" s="208" t="s">
        <v>180</v>
      </c>
      <c r="G101" s="209" t="s">
        <v>169</v>
      </c>
      <c r="H101" s="210">
        <v>212</v>
      </c>
      <c r="I101" s="211"/>
      <c r="J101" s="212">
        <f>ROUND(I101*H101,2)</f>
        <v>0</v>
      </c>
      <c r="K101" s="208" t="s">
        <v>170</v>
      </c>
      <c r="L101" s="63"/>
      <c r="M101" s="213" t="s">
        <v>50</v>
      </c>
      <c r="N101" s="214" t="s">
        <v>56</v>
      </c>
      <c r="O101" s="44"/>
      <c r="P101" s="215">
        <f>O101*H101</f>
        <v>0</v>
      </c>
      <c r="Q101" s="215">
        <v>0</v>
      </c>
      <c r="R101" s="215">
        <f>Q101*H101</f>
        <v>0</v>
      </c>
      <c r="S101" s="215">
        <v>0</v>
      </c>
      <c r="T101" s="216">
        <f>S101*H101</f>
        <v>0</v>
      </c>
      <c r="AR101" s="25" t="s">
        <v>120</v>
      </c>
      <c r="AT101" s="25" t="s">
        <v>166</v>
      </c>
      <c r="AU101" s="25" t="s">
        <v>92</v>
      </c>
      <c r="AY101" s="25" t="s">
        <v>163</v>
      </c>
      <c r="BE101" s="217">
        <f>IF(N101="základní",J101,0)</f>
        <v>0</v>
      </c>
      <c r="BF101" s="217">
        <f>IF(N101="snížená",J101,0)</f>
        <v>0</v>
      </c>
      <c r="BG101" s="217">
        <f>IF(N101="zákl. přenesená",J101,0)</f>
        <v>0</v>
      </c>
      <c r="BH101" s="217">
        <f>IF(N101="sníž. přenesená",J101,0)</f>
        <v>0</v>
      </c>
      <c r="BI101" s="217">
        <f>IF(N101="nulová",J101,0)</f>
        <v>0</v>
      </c>
      <c r="BJ101" s="25" t="s">
        <v>25</v>
      </c>
      <c r="BK101" s="217">
        <f>ROUND(I101*H101,2)</f>
        <v>0</v>
      </c>
      <c r="BL101" s="25" t="s">
        <v>120</v>
      </c>
      <c r="BM101" s="25" t="s">
        <v>100</v>
      </c>
    </row>
    <row r="102" spans="2:65" s="1" customFormat="1" ht="40.5">
      <c r="B102" s="43"/>
      <c r="C102" s="65"/>
      <c r="D102" s="218" t="s">
        <v>172</v>
      </c>
      <c r="E102" s="65"/>
      <c r="F102" s="219" t="s">
        <v>181</v>
      </c>
      <c r="G102" s="65"/>
      <c r="H102" s="65"/>
      <c r="I102" s="174"/>
      <c r="J102" s="65"/>
      <c r="K102" s="65"/>
      <c r="L102" s="63"/>
      <c r="M102" s="220"/>
      <c r="N102" s="44"/>
      <c r="O102" s="44"/>
      <c r="P102" s="44"/>
      <c r="Q102" s="44"/>
      <c r="R102" s="44"/>
      <c r="S102" s="44"/>
      <c r="T102" s="80"/>
      <c r="AT102" s="25" t="s">
        <v>172</v>
      </c>
      <c r="AU102" s="25" t="s">
        <v>92</v>
      </c>
    </row>
    <row r="103" spans="2:65" s="1" customFormat="1" ht="189">
      <c r="B103" s="43"/>
      <c r="C103" s="65"/>
      <c r="D103" s="218" t="s">
        <v>174</v>
      </c>
      <c r="E103" s="65"/>
      <c r="F103" s="221" t="s">
        <v>182</v>
      </c>
      <c r="G103" s="65"/>
      <c r="H103" s="65"/>
      <c r="I103" s="174"/>
      <c r="J103" s="65"/>
      <c r="K103" s="65"/>
      <c r="L103" s="63"/>
      <c r="M103" s="220"/>
      <c r="N103" s="44"/>
      <c r="O103" s="44"/>
      <c r="P103" s="44"/>
      <c r="Q103" s="44"/>
      <c r="R103" s="44"/>
      <c r="S103" s="44"/>
      <c r="T103" s="80"/>
      <c r="AT103" s="25" t="s">
        <v>174</v>
      </c>
      <c r="AU103" s="25" t="s">
        <v>92</v>
      </c>
    </row>
    <row r="104" spans="2:65" s="12" customFormat="1" ht="13.5">
      <c r="B104" s="222"/>
      <c r="C104" s="223"/>
      <c r="D104" s="218" t="s">
        <v>176</v>
      </c>
      <c r="E104" s="224" t="s">
        <v>50</v>
      </c>
      <c r="F104" s="225" t="s">
        <v>177</v>
      </c>
      <c r="G104" s="223"/>
      <c r="H104" s="226" t="s">
        <v>50</v>
      </c>
      <c r="I104" s="227"/>
      <c r="J104" s="223"/>
      <c r="K104" s="223"/>
      <c r="L104" s="228"/>
      <c r="M104" s="229"/>
      <c r="N104" s="230"/>
      <c r="O104" s="230"/>
      <c r="P104" s="230"/>
      <c r="Q104" s="230"/>
      <c r="R104" s="230"/>
      <c r="S104" s="230"/>
      <c r="T104" s="231"/>
      <c r="AT104" s="232" t="s">
        <v>176</v>
      </c>
      <c r="AU104" s="232" t="s">
        <v>92</v>
      </c>
      <c r="AV104" s="12" t="s">
        <v>25</v>
      </c>
      <c r="AW104" s="12" t="s">
        <v>48</v>
      </c>
      <c r="AX104" s="12" t="s">
        <v>85</v>
      </c>
      <c r="AY104" s="232" t="s">
        <v>163</v>
      </c>
    </row>
    <row r="105" spans="2:65" s="13" customFormat="1" ht="13.5">
      <c r="B105" s="233"/>
      <c r="C105" s="234"/>
      <c r="D105" s="235" t="s">
        <v>176</v>
      </c>
      <c r="E105" s="236" t="s">
        <v>50</v>
      </c>
      <c r="F105" s="237" t="s">
        <v>178</v>
      </c>
      <c r="G105" s="234"/>
      <c r="H105" s="238">
        <v>212</v>
      </c>
      <c r="I105" s="239"/>
      <c r="J105" s="234"/>
      <c r="K105" s="234"/>
      <c r="L105" s="240"/>
      <c r="M105" s="241"/>
      <c r="N105" s="242"/>
      <c r="O105" s="242"/>
      <c r="P105" s="242"/>
      <c r="Q105" s="242"/>
      <c r="R105" s="242"/>
      <c r="S105" s="242"/>
      <c r="T105" s="243"/>
      <c r="AT105" s="244" t="s">
        <v>176</v>
      </c>
      <c r="AU105" s="244" t="s">
        <v>92</v>
      </c>
      <c r="AV105" s="13" t="s">
        <v>92</v>
      </c>
      <c r="AW105" s="13" t="s">
        <v>48</v>
      </c>
      <c r="AX105" s="13" t="s">
        <v>85</v>
      </c>
      <c r="AY105" s="244" t="s">
        <v>163</v>
      </c>
    </row>
    <row r="106" spans="2:65" s="1" customFormat="1" ht="31.5" customHeight="1">
      <c r="B106" s="43"/>
      <c r="C106" s="206" t="s">
        <v>100</v>
      </c>
      <c r="D106" s="206" t="s">
        <v>166</v>
      </c>
      <c r="E106" s="207" t="s">
        <v>183</v>
      </c>
      <c r="F106" s="208" t="s">
        <v>184</v>
      </c>
      <c r="G106" s="209" t="s">
        <v>169</v>
      </c>
      <c r="H106" s="210">
        <v>1060</v>
      </c>
      <c r="I106" s="211"/>
      <c r="J106" s="212">
        <f>ROUND(I106*H106,2)</f>
        <v>0</v>
      </c>
      <c r="K106" s="208" t="s">
        <v>170</v>
      </c>
      <c r="L106" s="63"/>
      <c r="M106" s="213" t="s">
        <v>50</v>
      </c>
      <c r="N106" s="214" t="s">
        <v>56</v>
      </c>
      <c r="O106" s="44"/>
      <c r="P106" s="215">
        <f>O106*H106</f>
        <v>0</v>
      </c>
      <c r="Q106" s="215">
        <v>0</v>
      </c>
      <c r="R106" s="215">
        <f>Q106*H106</f>
        <v>0</v>
      </c>
      <c r="S106" s="215">
        <v>0</v>
      </c>
      <c r="T106" s="216">
        <f>S106*H106</f>
        <v>0</v>
      </c>
      <c r="AR106" s="25" t="s">
        <v>120</v>
      </c>
      <c r="AT106" s="25" t="s">
        <v>166</v>
      </c>
      <c r="AU106" s="25" t="s">
        <v>92</v>
      </c>
      <c r="AY106" s="25" t="s">
        <v>163</v>
      </c>
      <c r="BE106" s="217">
        <f>IF(N106="základní",J106,0)</f>
        <v>0</v>
      </c>
      <c r="BF106" s="217">
        <f>IF(N106="snížená",J106,0)</f>
        <v>0</v>
      </c>
      <c r="BG106" s="217">
        <f>IF(N106="zákl. přenesená",J106,0)</f>
        <v>0</v>
      </c>
      <c r="BH106" s="217">
        <f>IF(N106="sníž. přenesená",J106,0)</f>
        <v>0</v>
      </c>
      <c r="BI106" s="217">
        <f>IF(N106="nulová",J106,0)</f>
        <v>0</v>
      </c>
      <c r="BJ106" s="25" t="s">
        <v>25</v>
      </c>
      <c r="BK106" s="217">
        <f>ROUND(I106*H106,2)</f>
        <v>0</v>
      </c>
      <c r="BL106" s="25" t="s">
        <v>120</v>
      </c>
      <c r="BM106" s="25" t="s">
        <v>185</v>
      </c>
    </row>
    <row r="107" spans="2:65" s="1" customFormat="1" ht="40.5">
      <c r="B107" s="43"/>
      <c r="C107" s="65"/>
      <c r="D107" s="218" t="s">
        <v>172</v>
      </c>
      <c r="E107" s="65"/>
      <c r="F107" s="219" t="s">
        <v>186</v>
      </c>
      <c r="G107" s="65"/>
      <c r="H107" s="65"/>
      <c r="I107" s="174"/>
      <c r="J107" s="65"/>
      <c r="K107" s="65"/>
      <c r="L107" s="63"/>
      <c r="M107" s="220"/>
      <c r="N107" s="44"/>
      <c r="O107" s="44"/>
      <c r="P107" s="44"/>
      <c r="Q107" s="44"/>
      <c r="R107" s="44"/>
      <c r="S107" s="44"/>
      <c r="T107" s="80"/>
      <c r="AT107" s="25" t="s">
        <v>172</v>
      </c>
      <c r="AU107" s="25" t="s">
        <v>92</v>
      </c>
    </row>
    <row r="108" spans="2:65" s="1" customFormat="1" ht="189">
      <c r="B108" s="43"/>
      <c r="C108" s="65"/>
      <c r="D108" s="218" t="s">
        <v>174</v>
      </c>
      <c r="E108" s="65"/>
      <c r="F108" s="221" t="s">
        <v>182</v>
      </c>
      <c r="G108" s="65"/>
      <c r="H108" s="65"/>
      <c r="I108" s="174"/>
      <c r="J108" s="65"/>
      <c r="K108" s="65"/>
      <c r="L108" s="63"/>
      <c r="M108" s="220"/>
      <c r="N108" s="44"/>
      <c r="O108" s="44"/>
      <c r="P108" s="44"/>
      <c r="Q108" s="44"/>
      <c r="R108" s="44"/>
      <c r="S108" s="44"/>
      <c r="T108" s="80"/>
      <c r="AT108" s="25" t="s">
        <v>174</v>
      </c>
      <c r="AU108" s="25" t="s">
        <v>92</v>
      </c>
    </row>
    <row r="109" spans="2:65" s="12" customFormat="1" ht="13.5">
      <c r="B109" s="222"/>
      <c r="C109" s="223"/>
      <c r="D109" s="218" t="s">
        <v>176</v>
      </c>
      <c r="E109" s="224" t="s">
        <v>50</v>
      </c>
      <c r="F109" s="225" t="s">
        <v>187</v>
      </c>
      <c r="G109" s="223"/>
      <c r="H109" s="226" t="s">
        <v>50</v>
      </c>
      <c r="I109" s="227"/>
      <c r="J109" s="223"/>
      <c r="K109" s="223"/>
      <c r="L109" s="228"/>
      <c r="M109" s="229"/>
      <c r="N109" s="230"/>
      <c r="O109" s="230"/>
      <c r="P109" s="230"/>
      <c r="Q109" s="230"/>
      <c r="R109" s="230"/>
      <c r="S109" s="230"/>
      <c r="T109" s="231"/>
      <c r="AT109" s="232" t="s">
        <v>176</v>
      </c>
      <c r="AU109" s="232" t="s">
        <v>92</v>
      </c>
      <c r="AV109" s="12" t="s">
        <v>25</v>
      </c>
      <c r="AW109" s="12" t="s">
        <v>48</v>
      </c>
      <c r="AX109" s="12" t="s">
        <v>85</v>
      </c>
      <c r="AY109" s="232" t="s">
        <v>163</v>
      </c>
    </row>
    <row r="110" spans="2:65" s="12" customFormat="1" ht="13.5">
      <c r="B110" s="222"/>
      <c r="C110" s="223"/>
      <c r="D110" s="218" t="s">
        <v>176</v>
      </c>
      <c r="E110" s="224" t="s">
        <v>50</v>
      </c>
      <c r="F110" s="225" t="s">
        <v>177</v>
      </c>
      <c r="G110" s="223"/>
      <c r="H110" s="226" t="s">
        <v>50</v>
      </c>
      <c r="I110" s="227"/>
      <c r="J110" s="223"/>
      <c r="K110" s="223"/>
      <c r="L110" s="228"/>
      <c r="M110" s="229"/>
      <c r="N110" s="230"/>
      <c r="O110" s="230"/>
      <c r="P110" s="230"/>
      <c r="Q110" s="230"/>
      <c r="R110" s="230"/>
      <c r="S110" s="230"/>
      <c r="T110" s="231"/>
      <c r="AT110" s="232" t="s">
        <v>176</v>
      </c>
      <c r="AU110" s="232" t="s">
        <v>92</v>
      </c>
      <c r="AV110" s="12" t="s">
        <v>25</v>
      </c>
      <c r="AW110" s="12" t="s">
        <v>48</v>
      </c>
      <c r="AX110" s="12" t="s">
        <v>85</v>
      </c>
      <c r="AY110" s="232" t="s">
        <v>163</v>
      </c>
    </row>
    <row r="111" spans="2:65" s="13" customFormat="1" ht="13.5">
      <c r="B111" s="233"/>
      <c r="C111" s="234"/>
      <c r="D111" s="235" t="s">
        <v>176</v>
      </c>
      <c r="E111" s="236" t="s">
        <v>50</v>
      </c>
      <c r="F111" s="237" t="s">
        <v>188</v>
      </c>
      <c r="G111" s="234"/>
      <c r="H111" s="238">
        <v>1060</v>
      </c>
      <c r="I111" s="239"/>
      <c r="J111" s="234"/>
      <c r="K111" s="234"/>
      <c r="L111" s="240"/>
      <c r="M111" s="241"/>
      <c r="N111" s="242"/>
      <c r="O111" s="242"/>
      <c r="P111" s="242"/>
      <c r="Q111" s="242"/>
      <c r="R111" s="242"/>
      <c r="S111" s="242"/>
      <c r="T111" s="243"/>
      <c r="AT111" s="244" t="s">
        <v>176</v>
      </c>
      <c r="AU111" s="244" t="s">
        <v>92</v>
      </c>
      <c r="AV111" s="13" t="s">
        <v>92</v>
      </c>
      <c r="AW111" s="13" t="s">
        <v>48</v>
      </c>
      <c r="AX111" s="13" t="s">
        <v>85</v>
      </c>
      <c r="AY111" s="244" t="s">
        <v>163</v>
      </c>
    </row>
    <row r="112" spans="2:65" s="1" customFormat="1" ht="22.5" customHeight="1">
      <c r="B112" s="43"/>
      <c r="C112" s="206" t="s">
        <v>120</v>
      </c>
      <c r="D112" s="206" t="s">
        <v>166</v>
      </c>
      <c r="E112" s="207" t="s">
        <v>189</v>
      </c>
      <c r="F112" s="208" t="s">
        <v>190</v>
      </c>
      <c r="G112" s="209" t="s">
        <v>191</v>
      </c>
      <c r="H112" s="210">
        <v>381.6</v>
      </c>
      <c r="I112" s="211"/>
      <c r="J112" s="212">
        <f>ROUND(I112*H112,2)</f>
        <v>0</v>
      </c>
      <c r="K112" s="208" t="s">
        <v>170</v>
      </c>
      <c r="L112" s="63"/>
      <c r="M112" s="213" t="s">
        <v>50</v>
      </c>
      <c r="N112" s="214" t="s">
        <v>56</v>
      </c>
      <c r="O112" s="44"/>
      <c r="P112" s="215">
        <f>O112*H112</f>
        <v>0</v>
      </c>
      <c r="Q112" s="215">
        <v>0</v>
      </c>
      <c r="R112" s="215">
        <f>Q112*H112</f>
        <v>0</v>
      </c>
      <c r="S112" s="215">
        <v>0</v>
      </c>
      <c r="T112" s="216">
        <f>S112*H112</f>
        <v>0</v>
      </c>
      <c r="AR112" s="25" t="s">
        <v>120</v>
      </c>
      <c r="AT112" s="25" t="s">
        <v>166</v>
      </c>
      <c r="AU112" s="25" t="s">
        <v>92</v>
      </c>
      <c r="AY112" s="25" t="s">
        <v>163</v>
      </c>
      <c r="BE112" s="217">
        <f>IF(N112="základní",J112,0)</f>
        <v>0</v>
      </c>
      <c r="BF112" s="217">
        <f>IF(N112="snížená",J112,0)</f>
        <v>0</v>
      </c>
      <c r="BG112" s="217">
        <f>IF(N112="zákl. přenesená",J112,0)</f>
        <v>0</v>
      </c>
      <c r="BH112" s="217">
        <f>IF(N112="sníž. přenesená",J112,0)</f>
        <v>0</v>
      </c>
      <c r="BI112" s="217">
        <f>IF(N112="nulová",J112,0)</f>
        <v>0</v>
      </c>
      <c r="BJ112" s="25" t="s">
        <v>25</v>
      </c>
      <c r="BK112" s="217">
        <f>ROUND(I112*H112,2)</f>
        <v>0</v>
      </c>
      <c r="BL112" s="25" t="s">
        <v>120</v>
      </c>
      <c r="BM112" s="25" t="s">
        <v>192</v>
      </c>
    </row>
    <row r="113" spans="2:65" s="1" customFormat="1" ht="13.5">
      <c r="B113" s="43"/>
      <c r="C113" s="65"/>
      <c r="D113" s="218" t="s">
        <v>172</v>
      </c>
      <c r="E113" s="65"/>
      <c r="F113" s="219" t="s">
        <v>193</v>
      </c>
      <c r="G113" s="65"/>
      <c r="H113" s="65"/>
      <c r="I113" s="174"/>
      <c r="J113" s="65"/>
      <c r="K113" s="65"/>
      <c r="L113" s="63"/>
      <c r="M113" s="220"/>
      <c r="N113" s="44"/>
      <c r="O113" s="44"/>
      <c r="P113" s="44"/>
      <c r="Q113" s="44"/>
      <c r="R113" s="44"/>
      <c r="S113" s="44"/>
      <c r="T113" s="80"/>
      <c r="AT113" s="25" t="s">
        <v>172</v>
      </c>
      <c r="AU113" s="25" t="s">
        <v>92</v>
      </c>
    </row>
    <row r="114" spans="2:65" s="1" customFormat="1" ht="297">
      <c r="B114" s="43"/>
      <c r="C114" s="65"/>
      <c r="D114" s="218" t="s">
        <v>174</v>
      </c>
      <c r="E114" s="65"/>
      <c r="F114" s="221" t="s">
        <v>194</v>
      </c>
      <c r="G114" s="65"/>
      <c r="H114" s="65"/>
      <c r="I114" s="174"/>
      <c r="J114" s="65"/>
      <c r="K114" s="65"/>
      <c r="L114" s="63"/>
      <c r="M114" s="220"/>
      <c r="N114" s="44"/>
      <c r="O114" s="44"/>
      <c r="P114" s="44"/>
      <c r="Q114" s="44"/>
      <c r="R114" s="44"/>
      <c r="S114" s="44"/>
      <c r="T114" s="80"/>
      <c r="AT114" s="25" t="s">
        <v>174</v>
      </c>
      <c r="AU114" s="25" t="s">
        <v>92</v>
      </c>
    </row>
    <row r="115" spans="2:65" s="12" customFormat="1" ht="13.5">
      <c r="B115" s="222"/>
      <c r="C115" s="223"/>
      <c r="D115" s="218" t="s">
        <v>176</v>
      </c>
      <c r="E115" s="224" t="s">
        <v>50</v>
      </c>
      <c r="F115" s="225" t="s">
        <v>177</v>
      </c>
      <c r="G115" s="223"/>
      <c r="H115" s="226" t="s">
        <v>50</v>
      </c>
      <c r="I115" s="227"/>
      <c r="J115" s="223"/>
      <c r="K115" s="223"/>
      <c r="L115" s="228"/>
      <c r="M115" s="229"/>
      <c r="N115" s="230"/>
      <c r="O115" s="230"/>
      <c r="P115" s="230"/>
      <c r="Q115" s="230"/>
      <c r="R115" s="230"/>
      <c r="S115" s="230"/>
      <c r="T115" s="231"/>
      <c r="AT115" s="232" t="s">
        <v>176</v>
      </c>
      <c r="AU115" s="232" t="s">
        <v>92</v>
      </c>
      <c r="AV115" s="12" t="s">
        <v>25</v>
      </c>
      <c r="AW115" s="12" t="s">
        <v>48</v>
      </c>
      <c r="AX115" s="12" t="s">
        <v>85</v>
      </c>
      <c r="AY115" s="232" t="s">
        <v>163</v>
      </c>
    </row>
    <row r="116" spans="2:65" s="13" customFormat="1" ht="13.5">
      <c r="B116" s="233"/>
      <c r="C116" s="234"/>
      <c r="D116" s="235" t="s">
        <v>176</v>
      </c>
      <c r="E116" s="236" t="s">
        <v>50</v>
      </c>
      <c r="F116" s="237" t="s">
        <v>195</v>
      </c>
      <c r="G116" s="234"/>
      <c r="H116" s="238">
        <v>381.6</v>
      </c>
      <c r="I116" s="239"/>
      <c r="J116" s="234"/>
      <c r="K116" s="234"/>
      <c r="L116" s="240"/>
      <c r="M116" s="241"/>
      <c r="N116" s="242"/>
      <c r="O116" s="242"/>
      <c r="P116" s="242"/>
      <c r="Q116" s="242"/>
      <c r="R116" s="242"/>
      <c r="S116" s="242"/>
      <c r="T116" s="243"/>
      <c r="AT116" s="244" t="s">
        <v>176</v>
      </c>
      <c r="AU116" s="244" t="s">
        <v>92</v>
      </c>
      <c r="AV116" s="13" t="s">
        <v>92</v>
      </c>
      <c r="AW116" s="13" t="s">
        <v>48</v>
      </c>
      <c r="AX116" s="13" t="s">
        <v>25</v>
      </c>
      <c r="AY116" s="244" t="s">
        <v>163</v>
      </c>
    </row>
    <row r="117" spans="2:65" s="1" customFormat="1" ht="22.5" customHeight="1">
      <c r="B117" s="43"/>
      <c r="C117" s="206" t="s">
        <v>192</v>
      </c>
      <c r="D117" s="206" t="s">
        <v>166</v>
      </c>
      <c r="E117" s="207" t="s">
        <v>196</v>
      </c>
      <c r="F117" s="208" t="s">
        <v>197</v>
      </c>
      <c r="G117" s="209" t="s">
        <v>198</v>
      </c>
      <c r="H117" s="210">
        <v>409</v>
      </c>
      <c r="I117" s="211"/>
      <c r="J117" s="212">
        <f>ROUND(I117*H117,2)</f>
        <v>0</v>
      </c>
      <c r="K117" s="208" t="s">
        <v>170</v>
      </c>
      <c r="L117" s="63"/>
      <c r="M117" s="213" t="s">
        <v>50</v>
      </c>
      <c r="N117" s="214" t="s">
        <v>56</v>
      </c>
      <c r="O117" s="44"/>
      <c r="P117" s="215">
        <f>O117*H117</f>
        <v>0</v>
      </c>
      <c r="Q117" s="215">
        <v>0</v>
      </c>
      <c r="R117" s="215">
        <f>Q117*H117</f>
        <v>0</v>
      </c>
      <c r="S117" s="215">
        <v>0</v>
      </c>
      <c r="T117" s="216">
        <f>S117*H117</f>
        <v>0</v>
      </c>
      <c r="AR117" s="25" t="s">
        <v>120</v>
      </c>
      <c r="AT117" s="25" t="s">
        <v>166</v>
      </c>
      <c r="AU117" s="25" t="s">
        <v>92</v>
      </c>
      <c r="AY117" s="25" t="s">
        <v>163</v>
      </c>
      <c r="BE117" s="217">
        <f>IF(N117="základní",J117,0)</f>
        <v>0</v>
      </c>
      <c r="BF117" s="217">
        <f>IF(N117="snížená",J117,0)</f>
        <v>0</v>
      </c>
      <c r="BG117" s="217">
        <f>IF(N117="zákl. přenesená",J117,0)</f>
        <v>0</v>
      </c>
      <c r="BH117" s="217">
        <f>IF(N117="sníž. přenesená",J117,0)</f>
        <v>0</v>
      </c>
      <c r="BI117" s="217">
        <f>IF(N117="nulová",J117,0)</f>
        <v>0</v>
      </c>
      <c r="BJ117" s="25" t="s">
        <v>25</v>
      </c>
      <c r="BK117" s="217">
        <f>ROUND(I117*H117,2)</f>
        <v>0</v>
      </c>
      <c r="BL117" s="25" t="s">
        <v>120</v>
      </c>
      <c r="BM117" s="25" t="s">
        <v>199</v>
      </c>
    </row>
    <row r="118" spans="2:65" s="1" customFormat="1" ht="13.5">
      <c r="B118" s="43"/>
      <c r="C118" s="65"/>
      <c r="D118" s="218" t="s">
        <v>172</v>
      </c>
      <c r="E118" s="65"/>
      <c r="F118" s="219" t="s">
        <v>200</v>
      </c>
      <c r="G118" s="65"/>
      <c r="H118" s="65"/>
      <c r="I118" s="174"/>
      <c r="J118" s="65"/>
      <c r="K118" s="65"/>
      <c r="L118" s="63"/>
      <c r="M118" s="220"/>
      <c r="N118" s="44"/>
      <c r="O118" s="44"/>
      <c r="P118" s="44"/>
      <c r="Q118" s="44"/>
      <c r="R118" s="44"/>
      <c r="S118" s="44"/>
      <c r="T118" s="80"/>
      <c r="AT118" s="25" t="s">
        <v>172</v>
      </c>
      <c r="AU118" s="25" t="s">
        <v>92</v>
      </c>
    </row>
    <row r="119" spans="2:65" s="1" customFormat="1" ht="175.5">
      <c r="B119" s="43"/>
      <c r="C119" s="65"/>
      <c r="D119" s="218" t="s">
        <v>174</v>
      </c>
      <c r="E119" s="65"/>
      <c r="F119" s="221" t="s">
        <v>201</v>
      </c>
      <c r="G119" s="65"/>
      <c r="H119" s="65"/>
      <c r="I119" s="174"/>
      <c r="J119" s="65"/>
      <c r="K119" s="65"/>
      <c r="L119" s="63"/>
      <c r="M119" s="220"/>
      <c r="N119" s="44"/>
      <c r="O119" s="44"/>
      <c r="P119" s="44"/>
      <c r="Q119" s="44"/>
      <c r="R119" s="44"/>
      <c r="S119" s="44"/>
      <c r="T119" s="80"/>
      <c r="AT119" s="25" t="s">
        <v>174</v>
      </c>
      <c r="AU119" s="25" t="s">
        <v>92</v>
      </c>
    </row>
    <row r="120" spans="2:65" s="12" customFormat="1" ht="13.5">
      <c r="B120" s="222"/>
      <c r="C120" s="223"/>
      <c r="D120" s="218" t="s">
        <v>176</v>
      </c>
      <c r="E120" s="224" t="s">
        <v>50</v>
      </c>
      <c r="F120" s="225" t="s">
        <v>202</v>
      </c>
      <c r="G120" s="223"/>
      <c r="H120" s="226" t="s">
        <v>50</v>
      </c>
      <c r="I120" s="227"/>
      <c r="J120" s="223"/>
      <c r="K120" s="223"/>
      <c r="L120" s="228"/>
      <c r="M120" s="229"/>
      <c r="N120" s="230"/>
      <c r="O120" s="230"/>
      <c r="P120" s="230"/>
      <c r="Q120" s="230"/>
      <c r="R120" s="230"/>
      <c r="S120" s="230"/>
      <c r="T120" s="231"/>
      <c r="AT120" s="232" t="s">
        <v>176</v>
      </c>
      <c r="AU120" s="232" t="s">
        <v>92</v>
      </c>
      <c r="AV120" s="12" t="s">
        <v>25</v>
      </c>
      <c r="AW120" s="12" t="s">
        <v>48</v>
      </c>
      <c r="AX120" s="12" t="s">
        <v>85</v>
      </c>
      <c r="AY120" s="232" t="s">
        <v>163</v>
      </c>
    </row>
    <row r="121" spans="2:65" s="13" customFormat="1" ht="13.5">
      <c r="B121" s="233"/>
      <c r="C121" s="234"/>
      <c r="D121" s="218" t="s">
        <v>176</v>
      </c>
      <c r="E121" s="245" t="s">
        <v>50</v>
      </c>
      <c r="F121" s="246" t="s">
        <v>203</v>
      </c>
      <c r="G121" s="234"/>
      <c r="H121" s="247">
        <v>24</v>
      </c>
      <c r="I121" s="239"/>
      <c r="J121" s="234"/>
      <c r="K121" s="234"/>
      <c r="L121" s="240"/>
      <c r="M121" s="241"/>
      <c r="N121" s="242"/>
      <c r="O121" s="242"/>
      <c r="P121" s="242"/>
      <c r="Q121" s="242"/>
      <c r="R121" s="242"/>
      <c r="S121" s="242"/>
      <c r="T121" s="243"/>
      <c r="AT121" s="244" t="s">
        <v>176</v>
      </c>
      <c r="AU121" s="244" t="s">
        <v>92</v>
      </c>
      <c r="AV121" s="13" t="s">
        <v>92</v>
      </c>
      <c r="AW121" s="13" t="s">
        <v>48</v>
      </c>
      <c r="AX121" s="13" t="s">
        <v>85</v>
      </c>
      <c r="AY121" s="244" t="s">
        <v>163</v>
      </c>
    </row>
    <row r="122" spans="2:65" s="12" customFormat="1" ht="13.5">
      <c r="B122" s="222"/>
      <c r="C122" s="223"/>
      <c r="D122" s="218" t="s">
        <v>176</v>
      </c>
      <c r="E122" s="224" t="s">
        <v>50</v>
      </c>
      <c r="F122" s="225" t="s">
        <v>204</v>
      </c>
      <c r="G122" s="223"/>
      <c r="H122" s="226" t="s">
        <v>50</v>
      </c>
      <c r="I122" s="227"/>
      <c r="J122" s="223"/>
      <c r="K122" s="223"/>
      <c r="L122" s="228"/>
      <c r="M122" s="229"/>
      <c r="N122" s="230"/>
      <c r="O122" s="230"/>
      <c r="P122" s="230"/>
      <c r="Q122" s="230"/>
      <c r="R122" s="230"/>
      <c r="S122" s="230"/>
      <c r="T122" s="231"/>
      <c r="AT122" s="232" t="s">
        <v>176</v>
      </c>
      <c r="AU122" s="232" t="s">
        <v>92</v>
      </c>
      <c r="AV122" s="12" t="s">
        <v>25</v>
      </c>
      <c r="AW122" s="12" t="s">
        <v>48</v>
      </c>
      <c r="AX122" s="12" t="s">
        <v>85</v>
      </c>
      <c r="AY122" s="232" t="s">
        <v>163</v>
      </c>
    </row>
    <row r="123" spans="2:65" s="13" customFormat="1" ht="13.5">
      <c r="B123" s="233"/>
      <c r="C123" s="234"/>
      <c r="D123" s="218" t="s">
        <v>176</v>
      </c>
      <c r="E123" s="245" t="s">
        <v>50</v>
      </c>
      <c r="F123" s="246" t="s">
        <v>205</v>
      </c>
      <c r="G123" s="234"/>
      <c r="H123" s="247">
        <v>385</v>
      </c>
      <c r="I123" s="239"/>
      <c r="J123" s="234"/>
      <c r="K123" s="234"/>
      <c r="L123" s="240"/>
      <c r="M123" s="241"/>
      <c r="N123" s="242"/>
      <c r="O123" s="242"/>
      <c r="P123" s="242"/>
      <c r="Q123" s="242"/>
      <c r="R123" s="242"/>
      <c r="S123" s="242"/>
      <c r="T123" s="243"/>
      <c r="AT123" s="244" t="s">
        <v>176</v>
      </c>
      <c r="AU123" s="244" t="s">
        <v>92</v>
      </c>
      <c r="AV123" s="13" t="s">
        <v>92</v>
      </c>
      <c r="AW123" s="13" t="s">
        <v>48</v>
      </c>
      <c r="AX123" s="13" t="s">
        <v>85</v>
      </c>
      <c r="AY123" s="244" t="s">
        <v>163</v>
      </c>
    </row>
    <row r="124" spans="2:65" s="11" customFormat="1" ht="29.85" customHeight="1">
      <c r="B124" s="189"/>
      <c r="C124" s="190"/>
      <c r="D124" s="203" t="s">
        <v>84</v>
      </c>
      <c r="E124" s="204" t="s">
        <v>206</v>
      </c>
      <c r="F124" s="204" t="s">
        <v>207</v>
      </c>
      <c r="G124" s="190"/>
      <c r="H124" s="190"/>
      <c r="I124" s="193"/>
      <c r="J124" s="205">
        <f>BK124</f>
        <v>0</v>
      </c>
      <c r="K124" s="190"/>
      <c r="L124" s="195"/>
      <c r="M124" s="196"/>
      <c r="N124" s="197"/>
      <c r="O124" s="197"/>
      <c r="P124" s="198">
        <f>SUM(P125:P139)</f>
        <v>0</v>
      </c>
      <c r="Q124" s="197"/>
      <c r="R124" s="198">
        <f>SUM(R125:R139)</f>
        <v>234.08555999999999</v>
      </c>
      <c r="S124" s="197"/>
      <c r="T124" s="199">
        <f>SUM(T125:T139)</f>
        <v>0</v>
      </c>
      <c r="AR124" s="200" t="s">
        <v>25</v>
      </c>
      <c r="AT124" s="201" t="s">
        <v>84</v>
      </c>
      <c r="AU124" s="201" t="s">
        <v>25</v>
      </c>
      <c r="AY124" s="200" t="s">
        <v>163</v>
      </c>
      <c r="BK124" s="202">
        <f>SUM(BK125:BK139)</f>
        <v>0</v>
      </c>
    </row>
    <row r="125" spans="2:65" s="1" customFormat="1" ht="22.5" customHeight="1">
      <c r="B125" s="43"/>
      <c r="C125" s="206" t="s">
        <v>208</v>
      </c>
      <c r="D125" s="206" t="s">
        <v>166</v>
      </c>
      <c r="E125" s="207" t="s">
        <v>209</v>
      </c>
      <c r="F125" s="208" t="s">
        <v>210</v>
      </c>
      <c r="G125" s="209" t="s">
        <v>198</v>
      </c>
      <c r="H125" s="210">
        <v>24</v>
      </c>
      <c r="I125" s="211"/>
      <c r="J125" s="212">
        <f>ROUND(I125*H125,2)</f>
        <v>0</v>
      </c>
      <c r="K125" s="208" t="s">
        <v>170</v>
      </c>
      <c r="L125" s="63"/>
      <c r="M125" s="213" t="s">
        <v>50</v>
      </c>
      <c r="N125" s="214" t="s">
        <v>56</v>
      </c>
      <c r="O125" s="44"/>
      <c r="P125" s="215">
        <f>O125*H125</f>
        <v>0</v>
      </c>
      <c r="Q125" s="215">
        <v>0.27994000000000002</v>
      </c>
      <c r="R125" s="215">
        <f>Q125*H125</f>
        <v>6.7185600000000001</v>
      </c>
      <c r="S125" s="215">
        <v>0</v>
      </c>
      <c r="T125" s="216">
        <f>S125*H125</f>
        <v>0</v>
      </c>
      <c r="AR125" s="25" t="s">
        <v>120</v>
      </c>
      <c r="AT125" s="25" t="s">
        <v>166</v>
      </c>
      <c r="AU125" s="25" t="s">
        <v>92</v>
      </c>
      <c r="AY125" s="25" t="s">
        <v>163</v>
      </c>
      <c r="BE125" s="217">
        <f>IF(N125="základní",J125,0)</f>
        <v>0</v>
      </c>
      <c r="BF125" s="217">
        <f>IF(N125="snížená",J125,0)</f>
        <v>0</v>
      </c>
      <c r="BG125" s="217">
        <f>IF(N125="zákl. přenesená",J125,0)</f>
        <v>0</v>
      </c>
      <c r="BH125" s="217">
        <f>IF(N125="sníž. přenesená",J125,0)</f>
        <v>0</v>
      </c>
      <c r="BI125" s="217">
        <f>IF(N125="nulová",J125,0)</f>
        <v>0</v>
      </c>
      <c r="BJ125" s="25" t="s">
        <v>25</v>
      </c>
      <c r="BK125" s="217">
        <f>ROUND(I125*H125,2)</f>
        <v>0</v>
      </c>
      <c r="BL125" s="25" t="s">
        <v>120</v>
      </c>
      <c r="BM125" s="25" t="s">
        <v>211</v>
      </c>
    </row>
    <row r="126" spans="2:65" s="1" customFormat="1" ht="13.5">
      <c r="B126" s="43"/>
      <c r="C126" s="65"/>
      <c r="D126" s="218" t="s">
        <v>172</v>
      </c>
      <c r="E126" s="65"/>
      <c r="F126" s="219" t="s">
        <v>212</v>
      </c>
      <c r="G126" s="65"/>
      <c r="H126" s="65"/>
      <c r="I126" s="174"/>
      <c r="J126" s="65"/>
      <c r="K126" s="65"/>
      <c r="L126" s="63"/>
      <c r="M126" s="220"/>
      <c r="N126" s="44"/>
      <c r="O126" s="44"/>
      <c r="P126" s="44"/>
      <c r="Q126" s="44"/>
      <c r="R126" s="44"/>
      <c r="S126" s="44"/>
      <c r="T126" s="80"/>
      <c r="AT126" s="25" t="s">
        <v>172</v>
      </c>
      <c r="AU126" s="25" t="s">
        <v>92</v>
      </c>
    </row>
    <row r="127" spans="2:65" s="12" customFormat="1" ht="13.5">
      <c r="B127" s="222"/>
      <c r="C127" s="223"/>
      <c r="D127" s="218" t="s">
        <v>176</v>
      </c>
      <c r="E127" s="224" t="s">
        <v>50</v>
      </c>
      <c r="F127" s="225" t="s">
        <v>202</v>
      </c>
      <c r="G127" s="223"/>
      <c r="H127" s="226" t="s">
        <v>50</v>
      </c>
      <c r="I127" s="227"/>
      <c r="J127" s="223"/>
      <c r="K127" s="223"/>
      <c r="L127" s="228"/>
      <c r="M127" s="229"/>
      <c r="N127" s="230"/>
      <c r="O127" s="230"/>
      <c r="P127" s="230"/>
      <c r="Q127" s="230"/>
      <c r="R127" s="230"/>
      <c r="S127" s="230"/>
      <c r="T127" s="231"/>
      <c r="AT127" s="232" t="s">
        <v>176</v>
      </c>
      <c r="AU127" s="232" t="s">
        <v>92</v>
      </c>
      <c r="AV127" s="12" t="s">
        <v>25</v>
      </c>
      <c r="AW127" s="12" t="s">
        <v>48</v>
      </c>
      <c r="AX127" s="12" t="s">
        <v>85</v>
      </c>
      <c r="AY127" s="232" t="s">
        <v>163</v>
      </c>
    </row>
    <row r="128" spans="2:65" s="13" customFormat="1" ht="13.5">
      <c r="B128" s="233"/>
      <c r="C128" s="234"/>
      <c r="D128" s="235" t="s">
        <v>176</v>
      </c>
      <c r="E128" s="236" t="s">
        <v>50</v>
      </c>
      <c r="F128" s="237" t="s">
        <v>203</v>
      </c>
      <c r="G128" s="234"/>
      <c r="H128" s="238">
        <v>24</v>
      </c>
      <c r="I128" s="239"/>
      <c r="J128" s="234"/>
      <c r="K128" s="234"/>
      <c r="L128" s="240"/>
      <c r="M128" s="241"/>
      <c r="N128" s="242"/>
      <c r="O128" s="242"/>
      <c r="P128" s="242"/>
      <c r="Q128" s="242"/>
      <c r="R128" s="242"/>
      <c r="S128" s="242"/>
      <c r="T128" s="243"/>
      <c r="AT128" s="244" t="s">
        <v>176</v>
      </c>
      <c r="AU128" s="244" t="s">
        <v>92</v>
      </c>
      <c r="AV128" s="13" t="s">
        <v>92</v>
      </c>
      <c r="AW128" s="13" t="s">
        <v>48</v>
      </c>
      <c r="AX128" s="13" t="s">
        <v>85</v>
      </c>
      <c r="AY128" s="244" t="s">
        <v>163</v>
      </c>
    </row>
    <row r="129" spans="2:65" s="1" customFormat="1" ht="22.5" customHeight="1">
      <c r="B129" s="43"/>
      <c r="C129" s="206" t="s">
        <v>213</v>
      </c>
      <c r="D129" s="206" t="s">
        <v>166</v>
      </c>
      <c r="E129" s="207" t="s">
        <v>214</v>
      </c>
      <c r="F129" s="208" t="s">
        <v>215</v>
      </c>
      <c r="G129" s="209" t="s">
        <v>198</v>
      </c>
      <c r="H129" s="210">
        <v>24</v>
      </c>
      <c r="I129" s="211"/>
      <c r="J129" s="212">
        <f>ROUND(I129*H129,2)</f>
        <v>0</v>
      </c>
      <c r="K129" s="208" t="s">
        <v>170</v>
      </c>
      <c r="L129" s="63"/>
      <c r="M129" s="213" t="s">
        <v>50</v>
      </c>
      <c r="N129" s="214" t="s">
        <v>56</v>
      </c>
      <c r="O129" s="44"/>
      <c r="P129" s="215">
        <f>O129*H129</f>
        <v>0</v>
      </c>
      <c r="Q129" s="215">
        <v>0.378</v>
      </c>
      <c r="R129" s="215">
        <f>Q129*H129</f>
        <v>9.0719999999999992</v>
      </c>
      <c r="S129" s="215">
        <v>0</v>
      </c>
      <c r="T129" s="216">
        <f>S129*H129</f>
        <v>0</v>
      </c>
      <c r="AR129" s="25" t="s">
        <v>120</v>
      </c>
      <c r="AT129" s="25" t="s">
        <v>166</v>
      </c>
      <c r="AU129" s="25" t="s">
        <v>92</v>
      </c>
      <c r="AY129" s="25" t="s">
        <v>163</v>
      </c>
      <c r="BE129" s="217">
        <f>IF(N129="základní",J129,0)</f>
        <v>0</v>
      </c>
      <c r="BF129" s="217">
        <f>IF(N129="snížená",J129,0)</f>
        <v>0</v>
      </c>
      <c r="BG129" s="217">
        <f>IF(N129="zákl. přenesená",J129,0)</f>
        <v>0</v>
      </c>
      <c r="BH129" s="217">
        <f>IF(N129="sníž. přenesená",J129,0)</f>
        <v>0</v>
      </c>
      <c r="BI129" s="217">
        <f>IF(N129="nulová",J129,0)</f>
        <v>0</v>
      </c>
      <c r="BJ129" s="25" t="s">
        <v>25</v>
      </c>
      <c r="BK129" s="217">
        <f>ROUND(I129*H129,2)</f>
        <v>0</v>
      </c>
      <c r="BL129" s="25" t="s">
        <v>120</v>
      </c>
      <c r="BM129" s="25" t="s">
        <v>216</v>
      </c>
    </row>
    <row r="130" spans="2:65" s="1" customFormat="1" ht="13.5">
      <c r="B130" s="43"/>
      <c r="C130" s="65"/>
      <c r="D130" s="218" t="s">
        <v>172</v>
      </c>
      <c r="E130" s="65"/>
      <c r="F130" s="219" t="s">
        <v>217</v>
      </c>
      <c r="G130" s="65"/>
      <c r="H130" s="65"/>
      <c r="I130" s="174"/>
      <c r="J130" s="65"/>
      <c r="K130" s="65"/>
      <c r="L130" s="63"/>
      <c r="M130" s="220"/>
      <c r="N130" s="44"/>
      <c r="O130" s="44"/>
      <c r="P130" s="44"/>
      <c r="Q130" s="44"/>
      <c r="R130" s="44"/>
      <c r="S130" s="44"/>
      <c r="T130" s="80"/>
      <c r="AT130" s="25" t="s">
        <v>172</v>
      </c>
      <c r="AU130" s="25" t="s">
        <v>92</v>
      </c>
    </row>
    <row r="131" spans="2:65" s="12" customFormat="1" ht="13.5">
      <c r="B131" s="222"/>
      <c r="C131" s="223"/>
      <c r="D131" s="218" t="s">
        <v>176</v>
      </c>
      <c r="E131" s="224" t="s">
        <v>50</v>
      </c>
      <c r="F131" s="225" t="s">
        <v>202</v>
      </c>
      <c r="G131" s="223"/>
      <c r="H131" s="226" t="s">
        <v>50</v>
      </c>
      <c r="I131" s="227"/>
      <c r="J131" s="223"/>
      <c r="K131" s="223"/>
      <c r="L131" s="228"/>
      <c r="M131" s="229"/>
      <c r="N131" s="230"/>
      <c r="O131" s="230"/>
      <c r="P131" s="230"/>
      <c r="Q131" s="230"/>
      <c r="R131" s="230"/>
      <c r="S131" s="230"/>
      <c r="T131" s="231"/>
      <c r="AT131" s="232" t="s">
        <v>176</v>
      </c>
      <c r="AU131" s="232" t="s">
        <v>92</v>
      </c>
      <c r="AV131" s="12" t="s">
        <v>25</v>
      </c>
      <c r="AW131" s="12" t="s">
        <v>48</v>
      </c>
      <c r="AX131" s="12" t="s">
        <v>85</v>
      </c>
      <c r="AY131" s="232" t="s">
        <v>163</v>
      </c>
    </row>
    <row r="132" spans="2:65" s="13" customFormat="1" ht="13.5">
      <c r="B132" s="233"/>
      <c r="C132" s="234"/>
      <c r="D132" s="235" t="s">
        <v>176</v>
      </c>
      <c r="E132" s="236" t="s">
        <v>50</v>
      </c>
      <c r="F132" s="237" t="s">
        <v>203</v>
      </c>
      <c r="G132" s="234"/>
      <c r="H132" s="238">
        <v>24</v>
      </c>
      <c r="I132" s="239"/>
      <c r="J132" s="234"/>
      <c r="K132" s="234"/>
      <c r="L132" s="240"/>
      <c r="M132" s="241"/>
      <c r="N132" s="242"/>
      <c r="O132" s="242"/>
      <c r="P132" s="242"/>
      <c r="Q132" s="242"/>
      <c r="R132" s="242"/>
      <c r="S132" s="242"/>
      <c r="T132" s="243"/>
      <c r="AT132" s="244" t="s">
        <v>176</v>
      </c>
      <c r="AU132" s="244" t="s">
        <v>92</v>
      </c>
      <c r="AV132" s="13" t="s">
        <v>92</v>
      </c>
      <c r="AW132" s="13" t="s">
        <v>48</v>
      </c>
      <c r="AX132" s="13" t="s">
        <v>85</v>
      </c>
      <c r="AY132" s="244" t="s">
        <v>163</v>
      </c>
    </row>
    <row r="133" spans="2:65" s="1" customFormat="1" ht="22.5" customHeight="1">
      <c r="B133" s="43"/>
      <c r="C133" s="206" t="s">
        <v>218</v>
      </c>
      <c r="D133" s="206" t="s">
        <v>166</v>
      </c>
      <c r="E133" s="207" t="s">
        <v>219</v>
      </c>
      <c r="F133" s="208" t="s">
        <v>220</v>
      </c>
      <c r="G133" s="209" t="s">
        <v>198</v>
      </c>
      <c r="H133" s="210">
        <v>385</v>
      </c>
      <c r="I133" s="211"/>
      <c r="J133" s="212">
        <f>ROUND(I133*H133,2)</f>
        <v>0</v>
      </c>
      <c r="K133" s="208" t="s">
        <v>170</v>
      </c>
      <c r="L133" s="63"/>
      <c r="M133" s="213" t="s">
        <v>50</v>
      </c>
      <c r="N133" s="214" t="s">
        <v>56</v>
      </c>
      <c r="O133" s="44"/>
      <c r="P133" s="215">
        <f>O133*H133</f>
        <v>0</v>
      </c>
      <c r="Q133" s="215">
        <v>0.56699999999999995</v>
      </c>
      <c r="R133" s="215">
        <f>Q133*H133</f>
        <v>218.29499999999999</v>
      </c>
      <c r="S133" s="215">
        <v>0</v>
      </c>
      <c r="T133" s="216">
        <f>S133*H133</f>
        <v>0</v>
      </c>
      <c r="AR133" s="25" t="s">
        <v>120</v>
      </c>
      <c r="AT133" s="25" t="s">
        <v>166</v>
      </c>
      <c r="AU133" s="25" t="s">
        <v>92</v>
      </c>
      <c r="AY133" s="25" t="s">
        <v>163</v>
      </c>
      <c r="BE133" s="217">
        <f>IF(N133="základní",J133,0)</f>
        <v>0</v>
      </c>
      <c r="BF133" s="217">
        <f>IF(N133="snížená",J133,0)</f>
        <v>0</v>
      </c>
      <c r="BG133" s="217">
        <f>IF(N133="zákl. přenesená",J133,0)</f>
        <v>0</v>
      </c>
      <c r="BH133" s="217">
        <f>IF(N133="sníž. přenesená",J133,0)</f>
        <v>0</v>
      </c>
      <c r="BI133" s="217">
        <f>IF(N133="nulová",J133,0)</f>
        <v>0</v>
      </c>
      <c r="BJ133" s="25" t="s">
        <v>25</v>
      </c>
      <c r="BK133" s="217">
        <f>ROUND(I133*H133,2)</f>
        <v>0</v>
      </c>
      <c r="BL133" s="25" t="s">
        <v>120</v>
      </c>
      <c r="BM133" s="25" t="s">
        <v>221</v>
      </c>
    </row>
    <row r="134" spans="2:65" s="1" customFormat="1" ht="13.5">
      <c r="B134" s="43"/>
      <c r="C134" s="65"/>
      <c r="D134" s="218" t="s">
        <v>172</v>
      </c>
      <c r="E134" s="65"/>
      <c r="F134" s="219" t="s">
        <v>222</v>
      </c>
      <c r="G134" s="65"/>
      <c r="H134" s="65"/>
      <c r="I134" s="174"/>
      <c r="J134" s="65"/>
      <c r="K134" s="65"/>
      <c r="L134" s="63"/>
      <c r="M134" s="220"/>
      <c r="N134" s="44"/>
      <c r="O134" s="44"/>
      <c r="P134" s="44"/>
      <c r="Q134" s="44"/>
      <c r="R134" s="44"/>
      <c r="S134" s="44"/>
      <c r="T134" s="80"/>
      <c r="AT134" s="25" t="s">
        <v>172</v>
      </c>
      <c r="AU134" s="25" t="s">
        <v>92</v>
      </c>
    </row>
    <row r="135" spans="2:65" s="12" customFormat="1" ht="13.5">
      <c r="B135" s="222"/>
      <c r="C135" s="223"/>
      <c r="D135" s="218" t="s">
        <v>176</v>
      </c>
      <c r="E135" s="224" t="s">
        <v>50</v>
      </c>
      <c r="F135" s="225" t="s">
        <v>204</v>
      </c>
      <c r="G135" s="223"/>
      <c r="H135" s="226" t="s">
        <v>50</v>
      </c>
      <c r="I135" s="227"/>
      <c r="J135" s="223"/>
      <c r="K135" s="223"/>
      <c r="L135" s="228"/>
      <c r="M135" s="229"/>
      <c r="N135" s="230"/>
      <c r="O135" s="230"/>
      <c r="P135" s="230"/>
      <c r="Q135" s="230"/>
      <c r="R135" s="230"/>
      <c r="S135" s="230"/>
      <c r="T135" s="231"/>
      <c r="AT135" s="232" t="s">
        <v>176</v>
      </c>
      <c r="AU135" s="232" t="s">
        <v>92</v>
      </c>
      <c r="AV135" s="12" t="s">
        <v>25</v>
      </c>
      <c r="AW135" s="12" t="s">
        <v>48</v>
      </c>
      <c r="AX135" s="12" t="s">
        <v>85</v>
      </c>
      <c r="AY135" s="232" t="s">
        <v>163</v>
      </c>
    </row>
    <row r="136" spans="2:65" s="13" customFormat="1" ht="13.5">
      <c r="B136" s="233"/>
      <c r="C136" s="234"/>
      <c r="D136" s="235" t="s">
        <v>176</v>
      </c>
      <c r="E136" s="236" t="s">
        <v>50</v>
      </c>
      <c r="F136" s="237" t="s">
        <v>205</v>
      </c>
      <c r="G136" s="234"/>
      <c r="H136" s="238">
        <v>385</v>
      </c>
      <c r="I136" s="239"/>
      <c r="J136" s="234"/>
      <c r="K136" s="234"/>
      <c r="L136" s="240"/>
      <c r="M136" s="241"/>
      <c r="N136" s="242"/>
      <c r="O136" s="242"/>
      <c r="P136" s="242"/>
      <c r="Q136" s="242"/>
      <c r="R136" s="242"/>
      <c r="S136" s="242"/>
      <c r="T136" s="243"/>
      <c r="AT136" s="244" t="s">
        <v>176</v>
      </c>
      <c r="AU136" s="244" t="s">
        <v>92</v>
      </c>
      <c r="AV136" s="13" t="s">
        <v>92</v>
      </c>
      <c r="AW136" s="13" t="s">
        <v>48</v>
      </c>
      <c r="AX136" s="13" t="s">
        <v>85</v>
      </c>
      <c r="AY136" s="244" t="s">
        <v>163</v>
      </c>
    </row>
    <row r="137" spans="2:65" s="1" customFormat="1" ht="31.5" customHeight="1">
      <c r="B137" s="43"/>
      <c r="C137" s="206" t="s">
        <v>223</v>
      </c>
      <c r="D137" s="206" t="s">
        <v>166</v>
      </c>
      <c r="E137" s="207" t="s">
        <v>224</v>
      </c>
      <c r="F137" s="208" t="s">
        <v>225</v>
      </c>
      <c r="G137" s="209" t="s">
        <v>191</v>
      </c>
      <c r="H137" s="210">
        <v>234.08600000000001</v>
      </c>
      <c r="I137" s="211"/>
      <c r="J137" s="212">
        <f>ROUND(I137*H137,2)</f>
        <v>0</v>
      </c>
      <c r="K137" s="208" t="s">
        <v>170</v>
      </c>
      <c r="L137" s="63"/>
      <c r="M137" s="213" t="s">
        <v>50</v>
      </c>
      <c r="N137" s="214" t="s">
        <v>56</v>
      </c>
      <c r="O137" s="44"/>
      <c r="P137" s="215">
        <f>O137*H137</f>
        <v>0</v>
      </c>
      <c r="Q137" s="215">
        <v>0</v>
      </c>
      <c r="R137" s="215">
        <f>Q137*H137</f>
        <v>0</v>
      </c>
      <c r="S137" s="215">
        <v>0</v>
      </c>
      <c r="T137" s="216">
        <f>S137*H137</f>
        <v>0</v>
      </c>
      <c r="AR137" s="25" t="s">
        <v>120</v>
      </c>
      <c r="AT137" s="25" t="s">
        <v>166</v>
      </c>
      <c r="AU137" s="25" t="s">
        <v>92</v>
      </c>
      <c r="AY137" s="25" t="s">
        <v>163</v>
      </c>
      <c r="BE137" s="217">
        <f>IF(N137="základní",J137,0)</f>
        <v>0</v>
      </c>
      <c r="BF137" s="217">
        <f>IF(N137="snížená",J137,0)</f>
        <v>0</v>
      </c>
      <c r="BG137" s="217">
        <f>IF(N137="zákl. přenesená",J137,0)</f>
        <v>0</v>
      </c>
      <c r="BH137" s="217">
        <f>IF(N137="sníž. přenesená",J137,0)</f>
        <v>0</v>
      </c>
      <c r="BI137" s="217">
        <f>IF(N137="nulová",J137,0)</f>
        <v>0</v>
      </c>
      <c r="BJ137" s="25" t="s">
        <v>25</v>
      </c>
      <c r="BK137" s="217">
        <f>ROUND(I137*H137,2)</f>
        <v>0</v>
      </c>
      <c r="BL137" s="25" t="s">
        <v>120</v>
      </c>
      <c r="BM137" s="25" t="s">
        <v>226</v>
      </c>
    </row>
    <row r="138" spans="2:65" s="1" customFormat="1" ht="27">
      <c r="B138" s="43"/>
      <c r="C138" s="65"/>
      <c r="D138" s="218" t="s">
        <v>172</v>
      </c>
      <c r="E138" s="65"/>
      <c r="F138" s="219" t="s">
        <v>227</v>
      </c>
      <c r="G138" s="65"/>
      <c r="H138" s="65"/>
      <c r="I138" s="174"/>
      <c r="J138" s="65"/>
      <c r="K138" s="65"/>
      <c r="L138" s="63"/>
      <c r="M138" s="220"/>
      <c r="N138" s="44"/>
      <c r="O138" s="44"/>
      <c r="P138" s="44"/>
      <c r="Q138" s="44"/>
      <c r="R138" s="44"/>
      <c r="S138" s="44"/>
      <c r="T138" s="80"/>
      <c r="AT138" s="25" t="s">
        <v>172</v>
      </c>
      <c r="AU138" s="25" t="s">
        <v>92</v>
      </c>
    </row>
    <row r="139" spans="2:65" s="1" customFormat="1" ht="27">
      <c r="B139" s="43"/>
      <c r="C139" s="65"/>
      <c r="D139" s="218" t="s">
        <v>174</v>
      </c>
      <c r="E139" s="65"/>
      <c r="F139" s="221" t="s">
        <v>228</v>
      </c>
      <c r="G139" s="65"/>
      <c r="H139" s="65"/>
      <c r="I139" s="174"/>
      <c r="J139" s="65"/>
      <c r="K139" s="65"/>
      <c r="L139" s="63"/>
      <c r="M139" s="220"/>
      <c r="N139" s="44"/>
      <c r="O139" s="44"/>
      <c r="P139" s="44"/>
      <c r="Q139" s="44"/>
      <c r="R139" s="44"/>
      <c r="S139" s="44"/>
      <c r="T139" s="80"/>
      <c r="AT139" s="25" t="s">
        <v>174</v>
      </c>
      <c r="AU139" s="25" t="s">
        <v>92</v>
      </c>
    </row>
    <row r="140" spans="2:65" s="11" customFormat="1" ht="29.85" customHeight="1">
      <c r="B140" s="189"/>
      <c r="C140" s="190"/>
      <c r="D140" s="203" t="s">
        <v>84</v>
      </c>
      <c r="E140" s="204" t="s">
        <v>229</v>
      </c>
      <c r="F140" s="204" t="s">
        <v>230</v>
      </c>
      <c r="G140" s="190"/>
      <c r="H140" s="190"/>
      <c r="I140" s="193"/>
      <c r="J140" s="205">
        <f>BK140</f>
        <v>0</v>
      </c>
      <c r="K140" s="190"/>
      <c r="L140" s="195"/>
      <c r="M140" s="196"/>
      <c r="N140" s="197"/>
      <c r="O140" s="197"/>
      <c r="P140" s="198">
        <f>SUM(P141:P227)</f>
        <v>0</v>
      </c>
      <c r="Q140" s="197"/>
      <c r="R140" s="198">
        <f>SUM(R141:R227)</f>
        <v>201.93250165999999</v>
      </c>
      <c r="S140" s="197"/>
      <c r="T140" s="199">
        <f>SUM(T141:T227)</f>
        <v>0</v>
      </c>
      <c r="AR140" s="200" t="s">
        <v>25</v>
      </c>
      <c r="AT140" s="201" t="s">
        <v>84</v>
      </c>
      <c r="AU140" s="201" t="s">
        <v>25</v>
      </c>
      <c r="AY140" s="200" t="s">
        <v>163</v>
      </c>
      <c r="BK140" s="202">
        <f>SUM(BK141:BK227)</f>
        <v>0</v>
      </c>
    </row>
    <row r="141" spans="2:65" s="1" customFormat="1" ht="22.5" customHeight="1">
      <c r="B141" s="43"/>
      <c r="C141" s="206" t="s">
        <v>30</v>
      </c>
      <c r="D141" s="206" t="s">
        <v>166</v>
      </c>
      <c r="E141" s="207" t="s">
        <v>231</v>
      </c>
      <c r="F141" s="208" t="s">
        <v>232</v>
      </c>
      <c r="G141" s="209" t="s">
        <v>198</v>
      </c>
      <c r="H141" s="210">
        <v>19</v>
      </c>
      <c r="I141" s="211"/>
      <c r="J141" s="212">
        <f>ROUND(I141*H141,2)</f>
        <v>0</v>
      </c>
      <c r="K141" s="208" t="s">
        <v>170</v>
      </c>
      <c r="L141" s="63"/>
      <c r="M141" s="213" t="s">
        <v>50</v>
      </c>
      <c r="N141" s="214" t="s">
        <v>56</v>
      </c>
      <c r="O141" s="44"/>
      <c r="P141" s="215">
        <f>O141*H141</f>
        <v>0</v>
      </c>
      <c r="Q141" s="215">
        <v>8.4250000000000005E-2</v>
      </c>
      <c r="R141" s="215">
        <f>Q141*H141</f>
        <v>1.6007500000000001</v>
      </c>
      <c r="S141" s="215">
        <v>0</v>
      </c>
      <c r="T141" s="216">
        <f>S141*H141</f>
        <v>0</v>
      </c>
      <c r="AR141" s="25" t="s">
        <v>120</v>
      </c>
      <c r="AT141" s="25" t="s">
        <v>166</v>
      </c>
      <c r="AU141" s="25" t="s">
        <v>92</v>
      </c>
      <c r="AY141" s="25" t="s">
        <v>163</v>
      </c>
      <c r="BE141" s="217">
        <f>IF(N141="základní",J141,0)</f>
        <v>0</v>
      </c>
      <c r="BF141" s="217">
        <f>IF(N141="snížená",J141,0)</f>
        <v>0</v>
      </c>
      <c r="BG141" s="217">
        <f>IF(N141="zákl. přenesená",J141,0)</f>
        <v>0</v>
      </c>
      <c r="BH141" s="217">
        <f>IF(N141="sníž. přenesená",J141,0)</f>
        <v>0</v>
      </c>
      <c r="BI141" s="217">
        <f>IF(N141="nulová",J141,0)</f>
        <v>0</v>
      </c>
      <c r="BJ141" s="25" t="s">
        <v>25</v>
      </c>
      <c r="BK141" s="217">
        <f>ROUND(I141*H141,2)</f>
        <v>0</v>
      </c>
      <c r="BL141" s="25" t="s">
        <v>120</v>
      </c>
      <c r="BM141" s="25" t="s">
        <v>233</v>
      </c>
    </row>
    <row r="142" spans="2:65" s="1" customFormat="1" ht="40.5">
      <c r="B142" s="43"/>
      <c r="C142" s="65"/>
      <c r="D142" s="218" t="s">
        <v>172</v>
      </c>
      <c r="E142" s="65"/>
      <c r="F142" s="219" t="s">
        <v>234</v>
      </c>
      <c r="G142" s="65"/>
      <c r="H142" s="65"/>
      <c r="I142" s="174"/>
      <c r="J142" s="65"/>
      <c r="K142" s="65"/>
      <c r="L142" s="63"/>
      <c r="M142" s="220"/>
      <c r="N142" s="44"/>
      <c r="O142" s="44"/>
      <c r="P142" s="44"/>
      <c r="Q142" s="44"/>
      <c r="R142" s="44"/>
      <c r="S142" s="44"/>
      <c r="T142" s="80"/>
      <c r="AT142" s="25" t="s">
        <v>172</v>
      </c>
      <c r="AU142" s="25" t="s">
        <v>92</v>
      </c>
    </row>
    <row r="143" spans="2:65" s="1" customFormat="1" ht="121.5">
      <c r="B143" s="43"/>
      <c r="C143" s="65"/>
      <c r="D143" s="218" t="s">
        <v>174</v>
      </c>
      <c r="E143" s="65"/>
      <c r="F143" s="221" t="s">
        <v>235</v>
      </c>
      <c r="G143" s="65"/>
      <c r="H143" s="65"/>
      <c r="I143" s="174"/>
      <c r="J143" s="65"/>
      <c r="K143" s="65"/>
      <c r="L143" s="63"/>
      <c r="M143" s="220"/>
      <c r="N143" s="44"/>
      <c r="O143" s="44"/>
      <c r="P143" s="44"/>
      <c r="Q143" s="44"/>
      <c r="R143" s="44"/>
      <c r="S143" s="44"/>
      <c r="T143" s="80"/>
      <c r="AT143" s="25" t="s">
        <v>174</v>
      </c>
      <c r="AU143" s="25" t="s">
        <v>92</v>
      </c>
    </row>
    <row r="144" spans="2:65" s="12" customFormat="1" ht="13.5">
      <c r="B144" s="222"/>
      <c r="C144" s="223"/>
      <c r="D144" s="218" t="s">
        <v>176</v>
      </c>
      <c r="E144" s="224" t="s">
        <v>50</v>
      </c>
      <c r="F144" s="225" t="s">
        <v>236</v>
      </c>
      <c r="G144" s="223"/>
      <c r="H144" s="226" t="s">
        <v>50</v>
      </c>
      <c r="I144" s="227"/>
      <c r="J144" s="223"/>
      <c r="K144" s="223"/>
      <c r="L144" s="228"/>
      <c r="M144" s="229"/>
      <c r="N144" s="230"/>
      <c r="O144" s="230"/>
      <c r="P144" s="230"/>
      <c r="Q144" s="230"/>
      <c r="R144" s="230"/>
      <c r="S144" s="230"/>
      <c r="T144" s="231"/>
      <c r="AT144" s="232" t="s">
        <v>176</v>
      </c>
      <c r="AU144" s="232" t="s">
        <v>92</v>
      </c>
      <c r="AV144" s="12" t="s">
        <v>25</v>
      </c>
      <c r="AW144" s="12" t="s">
        <v>48</v>
      </c>
      <c r="AX144" s="12" t="s">
        <v>85</v>
      </c>
      <c r="AY144" s="232" t="s">
        <v>163</v>
      </c>
    </row>
    <row r="145" spans="2:65" s="13" customFormat="1" ht="13.5">
      <c r="B145" s="233"/>
      <c r="C145" s="234"/>
      <c r="D145" s="235" t="s">
        <v>176</v>
      </c>
      <c r="E145" s="236" t="s">
        <v>50</v>
      </c>
      <c r="F145" s="237" t="s">
        <v>237</v>
      </c>
      <c r="G145" s="234"/>
      <c r="H145" s="238">
        <v>19</v>
      </c>
      <c r="I145" s="239"/>
      <c r="J145" s="234"/>
      <c r="K145" s="234"/>
      <c r="L145" s="240"/>
      <c r="M145" s="241"/>
      <c r="N145" s="242"/>
      <c r="O145" s="242"/>
      <c r="P145" s="242"/>
      <c r="Q145" s="242"/>
      <c r="R145" s="242"/>
      <c r="S145" s="242"/>
      <c r="T145" s="243"/>
      <c r="AT145" s="244" t="s">
        <v>176</v>
      </c>
      <c r="AU145" s="244" t="s">
        <v>92</v>
      </c>
      <c r="AV145" s="13" t="s">
        <v>92</v>
      </c>
      <c r="AW145" s="13" t="s">
        <v>48</v>
      </c>
      <c r="AX145" s="13" t="s">
        <v>85</v>
      </c>
      <c r="AY145" s="244" t="s">
        <v>163</v>
      </c>
    </row>
    <row r="146" spans="2:65" s="1" customFormat="1" ht="22.5" customHeight="1">
      <c r="B146" s="43"/>
      <c r="C146" s="248" t="s">
        <v>238</v>
      </c>
      <c r="D146" s="248" t="s">
        <v>239</v>
      </c>
      <c r="E146" s="249" t="s">
        <v>240</v>
      </c>
      <c r="F146" s="250" t="s">
        <v>241</v>
      </c>
      <c r="G146" s="251" t="s">
        <v>198</v>
      </c>
      <c r="H146" s="252">
        <v>19.190000000000001</v>
      </c>
      <c r="I146" s="253"/>
      <c r="J146" s="254">
        <f>ROUND(I146*H146,2)</f>
        <v>0</v>
      </c>
      <c r="K146" s="250" t="s">
        <v>50</v>
      </c>
      <c r="L146" s="255"/>
      <c r="M146" s="256" t="s">
        <v>50</v>
      </c>
      <c r="N146" s="257" t="s">
        <v>56</v>
      </c>
      <c r="O146" s="44"/>
      <c r="P146" s="215">
        <f>O146*H146</f>
        <v>0</v>
      </c>
      <c r="Q146" s="215">
        <v>0.14599999999999999</v>
      </c>
      <c r="R146" s="215">
        <f>Q146*H146</f>
        <v>2.8017400000000001</v>
      </c>
      <c r="S146" s="215">
        <v>0</v>
      </c>
      <c r="T146" s="216">
        <f>S146*H146</f>
        <v>0</v>
      </c>
      <c r="AR146" s="25" t="s">
        <v>218</v>
      </c>
      <c r="AT146" s="25" t="s">
        <v>239</v>
      </c>
      <c r="AU146" s="25" t="s">
        <v>92</v>
      </c>
      <c r="AY146" s="25" t="s">
        <v>163</v>
      </c>
      <c r="BE146" s="217">
        <f>IF(N146="základní",J146,0)</f>
        <v>0</v>
      </c>
      <c r="BF146" s="217">
        <f>IF(N146="snížená",J146,0)</f>
        <v>0</v>
      </c>
      <c r="BG146" s="217">
        <f>IF(N146="zákl. přenesená",J146,0)</f>
        <v>0</v>
      </c>
      <c r="BH146" s="217">
        <f>IF(N146="sníž. přenesená",J146,0)</f>
        <v>0</v>
      </c>
      <c r="BI146" s="217">
        <f>IF(N146="nulová",J146,0)</f>
        <v>0</v>
      </c>
      <c r="BJ146" s="25" t="s">
        <v>25</v>
      </c>
      <c r="BK146" s="217">
        <f>ROUND(I146*H146,2)</f>
        <v>0</v>
      </c>
      <c r="BL146" s="25" t="s">
        <v>120</v>
      </c>
      <c r="BM146" s="25" t="s">
        <v>242</v>
      </c>
    </row>
    <row r="147" spans="2:65" s="1" customFormat="1" ht="27">
      <c r="B147" s="43"/>
      <c r="C147" s="65"/>
      <c r="D147" s="218" t="s">
        <v>172</v>
      </c>
      <c r="E147" s="65"/>
      <c r="F147" s="219" t="s">
        <v>243</v>
      </c>
      <c r="G147" s="65"/>
      <c r="H147" s="65"/>
      <c r="I147" s="174"/>
      <c r="J147" s="65"/>
      <c r="K147" s="65"/>
      <c r="L147" s="63"/>
      <c r="M147" s="220"/>
      <c r="N147" s="44"/>
      <c r="O147" s="44"/>
      <c r="P147" s="44"/>
      <c r="Q147" s="44"/>
      <c r="R147" s="44"/>
      <c r="S147" s="44"/>
      <c r="T147" s="80"/>
      <c r="AT147" s="25" t="s">
        <v>172</v>
      </c>
      <c r="AU147" s="25" t="s">
        <v>92</v>
      </c>
    </row>
    <row r="148" spans="2:65" s="12" customFormat="1" ht="13.5">
      <c r="B148" s="222"/>
      <c r="C148" s="223"/>
      <c r="D148" s="218" t="s">
        <v>176</v>
      </c>
      <c r="E148" s="224" t="s">
        <v>50</v>
      </c>
      <c r="F148" s="225" t="s">
        <v>236</v>
      </c>
      <c r="G148" s="223"/>
      <c r="H148" s="226" t="s">
        <v>50</v>
      </c>
      <c r="I148" s="227"/>
      <c r="J148" s="223"/>
      <c r="K148" s="223"/>
      <c r="L148" s="228"/>
      <c r="M148" s="229"/>
      <c r="N148" s="230"/>
      <c r="O148" s="230"/>
      <c r="P148" s="230"/>
      <c r="Q148" s="230"/>
      <c r="R148" s="230"/>
      <c r="S148" s="230"/>
      <c r="T148" s="231"/>
      <c r="AT148" s="232" t="s">
        <v>176</v>
      </c>
      <c r="AU148" s="232" t="s">
        <v>92</v>
      </c>
      <c r="AV148" s="12" t="s">
        <v>25</v>
      </c>
      <c r="AW148" s="12" t="s">
        <v>48</v>
      </c>
      <c r="AX148" s="12" t="s">
        <v>85</v>
      </c>
      <c r="AY148" s="232" t="s">
        <v>163</v>
      </c>
    </row>
    <row r="149" spans="2:65" s="13" customFormat="1" ht="13.5">
      <c r="B149" s="233"/>
      <c r="C149" s="234"/>
      <c r="D149" s="235" t="s">
        <v>176</v>
      </c>
      <c r="E149" s="236" t="s">
        <v>50</v>
      </c>
      <c r="F149" s="237" t="s">
        <v>244</v>
      </c>
      <c r="G149" s="234"/>
      <c r="H149" s="238">
        <v>19.190000000000001</v>
      </c>
      <c r="I149" s="239"/>
      <c r="J149" s="234"/>
      <c r="K149" s="234"/>
      <c r="L149" s="240"/>
      <c r="M149" s="241"/>
      <c r="N149" s="242"/>
      <c r="O149" s="242"/>
      <c r="P149" s="242"/>
      <c r="Q149" s="242"/>
      <c r="R149" s="242"/>
      <c r="S149" s="242"/>
      <c r="T149" s="243"/>
      <c r="AT149" s="244" t="s">
        <v>176</v>
      </c>
      <c r="AU149" s="244" t="s">
        <v>92</v>
      </c>
      <c r="AV149" s="13" t="s">
        <v>92</v>
      </c>
      <c r="AW149" s="13" t="s">
        <v>48</v>
      </c>
      <c r="AX149" s="13" t="s">
        <v>85</v>
      </c>
      <c r="AY149" s="244" t="s">
        <v>163</v>
      </c>
    </row>
    <row r="150" spans="2:65" s="1" customFormat="1" ht="22.5" customHeight="1">
      <c r="B150" s="43"/>
      <c r="C150" s="206" t="s">
        <v>245</v>
      </c>
      <c r="D150" s="206" t="s">
        <v>166</v>
      </c>
      <c r="E150" s="207" t="s">
        <v>246</v>
      </c>
      <c r="F150" s="208" t="s">
        <v>247</v>
      </c>
      <c r="G150" s="209" t="s">
        <v>198</v>
      </c>
      <c r="H150" s="210">
        <v>24</v>
      </c>
      <c r="I150" s="211"/>
      <c r="J150" s="212">
        <f>ROUND(I150*H150,2)</f>
        <v>0</v>
      </c>
      <c r="K150" s="208" t="s">
        <v>170</v>
      </c>
      <c r="L150" s="63"/>
      <c r="M150" s="213" t="s">
        <v>50</v>
      </c>
      <c r="N150" s="214" t="s">
        <v>56</v>
      </c>
      <c r="O150" s="44"/>
      <c r="P150" s="215">
        <f>O150*H150</f>
        <v>0</v>
      </c>
      <c r="Q150" s="215">
        <v>8.5650000000000004E-2</v>
      </c>
      <c r="R150" s="215">
        <f>Q150*H150</f>
        <v>2.0556000000000001</v>
      </c>
      <c r="S150" s="215">
        <v>0</v>
      </c>
      <c r="T150" s="216">
        <f>S150*H150</f>
        <v>0</v>
      </c>
      <c r="AR150" s="25" t="s">
        <v>120</v>
      </c>
      <c r="AT150" s="25" t="s">
        <v>166</v>
      </c>
      <c r="AU150" s="25" t="s">
        <v>92</v>
      </c>
      <c r="AY150" s="25" t="s">
        <v>163</v>
      </c>
      <c r="BE150" s="217">
        <f>IF(N150="základní",J150,0)</f>
        <v>0</v>
      </c>
      <c r="BF150" s="217">
        <f>IF(N150="snížená",J150,0)</f>
        <v>0</v>
      </c>
      <c r="BG150" s="217">
        <f>IF(N150="zákl. přenesená",J150,0)</f>
        <v>0</v>
      </c>
      <c r="BH150" s="217">
        <f>IF(N150="sníž. přenesená",J150,0)</f>
        <v>0</v>
      </c>
      <c r="BI150" s="217">
        <f>IF(N150="nulová",J150,0)</f>
        <v>0</v>
      </c>
      <c r="BJ150" s="25" t="s">
        <v>25</v>
      </c>
      <c r="BK150" s="217">
        <f>ROUND(I150*H150,2)</f>
        <v>0</v>
      </c>
      <c r="BL150" s="25" t="s">
        <v>120</v>
      </c>
      <c r="BM150" s="25" t="s">
        <v>248</v>
      </c>
    </row>
    <row r="151" spans="2:65" s="1" customFormat="1" ht="40.5">
      <c r="B151" s="43"/>
      <c r="C151" s="65"/>
      <c r="D151" s="218" t="s">
        <v>172</v>
      </c>
      <c r="E151" s="65"/>
      <c r="F151" s="219" t="s">
        <v>249</v>
      </c>
      <c r="G151" s="65"/>
      <c r="H151" s="65"/>
      <c r="I151" s="174"/>
      <c r="J151" s="65"/>
      <c r="K151" s="65"/>
      <c r="L151" s="63"/>
      <c r="M151" s="220"/>
      <c r="N151" s="44"/>
      <c r="O151" s="44"/>
      <c r="P151" s="44"/>
      <c r="Q151" s="44"/>
      <c r="R151" s="44"/>
      <c r="S151" s="44"/>
      <c r="T151" s="80"/>
      <c r="AT151" s="25" t="s">
        <v>172</v>
      </c>
      <c r="AU151" s="25" t="s">
        <v>92</v>
      </c>
    </row>
    <row r="152" spans="2:65" s="1" customFormat="1" ht="121.5">
      <c r="B152" s="43"/>
      <c r="C152" s="65"/>
      <c r="D152" s="218" t="s">
        <v>174</v>
      </c>
      <c r="E152" s="65"/>
      <c r="F152" s="221" t="s">
        <v>235</v>
      </c>
      <c r="G152" s="65"/>
      <c r="H152" s="65"/>
      <c r="I152" s="174"/>
      <c r="J152" s="65"/>
      <c r="K152" s="65"/>
      <c r="L152" s="63"/>
      <c r="M152" s="220"/>
      <c r="N152" s="44"/>
      <c r="O152" s="44"/>
      <c r="P152" s="44"/>
      <c r="Q152" s="44"/>
      <c r="R152" s="44"/>
      <c r="S152" s="44"/>
      <c r="T152" s="80"/>
      <c r="AT152" s="25" t="s">
        <v>174</v>
      </c>
      <c r="AU152" s="25" t="s">
        <v>92</v>
      </c>
    </row>
    <row r="153" spans="2:65" s="12" customFormat="1" ht="13.5">
      <c r="B153" s="222"/>
      <c r="C153" s="223"/>
      <c r="D153" s="218" t="s">
        <v>176</v>
      </c>
      <c r="E153" s="224" t="s">
        <v>50</v>
      </c>
      <c r="F153" s="225" t="s">
        <v>250</v>
      </c>
      <c r="G153" s="223"/>
      <c r="H153" s="226" t="s">
        <v>50</v>
      </c>
      <c r="I153" s="227"/>
      <c r="J153" s="223"/>
      <c r="K153" s="223"/>
      <c r="L153" s="228"/>
      <c r="M153" s="229"/>
      <c r="N153" s="230"/>
      <c r="O153" s="230"/>
      <c r="P153" s="230"/>
      <c r="Q153" s="230"/>
      <c r="R153" s="230"/>
      <c r="S153" s="230"/>
      <c r="T153" s="231"/>
      <c r="AT153" s="232" t="s">
        <v>176</v>
      </c>
      <c r="AU153" s="232" t="s">
        <v>92</v>
      </c>
      <c r="AV153" s="12" t="s">
        <v>25</v>
      </c>
      <c r="AW153" s="12" t="s">
        <v>48</v>
      </c>
      <c r="AX153" s="12" t="s">
        <v>85</v>
      </c>
      <c r="AY153" s="232" t="s">
        <v>163</v>
      </c>
    </row>
    <row r="154" spans="2:65" s="13" customFormat="1" ht="13.5">
      <c r="B154" s="233"/>
      <c r="C154" s="234"/>
      <c r="D154" s="235" t="s">
        <v>176</v>
      </c>
      <c r="E154" s="236" t="s">
        <v>50</v>
      </c>
      <c r="F154" s="237" t="s">
        <v>203</v>
      </c>
      <c r="G154" s="234"/>
      <c r="H154" s="238">
        <v>24</v>
      </c>
      <c r="I154" s="239"/>
      <c r="J154" s="234"/>
      <c r="K154" s="234"/>
      <c r="L154" s="240"/>
      <c r="M154" s="241"/>
      <c r="N154" s="242"/>
      <c r="O154" s="242"/>
      <c r="P154" s="242"/>
      <c r="Q154" s="242"/>
      <c r="R154" s="242"/>
      <c r="S154" s="242"/>
      <c r="T154" s="243"/>
      <c r="AT154" s="244" t="s">
        <v>176</v>
      </c>
      <c r="AU154" s="244" t="s">
        <v>92</v>
      </c>
      <c r="AV154" s="13" t="s">
        <v>92</v>
      </c>
      <c r="AW154" s="13" t="s">
        <v>48</v>
      </c>
      <c r="AX154" s="13" t="s">
        <v>85</v>
      </c>
      <c r="AY154" s="244" t="s">
        <v>163</v>
      </c>
    </row>
    <row r="155" spans="2:65" s="1" customFormat="1" ht="22.5" customHeight="1">
      <c r="B155" s="43"/>
      <c r="C155" s="248" t="s">
        <v>251</v>
      </c>
      <c r="D155" s="248" t="s">
        <v>239</v>
      </c>
      <c r="E155" s="249" t="s">
        <v>252</v>
      </c>
      <c r="F155" s="250" t="s">
        <v>253</v>
      </c>
      <c r="G155" s="251" t="s">
        <v>198</v>
      </c>
      <c r="H155" s="252">
        <v>24.24</v>
      </c>
      <c r="I155" s="253"/>
      <c r="J155" s="254">
        <f>ROUND(I155*H155,2)</f>
        <v>0</v>
      </c>
      <c r="K155" s="250" t="s">
        <v>50</v>
      </c>
      <c r="L155" s="255"/>
      <c r="M155" s="256" t="s">
        <v>50</v>
      </c>
      <c r="N155" s="257" t="s">
        <v>56</v>
      </c>
      <c r="O155" s="44"/>
      <c r="P155" s="215">
        <f>O155*H155</f>
        <v>0</v>
      </c>
      <c r="Q155" s="215">
        <v>0.18</v>
      </c>
      <c r="R155" s="215">
        <f>Q155*H155</f>
        <v>4.3632</v>
      </c>
      <c r="S155" s="215">
        <v>0</v>
      </c>
      <c r="T155" s="216">
        <f>S155*H155</f>
        <v>0</v>
      </c>
      <c r="AR155" s="25" t="s">
        <v>218</v>
      </c>
      <c r="AT155" s="25" t="s">
        <v>239</v>
      </c>
      <c r="AU155" s="25" t="s">
        <v>92</v>
      </c>
      <c r="AY155" s="25" t="s">
        <v>163</v>
      </c>
      <c r="BE155" s="217">
        <f>IF(N155="základní",J155,0)</f>
        <v>0</v>
      </c>
      <c r="BF155" s="217">
        <f>IF(N155="snížená",J155,0)</f>
        <v>0</v>
      </c>
      <c r="BG155" s="217">
        <f>IF(N155="zákl. přenesená",J155,0)</f>
        <v>0</v>
      </c>
      <c r="BH155" s="217">
        <f>IF(N155="sníž. přenesená",J155,0)</f>
        <v>0</v>
      </c>
      <c r="BI155" s="217">
        <f>IF(N155="nulová",J155,0)</f>
        <v>0</v>
      </c>
      <c r="BJ155" s="25" t="s">
        <v>25</v>
      </c>
      <c r="BK155" s="217">
        <f>ROUND(I155*H155,2)</f>
        <v>0</v>
      </c>
      <c r="BL155" s="25" t="s">
        <v>120</v>
      </c>
      <c r="BM155" s="25" t="s">
        <v>254</v>
      </c>
    </row>
    <row r="156" spans="2:65" s="1" customFormat="1" ht="27">
      <c r="B156" s="43"/>
      <c r="C156" s="65"/>
      <c r="D156" s="218" t="s">
        <v>172</v>
      </c>
      <c r="E156" s="65"/>
      <c r="F156" s="219" t="s">
        <v>255</v>
      </c>
      <c r="G156" s="65"/>
      <c r="H156" s="65"/>
      <c r="I156" s="174"/>
      <c r="J156" s="65"/>
      <c r="K156" s="65"/>
      <c r="L156" s="63"/>
      <c r="M156" s="220"/>
      <c r="N156" s="44"/>
      <c r="O156" s="44"/>
      <c r="P156" s="44"/>
      <c r="Q156" s="44"/>
      <c r="R156" s="44"/>
      <c r="S156" s="44"/>
      <c r="T156" s="80"/>
      <c r="AT156" s="25" t="s">
        <v>172</v>
      </c>
      <c r="AU156" s="25" t="s">
        <v>92</v>
      </c>
    </row>
    <row r="157" spans="2:65" s="12" customFormat="1" ht="13.5">
      <c r="B157" s="222"/>
      <c r="C157" s="223"/>
      <c r="D157" s="218" t="s">
        <v>176</v>
      </c>
      <c r="E157" s="224" t="s">
        <v>50</v>
      </c>
      <c r="F157" s="225" t="s">
        <v>250</v>
      </c>
      <c r="G157" s="223"/>
      <c r="H157" s="226" t="s">
        <v>50</v>
      </c>
      <c r="I157" s="227"/>
      <c r="J157" s="223"/>
      <c r="K157" s="223"/>
      <c r="L157" s="228"/>
      <c r="M157" s="229"/>
      <c r="N157" s="230"/>
      <c r="O157" s="230"/>
      <c r="P157" s="230"/>
      <c r="Q157" s="230"/>
      <c r="R157" s="230"/>
      <c r="S157" s="230"/>
      <c r="T157" s="231"/>
      <c r="AT157" s="232" t="s">
        <v>176</v>
      </c>
      <c r="AU157" s="232" t="s">
        <v>92</v>
      </c>
      <c r="AV157" s="12" t="s">
        <v>25</v>
      </c>
      <c r="AW157" s="12" t="s">
        <v>48</v>
      </c>
      <c r="AX157" s="12" t="s">
        <v>85</v>
      </c>
      <c r="AY157" s="232" t="s">
        <v>163</v>
      </c>
    </row>
    <row r="158" spans="2:65" s="13" customFormat="1" ht="13.5">
      <c r="B158" s="233"/>
      <c r="C158" s="234"/>
      <c r="D158" s="235" t="s">
        <v>176</v>
      </c>
      <c r="E158" s="236" t="s">
        <v>50</v>
      </c>
      <c r="F158" s="237" t="s">
        <v>256</v>
      </c>
      <c r="G158" s="234"/>
      <c r="H158" s="238">
        <v>24.24</v>
      </c>
      <c r="I158" s="239"/>
      <c r="J158" s="234"/>
      <c r="K158" s="234"/>
      <c r="L158" s="240"/>
      <c r="M158" s="241"/>
      <c r="N158" s="242"/>
      <c r="O158" s="242"/>
      <c r="P158" s="242"/>
      <c r="Q158" s="242"/>
      <c r="R158" s="242"/>
      <c r="S158" s="242"/>
      <c r="T158" s="243"/>
      <c r="AT158" s="244" t="s">
        <v>176</v>
      </c>
      <c r="AU158" s="244" t="s">
        <v>92</v>
      </c>
      <c r="AV158" s="13" t="s">
        <v>92</v>
      </c>
      <c r="AW158" s="13" t="s">
        <v>48</v>
      </c>
      <c r="AX158" s="13" t="s">
        <v>25</v>
      </c>
      <c r="AY158" s="244" t="s">
        <v>163</v>
      </c>
    </row>
    <row r="159" spans="2:65" s="1" customFormat="1" ht="31.5" customHeight="1">
      <c r="B159" s="43"/>
      <c r="C159" s="206" t="s">
        <v>226</v>
      </c>
      <c r="D159" s="206" t="s">
        <v>166</v>
      </c>
      <c r="E159" s="207" t="s">
        <v>257</v>
      </c>
      <c r="F159" s="208" t="s">
        <v>258</v>
      </c>
      <c r="G159" s="209" t="s">
        <v>198</v>
      </c>
      <c r="H159" s="210">
        <v>366</v>
      </c>
      <c r="I159" s="211"/>
      <c r="J159" s="212">
        <f>ROUND(I159*H159,2)</f>
        <v>0</v>
      </c>
      <c r="K159" s="208" t="s">
        <v>170</v>
      </c>
      <c r="L159" s="63"/>
      <c r="M159" s="213" t="s">
        <v>50</v>
      </c>
      <c r="N159" s="214" t="s">
        <v>56</v>
      </c>
      <c r="O159" s="44"/>
      <c r="P159" s="215">
        <f>O159*H159</f>
        <v>0</v>
      </c>
      <c r="Q159" s="215">
        <v>0.10100000000000001</v>
      </c>
      <c r="R159" s="215">
        <f>Q159*H159</f>
        <v>36.966000000000001</v>
      </c>
      <c r="S159" s="215">
        <v>0</v>
      </c>
      <c r="T159" s="216">
        <f>S159*H159</f>
        <v>0</v>
      </c>
      <c r="AR159" s="25" t="s">
        <v>120</v>
      </c>
      <c r="AT159" s="25" t="s">
        <v>166</v>
      </c>
      <c r="AU159" s="25" t="s">
        <v>92</v>
      </c>
      <c r="AY159" s="25" t="s">
        <v>163</v>
      </c>
      <c r="BE159" s="217">
        <f>IF(N159="základní",J159,0)</f>
        <v>0</v>
      </c>
      <c r="BF159" s="217">
        <f>IF(N159="snížená",J159,0)</f>
        <v>0</v>
      </c>
      <c r="BG159" s="217">
        <f>IF(N159="zákl. přenesená",J159,0)</f>
        <v>0</v>
      </c>
      <c r="BH159" s="217">
        <f>IF(N159="sníž. přenesená",J159,0)</f>
        <v>0</v>
      </c>
      <c r="BI159" s="217">
        <f>IF(N159="nulová",J159,0)</f>
        <v>0</v>
      </c>
      <c r="BJ159" s="25" t="s">
        <v>25</v>
      </c>
      <c r="BK159" s="217">
        <f>ROUND(I159*H159,2)</f>
        <v>0</v>
      </c>
      <c r="BL159" s="25" t="s">
        <v>120</v>
      </c>
      <c r="BM159" s="25" t="s">
        <v>259</v>
      </c>
    </row>
    <row r="160" spans="2:65" s="1" customFormat="1" ht="40.5">
      <c r="B160" s="43"/>
      <c r="C160" s="65"/>
      <c r="D160" s="218" t="s">
        <v>172</v>
      </c>
      <c r="E160" s="65"/>
      <c r="F160" s="219" t="s">
        <v>260</v>
      </c>
      <c r="G160" s="65"/>
      <c r="H160" s="65"/>
      <c r="I160" s="174"/>
      <c r="J160" s="65"/>
      <c r="K160" s="65"/>
      <c r="L160" s="63"/>
      <c r="M160" s="220"/>
      <c r="N160" s="44"/>
      <c r="O160" s="44"/>
      <c r="P160" s="44"/>
      <c r="Q160" s="44"/>
      <c r="R160" s="44"/>
      <c r="S160" s="44"/>
      <c r="T160" s="80"/>
      <c r="AT160" s="25" t="s">
        <v>172</v>
      </c>
      <c r="AU160" s="25" t="s">
        <v>92</v>
      </c>
    </row>
    <row r="161" spans="2:65" s="1" customFormat="1" ht="81">
      <c r="B161" s="43"/>
      <c r="C161" s="65"/>
      <c r="D161" s="218" t="s">
        <v>174</v>
      </c>
      <c r="E161" s="65"/>
      <c r="F161" s="221" t="s">
        <v>261</v>
      </c>
      <c r="G161" s="65"/>
      <c r="H161" s="65"/>
      <c r="I161" s="174"/>
      <c r="J161" s="65"/>
      <c r="K161" s="65"/>
      <c r="L161" s="63"/>
      <c r="M161" s="220"/>
      <c r="N161" s="44"/>
      <c r="O161" s="44"/>
      <c r="P161" s="44"/>
      <c r="Q161" s="44"/>
      <c r="R161" s="44"/>
      <c r="S161" s="44"/>
      <c r="T161" s="80"/>
      <c r="AT161" s="25" t="s">
        <v>174</v>
      </c>
      <c r="AU161" s="25" t="s">
        <v>92</v>
      </c>
    </row>
    <row r="162" spans="2:65" s="12" customFormat="1" ht="13.5">
      <c r="B162" s="222"/>
      <c r="C162" s="223"/>
      <c r="D162" s="218" t="s">
        <v>176</v>
      </c>
      <c r="E162" s="224" t="s">
        <v>50</v>
      </c>
      <c r="F162" s="225" t="s">
        <v>262</v>
      </c>
      <c r="G162" s="223"/>
      <c r="H162" s="226" t="s">
        <v>50</v>
      </c>
      <c r="I162" s="227"/>
      <c r="J162" s="223"/>
      <c r="K162" s="223"/>
      <c r="L162" s="228"/>
      <c r="M162" s="229"/>
      <c r="N162" s="230"/>
      <c r="O162" s="230"/>
      <c r="P162" s="230"/>
      <c r="Q162" s="230"/>
      <c r="R162" s="230"/>
      <c r="S162" s="230"/>
      <c r="T162" s="231"/>
      <c r="AT162" s="232" t="s">
        <v>176</v>
      </c>
      <c r="AU162" s="232" t="s">
        <v>92</v>
      </c>
      <c r="AV162" s="12" t="s">
        <v>25</v>
      </c>
      <c r="AW162" s="12" t="s">
        <v>48</v>
      </c>
      <c r="AX162" s="12" t="s">
        <v>85</v>
      </c>
      <c r="AY162" s="232" t="s">
        <v>163</v>
      </c>
    </row>
    <row r="163" spans="2:65" s="13" customFormat="1" ht="13.5">
      <c r="B163" s="233"/>
      <c r="C163" s="234"/>
      <c r="D163" s="235" t="s">
        <v>176</v>
      </c>
      <c r="E163" s="236" t="s">
        <v>50</v>
      </c>
      <c r="F163" s="237" t="s">
        <v>263</v>
      </c>
      <c r="G163" s="234"/>
      <c r="H163" s="238">
        <v>366</v>
      </c>
      <c r="I163" s="239"/>
      <c r="J163" s="234"/>
      <c r="K163" s="234"/>
      <c r="L163" s="240"/>
      <c r="M163" s="241"/>
      <c r="N163" s="242"/>
      <c r="O163" s="242"/>
      <c r="P163" s="242"/>
      <c r="Q163" s="242"/>
      <c r="R163" s="242"/>
      <c r="S163" s="242"/>
      <c r="T163" s="243"/>
      <c r="AT163" s="244" t="s">
        <v>176</v>
      </c>
      <c r="AU163" s="244" t="s">
        <v>92</v>
      </c>
      <c r="AV163" s="13" t="s">
        <v>92</v>
      </c>
      <c r="AW163" s="13" t="s">
        <v>48</v>
      </c>
      <c r="AX163" s="13" t="s">
        <v>85</v>
      </c>
      <c r="AY163" s="244" t="s">
        <v>163</v>
      </c>
    </row>
    <row r="164" spans="2:65" s="1" customFormat="1" ht="22.5" customHeight="1">
      <c r="B164" s="43"/>
      <c r="C164" s="248" t="s">
        <v>10</v>
      </c>
      <c r="D164" s="248" t="s">
        <v>239</v>
      </c>
      <c r="E164" s="249" t="s">
        <v>264</v>
      </c>
      <c r="F164" s="250" t="s">
        <v>265</v>
      </c>
      <c r="G164" s="251" t="s">
        <v>198</v>
      </c>
      <c r="H164" s="252">
        <v>369.66</v>
      </c>
      <c r="I164" s="253"/>
      <c r="J164" s="254">
        <f>ROUND(I164*H164,2)</f>
        <v>0</v>
      </c>
      <c r="K164" s="250" t="s">
        <v>50</v>
      </c>
      <c r="L164" s="255"/>
      <c r="M164" s="256" t="s">
        <v>50</v>
      </c>
      <c r="N164" s="257" t="s">
        <v>56</v>
      </c>
      <c r="O164" s="44"/>
      <c r="P164" s="215">
        <f>O164*H164</f>
        <v>0</v>
      </c>
      <c r="Q164" s="215">
        <v>0.12</v>
      </c>
      <c r="R164" s="215">
        <f>Q164*H164</f>
        <v>44.359200000000001</v>
      </c>
      <c r="S164" s="215">
        <v>0</v>
      </c>
      <c r="T164" s="216">
        <f>S164*H164</f>
        <v>0</v>
      </c>
      <c r="AR164" s="25" t="s">
        <v>218</v>
      </c>
      <c r="AT164" s="25" t="s">
        <v>239</v>
      </c>
      <c r="AU164" s="25" t="s">
        <v>92</v>
      </c>
      <c r="AY164" s="25" t="s">
        <v>163</v>
      </c>
      <c r="BE164" s="217">
        <f>IF(N164="základní",J164,0)</f>
        <v>0</v>
      </c>
      <c r="BF164" s="217">
        <f>IF(N164="snížená",J164,0)</f>
        <v>0</v>
      </c>
      <c r="BG164" s="217">
        <f>IF(N164="zákl. přenesená",J164,0)</f>
        <v>0</v>
      </c>
      <c r="BH164" s="217">
        <f>IF(N164="sníž. přenesená",J164,0)</f>
        <v>0</v>
      </c>
      <c r="BI164" s="217">
        <f>IF(N164="nulová",J164,0)</f>
        <v>0</v>
      </c>
      <c r="BJ164" s="25" t="s">
        <v>25</v>
      </c>
      <c r="BK164" s="217">
        <f>ROUND(I164*H164,2)</f>
        <v>0</v>
      </c>
      <c r="BL164" s="25" t="s">
        <v>120</v>
      </c>
      <c r="BM164" s="25" t="s">
        <v>266</v>
      </c>
    </row>
    <row r="165" spans="2:65" s="1" customFormat="1" ht="13.5">
      <c r="B165" s="43"/>
      <c r="C165" s="65"/>
      <c r="D165" s="218" t="s">
        <v>172</v>
      </c>
      <c r="E165" s="65"/>
      <c r="F165" s="219" t="s">
        <v>267</v>
      </c>
      <c r="G165" s="65"/>
      <c r="H165" s="65"/>
      <c r="I165" s="174"/>
      <c r="J165" s="65"/>
      <c r="K165" s="65"/>
      <c r="L165" s="63"/>
      <c r="M165" s="220"/>
      <c r="N165" s="44"/>
      <c r="O165" s="44"/>
      <c r="P165" s="44"/>
      <c r="Q165" s="44"/>
      <c r="R165" s="44"/>
      <c r="S165" s="44"/>
      <c r="T165" s="80"/>
      <c r="AT165" s="25" t="s">
        <v>172</v>
      </c>
      <c r="AU165" s="25" t="s">
        <v>92</v>
      </c>
    </row>
    <row r="166" spans="2:65" s="12" customFormat="1" ht="13.5">
      <c r="B166" s="222"/>
      <c r="C166" s="223"/>
      <c r="D166" s="218" t="s">
        <v>176</v>
      </c>
      <c r="E166" s="224" t="s">
        <v>50</v>
      </c>
      <c r="F166" s="225" t="s">
        <v>262</v>
      </c>
      <c r="G166" s="223"/>
      <c r="H166" s="226" t="s">
        <v>50</v>
      </c>
      <c r="I166" s="227"/>
      <c r="J166" s="223"/>
      <c r="K166" s="223"/>
      <c r="L166" s="228"/>
      <c r="M166" s="229"/>
      <c r="N166" s="230"/>
      <c r="O166" s="230"/>
      <c r="P166" s="230"/>
      <c r="Q166" s="230"/>
      <c r="R166" s="230"/>
      <c r="S166" s="230"/>
      <c r="T166" s="231"/>
      <c r="AT166" s="232" t="s">
        <v>176</v>
      </c>
      <c r="AU166" s="232" t="s">
        <v>92</v>
      </c>
      <c r="AV166" s="12" t="s">
        <v>25</v>
      </c>
      <c r="AW166" s="12" t="s">
        <v>48</v>
      </c>
      <c r="AX166" s="12" t="s">
        <v>85</v>
      </c>
      <c r="AY166" s="232" t="s">
        <v>163</v>
      </c>
    </row>
    <row r="167" spans="2:65" s="13" customFormat="1" ht="13.5">
      <c r="B167" s="233"/>
      <c r="C167" s="234"/>
      <c r="D167" s="235" t="s">
        <v>176</v>
      </c>
      <c r="E167" s="236" t="s">
        <v>50</v>
      </c>
      <c r="F167" s="237" t="s">
        <v>268</v>
      </c>
      <c r="G167" s="234"/>
      <c r="H167" s="238">
        <v>369.66</v>
      </c>
      <c r="I167" s="239"/>
      <c r="J167" s="234"/>
      <c r="K167" s="234"/>
      <c r="L167" s="240"/>
      <c r="M167" s="241"/>
      <c r="N167" s="242"/>
      <c r="O167" s="242"/>
      <c r="P167" s="242"/>
      <c r="Q167" s="242"/>
      <c r="R167" s="242"/>
      <c r="S167" s="242"/>
      <c r="T167" s="243"/>
      <c r="AT167" s="244" t="s">
        <v>176</v>
      </c>
      <c r="AU167" s="244" t="s">
        <v>92</v>
      </c>
      <c r="AV167" s="13" t="s">
        <v>92</v>
      </c>
      <c r="AW167" s="13" t="s">
        <v>48</v>
      </c>
      <c r="AX167" s="13" t="s">
        <v>85</v>
      </c>
      <c r="AY167" s="244" t="s">
        <v>163</v>
      </c>
    </row>
    <row r="168" spans="2:65" s="1" customFormat="1" ht="31.5" customHeight="1">
      <c r="B168" s="43"/>
      <c r="C168" s="206" t="s">
        <v>269</v>
      </c>
      <c r="D168" s="206" t="s">
        <v>166</v>
      </c>
      <c r="E168" s="207" t="s">
        <v>270</v>
      </c>
      <c r="F168" s="208" t="s">
        <v>271</v>
      </c>
      <c r="G168" s="209" t="s">
        <v>272</v>
      </c>
      <c r="H168" s="210">
        <v>230.8</v>
      </c>
      <c r="I168" s="211"/>
      <c r="J168" s="212">
        <f>ROUND(I168*H168,2)</f>
        <v>0</v>
      </c>
      <c r="K168" s="208" t="s">
        <v>170</v>
      </c>
      <c r="L168" s="63"/>
      <c r="M168" s="213" t="s">
        <v>50</v>
      </c>
      <c r="N168" s="214" t="s">
        <v>56</v>
      </c>
      <c r="O168" s="44"/>
      <c r="P168" s="215">
        <f>O168*H168</f>
        <v>0</v>
      </c>
      <c r="Q168" s="215">
        <v>0.15540000000000001</v>
      </c>
      <c r="R168" s="215">
        <f>Q168*H168</f>
        <v>35.866320000000002</v>
      </c>
      <c r="S168" s="215">
        <v>0</v>
      </c>
      <c r="T168" s="216">
        <f>S168*H168</f>
        <v>0</v>
      </c>
      <c r="AR168" s="25" t="s">
        <v>120</v>
      </c>
      <c r="AT168" s="25" t="s">
        <v>166</v>
      </c>
      <c r="AU168" s="25" t="s">
        <v>92</v>
      </c>
      <c r="AY168" s="25" t="s">
        <v>163</v>
      </c>
      <c r="BE168" s="217">
        <f>IF(N168="základní",J168,0)</f>
        <v>0</v>
      </c>
      <c r="BF168" s="217">
        <f>IF(N168="snížená",J168,0)</f>
        <v>0</v>
      </c>
      <c r="BG168" s="217">
        <f>IF(N168="zákl. přenesená",J168,0)</f>
        <v>0</v>
      </c>
      <c r="BH168" s="217">
        <f>IF(N168="sníž. přenesená",J168,0)</f>
        <v>0</v>
      </c>
      <c r="BI168" s="217">
        <f>IF(N168="nulová",J168,0)</f>
        <v>0</v>
      </c>
      <c r="BJ168" s="25" t="s">
        <v>25</v>
      </c>
      <c r="BK168" s="217">
        <f>ROUND(I168*H168,2)</f>
        <v>0</v>
      </c>
      <c r="BL168" s="25" t="s">
        <v>120</v>
      </c>
      <c r="BM168" s="25" t="s">
        <v>273</v>
      </c>
    </row>
    <row r="169" spans="2:65" s="1" customFormat="1" ht="40.5">
      <c r="B169" s="43"/>
      <c r="C169" s="65"/>
      <c r="D169" s="218" t="s">
        <v>172</v>
      </c>
      <c r="E169" s="65"/>
      <c r="F169" s="219" t="s">
        <v>274</v>
      </c>
      <c r="G169" s="65"/>
      <c r="H169" s="65"/>
      <c r="I169" s="174"/>
      <c r="J169" s="65"/>
      <c r="K169" s="65"/>
      <c r="L169" s="63"/>
      <c r="M169" s="220"/>
      <c r="N169" s="44"/>
      <c r="O169" s="44"/>
      <c r="P169" s="44"/>
      <c r="Q169" s="44"/>
      <c r="R169" s="44"/>
      <c r="S169" s="44"/>
      <c r="T169" s="80"/>
      <c r="AT169" s="25" t="s">
        <v>172</v>
      </c>
      <c r="AU169" s="25" t="s">
        <v>92</v>
      </c>
    </row>
    <row r="170" spans="2:65" s="1" customFormat="1" ht="94.5">
      <c r="B170" s="43"/>
      <c r="C170" s="65"/>
      <c r="D170" s="218" t="s">
        <v>174</v>
      </c>
      <c r="E170" s="65"/>
      <c r="F170" s="221" t="s">
        <v>275</v>
      </c>
      <c r="G170" s="65"/>
      <c r="H170" s="65"/>
      <c r="I170" s="174"/>
      <c r="J170" s="65"/>
      <c r="K170" s="65"/>
      <c r="L170" s="63"/>
      <c r="M170" s="220"/>
      <c r="N170" s="44"/>
      <c r="O170" s="44"/>
      <c r="P170" s="44"/>
      <c r="Q170" s="44"/>
      <c r="R170" s="44"/>
      <c r="S170" s="44"/>
      <c r="T170" s="80"/>
      <c r="AT170" s="25" t="s">
        <v>174</v>
      </c>
      <c r="AU170" s="25" t="s">
        <v>92</v>
      </c>
    </row>
    <row r="171" spans="2:65" s="12" customFormat="1" ht="13.5">
      <c r="B171" s="222"/>
      <c r="C171" s="223"/>
      <c r="D171" s="218" t="s">
        <v>176</v>
      </c>
      <c r="E171" s="224" t="s">
        <v>50</v>
      </c>
      <c r="F171" s="225" t="s">
        <v>276</v>
      </c>
      <c r="G171" s="223"/>
      <c r="H171" s="226" t="s">
        <v>50</v>
      </c>
      <c r="I171" s="227"/>
      <c r="J171" s="223"/>
      <c r="K171" s="223"/>
      <c r="L171" s="228"/>
      <c r="M171" s="229"/>
      <c r="N171" s="230"/>
      <c r="O171" s="230"/>
      <c r="P171" s="230"/>
      <c r="Q171" s="230"/>
      <c r="R171" s="230"/>
      <c r="S171" s="230"/>
      <c r="T171" s="231"/>
      <c r="AT171" s="232" t="s">
        <v>176</v>
      </c>
      <c r="AU171" s="232" t="s">
        <v>92</v>
      </c>
      <c r="AV171" s="12" t="s">
        <v>25</v>
      </c>
      <c r="AW171" s="12" t="s">
        <v>48</v>
      </c>
      <c r="AX171" s="12" t="s">
        <v>85</v>
      </c>
      <c r="AY171" s="232" t="s">
        <v>163</v>
      </c>
    </row>
    <row r="172" spans="2:65" s="13" customFormat="1" ht="13.5">
      <c r="B172" s="233"/>
      <c r="C172" s="234"/>
      <c r="D172" s="218" t="s">
        <v>176</v>
      </c>
      <c r="E172" s="245" t="s">
        <v>50</v>
      </c>
      <c r="F172" s="246" t="s">
        <v>277</v>
      </c>
      <c r="G172" s="234"/>
      <c r="H172" s="247">
        <v>179</v>
      </c>
      <c r="I172" s="239"/>
      <c r="J172" s="234"/>
      <c r="K172" s="234"/>
      <c r="L172" s="240"/>
      <c r="M172" s="241"/>
      <c r="N172" s="242"/>
      <c r="O172" s="242"/>
      <c r="P172" s="242"/>
      <c r="Q172" s="242"/>
      <c r="R172" s="242"/>
      <c r="S172" s="242"/>
      <c r="T172" s="243"/>
      <c r="AT172" s="244" t="s">
        <v>176</v>
      </c>
      <c r="AU172" s="244" t="s">
        <v>92</v>
      </c>
      <c r="AV172" s="13" t="s">
        <v>92</v>
      </c>
      <c r="AW172" s="13" t="s">
        <v>48</v>
      </c>
      <c r="AX172" s="13" t="s">
        <v>85</v>
      </c>
      <c r="AY172" s="244" t="s">
        <v>163</v>
      </c>
    </row>
    <row r="173" spans="2:65" s="12" customFormat="1" ht="13.5">
      <c r="B173" s="222"/>
      <c r="C173" s="223"/>
      <c r="D173" s="218" t="s">
        <v>176</v>
      </c>
      <c r="E173" s="224" t="s">
        <v>50</v>
      </c>
      <c r="F173" s="225" t="s">
        <v>278</v>
      </c>
      <c r="G173" s="223"/>
      <c r="H173" s="226" t="s">
        <v>50</v>
      </c>
      <c r="I173" s="227"/>
      <c r="J173" s="223"/>
      <c r="K173" s="223"/>
      <c r="L173" s="228"/>
      <c r="M173" s="229"/>
      <c r="N173" s="230"/>
      <c r="O173" s="230"/>
      <c r="P173" s="230"/>
      <c r="Q173" s="230"/>
      <c r="R173" s="230"/>
      <c r="S173" s="230"/>
      <c r="T173" s="231"/>
      <c r="AT173" s="232" t="s">
        <v>176</v>
      </c>
      <c r="AU173" s="232" t="s">
        <v>92</v>
      </c>
      <c r="AV173" s="12" t="s">
        <v>25</v>
      </c>
      <c r="AW173" s="12" t="s">
        <v>48</v>
      </c>
      <c r="AX173" s="12" t="s">
        <v>85</v>
      </c>
      <c r="AY173" s="232" t="s">
        <v>163</v>
      </c>
    </row>
    <row r="174" spans="2:65" s="13" customFormat="1" ht="13.5">
      <c r="B174" s="233"/>
      <c r="C174" s="234"/>
      <c r="D174" s="218" t="s">
        <v>176</v>
      </c>
      <c r="E174" s="245" t="s">
        <v>50</v>
      </c>
      <c r="F174" s="246" t="s">
        <v>279</v>
      </c>
      <c r="G174" s="234"/>
      <c r="H174" s="247">
        <v>0.8</v>
      </c>
      <c r="I174" s="239"/>
      <c r="J174" s="234"/>
      <c r="K174" s="234"/>
      <c r="L174" s="240"/>
      <c r="M174" s="241"/>
      <c r="N174" s="242"/>
      <c r="O174" s="242"/>
      <c r="P174" s="242"/>
      <c r="Q174" s="242"/>
      <c r="R174" s="242"/>
      <c r="S174" s="242"/>
      <c r="T174" s="243"/>
      <c r="AT174" s="244" t="s">
        <v>176</v>
      </c>
      <c r="AU174" s="244" t="s">
        <v>92</v>
      </c>
      <c r="AV174" s="13" t="s">
        <v>92</v>
      </c>
      <c r="AW174" s="13" t="s">
        <v>48</v>
      </c>
      <c r="AX174" s="13" t="s">
        <v>85</v>
      </c>
      <c r="AY174" s="244" t="s">
        <v>163</v>
      </c>
    </row>
    <row r="175" spans="2:65" s="12" customFormat="1" ht="13.5">
      <c r="B175" s="222"/>
      <c r="C175" s="223"/>
      <c r="D175" s="218" t="s">
        <v>176</v>
      </c>
      <c r="E175" s="224" t="s">
        <v>50</v>
      </c>
      <c r="F175" s="225" t="s">
        <v>280</v>
      </c>
      <c r="G175" s="223"/>
      <c r="H175" s="226" t="s">
        <v>50</v>
      </c>
      <c r="I175" s="227"/>
      <c r="J175" s="223"/>
      <c r="K175" s="223"/>
      <c r="L175" s="228"/>
      <c r="M175" s="229"/>
      <c r="N175" s="230"/>
      <c r="O175" s="230"/>
      <c r="P175" s="230"/>
      <c r="Q175" s="230"/>
      <c r="R175" s="230"/>
      <c r="S175" s="230"/>
      <c r="T175" s="231"/>
      <c r="AT175" s="232" t="s">
        <v>176</v>
      </c>
      <c r="AU175" s="232" t="s">
        <v>92</v>
      </c>
      <c r="AV175" s="12" t="s">
        <v>25</v>
      </c>
      <c r="AW175" s="12" t="s">
        <v>48</v>
      </c>
      <c r="AX175" s="12" t="s">
        <v>85</v>
      </c>
      <c r="AY175" s="232" t="s">
        <v>163</v>
      </c>
    </row>
    <row r="176" spans="2:65" s="13" customFormat="1" ht="13.5">
      <c r="B176" s="233"/>
      <c r="C176" s="234"/>
      <c r="D176" s="218" t="s">
        <v>176</v>
      </c>
      <c r="E176" s="245" t="s">
        <v>50</v>
      </c>
      <c r="F176" s="246" t="s">
        <v>281</v>
      </c>
      <c r="G176" s="234"/>
      <c r="H176" s="247">
        <v>37</v>
      </c>
      <c r="I176" s="239"/>
      <c r="J176" s="234"/>
      <c r="K176" s="234"/>
      <c r="L176" s="240"/>
      <c r="M176" s="241"/>
      <c r="N176" s="242"/>
      <c r="O176" s="242"/>
      <c r="P176" s="242"/>
      <c r="Q176" s="242"/>
      <c r="R176" s="242"/>
      <c r="S176" s="242"/>
      <c r="T176" s="243"/>
      <c r="AT176" s="244" t="s">
        <v>176</v>
      </c>
      <c r="AU176" s="244" t="s">
        <v>92</v>
      </c>
      <c r="AV176" s="13" t="s">
        <v>92</v>
      </c>
      <c r="AW176" s="13" t="s">
        <v>48</v>
      </c>
      <c r="AX176" s="13" t="s">
        <v>85</v>
      </c>
      <c r="AY176" s="244" t="s">
        <v>163</v>
      </c>
    </row>
    <row r="177" spans="2:65" s="12" customFormat="1" ht="13.5">
      <c r="B177" s="222"/>
      <c r="C177" s="223"/>
      <c r="D177" s="218" t="s">
        <v>176</v>
      </c>
      <c r="E177" s="224" t="s">
        <v>50</v>
      </c>
      <c r="F177" s="225" t="s">
        <v>282</v>
      </c>
      <c r="G177" s="223"/>
      <c r="H177" s="226" t="s">
        <v>50</v>
      </c>
      <c r="I177" s="227"/>
      <c r="J177" s="223"/>
      <c r="K177" s="223"/>
      <c r="L177" s="228"/>
      <c r="M177" s="229"/>
      <c r="N177" s="230"/>
      <c r="O177" s="230"/>
      <c r="P177" s="230"/>
      <c r="Q177" s="230"/>
      <c r="R177" s="230"/>
      <c r="S177" s="230"/>
      <c r="T177" s="231"/>
      <c r="AT177" s="232" t="s">
        <v>176</v>
      </c>
      <c r="AU177" s="232" t="s">
        <v>92</v>
      </c>
      <c r="AV177" s="12" t="s">
        <v>25</v>
      </c>
      <c r="AW177" s="12" t="s">
        <v>48</v>
      </c>
      <c r="AX177" s="12" t="s">
        <v>85</v>
      </c>
      <c r="AY177" s="232" t="s">
        <v>163</v>
      </c>
    </row>
    <row r="178" spans="2:65" s="13" customFormat="1" ht="13.5">
      <c r="B178" s="233"/>
      <c r="C178" s="234"/>
      <c r="D178" s="218" t="s">
        <v>176</v>
      </c>
      <c r="E178" s="245" t="s">
        <v>50</v>
      </c>
      <c r="F178" s="246" t="s">
        <v>213</v>
      </c>
      <c r="G178" s="234"/>
      <c r="H178" s="247">
        <v>7</v>
      </c>
      <c r="I178" s="239"/>
      <c r="J178" s="234"/>
      <c r="K178" s="234"/>
      <c r="L178" s="240"/>
      <c r="M178" s="241"/>
      <c r="N178" s="242"/>
      <c r="O178" s="242"/>
      <c r="P178" s="242"/>
      <c r="Q178" s="242"/>
      <c r="R178" s="242"/>
      <c r="S178" s="242"/>
      <c r="T178" s="243"/>
      <c r="AT178" s="244" t="s">
        <v>176</v>
      </c>
      <c r="AU178" s="244" t="s">
        <v>92</v>
      </c>
      <c r="AV178" s="13" t="s">
        <v>92</v>
      </c>
      <c r="AW178" s="13" t="s">
        <v>48</v>
      </c>
      <c r="AX178" s="13" t="s">
        <v>85</v>
      </c>
      <c r="AY178" s="244" t="s">
        <v>163</v>
      </c>
    </row>
    <row r="179" spans="2:65" s="12" customFormat="1" ht="13.5">
      <c r="B179" s="222"/>
      <c r="C179" s="223"/>
      <c r="D179" s="218" t="s">
        <v>176</v>
      </c>
      <c r="E179" s="224" t="s">
        <v>50</v>
      </c>
      <c r="F179" s="225" t="s">
        <v>283</v>
      </c>
      <c r="G179" s="223"/>
      <c r="H179" s="226" t="s">
        <v>50</v>
      </c>
      <c r="I179" s="227"/>
      <c r="J179" s="223"/>
      <c r="K179" s="223"/>
      <c r="L179" s="228"/>
      <c r="M179" s="229"/>
      <c r="N179" s="230"/>
      <c r="O179" s="230"/>
      <c r="P179" s="230"/>
      <c r="Q179" s="230"/>
      <c r="R179" s="230"/>
      <c r="S179" s="230"/>
      <c r="T179" s="231"/>
      <c r="AT179" s="232" t="s">
        <v>176</v>
      </c>
      <c r="AU179" s="232" t="s">
        <v>92</v>
      </c>
      <c r="AV179" s="12" t="s">
        <v>25</v>
      </c>
      <c r="AW179" s="12" t="s">
        <v>48</v>
      </c>
      <c r="AX179" s="12" t="s">
        <v>85</v>
      </c>
      <c r="AY179" s="232" t="s">
        <v>163</v>
      </c>
    </row>
    <row r="180" spans="2:65" s="13" customFormat="1" ht="13.5">
      <c r="B180" s="233"/>
      <c r="C180" s="234"/>
      <c r="D180" s="235" t="s">
        <v>176</v>
      </c>
      <c r="E180" s="236" t="s">
        <v>50</v>
      </c>
      <c r="F180" s="237" t="s">
        <v>213</v>
      </c>
      <c r="G180" s="234"/>
      <c r="H180" s="238">
        <v>7</v>
      </c>
      <c r="I180" s="239"/>
      <c r="J180" s="234"/>
      <c r="K180" s="234"/>
      <c r="L180" s="240"/>
      <c r="M180" s="241"/>
      <c r="N180" s="242"/>
      <c r="O180" s="242"/>
      <c r="P180" s="242"/>
      <c r="Q180" s="242"/>
      <c r="R180" s="242"/>
      <c r="S180" s="242"/>
      <c r="T180" s="243"/>
      <c r="AT180" s="244" t="s">
        <v>176</v>
      </c>
      <c r="AU180" s="244" t="s">
        <v>92</v>
      </c>
      <c r="AV180" s="13" t="s">
        <v>92</v>
      </c>
      <c r="AW180" s="13" t="s">
        <v>48</v>
      </c>
      <c r="AX180" s="13" t="s">
        <v>85</v>
      </c>
      <c r="AY180" s="244" t="s">
        <v>163</v>
      </c>
    </row>
    <row r="181" spans="2:65" s="1" customFormat="1" ht="22.5" customHeight="1">
      <c r="B181" s="43"/>
      <c r="C181" s="248" t="s">
        <v>284</v>
      </c>
      <c r="D181" s="248" t="s">
        <v>239</v>
      </c>
      <c r="E181" s="249" t="s">
        <v>285</v>
      </c>
      <c r="F181" s="250" t="s">
        <v>286</v>
      </c>
      <c r="G181" s="251" t="s">
        <v>287</v>
      </c>
      <c r="H181" s="252">
        <v>180.79</v>
      </c>
      <c r="I181" s="253"/>
      <c r="J181" s="254">
        <f>ROUND(I181*H181,2)</f>
        <v>0</v>
      </c>
      <c r="K181" s="250" t="s">
        <v>170</v>
      </c>
      <c r="L181" s="255"/>
      <c r="M181" s="256" t="s">
        <v>50</v>
      </c>
      <c r="N181" s="257" t="s">
        <v>56</v>
      </c>
      <c r="O181" s="44"/>
      <c r="P181" s="215">
        <f>O181*H181</f>
        <v>0</v>
      </c>
      <c r="Q181" s="215">
        <v>8.2100000000000006E-2</v>
      </c>
      <c r="R181" s="215">
        <f>Q181*H181</f>
        <v>14.842859000000001</v>
      </c>
      <c r="S181" s="215">
        <v>0</v>
      </c>
      <c r="T181" s="216">
        <f>S181*H181</f>
        <v>0</v>
      </c>
      <c r="AR181" s="25" t="s">
        <v>218</v>
      </c>
      <c r="AT181" s="25" t="s">
        <v>239</v>
      </c>
      <c r="AU181" s="25" t="s">
        <v>92</v>
      </c>
      <c r="AY181" s="25" t="s">
        <v>163</v>
      </c>
      <c r="BE181" s="217">
        <f>IF(N181="základní",J181,0)</f>
        <v>0</v>
      </c>
      <c r="BF181" s="217">
        <f>IF(N181="snížená",J181,0)</f>
        <v>0</v>
      </c>
      <c r="BG181" s="217">
        <f>IF(N181="zákl. přenesená",J181,0)</f>
        <v>0</v>
      </c>
      <c r="BH181" s="217">
        <f>IF(N181="sníž. přenesená",J181,0)</f>
        <v>0</v>
      </c>
      <c r="BI181" s="217">
        <f>IF(N181="nulová",J181,0)</f>
        <v>0</v>
      </c>
      <c r="BJ181" s="25" t="s">
        <v>25</v>
      </c>
      <c r="BK181" s="217">
        <f>ROUND(I181*H181,2)</f>
        <v>0</v>
      </c>
      <c r="BL181" s="25" t="s">
        <v>120</v>
      </c>
      <c r="BM181" s="25" t="s">
        <v>288</v>
      </c>
    </row>
    <row r="182" spans="2:65" s="1" customFormat="1" ht="13.5">
      <c r="B182" s="43"/>
      <c r="C182" s="65"/>
      <c r="D182" s="218" t="s">
        <v>172</v>
      </c>
      <c r="E182" s="65"/>
      <c r="F182" s="219" t="s">
        <v>289</v>
      </c>
      <c r="G182" s="65"/>
      <c r="H182" s="65"/>
      <c r="I182" s="174"/>
      <c r="J182" s="65"/>
      <c r="K182" s="65"/>
      <c r="L182" s="63"/>
      <c r="M182" s="220"/>
      <c r="N182" s="44"/>
      <c r="O182" s="44"/>
      <c r="P182" s="44"/>
      <c r="Q182" s="44"/>
      <c r="R182" s="44"/>
      <c r="S182" s="44"/>
      <c r="T182" s="80"/>
      <c r="AT182" s="25" t="s">
        <v>172</v>
      </c>
      <c r="AU182" s="25" t="s">
        <v>92</v>
      </c>
    </row>
    <row r="183" spans="2:65" s="12" customFormat="1" ht="13.5">
      <c r="B183" s="222"/>
      <c r="C183" s="223"/>
      <c r="D183" s="218" t="s">
        <v>176</v>
      </c>
      <c r="E183" s="224" t="s">
        <v>50</v>
      </c>
      <c r="F183" s="225" t="s">
        <v>290</v>
      </c>
      <c r="G183" s="223"/>
      <c r="H183" s="226" t="s">
        <v>50</v>
      </c>
      <c r="I183" s="227"/>
      <c r="J183" s="223"/>
      <c r="K183" s="223"/>
      <c r="L183" s="228"/>
      <c r="M183" s="229"/>
      <c r="N183" s="230"/>
      <c r="O183" s="230"/>
      <c r="P183" s="230"/>
      <c r="Q183" s="230"/>
      <c r="R183" s="230"/>
      <c r="S183" s="230"/>
      <c r="T183" s="231"/>
      <c r="AT183" s="232" t="s">
        <v>176</v>
      </c>
      <c r="AU183" s="232" t="s">
        <v>92</v>
      </c>
      <c r="AV183" s="12" t="s">
        <v>25</v>
      </c>
      <c r="AW183" s="12" t="s">
        <v>48</v>
      </c>
      <c r="AX183" s="12" t="s">
        <v>85</v>
      </c>
      <c r="AY183" s="232" t="s">
        <v>163</v>
      </c>
    </row>
    <row r="184" spans="2:65" s="13" customFormat="1" ht="13.5">
      <c r="B184" s="233"/>
      <c r="C184" s="234"/>
      <c r="D184" s="235" t="s">
        <v>176</v>
      </c>
      <c r="E184" s="236" t="s">
        <v>50</v>
      </c>
      <c r="F184" s="237" t="s">
        <v>291</v>
      </c>
      <c r="G184" s="234"/>
      <c r="H184" s="238">
        <v>180.79</v>
      </c>
      <c r="I184" s="239"/>
      <c r="J184" s="234"/>
      <c r="K184" s="234"/>
      <c r="L184" s="240"/>
      <c r="M184" s="241"/>
      <c r="N184" s="242"/>
      <c r="O184" s="242"/>
      <c r="P184" s="242"/>
      <c r="Q184" s="242"/>
      <c r="R184" s="242"/>
      <c r="S184" s="242"/>
      <c r="T184" s="243"/>
      <c r="AT184" s="244" t="s">
        <v>176</v>
      </c>
      <c r="AU184" s="244" t="s">
        <v>92</v>
      </c>
      <c r="AV184" s="13" t="s">
        <v>92</v>
      </c>
      <c r="AW184" s="13" t="s">
        <v>48</v>
      </c>
      <c r="AX184" s="13" t="s">
        <v>85</v>
      </c>
      <c r="AY184" s="244" t="s">
        <v>163</v>
      </c>
    </row>
    <row r="185" spans="2:65" s="1" customFormat="1" ht="22.5" customHeight="1">
      <c r="B185" s="43"/>
      <c r="C185" s="248" t="s">
        <v>292</v>
      </c>
      <c r="D185" s="248" t="s">
        <v>239</v>
      </c>
      <c r="E185" s="249" t="s">
        <v>293</v>
      </c>
      <c r="F185" s="250" t="s">
        <v>294</v>
      </c>
      <c r="G185" s="251" t="s">
        <v>287</v>
      </c>
      <c r="H185" s="252">
        <v>14.14</v>
      </c>
      <c r="I185" s="253"/>
      <c r="J185" s="254">
        <f>ROUND(I185*H185,2)</f>
        <v>0</v>
      </c>
      <c r="K185" s="250" t="s">
        <v>170</v>
      </c>
      <c r="L185" s="255"/>
      <c r="M185" s="256" t="s">
        <v>50</v>
      </c>
      <c r="N185" s="257" t="s">
        <v>56</v>
      </c>
      <c r="O185" s="44"/>
      <c r="P185" s="215">
        <f>O185*H185</f>
        <v>0</v>
      </c>
      <c r="Q185" s="215">
        <v>6.4000000000000001E-2</v>
      </c>
      <c r="R185" s="215">
        <f>Q185*H185</f>
        <v>0.9049600000000001</v>
      </c>
      <c r="S185" s="215">
        <v>0</v>
      </c>
      <c r="T185" s="216">
        <f>S185*H185</f>
        <v>0</v>
      </c>
      <c r="AR185" s="25" t="s">
        <v>218</v>
      </c>
      <c r="AT185" s="25" t="s">
        <v>239</v>
      </c>
      <c r="AU185" s="25" t="s">
        <v>92</v>
      </c>
      <c r="AY185" s="25" t="s">
        <v>163</v>
      </c>
      <c r="BE185" s="217">
        <f>IF(N185="základní",J185,0)</f>
        <v>0</v>
      </c>
      <c r="BF185" s="217">
        <f>IF(N185="snížená",J185,0)</f>
        <v>0</v>
      </c>
      <c r="BG185" s="217">
        <f>IF(N185="zákl. přenesená",J185,0)</f>
        <v>0</v>
      </c>
      <c r="BH185" s="217">
        <f>IF(N185="sníž. přenesená",J185,0)</f>
        <v>0</v>
      </c>
      <c r="BI185" s="217">
        <f>IF(N185="nulová",J185,0)</f>
        <v>0</v>
      </c>
      <c r="BJ185" s="25" t="s">
        <v>25</v>
      </c>
      <c r="BK185" s="217">
        <f>ROUND(I185*H185,2)</f>
        <v>0</v>
      </c>
      <c r="BL185" s="25" t="s">
        <v>120</v>
      </c>
      <c r="BM185" s="25" t="s">
        <v>295</v>
      </c>
    </row>
    <row r="186" spans="2:65" s="1" customFormat="1" ht="13.5">
      <c r="B186" s="43"/>
      <c r="C186" s="65"/>
      <c r="D186" s="218" t="s">
        <v>172</v>
      </c>
      <c r="E186" s="65"/>
      <c r="F186" s="219" t="s">
        <v>296</v>
      </c>
      <c r="G186" s="65"/>
      <c r="H186" s="65"/>
      <c r="I186" s="174"/>
      <c r="J186" s="65"/>
      <c r="K186" s="65"/>
      <c r="L186" s="63"/>
      <c r="M186" s="220"/>
      <c r="N186" s="44"/>
      <c r="O186" s="44"/>
      <c r="P186" s="44"/>
      <c r="Q186" s="44"/>
      <c r="R186" s="44"/>
      <c r="S186" s="44"/>
      <c r="T186" s="80"/>
      <c r="AT186" s="25" t="s">
        <v>172</v>
      </c>
      <c r="AU186" s="25" t="s">
        <v>92</v>
      </c>
    </row>
    <row r="187" spans="2:65" s="12" customFormat="1" ht="13.5">
      <c r="B187" s="222"/>
      <c r="C187" s="223"/>
      <c r="D187" s="218" t="s">
        <v>176</v>
      </c>
      <c r="E187" s="224" t="s">
        <v>50</v>
      </c>
      <c r="F187" s="225" t="s">
        <v>297</v>
      </c>
      <c r="G187" s="223"/>
      <c r="H187" s="226" t="s">
        <v>50</v>
      </c>
      <c r="I187" s="227"/>
      <c r="J187" s="223"/>
      <c r="K187" s="223"/>
      <c r="L187" s="228"/>
      <c r="M187" s="229"/>
      <c r="N187" s="230"/>
      <c r="O187" s="230"/>
      <c r="P187" s="230"/>
      <c r="Q187" s="230"/>
      <c r="R187" s="230"/>
      <c r="S187" s="230"/>
      <c r="T187" s="231"/>
      <c r="AT187" s="232" t="s">
        <v>176</v>
      </c>
      <c r="AU187" s="232" t="s">
        <v>92</v>
      </c>
      <c r="AV187" s="12" t="s">
        <v>25</v>
      </c>
      <c r="AW187" s="12" t="s">
        <v>48</v>
      </c>
      <c r="AX187" s="12" t="s">
        <v>85</v>
      </c>
      <c r="AY187" s="232" t="s">
        <v>163</v>
      </c>
    </row>
    <row r="188" spans="2:65" s="13" customFormat="1" ht="13.5">
      <c r="B188" s="233"/>
      <c r="C188" s="234"/>
      <c r="D188" s="218" t="s">
        <v>176</v>
      </c>
      <c r="E188" s="245" t="s">
        <v>50</v>
      </c>
      <c r="F188" s="246" t="s">
        <v>298</v>
      </c>
      <c r="G188" s="234"/>
      <c r="H188" s="247">
        <v>7.07</v>
      </c>
      <c r="I188" s="239"/>
      <c r="J188" s="234"/>
      <c r="K188" s="234"/>
      <c r="L188" s="240"/>
      <c r="M188" s="241"/>
      <c r="N188" s="242"/>
      <c r="O188" s="242"/>
      <c r="P188" s="242"/>
      <c r="Q188" s="242"/>
      <c r="R188" s="242"/>
      <c r="S188" s="242"/>
      <c r="T188" s="243"/>
      <c r="AT188" s="244" t="s">
        <v>176</v>
      </c>
      <c r="AU188" s="244" t="s">
        <v>92</v>
      </c>
      <c r="AV188" s="13" t="s">
        <v>92</v>
      </c>
      <c r="AW188" s="13" t="s">
        <v>48</v>
      </c>
      <c r="AX188" s="13" t="s">
        <v>85</v>
      </c>
      <c r="AY188" s="244" t="s">
        <v>163</v>
      </c>
    </row>
    <row r="189" spans="2:65" s="12" customFormat="1" ht="13.5">
      <c r="B189" s="222"/>
      <c r="C189" s="223"/>
      <c r="D189" s="218" t="s">
        <v>176</v>
      </c>
      <c r="E189" s="224" t="s">
        <v>50</v>
      </c>
      <c r="F189" s="225" t="s">
        <v>283</v>
      </c>
      <c r="G189" s="223"/>
      <c r="H189" s="226" t="s">
        <v>50</v>
      </c>
      <c r="I189" s="227"/>
      <c r="J189" s="223"/>
      <c r="K189" s="223"/>
      <c r="L189" s="228"/>
      <c r="M189" s="229"/>
      <c r="N189" s="230"/>
      <c r="O189" s="230"/>
      <c r="P189" s="230"/>
      <c r="Q189" s="230"/>
      <c r="R189" s="230"/>
      <c r="S189" s="230"/>
      <c r="T189" s="231"/>
      <c r="AT189" s="232" t="s">
        <v>176</v>
      </c>
      <c r="AU189" s="232" t="s">
        <v>92</v>
      </c>
      <c r="AV189" s="12" t="s">
        <v>25</v>
      </c>
      <c r="AW189" s="12" t="s">
        <v>48</v>
      </c>
      <c r="AX189" s="12" t="s">
        <v>85</v>
      </c>
      <c r="AY189" s="232" t="s">
        <v>163</v>
      </c>
    </row>
    <row r="190" spans="2:65" s="13" customFormat="1" ht="13.5">
      <c r="B190" s="233"/>
      <c r="C190" s="234"/>
      <c r="D190" s="235" t="s">
        <v>176</v>
      </c>
      <c r="E190" s="236" t="s">
        <v>50</v>
      </c>
      <c r="F190" s="237" t="s">
        <v>298</v>
      </c>
      <c r="G190" s="234"/>
      <c r="H190" s="238">
        <v>7.07</v>
      </c>
      <c r="I190" s="239"/>
      <c r="J190" s="234"/>
      <c r="K190" s="234"/>
      <c r="L190" s="240"/>
      <c r="M190" s="241"/>
      <c r="N190" s="242"/>
      <c r="O190" s="242"/>
      <c r="P190" s="242"/>
      <c r="Q190" s="242"/>
      <c r="R190" s="242"/>
      <c r="S190" s="242"/>
      <c r="T190" s="243"/>
      <c r="AT190" s="244" t="s">
        <v>176</v>
      </c>
      <c r="AU190" s="244" t="s">
        <v>92</v>
      </c>
      <c r="AV190" s="13" t="s">
        <v>92</v>
      </c>
      <c r="AW190" s="13" t="s">
        <v>48</v>
      </c>
      <c r="AX190" s="13" t="s">
        <v>85</v>
      </c>
      <c r="AY190" s="244" t="s">
        <v>163</v>
      </c>
    </row>
    <row r="191" spans="2:65" s="1" customFormat="1" ht="22.5" customHeight="1">
      <c r="B191" s="43"/>
      <c r="C191" s="248" t="s">
        <v>237</v>
      </c>
      <c r="D191" s="248" t="s">
        <v>239</v>
      </c>
      <c r="E191" s="249" t="s">
        <v>299</v>
      </c>
      <c r="F191" s="250" t="s">
        <v>300</v>
      </c>
      <c r="G191" s="251" t="s">
        <v>287</v>
      </c>
      <c r="H191" s="252">
        <v>37.369999999999997</v>
      </c>
      <c r="I191" s="253"/>
      <c r="J191" s="254">
        <f>ROUND(I191*H191,2)</f>
        <v>0</v>
      </c>
      <c r="K191" s="250" t="s">
        <v>170</v>
      </c>
      <c r="L191" s="255"/>
      <c r="M191" s="256" t="s">
        <v>50</v>
      </c>
      <c r="N191" s="257" t="s">
        <v>56</v>
      </c>
      <c r="O191" s="44"/>
      <c r="P191" s="215">
        <f>O191*H191</f>
        <v>0</v>
      </c>
      <c r="Q191" s="215">
        <v>4.8300000000000003E-2</v>
      </c>
      <c r="R191" s="215">
        <f>Q191*H191</f>
        <v>1.8049709999999999</v>
      </c>
      <c r="S191" s="215">
        <v>0</v>
      </c>
      <c r="T191" s="216">
        <f>S191*H191</f>
        <v>0</v>
      </c>
      <c r="AR191" s="25" t="s">
        <v>218</v>
      </c>
      <c r="AT191" s="25" t="s">
        <v>239</v>
      </c>
      <c r="AU191" s="25" t="s">
        <v>92</v>
      </c>
      <c r="AY191" s="25" t="s">
        <v>163</v>
      </c>
      <c r="BE191" s="217">
        <f>IF(N191="základní",J191,0)</f>
        <v>0</v>
      </c>
      <c r="BF191" s="217">
        <f>IF(N191="snížená",J191,0)</f>
        <v>0</v>
      </c>
      <c r="BG191" s="217">
        <f>IF(N191="zákl. přenesená",J191,0)</f>
        <v>0</v>
      </c>
      <c r="BH191" s="217">
        <f>IF(N191="sníž. přenesená",J191,0)</f>
        <v>0</v>
      </c>
      <c r="BI191" s="217">
        <f>IF(N191="nulová",J191,0)</f>
        <v>0</v>
      </c>
      <c r="BJ191" s="25" t="s">
        <v>25</v>
      </c>
      <c r="BK191" s="217">
        <f>ROUND(I191*H191,2)</f>
        <v>0</v>
      </c>
      <c r="BL191" s="25" t="s">
        <v>120</v>
      </c>
      <c r="BM191" s="25" t="s">
        <v>301</v>
      </c>
    </row>
    <row r="192" spans="2:65" s="1" customFormat="1" ht="13.5">
      <c r="B192" s="43"/>
      <c r="C192" s="65"/>
      <c r="D192" s="218" t="s">
        <v>172</v>
      </c>
      <c r="E192" s="65"/>
      <c r="F192" s="219" t="s">
        <v>302</v>
      </c>
      <c r="G192" s="65"/>
      <c r="H192" s="65"/>
      <c r="I192" s="174"/>
      <c r="J192" s="65"/>
      <c r="K192" s="65"/>
      <c r="L192" s="63"/>
      <c r="M192" s="220"/>
      <c r="N192" s="44"/>
      <c r="O192" s="44"/>
      <c r="P192" s="44"/>
      <c r="Q192" s="44"/>
      <c r="R192" s="44"/>
      <c r="S192" s="44"/>
      <c r="T192" s="80"/>
      <c r="AT192" s="25" t="s">
        <v>172</v>
      </c>
      <c r="AU192" s="25" t="s">
        <v>92</v>
      </c>
    </row>
    <row r="193" spans="2:65" s="12" customFormat="1" ht="13.5">
      <c r="B193" s="222"/>
      <c r="C193" s="223"/>
      <c r="D193" s="218" t="s">
        <v>176</v>
      </c>
      <c r="E193" s="224" t="s">
        <v>50</v>
      </c>
      <c r="F193" s="225" t="s">
        <v>303</v>
      </c>
      <c r="G193" s="223"/>
      <c r="H193" s="226" t="s">
        <v>50</v>
      </c>
      <c r="I193" s="227"/>
      <c r="J193" s="223"/>
      <c r="K193" s="223"/>
      <c r="L193" s="228"/>
      <c r="M193" s="229"/>
      <c r="N193" s="230"/>
      <c r="O193" s="230"/>
      <c r="P193" s="230"/>
      <c r="Q193" s="230"/>
      <c r="R193" s="230"/>
      <c r="S193" s="230"/>
      <c r="T193" s="231"/>
      <c r="AT193" s="232" t="s">
        <v>176</v>
      </c>
      <c r="AU193" s="232" t="s">
        <v>92</v>
      </c>
      <c r="AV193" s="12" t="s">
        <v>25</v>
      </c>
      <c r="AW193" s="12" t="s">
        <v>48</v>
      </c>
      <c r="AX193" s="12" t="s">
        <v>85</v>
      </c>
      <c r="AY193" s="232" t="s">
        <v>163</v>
      </c>
    </row>
    <row r="194" spans="2:65" s="13" customFormat="1" ht="13.5">
      <c r="B194" s="233"/>
      <c r="C194" s="234"/>
      <c r="D194" s="235" t="s">
        <v>176</v>
      </c>
      <c r="E194" s="236" t="s">
        <v>50</v>
      </c>
      <c r="F194" s="237" t="s">
        <v>304</v>
      </c>
      <c r="G194" s="234"/>
      <c r="H194" s="238">
        <v>37.369999999999997</v>
      </c>
      <c r="I194" s="239"/>
      <c r="J194" s="234"/>
      <c r="K194" s="234"/>
      <c r="L194" s="240"/>
      <c r="M194" s="241"/>
      <c r="N194" s="242"/>
      <c r="O194" s="242"/>
      <c r="P194" s="242"/>
      <c r="Q194" s="242"/>
      <c r="R194" s="242"/>
      <c r="S194" s="242"/>
      <c r="T194" s="243"/>
      <c r="AT194" s="244" t="s">
        <v>176</v>
      </c>
      <c r="AU194" s="244" t="s">
        <v>92</v>
      </c>
      <c r="AV194" s="13" t="s">
        <v>92</v>
      </c>
      <c r="AW194" s="13" t="s">
        <v>48</v>
      </c>
      <c r="AX194" s="13" t="s">
        <v>85</v>
      </c>
      <c r="AY194" s="244" t="s">
        <v>163</v>
      </c>
    </row>
    <row r="195" spans="2:65" s="1" customFormat="1" ht="22.5" customHeight="1">
      <c r="B195" s="43"/>
      <c r="C195" s="248" t="s">
        <v>305</v>
      </c>
      <c r="D195" s="248" t="s">
        <v>239</v>
      </c>
      <c r="E195" s="249" t="s">
        <v>306</v>
      </c>
      <c r="F195" s="250" t="s">
        <v>307</v>
      </c>
      <c r="G195" s="251" t="s">
        <v>287</v>
      </c>
      <c r="H195" s="252">
        <v>1.01</v>
      </c>
      <c r="I195" s="253"/>
      <c r="J195" s="254">
        <f>ROUND(I195*H195,2)</f>
        <v>0</v>
      </c>
      <c r="K195" s="250" t="s">
        <v>170</v>
      </c>
      <c r="L195" s="255"/>
      <c r="M195" s="256" t="s">
        <v>50</v>
      </c>
      <c r="N195" s="257" t="s">
        <v>56</v>
      </c>
      <c r="O195" s="44"/>
      <c r="P195" s="215">
        <f>O195*H195</f>
        <v>0</v>
      </c>
      <c r="Q195" s="215">
        <v>5.8500000000000003E-2</v>
      </c>
      <c r="R195" s="215">
        <f>Q195*H195</f>
        <v>5.9085000000000006E-2</v>
      </c>
      <c r="S195" s="215">
        <v>0</v>
      </c>
      <c r="T195" s="216">
        <f>S195*H195</f>
        <v>0</v>
      </c>
      <c r="AR195" s="25" t="s">
        <v>218</v>
      </c>
      <c r="AT195" s="25" t="s">
        <v>239</v>
      </c>
      <c r="AU195" s="25" t="s">
        <v>92</v>
      </c>
      <c r="AY195" s="25" t="s">
        <v>163</v>
      </c>
      <c r="BE195" s="217">
        <f>IF(N195="základní",J195,0)</f>
        <v>0</v>
      </c>
      <c r="BF195" s="217">
        <f>IF(N195="snížená",J195,0)</f>
        <v>0</v>
      </c>
      <c r="BG195" s="217">
        <f>IF(N195="zákl. přenesená",J195,0)</f>
        <v>0</v>
      </c>
      <c r="BH195" s="217">
        <f>IF(N195="sníž. přenesená",J195,0)</f>
        <v>0</v>
      </c>
      <c r="BI195" s="217">
        <f>IF(N195="nulová",J195,0)</f>
        <v>0</v>
      </c>
      <c r="BJ195" s="25" t="s">
        <v>25</v>
      </c>
      <c r="BK195" s="217">
        <f>ROUND(I195*H195,2)</f>
        <v>0</v>
      </c>
      <c r="BL195" s="25" t="s">
        <v>120</v>
      </c>
      <c r="BM195" s="25" t="s">
        <v>308</v>
      </c>
    </row>
    <row r="196" spans="2:65" s="1" customFormat="1" ht="13.5">
      <c r="B196" s="43"/>
      <c r="C196" s="65"/>
      <c r="D196" s="218" t="s">
        <v>172</v>
      </c>
      <c r="E196" s="65"/>
      <c r="F196" s="219" t="s">
        <v>309</v>
      </c>
      <c r="G196" s="65"/>
      <c r="H196" s="65"/>
      <c r="I196" s="174"/>
      <c r="J196" s="65"/>
      <c r="K196" s="65"/>
      <c r="L196" s="63"/>
      <c r="M196" s="220"/>
      <c r="N196" s="44"/>
      <c r="O196" s="44"/>
      <c r="P196" s="44"/>
      <c r="Q196" s="44"/>
      <c r="R196" s="44"/>
      <c r="S196" s="44"/>
      <c r="T196" s="80"/>
      <c r="AT196" s="25" t="s">
        <v>172</v>
      </c>
      <c r="AU196" s="25" t="s">
        <v>92</v>
      </c>
    </row>
    <row r="197" spans="2:65" s="12" customFormat="1" ht="13.5">
      <c r="B197" s="222"/>
      <c r="C197" s="223"/>
      <c r="D197" s="218" t="s">
        <v>176</v>
      </c>
      <c r="E197" s="224" t="s">
        <v>50</v>
      </c>
      <c r="F197" s="225" t="s">
        <v>310</v>
      </c>
      <c r="G197" s="223"/>
      <c r="H197" s="226" t="s">
        <v>50</v>
      </c>
      <c r="I197" s="227"/>
      <c r="J197" s="223"/>
      <c r="K197" s="223"/>
      <c r="L197" s="228"/>
      <c r="M197" s="229"/>
      <c r="N197" s="230"/>
      <c r="O197" s="230"/>
      <c r="P197" s="230"/>
      <c r="Q197" s="230"/>
      <c r="R197" s="230"/>
      <c r="S197" s="230"/>
      <c r="T197" s="231"/>
      <c r="AT197" s="232" t="s">
        <v>176</v>
      </c>
      <c r="AU197" s="232" t="s">
        <v>92</v>
      </c>
      <c r="AV197" s="12" t="s">
        <v>25</v>
      </c>
      <c r="AW197" s="12" t="s">
        <v>48</v>
      </c>
      <c r="AX197" s="12" t="s">
        <v>85</v>
      </c>
      <c r="AY197" s="232" t="s">
        <v>163</v>
      </c>
    </row>
    <row r="198" spans="2:65" s="13" customFormat="1" ht="13.5">
      <c r="B198" s="233"/>
      <c r="C198" s="234"/>
      <c r="D198" s="235" t="s">
        <v>176</v>
      </c>
      <c r="E198" s="236" t="s">
        <v>50</v>
      </c>
      <c r="F198" s="237" t="s">
        <v>311</v>
      </c>
      <c r="G198" s="234"/>
      <c r="H198" s="238">
        <v>1.01</v>
      </c>
      <c r="I198" s="239"/>
      <c r="J198" s="234"/>
      <c r="K198" s="234"/>
      <c r="L198" s="240"/>
      <c r="M198" s="241"/>
      <c r="N198" s="242"/>
      <c r="O198" s="242"/>
      <c r="P198" s="242"/>
      <c r="Q198" s="242"/>
      <c r="R198" s="242"/>
      <c r="S198" s="242"/>
      <c r="T198" s="243"/>
      <c r="AT198" s="244" t="s">
        <v>176</v>
      </c>
      <c r="AU198" s="244" t="s">
        <v>92</v>
      </c>
      <c r="AV198" s="13" t="s">
        <v>92</v>
      </c>
      <c r="AW198" s="13" t="s">
        <v>48</v>
      </c>
      <c r="AX198" s="13" t="s">
        <v>85</v>
      </c>
      <c r="AY198" s="244" t="s">
        <v>163</v>
      </c>
    </row>
    <row r="199" spans="2:65" s="1" customFormat="1" ht="31.5" customHeight="1">
      <c r="B199" s="43"/>
      <c r="C199" s="206" t="s">
        <v>9</v>
      </c>
      <c r="D199" s="206" t="s">
        <v>166</v>
      </c>
      <c r="E199" s="207" t="s">
        <v>312</v>
      </c>
      <c r="F199" s="208" t="s">
        <v>313</v>
      </c>
      <c r="G199" s="209" t="s">
        <v>272</v>
      </c>
      <c r="H199" s="210">
        <v>171</v>
      </c>
      <c r="I199" s="211"/>
      <c r="J199" s="212">
        <f>ROUND(I199*H199,2)</f>
        <v>0</v>
      </c>
      <c r="K199" s="208" t="s">
        <v>170</v>
      </c>
      <c r="L199" s="63"/>
      <c r="M199" s="213" t="s">
        <v>50</v>
      </c>
      <c r="N199" s="214" t="s">
        <v>56</v>
      </c>
      <c r="O199" s="44"/>
      <c r="P199" s="215">
        <f>O199*H199</f>
        <v>0</v>
      </c>
      <c r="Q199" s="215">
        <v>0.1295</v>
      </c>
      <c r="R199" s="215">
        <f>Q199*H199</f>
        <v>22.144500000000001</v>
      </c>
      <c r="S199" s="215">
        <v>0</v>
      </c>
      <c r="T199" s="216">
        <f>S199*H199</f>
        <v>0</v>
      </c>
      <c r="AR199" s="25" t="s">
        <v>120</v>
      </c>
      <c r="AT199" s="25" t="s">
        <v>166</v>
      </c>
      <c r="AU199" s="25" t="s">
        <v>92</v>
      </c>
      <c r="AY199" s="25" t="s">
        <v>163</v>
      </c>
      <c r="BE199" s="217">
        <f>IF(N199="základní",J199,0)</f>
        <v>0</v>
      </c>
      <c r="BF199" s="217">
        <f>IF(N199="snížená",J199,0)</f>
        <v>0</v>
      </c>
      <c r="BG199" s="217">
        <f>IF(N199="zákl. přenesená",J199,0)</f>
        <v>0</v>
      </c>
      <c r="BH199" s="217">
        <f>IF(N199="sníž. přenesená",J199,0)</f>
        <v>0</v>
      </c>
      <c r="BI199" s="217">
        <f>IF(N199="nulová",J199,0)</f>
        <v>0</v>
      </c>
      <c r="BJ199" s="25" t="s">
        <v>25</v>
      </c>
      <c r="BK199" s="217">
        <f>ROUND(I199*H199,2)</f>
        <v>0</v>
      </c>
      <c r="BL199" s="25" t="s">
        <v>120</v>
      </c>
      <c r="BM199" s="25" t="s">
        <v>314</v>
      </c>
    </row>
    <row r="200" spans="2:65" s="1" customFormat="1" ht="40.5">
      <c r="B200" s="43"/>
      <c r="C200" s="65"/>
      <c r="D200" s="218" t="s">
        <v>172</v>
      </c>
      <c r="E200" s="65"/>
      <c r="F200" s="219" t="s">
        <v>315</v>
      </c>
      <c r="G200" s="65"/>
      <c r="H200" s="65"/>
      <c r="I200" s="174"/>
      <c r="J200" s="65"/>
      <c r="K200" s="65"/>
      <c r="L200" s="63"/>
      <c r="M200" s="220"/>
      <c r="N200" s="44"/>
      <c r="O200" s="44"/>
      <c r="P200" s="44"/>
      <c r="Q200" s="44"/>
      <c r="R200" s="44"/>
      <c r="S200" s="44"/>
      <c r="T200" s="80"/>
      <c r="AT200" s="25" t="s">
        <v>172</v>
      </c>
      <c r="AU200" s="25" t="s">
        <v>92</v>
      </c>
    </row>
    <row r="201" spans="2:65" s="1" customFormat="1" ht="94.5">
      <c r="B201" s="43"/>
      <c r="C201" s="65"/>
      <c r="D201" s="218" t="s">
        <v>174</v>
      </c>
      <c r="E201" s="65"/>
      <c r="F201" s="221" t="s">
        <v>316</v>
      </c>
      <c r="G201" s="65"/>
      <c r="H201" s="65"/>
      <c r="I201" s="174"/>
      <c r="J201" s="65"/>
      <c r="K201" s="65"/>
      <c r="L201" s="63"/>
      <c r="M201" s="220"/>
      <c r="N201" s="44"/>
      <c r="O201" s="44"/>
      <c r="P201" s="44"/>
      <c r="Q201" s="44"/>
      <c r="R201" s="44"/>
      <c r="S201" s="44"/>
      <c r="T201" s="80"/>
      <c r="AT201" s="25" t="s">
        <v>174</v>
      </c>
      <c r="AU201" s="25" t="s">
        <v>92</v>
      </c>
    </row>
    <row r="202" spans="2:65" s="12" customFormat="1" ht="13.5">
      <c r="B202" s="222"/>
      <c r="C202" s="223"/>
      <c r="D202" s="218" t="s">
        <v>176</v>
      </c>
      <c r="E202" s="224" t="s">
        <v>50</v>
      </c>
      <c r="F202" s="225" t="s">
        <v>317</v>
      </c>
      <c r="G202" s="223"/>
      <c r="H202" s="226" t="s">
        <v>50</v>
      </c>
      <c r="I202" s="227"/>
      <c r="J202" s="223"/>
      <c r="K202" s="223"/>
      <c r="L202" s="228"/>
      <c r="M202" s="229"/>
      <c r="N202" s="230"/>
      <c r="O202" s="230"/>
      <c r="P202" s="230"/>
      <c r="Q202" s="230"/>
      <c r="R202" s="230"/>
      <c r="S202" s="230"/>
      <c r="T202" s="231"/>
      <c r="AT202" s="232" t="s">
        <v>176</v>
      </c>
      <c r="AU202" s="232" t="s">
        <v>92</v>
      </c>
      <c r="AV202" s="12" t="s">
        <v>25</v>
      </c>
      <c r="AW202" s="12" t="s">
        <v>48</v>
      </c>
      <c r="AX202" s="12" t="s">
        <v>85</v>
      </c>
      <c r="AY202" s="232" t="s">
        <v>163</v>
      </c>
    </row>
    <row r="203" spans="2:65" s="13" customFormat="1" ht="13.5">
      <c r="B203" s="233"/>
      <c r="C203" s="234"/>
      <c r="D203" s="235" t="s">
        <v>176</v>
      </c>
      <c r="E203" s="236" t="s">
        <v>50</v>
      </c>
      <c r="F203" s="237" t="s">
        <v>318</v>
      </c>
      <c r="G203" s="234"/>
      <c r="H203" s="238">
        <v>171</v>
      </c>
      <c r="I203" s="239"/>
      <c r="J203" s="234"/>
      <c r="K203" s="234"/>
      <c r="L203" s="240"/>
      <c r="M203" s="241"/>
      <c r="N203" s="242"/>
      <c r="O203" s="242"/>
      <c r="P203" s="242"/>
      <c r="Q203" s="242"/>
      <c r="R203" s="242"/>
      <c r="S203" s="242"/>
      <c r="T203" s="243"/>
      <c r="AT203" s="244" t="s">
        <v>176</v>
      </c>
      <c r="AU203" s="244" t="s">
        <v>92</v>
      </c>
      <c r="AV203" s="13" t="s">
        <v>92</v>
      </c>
      <c r="AW203" s="13" t="s">
        <v>48</v>
      </c>
      <c r="AX203" s="13" t="s">
        <v>85</v>
      </c>
      <c r="AY203" s="244" t="s">
        <v>163</v>
      </c>
    </row>
    <row r="204" spans="2:65" s="1" customFormat="1" ht="22.5" customHeight="1">
      <c r="B204" s="43"/>
      <c r="C204" s="248" t="s">
        <v>319</v>
      </c>
      <c r="D204" s="248" t="s">
        <v>239</v>
      </c>
      <c r="E204" s="249" t="s">
        <v>320</v>
      </c>
      <c r="F204" s="250" t="s">
        <v>321</v>
      </c>
      <c r="G204" s="251" t="s">
        <v>287</v>
      </c>
      <c r="H204" s="252">
        <v>172.71</v>
      </c>
      <c r="I204" s="253"/>
      <c r="J204" s="254">
        <f>ROUND(I204*H204,2)</f>
        <v>0</v>
      </c>
      <c r="K204" s="250" t="s">
        <v>170</v>
      </c>
      <c r="L204" s="255"/>
      <c r="M204" s="256" t="s">
        <v>50</v>
      </c>
      <c r="N204" s="257" t="s">
        <v>56</v>
      </c>
      <c r="O204" s="44"/>
      <c r="P204" s="215">
        <f>O204*H204</f>
        <v>0</v>
      </c>
      <c r="Q204" s="215">
        <v>5.1499999999999997E-2</v>
      </c>
      <c r="R204" s="215">
        <f>Q204*H204</f>
        <v>8.8945650000000001</v>
      </c>
      <c r="S204" s="215">
        <v>0</v>
      </c>
      <c r="T204" s="216">
        <f>S204*H204</f>
        <v>0</v>
      </c>
      <c r="AR204" s="25" t="s">
        <v>218</v>
      </c>
      <c r="AT204" s="25" t="s">
        <v>239</v>
      </c>
      <c r="AU204" s="25" t="s">
        <v>92</v>
      </c>
      <c r="AY204" s="25" t="s">
        <v>163</v>
      </c>
      <c r="BE204" s="217">
        <f>IF(N204="základní",J204,0)</f>
        <v>0</v>
      </c>
      <c r="BF204" s="217">
        <f>IF(N204="snížená",J204,0)</f>
        <v>0</v>
      </c>
      <c r="BG204" s="217">
        <f>IF(N204="zákl. přenesená",J204,0)</f>
        <v>0</v>
      </c>
      <c r="BH204" s="217">
        <f>IF(N204="sníž. přenesená",J204,0)</f>
        <v>0</v>
      </c>
      <c r="BI204" s="217">
        <f>IF(N204="nulová",J204,0)</f>
        <v>0</v>
      </c>
      <c r="BJ204" s="25" t="s">
        <v>25</v>
      </c>
      <c r="BK204" s="217">
        <f>ROUND(I204*H204,2)</f>
        <v>0</v>
      </c>
      <c r="BL204" s="25" t="s">
        <v>120</v>
      </c>
      <c r="BM204" s="25" t="s">
        <v>322</v>
      </c>
    </row>
    <row r="205" spans="2:65" s="1" customFormat="1" ht="13.5">
      <c r="B205" s="43"/>
      <c r="C205" s="65"/>
      <c r="D205" s="218" t="s">
        <v>172</v>
      </c>
      <c r="E205" s="65"/>
      <c r="F205" s="219" t="s">
        <v>323</v>
      </c>
      <c r="G205" s="65"/>
      <c r="H205" s="65"/>
      <c r="I205" s="174"/>
      <c r="J205" s="65"/>
      <c r="K205" s="65"/>
      <c r="L205" s="63"/>
      <c r="M205" s="220"/>
      <c r="N205" s="44"/>
      <c r="O205" s="44"/>
      <c r="P205" s="44"/>
      <c r="Q205" s="44"/>
      <c r="R205" s="44"/>
      <c r="S205" s="44"/>
      <c r="T205" s="80"/>
      <c r="AT205" s="25" t="s">
        <v>172</v>
      </c>
      <c r="AU205" s="25" t="s">
        <v>92</v>
      </c>
    </row>
    <row r="206" spans="2:65" s="12" customFormat="1" ht="13.5">
      <c r="B206" s="222"/>
      <c r="C206" s="223"/>
      <c r="D206" s="218" t="s">
        <v>176</v>
      </c>
      <c r="E206" s="224" t="s">
        <v>50</v>
      </c>
      <c r="F206" s="225" t="s">
        <v>324</v>
      </c>
      <c r="G206" s="223"/>
      <c r="H206" s="226" t="s">
        <v>50</v>
      </c>
      <c r="I206" s="227"/>
      <c r="J206" s="223"/>
      <c r="K206" s="223"/>
      <c r="L206" s="228"/>
      <c r="M206" s="229"/>
      <c r="N206" s="230"/>
      <c r="O206" s="230"/>
      <c r="P206" s="230"/>
      <c r="Q206" s="230"/>
      <c r="R206" s="230"/>
      <c r="S206" s="230"/>
      <c r="T206" s="231"/>
      <c r="AT206" s="232" t="s">
        <v>176</v>
      </c>
      <c r="AU206" s="232" t="s">
        <v>92</v>
      </c>
      <c r="AV206" s="12" t="s">
        <v>25</v>
      </c>
      <c r="AW206" s="12" t="s">
        <v>48</v>
      </c>
      <c r="AX206" s="12" t="s">
        <v>85</v>
      </c>
      <c r="AY206" s="232" t="s">
        <v>163</v>
      </c>
    </row>
    <row r="207" spans="2:65" s="13" customFormat="1" ht="13.5">
      <c r="B207" s="233"/>
      <c r="C207" s="234"/>
      <c r="D207" s="235" t="s">
        <v>176</v>
      </c>
      <c r="E207" s="236" t="s">
        <v>50</v>
      </c>
      <c r="F207" s="237" t="s">
        <v>325</v>
      </c>
      <c r="G207" s="234"/>
      <c r="H207" s="238">
        <v>172.71</v>
      </c>
      <c r="I207" s="239"/>
      <c r="J207" s="234"/>
      <c r="K207" s="234"/>
      <c r="L207" s="240"/>
      <c r="M207" s="241"/>
      <c r="N207" s="242"/>
      <c r="O207" s="242"/>
      <c r="P207" s="242"/>
      <c r="Q207" s="242"/>
      <c r="R207" s="242"/>
      <c r="S207" s="242"/>
      <c r="T207" s="243"/>
      <c r="AT207" s="244" t="s">
        <v>176</v>
      </c>
      <c r="AU207" s="244" t="s">
        <v>92</v>
      </c>
      <c r="AV207" s="13" t="s">
        <v>92</v>
      </c>
      <c r="AW207" s="13" t="s">
        <v>48</v>
      </c>
      <c r="AX207" s="13" t="s">
        <v>85</v>
      </c>
      <c r="AY207" s="244" t="s">
        <v>163</v>
      </c>
    </row>
    <row r="208" spans="2:65" s="1" customFormat="1" ht="22.5" customHeight="1">
      <c r="B208" s="43"/>
      <c r="C208" s="206" t="s">
        <v>326</v>
      </c>
      <c r="D208" s="206" t="s">
        <v>166</v>
      </c>
      <c r="E208" s="207" t="s">
        <v>327</v>
      </c>
      <c r="F208" s="208" t="s">
        <v>328</v>
      </c>
      <c r="G208" s="209" t="s">
        <v>169</v>
      </c>
      <c r="H208" s="210">
        <v>11.199</v>
      </c>
      <c r="I208" s="211"/>
      <c r="J208" s="212">
        <f>ROUND(I208*H208,2)</f>
        <v>0</v>
      </c>
      <c r="K208" s="208" t="s">
        <v>170</v>
      </c>
      <c r="L208" s="63"/>
      <c r="M208" s="213" t="s">
        <v>50</v>
      </c>
      <c r="N208" s="214" t="s">
        <v>56</v>
      </c>
      <c r="O208" s="44"/>
      <c r="P208" s="215">
        <f>O208*H208</f>
        <v>0</v>
      </c>
      <c r="Q208" s="215">
        <v>2.2563399999999998</v>
      </c>
      <c r="R208" s="215">
        <f>Q208*H208</f>
        <v>25.268751659999996</v>
      </c>
      <c r="S208" s="215">
        <v>0</v>
      </c>
      <c r="T208" s="216">
        <f>S208*H208</f>
        <v>0</v>
      </c>
      <c r="AR208" s="25" t="s">
        <v>120</v>
      </c>
      <c r="AT208" s="25" t="s">
        <v>166</v>
      </c>
      <c r="AU208" s="25" t="s">
        <v>92</v>
      </c>
      <c r="AY208" s="25" t="s">
        <v>163</v>
      </c>
      <c r="BE208" s="217">
        <f>IF(N208="základní",J208,0)</f>
        <v>0</v>
      </c>
      <c r="BF208" s="217">
        <f>IF(N208="snížená",J208,0)</f>
        <v>0</v>
      </c>
      <c r="BG208" s="217">
        <f>IF(N208="zákl. přenesená",J208,0)</f>
        <v>0</v>
      </c>
      <c r="BH208" s="217">
        <f>IF(N208="sníž. přenesená",J208,0)</f>
        <v>0</v>
      </c>
      <c r="BI208" s="217">
        <f>IF(N208="nulová",J208,0)</f>
        <v>0</v>
      </c>
      <c r="BJ208" s="25" t="s">
        <v>25</v>
      </c>
      <c r="BK208" s="217">
        <f>ROUND(I208*H208,2)</f>
        <v>0</v>
      </c>
      <c r="BL208" s="25" t="s">
        <v>120</v>
      </c>
      <c r="BM208" s="25" t="s">
        <v>329</v>
      </c>
    </row>
    <row r="209" spans="2:65" s="1" customFormat="1" ht="13.5">
      <c r="B209" s="43"/>
      <c r="C209" s="65"/>
      <c r="D209" s="218" t="s">
        <v>172</v>
      </c>
      <c r="E209" s="65"/>
      <c r="F209" s="219" t="s">
        <v>330</v>
      </c>
      <c r="G209" s="65"/>
      <c r="H209" s="65"/>
      <c r="I209" s="174"/>
      <c r="J209" s="65"/>
      <c r="K209" s="65"/>
      <c r="L209" s="63"/>
      <c r="M209" s="220"/>
      <c r="N209" s="44"/>
      <c r="O209" s="44"/>
      <c r="P209" s="44"/>
      <c r="Q209" s="44"/>
      <c r="R209" s="44"/>
      <c r="S209" s="44"/>
      <c r="T209" s="80"/>
      <c r="AT209" s="25" t="s">
        <v>172</v>
      </c>
      <c r="AU209" s="25" t="s">
        <v>92</v>
      </c>
    </row>
    <row r="210" spans="2:65" s="12" customFormat="1" ht="13.5">
      <c r="B210" s="222"/>
      <c r="C210" s="223"/>
      <c r="D210" s="218" t="s">
        <v>176</v>
      </c>
      <c r="E210" s="224" t="s">
        <v>50</v>
      </c>
      <c r="F210" s="225" t="s">
        <v>324</v>
      </c>
      <c r="G210" s="223"/>
      <c r="H210" s="226" t="s">
        <v>50</v>
      </c>
      <c r="I210" s="227"/>
      <c r="J210" s="223"/>
      <c r="K210" s="223"/>
      <c r="L210" s="228"/>
      <c r="M210" s="229"/>
      <c r="N210" s="230"/>
      <c r="O210" s="230"/>
      <c r="P210" s="230"/>
      <c r="Q210" s="230"/>
      <c r="R210" s="230"/>
      <c r="S210" s="230"/>
      <c r="T210" s="231"/>
      <c r="AT210" s="232" t="s">
        <v>176</v>
      </c>
      <c r="AU210" s="232" t="s">
        <v>92</v>
      </c>
      <c r="AV210" s="12" t="s">
        <v>25</v>
      </c>
      <c r="AW210" s="12" t="s">
        <v>48</v>
      </c>
      <c r="AX210" s="12" t="s">
        <v>85</v>
      </c>
      <c r="AY210" s="232" t="s">
        <v>163</v>
      </c>
    </row>
    <row r="211" spans="2:65" s="13" customFormat="1" ht="13.5">
      <c r="B211" s="233"/>
      <c r="C211" s="234"/>
      <c r="D211" s="218" t="s">
        <v>176</v>
      </c>
      <c r="E211" s="245" t="s">
        <v>50</v>
      </c>
      <c r="F211" s="246" t="s">
        <v>331</v>
      </c>
      <c r="G211" s="234"/>
      <c r="H211" s="247">
        <v>4.2750000000000004</v>
      </c>
      <c r="I211" s="239"/>
      <c r="J211" s="234"/>
      <c r="K211" s="234"/>
      <c r="L211" s="240"/>
      <c r="M211" s="241"/>
      <c r="N211" s="242"/>
      <c r="O211" s="242"/>
      <c r="P211" s="242"/>
      <c r="Q211" s="242"/>
      <c r="R211" s="242"/>
      <c r="S211" s="242"/>
      <c r="T211" s="243"/>
      <c r="AT211" s="244" t="s">
        <v>176</v>
      </c>
      <c r="AU211" s="244" t="s">
        <v>92</v>
      </c>
      <c r="AV211" s="13" t="s">
        <v>92</v>
      </c>
      <c r="AW211" s="13" t="s">
        <v>48</v>
      </c>
      <c r="AX211" s="13" t="s">
        <v>85</v>
      </c>
      <c r="AY211" s="244" t="s">
        <v>163</v>
      </c>
    </row>
    <row r="212" spans="2:65" s="12" customFormat="1" ht="13.5">
      <c r="B212" s="222"/>
      <c r="C212" s="223"/>
      <c r="D212" s="218" t="s">
        <v>176</v>
      </c>
      <c r="E212" s="224" t="s">
        <v>50</v>
      </c>
      <c r="F212" s="225" t="s">
        <v>276</v>
      </c>
      <c r="G212" s="223"/>
      <c r="H212" s="226" t="s">
        <v>50</v>
      </c>
      <c r="I212" s="227"/>
      <c r="J212" s="223"/>
      <c r="K212" s="223"/>
      <c r="L212" s="228"/>
      <c r="M212" s="229"/>
      <c r="N212" s="230"/>
      <c r="O212" s="230"/>
      <c r="P212" s="230"/>
      <c r="Q212" s="230"/>
      <c r="R212" s="230"/>
      <c r="S212" s="230"/>
      <c r="T212" s="231"/>
      <c r="AT212" s="232" t="s">
        <v>176</v>
      </c>
      <c r="AU212" s="232" t="s">
        <v>92</v>
      </c>
      <c r="AV212" s="12" t="s">
        <v>25</v>
      </c>
      <c r="AW212" s="12" t="s">
        <v>48</v>
      </c>
      <c r="AX212" s="12" t="s">
        <v>85</v>
      </c>
      <c r="AY212" s="232" t="s">
        <v>163</v>
      </c>
    </row>
    <row r="213" spans="2:65" s="13" customFormat="1" ht="13.5">
      <c r="B213" s="233"/>
      <c r="C213" s="234"/>
      <c r="D213" s="218" t="s">
        <v>176</v>
      </c>
      <c r="E213" s="245" t="s">
        <v>50</v>
      </c>
      <c r="F213" s="246" t="s">
        <v>332</v>
      </c>
      <c r="G213" s="234"/>
      <c r="H213" s="247">
        <v>5.37</v>
      </c>
      <c r="I213" s="239"/>
      <c r="J213" s="234"/>
      <c r="K213" s="234"/>
      <c r="L213" s="240"/>
      <c r="M213" s="241"/>
      <c r="N213" s="242"/>
      <c r="O213" s="242"/>
      <c r="P213" s="242"/>
      <c r="Q213" s="242"/>
      <c r="R213" s="242"/>
      <c r="S213" s="242"/>
      <c r="T213" s="243"/>
      <c r="AT213" s="244" t="s">
        <v>176</v>
      </c>
      <c r="AU213" s="244" t="s">
        <v>92</v>
      </c>
      <c r="AV213" s="13" t="s">
        <v>92</v>
      </c>
      <c r="AW213" s="13" t="s">
        <v>48</v>
      </c>
      <c r="AX213" s="13" t="s">
        <v>85</v>
      </c>
      <c r="AY213" s="244" t="s">
        <v>163</v>
      </c>
    </row>
    <row r="214" spans="2:65" s="12" customFormat="1" ht="13.5">
      <c r="B214" s="222"/>
      <c r="C214" s="223"/>
      <c r="D214" s="218" t="s">
        <v>176</v>
      </c>
      <c r="E214" s="224" t="s">
        <v>50</v>
      </c>
      <c r="F214" s="225" t="s">
        <v>278</v>
      </c>
      <c r="G214" s="223"/>
      <c r="H214" s="226" t="s">
        <v>50</v>
      </c>
      <c r="I214" s="227"/>
      <c r="J214" s="223"/>
      <c r="K214" s="223"/>
      <c r="L214" s="228"/>
      <c r="M214" s="229"/>
      <c r="N214" s="230"/>
      <c r="O214" s="230"/>
      <c r="P214" s="230"/>
      <c r="Q214" s="230"/>
      <c r="R214" s="230"/>
      <c r="S214" s="230"/>
      <c r="T214" s="231"/>
      <c r="AT214" s="232" t="s">
        <v>176</v>
      </c>
      <c r="AU214" s="232" t="s">
        <v>92</v>
      </c>
      <c r="AV214" s="12" t="s">
        <v>25</v>
      </c>
      <c r="AW214" s="12" t="s">
        <v>48</v>
      </c>
      <c r="AX214" s="12" t="s">
        <v>85</v>
      </c>
      <c r="AY214" s="232" t="s">
        <v>163</v>
      </c>
    </row>
    <row r="215" spans="2:65" s="13" customFormat="1" ht="13.5">
      <c r="B215" s="233"/>
      <c r="C215" s="234"/>
      <c r="D215" s="218" t="s">
        <v>176</v>
      </c>
      <c r="E215" s="245" t="s">
        <v>50</v>
      </c>
      <c r="F215" s="246" t="s">
        <v>333</v>
      </c>
      <c r="G215" s="234"/>
      <c r="H215" s="247">
        <v>2.4E-2</v>
      </c>
      <c r="I215" s="239"/>
      <c r="J215" s="234"/>
      <c r="K215" s="234"/>
      <c r="L215" s="240"/>
      <c r="M215" s="241"/>
      <c r="N215" s="242"/>
      <c r="O215" s="242"/>
      <c r="P215" s="242"/>
      <c r="Q215" s="242"/>
      <c r="R215" s="242"/>
      <c r="S215" s="242"/>
      <c r="T215" s="243"/>
      <c r="AT215" s="244" t="s">
        <v>176</v>
      </c>
      <c r="AU215" s="244" t="s">
        <v>92</v>
      </c>
      <c r="AV215" s="13" t="s">
        <v>92</v>
      </c>
      <c r="AW215" s="13" t="s">
        <v>48</v>
      </c>
      <c r="AX215" s="13" t="s">
        <v>85</v>
      </c>
      <c r="AY215" s="244" t="s">
        <v>163</v>
      </c>
    </row>
    <row r="216" spans="2:65" s="12" customFormat="1" ht="13.5">
      <c r="B216" s="222"/>
      <c r="C216" s="223"/>
      <c r="D216" s="218" t="s">
        <v>176</v>
      </c>
      <c r="E216" s="224" t="s">
        <v>50</v>
      </c>
      <c r="F216" s="225" t="s">
        <v>280</v>
      </c>
      <c r="G216" s="223"/>
      <c r="H216" s="226" t="s">
        <v>50</v>
      </c>
      <c r="I216" s="227"/>
      <c r="J216" s="223"/>
      <c r="K216" s="223"/>
      <c r="L216" s="228"/>
      <c r="M216" s="229"/>
      <c r="N216" s="230"/>
      <c r="O216" s="230"/>
      <c r="P216" s="230"/>
      <c r="Q216" s="230"/>
      <c r="R216" s="230"/>
      <c r="S216" s="230"/>
      <c r="T216" s="231"/>
      <c r="AT216" s="232" t="s">
        <v>176</v>
      </c>
      <c r="AU216" s="232" t="s">
        <v>92</v>
      </c>
      <c r="AV216" s="12" t="s">
        <v>25</v>
      </c>
      <c r="AW216" s="12" t="s">
        <v>48</v>
      </c>
      <c r="AX216" s="12" t="s">
        <v>85</v>
      </c>
      <c r="AY216" s="232" t="s">
        <v>163</v>
      </c>
    </row>
    <row r="217" spans="2:65" s="13" customFormat="1" ht="13.5">
      <c r="B217" s="233"/>
      <c r="C217" s="234"/>
      <c r="D217" s="218" t="s">
        <v>176</v>
      </c>
      <c r="E217" s="245" t="s">
        <v>50</v>
      </c>
      <c r="F217" s="246" t="s">
        <v>334</v>
      </c>
      <c r="G217" s="234"/>
      <c r="H217" s="247">
        <v>1.1100000000000001</v>
      </c>
      <c r="I217" s="239"/>
      <c r="J217" s="234"/>
      <c r="K217" s="234"/>
      <c r="L217" s="240"/>
      <c r="M217" s="241"/>
      <c r="N217" s="242"/>
      <c r="O217" s="242"/>
      <c r="P217" s="242"/>
      <c r="Q217" s="242"/>
      <c r="R217" s="242"/>
      <c r="S217" s="242"/>
      <c r="T217" s="243"/>
      <c r="AT217" s="244" t="s">
        <v>176</v>
      </c>
      <c r="AU217" s="244" t="s">
        <v>92</v>
      </c>
      <c r="AV217" s="13" t="s">
        <v>92</v>
      </c>
      <c r="AW217" s="13" t="s">
        <v>48</v>
      </c>
      <c r="AX217" s="13" t="s">
        <v>85</v>
      </c>
      <c r="AY217" s="244" t="s">
        <v>163</v>
      </c>
    </row>
    <row r="218" spans="2:65" s="12" customFormat="1" ht="13.5">
      <c r="B218" s="222"/>
      <c r="C218" s="223"/>
      <c r="D218" s="218" t="s">
        <v>176</v>
      </c>
      <c r="E218" s="224" t="s">
        <v>50</v>
      </c>
      <c r="F218" s="225" t="s">
        <v>282</v>
      </c>
      <c r="G218" s="223"/>
      <c r="H218" s="226" t="s">
        <v>50</v>
      </c>
      <c r="I218" s="227"/>
      <c r="J218" s="223"/>
      <c r="K218" s="223"/>
      <c r="L218" s="228"/>
      <c r="M218" s="229"/>
      <c r="N218" s="230"/>
      <c r="O218" s="230"/>
      <c r="P218" s="230"/>
      <c r="Q218" s="230"/>
      <c r="R218" s="230"/>
      <c r="S218" s="230"/>
      <c r="T218" s="231"/>
      <c r="AT218" s="232" t="s">
        <v>176</v>
      </c>
      <c r="AU218" s="232" t="s">
        <v>92</v>
      </c>
      <c r="AV218" s="12" t="s">
        <v>25</v>
      </c>
      <c r="AW218" s="12" t="s">
        <v>48</v>
      </c>
      <c r="AX218" s="12" t="s">
        <v>85</v>
      </c>
      <c r="AY218" s="232" t="s">
        <v>163</v>
      </c>
    </row>
    <row r="219" spans="2:65" s="13" customFormat="1" ht="13.5">
      <c r="B219" s="233"/>
      <c r="C219" s="234"/>
      <c r="D219" s="218" t="s">
        <v>176</v>
      </c>
      <c r="E219" s="245" t="s">
        <v>50</v>
      </c>
      <c r="F219" s="246" t="s">
        <v>335</v>
      </c>
      <c r="G219" s="234"/>
      <c r="H219" s="247">
        <v>0.21</v>
      </c>
      <c r="I219" s="239"/>
      <c r="J219" s="234"/>
      <c r="K219" s="234"/>
      <c r="L219" s="240"/>
      <c r="M219" s="241"/>
      <c r="N219" s="242"/>
      <c r="O219" s="242"/>
      <c r="P219" s="242"/>
      <c r="Q219" s="242"/>
      <c r="R219" s="242"/>
      <c r="S219" s="242"/>
      <c r="T219" s="243"/>
      <c r="AT219" s="244" t="s">
        <v>176</v>
      </c>
      <c r="AU219" s="244" t="s">
        <v>92</v>
      </c>
      <c r="AV219" s="13" t="s">
        <v>92</v>
      </c>
      <c r="AW219" s="13" t="s">
        <v>48</v>
      </c>
      <c r="AX219" s="13" t="s">
        <v>85</v>
      </c>
      <c r="AY219" s="244" t="s">
        <v>163</v>
      </c>
    </row>
    <row r="220" spans="2:65" s="12" customFormat="1" ht="13.5">
      <c r="B220" s="222"/>
      <c r="C220" s="223"/>
      <c r="D220" s="218" t="s">
        <v>176</v>
      </c>
      <c r="E220" s="224" t="s">
        <v>50</v>
      </c>
      <c r="F220" s="225" t="s">
        <v>283</v>
      </c>
      <c r="G220" s="223"/>
      <c r="H220" s="226" t="s">
        <v>50</v>
      </c>
      <c r="I220" s="227"/>
      <c r="J220" s="223"/>
      <c r="K220" s="223"/>
      <c r="L220" s="228"/>
      <c r="M220" s="229"/>
      <c r="N220" s="230"/>
      <c r="O220" s="230"/>
      <c r="P220" s="230"/>
      <c r="Q220" s="230"/>
      <c r="R220" s="230"/>
      <c r="S220" s="230"/>
      <c r="T220" s="231"/>
      <c r="AT220" s="232" t="s">
        <v>176</v>
      </c>
      <c r="AU220" s="232" t="s">
        <v>92</v>
      </c>
      <c r="AV220" s="12" t="s">
        <v>25</v>
      </c>
      <c r="AW220" s="12" t="s">
        <v>48</v>
      </c>
      <c r="AX220" s="12" t="s">
        <v>85</v>
      </c>
      <c r="AY220" s="232" t="s">
        <v>163</v>
      </c>
    </row>
    <row r="221" spans="2:65" s="13" customFormat="1" ht="13.5">
      <c r="B221" s="233"/>
      <c r="C221" s="234"/>
      <c r="D221" s="235" t="s">
        <v>176</v>
      </c>
      <c r="E221" s="236" t="s">
        <v>50</v>
      </c>
      <c r="F221" s="237" t="s">
        <v>335</v>
      </c>
      <c r="G221" s="234"/>
      <c r="H221" s="238">
        <v>0.21</v>
      </c>
      <c r="I221" s="239"/>
      <c r="J221" s="234"/>
      <c r="K221" s="234"/>
      <c r="L221" s="240"/>
      <c r="M221" s="241"/>
      <c r="N221" s="242"/>
      <c r="O221" s="242"/>
      <c r="P221" s="242"/>
      <c r="Q221" s="242"/>
      <c r="R221" s="242"/>
      <c r="S221" s="242"/>
      <c r="T221" s="243"/>
      <c r="AT221" s="244" t="s">
        <v>176</v>
      </c>
      <c r="AU221" s="244" t="s">
        <v>92</v>
      </c>
      <c r="AV221" s="13" t="s">
        <v>92</v>
      </c>
      <c r="AW221" s="13" t="s">
        <v>48</v>
      </c>
      <c r="AX221" s="13" t="s">
        <v>85</v>
      </c>
      <c r="AY221" s="244" t="s">
        <v>163</v>
      </c>
    </row>
    <row r="222" spans="2:65" s="1" customFormat="1" ht="22.5" customHeight="1">
      <c r="B222" s="43"/>
      <c r="C222" s="206" t="s">
        <v>203</v>
      </c>
      <c r="D222" s="206" t="s">
        <v>166</v>
      </c>
      <c r="E222" s="207" t="s">
        <v>336</v>
      </c>
      <c r="F222" s="208" t="s">
        <v>337</v>
      </c>
      <c r="G222" s="209" t="s">
        <v>287</v>
      </c>
      <c r="H222" s="210">
        <v>10</v>
      </c>
      <c r="I222" s="211"/>
      <c r="J222" s="212">
        <f>ROUND(I222*H222,2)</f>
        <v>0</v>
      </c>
      <c r="K222" s="208" t="s">
        <v>50</v>
      </c>
      <c r="L222" s="63"/>
      <c r="M222" s="213" t="s">
        <v>50</v>
      </c>
      <c r="N222" s="214" t="s">
        <v>56</v>
      </c>
      <c r="O222" s="44"/>
      <c r="P222" s="215">
        <f>O222*H222</f>
        <v>0</v>
      </c>
      <c r="Q222" s="215">
        <v>0</v>
      </c>
      <c r="R222" s="215">
        <f>Q222*H222</f>
        <v>0</v>
      </c>
      <c r="S222" s="215">
        <v>0</v>
      </c>
      <c r="T222" s="216">
        <f>S222*H222</f>
        <v>0</v>
      </c>
      <c r="AR222" s="25" t="s">
        <v>120</v>
      </c>
      <c r="AT222" s="25" t="s">
        <v>166</v>
      </c>
      <c r="AU222" s="25" t="s">
        <v>92</v>
      </c>
      <c r="AY222" s="25" t="s">
        <v>163</v>
      </c>
      <c r="BE222" s="217">
        <f>IF(N222="základní",J222,0)</f>
        <v>0</v>
      </c>
      <c r="BF222" s="217">
        <f>IF(N222="snížená",J222,0)</f>
        <v>0</v>
      </c>
      <c r="BG222" s="217">
        <f>IF(N222="zákl. přenesená",J222,0)</f>
        <v>0</v>
      </c>
      <c r="BH222" s="217">
        <f>IF(N222="sníž. přenesená",J222,0)</f>
        <v>0</v>
      </c>
      <c r="BI222" s="217">
        <f>IF(N222="nulová",J222,0)</f>
        <v>0</v>
      </c>
      <c r="BJ222" s="25" t="s">
        <v>25</v>
      </c>
      <c r="BK222" s="217">
        <f>ROUND(I222*H222,2)</f>
        <v>0</v>
      </c>
      <c r="BL222" s="25" t="s">
        <v>120</v>
      </c>
      <c r="BM222" s="25" t="s">
        <v>338</v>
      </c>
    </row>
    <row r="223" spans="2:65" s="1" customFormat="1" ht="13.5">
      <c r="B223" s="43"/>
      <c r="C223" s="65"/>
      <c r="D223" s="218" t="s">
        <v>172</v>
      </c>
      <c r="E223" s="65"/>
      <c r="F223" s="219" t="s">
        <v>337</v>
      </c>
      <c r="G223" s="65"/>
      <c r="H223" s="65"/>
      <c r="I223" s="174"/>
      <c r="J223" s="65"/>
      <c r="K223" s="65"/>
      <c r="L223" s="63"/>
      <c r="M223" s="220"/>
      <c r="N223" s="44"/>
      <c r="O223" s="44"/>
      <c r="P223" s="44"/>
      <c r="Q223" s="44"/>
      <c r="R223" s="44"/>
      <c r="S223" s="44"/>
      <c r="T223" s="80"/>
      <c r="AT223" s="25" t="s">
        <v>172</v>
      </c>
      <c r="AU223" s="25" t="s">
        <v>92</v>
      </c>
    </row>
    <row r="224" spans="2:65" s="12" customFormat="1" ht="13.5">
      <c r="B224" s="222"/>
      <c r="C224" s="223"/>
      <c r="D224" s="218" t="s">
        <v>176</v>
      </c>
      <c r="E224" s="224" t="s">
        <v>50</v>
      </c>
      <c r="F224" s="225" t="s">
        <v>339</v>
      </c>
      <c r="G224" s="223"/>
      <c r="H224" s="226" t="s">
        <v>50</v>
      </c>
      <c r="I224" s="227"/>
      <c r="J224" s="223"/>
      <c r="K224" s="223"/>
      <c r="L224" s="228"/>
      <c r="M224" s="229"/>
      <c r="N224" s="230"/>
      <c r="O224" s="230"/>
      <c r="P224" s="230"/>
      <c r="Q224" s="230"/>
      <c r="R224" s="230"/>
      <c r="S224" s="230"/>
      <c r="T224" s="231"/>
      <c r="AT224" s="232" t="s">
        <v>176</v>
      </c>
      <c r="AU224" s="232" t="s">
        <v>92</v>
      </c>
      <c r="AV224" s="12" t="s">
        <v>25</v>
      </c>
      <c r="AW224" s="12" t="s">
        <v>48</v>
      </c>
      <c r="AX224" s="12" t="s">
        <v>85</v>
      </c>
      <c r="AY224" s="232" t="s">
        <v>163</v>
      </c>
    </row>
    <row r="225" spans="2:65" s="13" customFormat="1" ht="13.5">
      <c r="B225" s="233"/>
      <c r="C225" s="234"/>
      <c r="D225" s="235" t="s">
        <v>176</v>
      </c>
      <c r="E225" s="236" t="s">
        <v>50</v>
      </c>
      <c r="F225" s="237" t="s">
        <v>340</v>
      </c>
      <c r="G225" s="234"/>
      <c r="H225" s="238">
        <v>10</v>
      </c>
      <c r="I225" s="239"/>
      <c r="J225" s="234"/>
      <c r="K225" s="234"/>
      <c r="L225" s="240"/>
      <c r="M225" s="241"/>
      <c r="N225" s="242"/>
      <c r="O225" s="242"/>
      <c r="P225" s="242"/>
      <c r="Q225" s="242"/>
      <c r="R225" s="242"/>
      <c r="S225" s="242"/>
      <c r="T225" s="243"/>
      <c r="AT225" s="244" t="s">
        <v>176</v>
      </c>
      <c r="AU225" s="244" t="s">
        <v>92</v>
      </c>
      <c r="AV225" s="13" t="s">
        <v>92</v>
      </c>
      <c r="AW225" s="13" t="s">
        <v>48</v>
      </c>
      <c r="AX225" s="13" t="s">
        <v>85</v>
      </c>
      <c r="AY225" s="244" t="s">
        <v>163</v>
      </c>
    </row>
    <row r="226" spans="2:65" s="1" customFormat="1" ht="22.5" customHeight="1">
      <c r="B226" s="43"/>
      <c r="C226" s="206" t="s">
        <v>341</v>
      </c>
      <c r="D226" s="206" t="s">
        <v>166</v>
      </c>
      <c r="E226" s="207" t="s">
        <v>342</v>
      </c>
      <c r="F226" s="208" t="s">
        <v>343</v>
      </c>
      <c r="G226" s="209" t="s">
        <v>191</v>
      </c>
      <c r="H226" s="210">
        <v>201.93299999999999</v>
      </c>
      <c r="I226" s="211"/>
      <c r="J226" s="212">
        <f>ROUND(I226*H226,2)</f>
        <v>0</v>
      </c>
      <c r="K226" s="208" t="s">
        <v>170</v>
      </c>
      <c r="L226" s="63"/>
      <c r="M226" s="213" t="s">
        <v>50</v>
      </c>
      <c r="N226" s="214" t="s">
        <v>56</v>
      </c>
      <c r="O226" s="44"/>
      <c r="P226" s="215">
        <f>O226*H226</f>
        <v>0</v>
      </c>
      <c r="Q226" s="215">
        <v>0</v>
      </c>
      <c r="R226" s="215">
        <f>Q226*H226</f>
        <v>0</v>
      </c>
      <c r="S226" s="215">
        <v>0</v>
      </c>
      <c r="T226" s="216">
        <f>S226*H226</f>
        <v>0</v>
      </c>
      <c r="AR226" s="25" t="s">
        <v>120</v>
      </c>
      <c r="AT226" s="25" t="s">
        <v>166</v>
      </c>
      <c r="AU226" s="25" t="s">
        <v>92</v>
      </c>
      <c r="AY226" s="25" t="s">
        <v>163</v>
      </c>
      <c r="BE226" s="217">
        <f>IF(N226="základní",J226,0)</f>
        <v>0</v>
      </c>
      <c r="BF226" s="217">
        <f>IF(N226="snížená",J226,0)</f>
        <v>0</v>
      </c>
      <c r="BG226" s="217">
        <f>IF(N226="zákl. přenesená",J226,0)</f>
        <v>0</v>
      </c>
      <c r="BH226" s="217">
        <f>IF(N226="sníž. přenesená",J226,0)</f>
        <v>0</v>
      </c>
      <c r="BI226" s="217">
        <f>IF(N226="nulová",J226,0)</f>
        <v>0</v>
      </c>
      <c r="BJ226" s="25" t="s">
        <v>25</v>
      </c>
      <c r="BK226" s="217">
        <f>ROUND(I226*H226,2)</f>
        <v>0</v>
      </c>
      <c r="BL226" s="25" t="s">
        <v>120</v>
      </c>
      <c r="BM226" s="25" t="s">
        <v>344</v>
      </c>
    </row>
    <row r="227" spans="2:65" s="1" customFormat="1" ht="27">
      <c r="B227" s="43"/>
      <c r="C227" s="65"/>
      <c r="D227" s="218" t="s">
        <v>172</v>
      </c>
      <c r="E227" s="65"/>
      <c r="F227" s="219" t="s">
        <v>345</v>
      </c>
      <c r="G227" s="65"/>
      <c r="H227" s="65"/>
      <c r="I227" s="174"/>
      <c r="J227" s="65"/>
      <c r="K227" s="65"/>
      <c r="L227" s="63"/>
      <c r="M227" s="220"/>
      <c r="N227" s="44"/>
      <c r="O227" s="44"/>
      <c r="P227" s="44"/>
      <c r="Q227" s="44"/>
      <c r="R227" s="44"/>
      <c r="S227" s="44"/>
      <c r="T227" s="80"/>
      <c r="AT227" s="25" t="s">
        <v>172</v>
      </c>
      <c r="AU227" s="25" t="s">
        <v>92</v>
      </c>
    </row>
    <row r="228" spans="2:65" s="11" customFormat="1" ht="29.85" customHeight="1">
      <c r="B228" s="189"/>
      <c r="C228" s="190"/>
      <c r="D228" s="203" t="s">
        <v>84</v>
      </c>
      <c r="E228" s="204" t="s">
        <v>346</v>
      </c>
      <c r="F228" s="204" t="s">
        <v>347</v>
      </c>
      <c r="G228" s="190"/>
      <c r="H228" s="190"/>
      <c r="I228" s="193"/>
      <c r="J228" s="205">
        <f>BK228</f>
        <v>0</v>
      </c>
      <c r="K228" s="190"/>
      <c r="L228" s="195"/>
      <c r="M228" s="196"/>
      <c r="N228" s="197"/>
      <c r="O228" s="197"/>
      <c r="P228" s="198">
        <f>SUM(P229:P337)</f>
        <v>0</v>
      </c>
      <c r="Q228" s="197"/>
      <c r="R228" s="198">
        <f>SUM(R229:R337)</f>
        <v>0</v>
      </c>
      <c r="S228" s="197"/>
      <c r="T228" s="199">
        <f>SUM(T229:T337)</f>
        <v>129.39275000000001</v>
      </c>
      <c r="AR228" s="200" t="s">
        <v>25</v>
      </c>
      <c r="AT228" s="201" t="s">
        <v>84</v>
      </c>
      <c r="AU228" s="201" t="s">
        <v>25</v>
      </c>
      <c r="AY228" s="200" t="s">
        <v>163</v>
      </c>
      <c r="BK228" s="202">
        <f>SUM(BK229:BK337)</f>
        <v>0</v>
      </c>
    </row>
    <row r="229" spans="2:65" s="1" customFormat="1" ht="22.5" customHeight="1">
      <c r="B229" s="43"/>
      <c r="C229" s="206" t="s">
        <v>348</v>
      </c>
      <c r="D229" s="206" t="s">
        <v>166</v>
      </c>
      <c r="E229" s="207" t="s">
        <v>349</v>
      </c>
      <c r="F229" s="208" t="s">
        <v>350</v>
      </c>
      <c r="G229" s="209" t="s">
        <v>198</v>
      </c>
      <c r="H229" s="210">
        <v>9.75</v>
      </c>
      <c r="I229" s="211"/>
      <c r="J229" s="212">
        <f>ROUND(I229*H229,2)</f>
        <v>0</v>
      </c>
      <c r="K229" s="208" t="s">
        <v>170</v>
      </c>
      <c r="L229" s="63"/>
      <c r="M229" s="213" t="s">
        <v>50</v>
      </c>
      <c r="N229" s="214" t="s">
        <v>56</v>
      </c>
      <c r="O229" s="44"/>
      <c r="P229" s="215">
        <f>O229*H229</f>
        <v>0</v>
      </c>
      <c r="Q229" s="215">
        <v>0</v>
      </c>
      <c r="R229" s="215">
        <f>Q229*H229</f>
        <v>0</v>
      </c>
      <c r="S229" s="215">
        <v>0.505</v>
      </c>
      <c r="T229" s="216">
        <f>S229*H229</f>
        <v>4.9237500000000001</v>
      </c>
      <c r="AR229" s="25" t="s">
        <v>120</v>
      </c>
      <c r="AT229" s="25" t="s">
        <v>166</v>
      </c>
      <c r="AU229" s="25" t="s">
        <v>92</v>
      </c>
      <c r="AY229" s="25" t="s">
        <v>163</v>
      </c>
      <c r="BE229" s="217">
        <f>IF(N229="základní",J229,0)</f>
        <v>0</v>
      </c>
      <c r="BF229" s="217">
        <f>IF(N229="snížená",J229,0)</f>
        <v>0</v>
      </c>
      <c r="BG229" s="217">
        <f>IF(N229="zákl. přenesená",J229,0)</f>
        <v>0</v>
      </c>
      <c r="BH229" s="217">
        <f>IF(N229="sníž. přenesená",J229,0)</f>
        <v>0</v>
      </c>
      <c r="BI229" s="217">
        <f>IF(N229="nulová",J229,0)</f>
        <v>0</v>
      </c>
      <c r="BJ229" s="25" t="s">
        <v>25</v>
      </c>
      <c r="BK229" s="217">
        <f>ROUND(I229*H229,2)</f>
        <v>0</v>
      </c>
      <c r="BL229" s="25" t="s">
        <v>120</v>
      </c>
      <c r="BM229" s="25" t="s">
        <v>351</v>
      </c>
    </row>
    <row r="230" spans="2:65" s="1" customFormat="1" ht="40.5">
      <c r="B230" s="43"/>
      <c r="C230" s="65"/>
      <c r="D230" s="218" t="s">
        <v>172</v>
      </c>
      <c r="E230" s="65"/>
      <c r="F230" s="219" t="s">
        <v>352</v>
      </c>
      <c r="G230" s="65"/>
      <c r="H230" s="65"/>
      <c r="I230" s="174"/>
      <c r="J230" s="65"/>
      <c r="K230" s="65"/>
      <c r="L230" s="63"/>
      <c r="M230" s="220"/>
      <c r="N230" s="44"/>
      <c r="O230" s="44"/>
      <c r="P230" s="44"/>
      <c r="Q230" s="44"/>
      <c r="R230" s="44"/>
      <c r="S230" s="44"/>
      <c r="T230" s="80"/>
      <c r="AT230" s="25" t="s">
        <v>172</v>
      </c>
      <c r="AU230" s="25" t="s">
        <v>92</v>
      </c>
    </row>
    <row r="231" spans="2:65" s="1" customFormat="1" ht="175.5">
      <c r="B231" s="43"/>
      <c r="C231" s="65"/>
      <c r="D231" s="218" t="s">
        <v>174</v>
      </c>
      <c r="E231" s="65"/>
      <c r="F231" s="221" t="s">
        <v>353</v>
      </c>
      <c r="G231" s="65"/>
      <c r="H231" s="65"/>
      <c r="I231" s="174"/>
      <c r="J231" s="65"/>
      <c r="K231" s="65"/>
      <c r="L231" s="63"/>
      <c r="M231" s="220"/>
      <c r="N231" s="44"/>
      <c r="O231" s="44"/>
      <c r="P231" s="44"/>
      <c r="Q231" s="44"/>
      <c r="R231" s="44"/>
      <c r="S231" s="44"/>
      <c r="T231" s="80"/>
      <c r="AT231" s="25" t="s">
        <v>174</v>
      </c>
      <c r="AU231" s="25" t="s">
        <v>92</v>
      </c>
    </row>
    <row r="232" spans="2:65" s="12" customFormat="1" ht="13.5">
      <c r="B232" s="222"/>
      <c r="C232" s="223"/>
      <c r="D232" s="218" t="s">
        <v>176</v>
      </c>
      <c r="E232" s="224" t="s">
        <v>50</v>
      </c>
      <c r="F232" s="225" t="s">
        <v>354</v>
      </c>
      <c r="G232" s="223"/>
      <c r="H232" s="226" t="s">
        <v>50</v>
      </c>
      <c r="I232" s="227"/>
      <c r="J232" s="223"/>
      <c r="K232" s="223"/>
      <c r="L232" s="228"/>
      <c r="M232" s="229"/>
      <c r="N232" s="230"/>
      <c r="O232" s="230"/>
      <c r="P232" s="230"/>
      <c r="Q232" s="230"/>
      <c r="R232" s="230"/>
      <c r="S232" s="230"/>
      <c r="T232" s="231"/>
      <c r="AT232" s="232" t="s">
        <v>176</v>
      </c>
      <c r="AU232" s="232" t="s">
        <v>92</v>
      </c>
      <c r="AV232" s="12" t="s">
        <v>25</v>
      </c>
      <c r="AW232" s="12" t="s">
        <v>48</v>
      </c>
      <c r="AX232" s="12" t="s">
        <v>85</v>
      </c>
      <c r="AY232" s="232" t="s">
        <v>163</v>
      </c>
    </row>
    <row r="233" spans="2:65" s="13" customFormat="1" ht="13.5">
      <c r="B233" s="233"/>
      <c r="C233" s="234"/>
      <c r="D233" s="235" t="s">
        <v>176</v>
      </c>
      <c r="E233" s="236" t="s">
        <v>50</v>
      </c>
      <c r="F233" s="237" t="s">
        <v>355</v>
      </c>
      <c r="G233" s="234"/>
      <c r="H233" s="238">
        <v>9.75</v>
      </c>
      <c r="I233" s="239"/>
      <c r="J233" s="234"/>
      <c r="K233" s="234"/>
      <c r="L233" s="240"/>
      <c r="M233" s="241"/>
      <c r="N233" s="242"/>
      <c r="O233" s="242"/>
      <c r="P233" s="242"/>
      <c r="Q233" s="242"/>
      <c r="R233" s="242"/>
      <c r="S233" s="242"/>
      <c r="T233" s="243"/>
      <c r="AT233" s="244" t="s">
        <v>176</v>
      </c>
      <c r="AU233" s="244" t="s">
        <v>92</v>
      </c>
      <c r="AV233" s="13" t="s">
        <v>92</v>
      </c>
      <c r="AW233" s="13" t="s">
        <v>48</v>
      </c>
      <c r="AX233" s="13" t="s">
        <v>85</v>
      </c>
      <c r="AY233" s="244" t="s">
        <v>163</v>
      </c>
    </row>
    <row r="234" spans="2:65" s="1" customFormat="1" ht="22.5" customHeight="1">
      <c r="B234" s="43"/>
      <c r="C234" s="206" t="s">
        <v>356</v>
      </c>
      <c r="D234" s="206" t="s">
        <v>166</v>
      </c>
      <c r="E234" s="207" t="s">
        <v>357</v>
      </c>
      <c r="F234" s="208" t="s">
        <v>358</v>
      </c>
      <c r="G234" s="209" t="s">
        <v>198</v>
      </c>
      <c r="H234" s="210">
        <v>62.4</v>
      </c>
      <c r="I234" s="211"/>
      <c r="J234" s="212">
        <f>ROUND(I234*H234,2)</f>
        <v>0</v>
      </c>
      <c r="K234" s="208" t="s">
        <v>170</v>
      </c>
      <c r="L234" s="63"/>
      <c r="M234" s="213" t="s">
        <v>50</v>
      </c>
      <c r="N234" s="214" t="s">
        <v>56</v>
      </c>
      <c r="O234" s="44"/>
      <c r="P234" s="215">
        <f>O234*H234</f>
        <v>0</v>
      </c>
      <c r="Q234" s="215">
        <v>0</v>
      </c>
      <c r="R234" s="215">
        <f>Q234*H234</f>
        <v>0</v>
      </c>
      <c r="S234" s="215">
        <v>0.185</v>
      </c>
      <c r="T234" s="216">
        <f>S234*H234</f>
        <v>11.544</v>
      </c>
      <c r="AR234" s="25" t="s">
        <v>120</v>
      </c>
      <c r="AT234" s="25" t="s">
        <v>166</v>
      </c>
      <c r="AU234" s="25" t="s">
        <v>92</v>
      </c>
      <c r="AY234" s="25" t="s">
        <v>163</v>
      </c>
      <c r="BE234" s="217">
        <f>IF(N234="základní",J234,0)</f>
        <v>0</v>
      </c>
      <c r="BF234" s="217">
        <f>IF(N234="snížená",J234,0)</f>
        <v>0</v>
      </c>
      <c r="BG234" s="217">
        <f>IF(N234="zákl. přenesená",J234,0)</f>
        <v>0</v>
      </c>
      <c r="BH234" s="217">
        <f>IF(N234="sníž. přenesená",J234,0)</f>
        <v>0</v>
      </c>
      <c r="BI234" s="217">
        <f>IF(N234="nulová",J234,0)</f>
        <v>0</v>
      </c>
      <c r="BJ234" s="25" t="s">
        <v>25</v>
      </c>
      <c r="BK234" s="217">
        <f>ROUND(I234*H234,2)</f>
        <v>0</v>
      </c>
      <c r="BL234" s="25" t="s">
        <v>120</v>
      </c>
      <c r="BM234" s="25" t="s">
        <v>359</v>
      </c>
    </row>
    <row r="235" spans="2:65" s="1" customFormat="1" ht="40.5">
      <c r="B235" s="43"/>
      <c r="C235" s="65"/>
      <c r="D235" s="218" t="s">
        <v>172</v>
      </c>
      <c r="E235" s="65"/>
      <c r="F235" s="219" t="s">
        <v>360</v>
      </c>
      <c r="G235" s="65"/>
      <c r="H235" s="65"/>
      <c r="I235" s="174"/>
      <c r="J235" s="65"/>
      <c r="K235" s="65"/>
      <c r="L235" s="63"/>
      <c r="M235" s="220"/>
      <c r="N235" s="44"/>
      <c r="O235" s="44"/>
      <c r="P235" s="44"/>
      <c r="Q235" s="44"/>
      <c r="R235" s="44"/>
      <c r="S235" s="44"/>
      <c r="T235" s="80"/>
      <c r="AT235" s="25" t="s">
        <v>172</v>
      </c>
      <c r="AU235" s="25" t="s">
        <v>92</v>
      </c>
    </row>
    <row r="236" spans="2:65" s="1" customFormat="1" ht="256.5">
      <c r="B236" s="43"/>
      <c r="C236" s="65"/>
      <c r="D236" s="218" t="s">
        <v>174</v>
      </c>
      <c r="E236" s="65"/>
      <c r="F236" s="221" t="s">
        <v>361</v>
      </c>
      <c r="G236" s="65"/>
      <c r="H236" s="65"/>
      <c r="I236" s="174"/>
      <c r="J236" s="65"/>
      <c r="K236" s="65"/>
      <c r="L236" s="63"/>
      <c r="M236" s="220"/>
      <c r="N236" s="44"/>
      <c r="O236" s="44"/>
      <c r="P236" s="44"/>
      <c r="Q236" s="44"/>
      <c r="R236" s="44"/>
      <c r="S236" s="44"/>
      <c r="T236" s="80"/>
      <c r="AT236" s="25" t="s">
        <v>174</v>
      </c>
      <c r="AU236" s="25" t="s">
        <v>92</v>
      </c>
    </row>
    <row r="237" spans="2:65" s="12" customFormat="1" ht="13.5">
      <c r="B237" s="222"/>
      <c r="C237" s="223"/>
      <c r="D237" s="218" t="s">
        <v>176</v>
      </c>
      <c r="E237" s="224" t="s">
        <v>50</v>
      </c>
      <c r="F237" s="225" t="s">
        <v>362</v>
      </c>
      <c r="G237" s="223"/>
      <c r="H237" s="226" t="s">
        <v>50</v>
      </c>
      <c r="I237" s="227"/>
      <c r="J237" s="223"/>
      <c r="K237" s="223"/>
      <c r="L237" s="228"/>
      <c r="M237" s="229"/>
      <c r="N237" s="230"/>
      <c r="O237" s="230"/>
      <c r="P237" s="230"/>
      <c r="Q237" s="230"/>
      <c r="R237" s="230"/>
      <c r="S237" s="230"/>
      <c r="T237" s="231"/>
      <c r="AT237" s="232" t="s">
        <v>176</v>
      </c>
      <c r="AU237" s="232" t="s">
        <v>92</v>
      </c>
      <c r="AV237" s="12" t="s">
        <v>25</v>
      </c>
      <c r="AW237" s="12" t="s">
        <v>48</v>
      </c>
      <c r="AX237" s="12" t="s">
        <v>85</v>
      </c>
      <c r="AY237" s="232" t="s">
        <v>163</v>
      </c>
    </row>
    <row r="238" spans="2:65" s="13" customFormat="1" ht="13.5">
      <c r="B238" s="233"/>
      <c r="C238" s="234"/>
      <c r="D238" s="218" t="s">
        <v>176</v>
      </c>
      <c r="E238" s="245" t="s">
        <v>50</v>
      </c>
      <c r="F238" s="246" t="s">
        <v>363</v>
      </c>
      <c r="G238" s="234"/>
      <c r="H238" s="247">
        <v>11.1</v>
      </c>
      <c r="I238" s="239"/>
      <c r="J238" s="234"/>
      <c r="K238" s="234"/>
      <c r="L238" s="240"/>
      <c r="M238" s="241"/>
      <c r="N238" s="242"/>
      <c r="O238" s="242"/>
      <c r="P238" s="242"/>
      <c r="Q238" s="242"/>
      <c r="R238" s="242"/>
      <c r="S238" s="242"/>
      <c r="T238" s="243"/>
      <c r="AT238" s="244" t="s">
        <v>176</v>
      </c>
      <c r="AU238" s="244" t="s">
        <v>92</v>
      </c>
      <c r="AV238" s="13" t="s">
        <v>92</v>
      </c>
      <c r="AW238" s="13" t="s">
        <v>48</v>
      </c>
      <c r="AX238" s="13" t="s">
        <v>85</v>
      </c>
      <c r="AY238" s="244" t="s">
        <v>163</v>
      </c>
    </row>
    <row r="239" spans="2:65" s="12" customFormat="1" ht="13.5">
      <c r="B239" s="222"/>
      <c r="C239" s="223"/>
      <c r="D239" s="218" t="s">
        <v>176</v>
      </c>
      <c r="E239" s="224" t="s">
        <v>50</v>
      </c>
      <c r="F239" s="225" t="s">
        <v>364</v>
      </c>
      <c r="G239" s="223"/>
      <c r="H239" s="226" t="s">
        <v>50</v>
      </c>
      <c r="I239" s="227"/>
      <c r="J239" s="223"/>
      <c r="K239" s="223"/>
      <c r="L239" s="228"/>
      <c r="M239" s="229"/>
      <c r="N239" s="230"/>
      <c r="O239" s="230"/>
      <c r="P239" s="230"/>
      <c r="Q239" s="230"/>
      <c r="R239" s="230"/>
      <c r="S239" s="230"/>
      <c r="T239" s="231"/>
      <c r="AT239" s="232" t="s">
        <v>176</v>
      </c>
      <c r="AU239" s="232" t="s">
        <v>92</v>
      </c>
      <c r="AV239" s="12" t="s">
        <v>25</v>
      </c>
      <c r="AW239" s="12" t="s">
        <v>48</v>
      </c>
      <c r="AX239" s="12" t="s">
        <v>85</v>
      </c>
      <c r="AY239" s="232" t="s">
        <v>163</v>
      </c>
    </row>
    <row r="240" spans="2:65" s="13" customFormat="1" ht="13.5">
      <c r="B240" s="233"/>
      <c r="C240" s="234"/>
      <c r="D240" s="218" t="s">
        <v>176</v>
      </c>
      <c r="E240" s="245" t="s">
        <v>50</v>
      </c>
      <c r="F240" s="246" t="s">
        <v>365</v>
      </c>
      <c r="G240" s="234"/>
      <c r="H240" s="247">
        <v>41.5</v>
      </c>
      <c r="I240" s="239"/>
      <c r="J240" s="234"/>
      <c r="K240" s="234"/>
      <c r="L240" s="240"/>
      <c r="M240" s="241"/>
      <c r="N240" s="242"/>
      <c r="O240" s="242"/>
      <c r="P240" s="242"/>
      <c r="Q240" s="242"/>
      <c r="R240" s="242"/>
      <c r="S240" s="242"/>
      <c r="T240" s="243"/>
      <c r="AT240" s="244" t="s">
        <v>176</v>
      </c>
      <c r="AU240" s="244" t="s">
        <v>92</v>
      </c>
      <c r="AV240" s="13" t="s">
        <v>92</v>
      </c>
      <c r="AW240" s="13" t="s">
        <v>48</v>
      </c>
      <c r="AX240" s="13" t="s">
        <v>85</v>
      </c>
      <c r="AY240" s="244" t="s">
        <v>163</v>
      </c>
    </row>
    <row r="241" spans="2:65" s="12" customFormat="1" ht="13.5">
      <c r="B241" s="222"/>
      <c r="C241" s="223"/>
      <c r="D241" s="218" t="s">
        <v>176</v>
      </c>
      <c r="E241" s="224" t="s">
        <v>50</v>
      </c>
      <c r="F241" s="225" t="s">
        <v>366</v>
      </c>
      <c r="G241" s="223"/>
      <c r="H241" s="226" t="s">
        <v>50</v>
      </c>
      <c r="I241" s="227"/>
      <c r="J241" s="223"/>
      <c r="K241" s="223"/>
      <c r="L241" s="228"/>
      <c r="M241" s="229"/>
      <c r="N241" s="230"/>
      <c r="O241" s="230"/>
      <c r="P241" s="230"/>
      <c r="Q241" s="230"/>
      <c r="R241" s="230"/>
      <c r="S241" s="230"/>
      <c r="T241" s="231"/>
      <c r="AT241" s="232" t="s">
        <v>176</v>
      </c>
      <c r="AU241" s="232" t="s">
        <v>92</v>
      </c>
      <c r="AV241" s="12" t="s">
        <v>25</v>
      </c>
      <c r="AW241" s="12" t="s">
        <v>48</v>
      </c>
      <c r="AX241" s="12" t="s">
        <v>85</v>
      </c>
      <c r="AY241" s="232" t="s">
        <v>163</v>
      </c>
    </row>
    <row r="242" spans="2:65" s="13" customFormat="1" ht="13.5">
      <c r="B242" s="233"/>
      <c r="C242" s="234"/>
      <c r="D242" s="235" t="s">
        <v>176</v>
      </c>
      <c r="E242" s="236" t="s">
        <v>50</v>
      </c>
      <c r="F242" s="237" t="s">
        <v>367</v>
      </c>
      <c r="G242" s="234"/>
      <c r="H242" s="238">
        <v>9.8000000000000007</v>
      </c>
      <c r="I242" s="239"/>
      <c r="J242" s="234"/>
      <c r="K242" s="234"/>
      <c r="L242" s="240"/>
      <c r="M242" s="241"/>
      <c r="N242" s="242"/>
      <c r="O242" s="242"/>
      <c r="P242" s="242"/>
      <c r="Q242" s="242"/>
      <c r="R242" s="242"/>
      <c r="S242" s="242"/>
      <c r="T242" s="243"/>
      <c r="AT242" s="244" t="s">
        <v>176</v>
      </c>
      <c r="AU242" s="244" t="s">
        <v>92</v>
      </c>
      <c r="AV242" s="13" t="s">
        <v>92</v>
      </c>
      <c r="AW242" s="13" t="s">
        <v>48</v>
      </c>
      <c r="AX242" s="13" t="s">
        <v>85</v>
      </c>
      <c r="AY242" s="244" t="s">
        <v>163</v>
      </c>
    </row>
    <row r="243" spans="2:65" s="1" customFormat="1" ht="22.5" customHeight="1">
      <c r="B243" s="43"/>
      <c r="C243" s="206" t="s">
        <v>368</v>
      </c>
      <c r="D243" s="206" t="s">
        <v>166</v>
      </c>
      <c r="E243" s="207" t="s">
        <v>369</v>
      </c>
      <c r="F243" s="208" t="s">
        <v>370</v>
      </c>
      <c r="G243" s="209" t="s">
        <v>272</v>
      </c>
      <c r="H243" s="210">
        <v>203</v>
      </c>
      <c r="I243" s="211"/>
      <c r="J243" s="212">
        <f>ROUND(I243*H243,2)</f>
        <v>0</v>
      </c>
      <c r="K243" s="208" t="s">
        <v>170</v>
      </c>
      <c r="L243" s="63"/>
      <c r="M243" s="213" t="s">
        <v>50</v>
      </c>
      <c r="N243" s="214" t="s">
        <v>56</v>
      </c>
      <c r="O243" s="44"/>
      <c r="P243" s="215">
        <f>O243*H243</f>
        <v>0</v>
      </c>
      <c r="Q243" s="215">
        <v>0</v>
      </c>
      <c r="R243" s="215">
        <f>Q243*H243</f>
        <v>0</v>
      </c>
      <c r="S243" s="215">
        <v>0.20499999999999999</v>
      </c>
      <c r="T243" s="216">
        <f>S243*H243</f>
        <v>41.614999999999995</v>
      </c>
      <c r="AR243" s="25" t="s">
        <v>120</v>
      </c>
      <c r="AT243" s="25" t="s">
        <v>166</v>
      </c>
      <c r="AU243" s="25" t="s">
        <v>92</v>
      </c>
      <c r="AY243" s="25" t="s">
        <v>163</v>
      </c>
      <c r="BE243" s="217">
        <f>IF(N243="základní",J243,0)</f>
        <v>0</v>
      </c>
      <c r="BF243" s="217">
        <f>IF(N243="snížená",J243,0)</f>
        <v>0</v>
      </c>
      <c r="BG243" s="217">
        <f>IF(N243="zákl. přenesená",J243,0)</f>
        <v>0</v>
      </c>
      <c r="BH243" s="217">
        <f>IF(N243="sníž. přenesená",J243,0)</f>
        <v>0</v>
      </c>
      <c r="BI243" s="217">
        <f>IF(N243="nulová",J243,0)</f>
        <v>0</v>
      </c>
      <c r="BJ243" s="25" t="s">
        <v>25</v>
      </c>
      <c r="BK243" s="217">
        <f>ROUND(I243*H243,2)</f>
        <v>0</v>
      </c>
      <c r="BL243" s="25" t="s">
        <v>120</v>
      </c>
      <c r="BM243" s="25" t="s">
        <v>371</v>
      </c>
    </row>
    <row r="244" spans="2:65" s="1" customFormat="1" ht="27">
      <c r="B244" s="43"/>
      <c r="C244" s="65"/>
      <c r="D244" s="218" t="s">
        <v>172</v>
      </c>
      <c r="E244" s="65"/>
      <c r="F244" s="219" t="s">
        <v>372</v>
      </c>
      <c r="G244" s="65"/>
      <c r="H244" s="65"/>
      <c r="I244" s="174"/>
      <c r="J244" s="65"/>
      <c r="K244" s="65"/>
      <c r="L244" s="63"/>
      <c r="M244" s="220"/>
      <c r="N244" s="44"/>
      <c r="O244" s="44"/>
      <c r="P244" s="44"/>
      <c r="Q244" s="44"/>
      <c r="R244" s="44"/>
      <c r="S244" s="44"/>
      <c r="T244" s="80"/>
      <c r="AT244" s="25" t="s">
        <v>172</v>
      </c>
      <c r="AU244" s="25" t="s">
        <v>92</v>
      </c>
    </row>
    <row r="245" spans="2:65" s="1" customFormat="1" ht="148.5">
      <c r="B245" s="43"/>
      <c r="C245" s="65"/>
      <c r="D245" s="218" t="s">
        <v>174</v>
      </c>
      <c r="E245" s="65"/>
      <c r="F245" s="221" t="s">
        <v>373</v>
      </c>
      <c r="G245" s="65"/>
      <c r="H245" s="65"/>
      <c r="I245" s="174"/>
      <c r="J245" s="65"/>
      <c r="K245" s="65"/>
      <c r="L245" s="63"/>
      <c r="M245" s="220"/>
      <c r="N245" s="44"/>
      <c r="O245" s="44"/>
      <c r="P245" s="44"/>
      <c r="Q245" s="44"/>
      <c r="R245" s="44"/>
      <c r="S245" s="44"/>
      <c r="T245" s="80"/>
      <c r="AT245" s="25" t="s">
        <v>174</v>
      </c>
      <c r="AU245" s="25" t="s">
        <v>92</v>
      </c>
    </row>
    <row r="246" spans="2:65" s="12" customFormat="1" ht="13.5">
      <c r="B246" s="222"/>
      <c r="C246" s="223"/>
      <c r="D246" s="218" t="s">
        <v>176</v>
      </c>
      <c r="E246" s="224" t="s">
        <v>50</v>
      </c>
      <c r="F246" s="225" t="s">
        <v>362</v>
      </c>
      <c r="G246" s="223"/>
      <c r="H246" s="226" t="s">
        <v>50</v>
      </c>
      <c r="I246" s="227"/>
      <c r="J246" s="223"/>
      <c r="K246" s="223"/>
      <c r="L246" s="228"/>
      <c r="M246" s="229"/>
      <c r="N246" s="230"/>
      <c r="O246" s="230"/>
      <c r="P246" s="230"/>
      <c r="Q246" s="230"/>
      <c r="R246" s="230"/>
      <c r="S246" s="230"/>
      <c r="T246" s="231"/>
      <c r="AT246" s="232" t="s">
        <v>176</v>
      </c>
      <c r="AU246" s="232" t="s">
        <v>92</v>
      </c>
      <c r="AV246" s="12" t="s">
        <v>25</v>
      </c>
      <c r="AW246" s="12" t="s">
        <v>48</v>
      </c>
      <c r="AX246" s="12" t="s">
        <v>85</v>
      </c>
      <c r="AY246" s="232" t="s">
        <v>163</v>
      </c>
    </row>
    <row r="247" spans="2:65" s="13" customFormat="1" ht="13.5">
      <c r="B247" s="233"/>
      <c r="C247" s="234"/>
      <c r="D247" s="218" t="s">
        <v>176</v>
      </c>
      <c r="E247" s="245" t="s">
        <v>50</v>
      </c>
      <c r="F247" s="246" t="s">
        <v>281</v>
      </c>
      <c r="G247" s="234"/>
      <c r="H247" s="247">
        <v>37</v>
      </c>
      <c r="I247" s="239"/>
      <c r="J247" s="234"/>
      <c r="K247" s="234"/>
      <c r="L247" s="240"/>
      <c r="M247" s="241"/>
      <c r="N247" s="242"/>
      <c r="O247" s="242"/>
      <c r="P247" s="242"/>
      <c r="Q247" s="242"/>
      <c r="R247" s="242"/>
      <c r="S247" s="242"/>
      <c r="T247" s="243"/>
      <c r="AT247" s="244" t="s">
        <v>176</v>
      </c>
      <c r="AU247" s="244" t="s">
        <v>92</v>
      </c>
      <c r="AV247" s="13" t="s">
        <v>92</v>
      </c>
      <c r="AW247" s="13" t="s">
        <v>48</v>
      </c>
      <c r="AX247" s="13" t="s">
        <v>85</v>
      </c>
      <c r="AY247" s="244" t="s">
        <v>163</v>
      </c>
    </row>
    <row r="248" spans="2:65" s="12" customFormat="1" ht="13.5">
      <c r="B248" s="222"/>
      <c r="C248" s="223"/>
      <c r="D248" s="218" t="s">
        <v>176</v>
      </c>
      <c r="E248" s="224" t="s">
        <v>50</v>
      </c>
      <c r="F248" s="225" t="s">
        <v>364</v>
      </c>
      <c r="G248" s="223"/>
      <c r="H248" s="226" t="s">
        <v>50</v>
      </c>
      <c r="I248" s="227"/>
      <c r="J248" s="223"/>
      <c r="K248" s="223"/>
      <c r="L248" s="228"/>
      <c r="M248" s="229"/>
      <c r="N248" s="230"/>
      <c r="O248" s="230"/>
      <c r="P248" s="230"/>
      <c r="Q248" s="230"/>
      <c r="R248" s="230"/>
      <c r="S248" s="230"/>
      <c r="T248" s="231"/>
      <c r="AT248" s="232" t="s">
        <v>176</v>
      </c>
      <c r="AU248" s="232" t="s">
        <v>92</v>
      </c>
      <c r="AV248" s="12" t="s">
        <v>25</v>
      </c>
      <c r="AW248" s="12" t="s">
        <v>48</v>
      </c>
      <c r="AX248" s="12" t="s">
        <v>85</v>
      </c>
      <c r="AY248" s="232" t="s">
        <v>163</v>
      </c>
    </row>
    <row r="249" spans="2:65" s="13" customFormat="1" ht="13.5">
      <c r="B249" s="233"/>
      <c r="C249" s="234"/>
      <c r="D249" s="235" t="s">
        <v>176</v>
      </c>
      <c r="E249" s="236" t="s">
        <v>50</v>
      </c>
      <c r="F249" s="237" t="s">
        <v>374</v>
      </c>
      <c r="G249" s="234"/>
      <c r="H249" s="238">
        <v>166</v>
      </c>
      <c r="I249" s="239"/>
      <c r="J249" s="234"/>
      <c r="K249" s="234"/>
      <c r="L249" s="240"/>
      <c r="M249" s="241"/>
      <c r="N249" s="242"/>
      <c r="O249" s="242"/>
      <c r="P249" s="242"/>
      <c r="Q249" s="242"/>
      <c r="R249" s="242"/>
      <c r="S249" s="242"/>
      <c r="T249" s="243"/>
      <c r="AT249" s="244" t="s">
        <v>176</v>
      </c>
      <c r="AU249" s="244" t="s">
        <v>92</v>
      </c>
      <c r="AV249" s="13" t="s">
        <v>92</v>
      </c>
      <c r="AW249" s="13" t="s">
        <v>48</v>
      </c>
      <c r="AX249" s="13" t="s">
        <v>85</v>
      </c>
      <c r="AY249" s="244" t="s">
        <v>163</v>
      </c>
    </row>
    <row r="250" spans="2:65" s="1" customFormat="1" ht="22.5" customHeight="1">
      <c r="B250" s="43"/>
      <c r="C250" s="206" t="s">
        <v>375</v>
      </c>
      <c r="D250" s="206" t="s">
        <v>166</v>
      </c>
      <c r="E250" s="207" t="s">
        <v>376</v>
      </c>
      <c r="F250" s="208" t="s">
        <v>377</v>
      </c>
      <c r="G250" s="209" t="s">
        <v>198</v>
      </c>
      <c r="H250" s="210">
        <v>138</v>
      </c>
      <c r="I250" s="211"/>
      <c r="J250" s="212">
        <f>ROUND(I250*H250,2)</f>
        <v>0</v>
      </c>
      <c r="K250" s="208" t="s">
        <v>170</v>
      </c>
      <c r="L250" s="63"/>
      <c r="M250" s="213" t="s">
        <v>50</v>
      </c>
      <c r="N250" s="214" t="s">
        <v>56</v>
      </c>
      <c r="O250" s="44"/>
      <c r="P250" s="215">
        <f>O250*H250</f>
        <v>0</v>
      </c>
      <c r="Q250" s="215">
        <v>0</v>
      </c>
      <c r="R250" s="215">
        <f>Q250*H250</f>
        <v>0</v>
      </c>
      <c r="S250" s="215">
        <v>0.29499999999999998</v>
      </c>
      <c r="T250" s="216">
        <f>S250*H250</f>
        <v>40.71</v>
      </c>
      <c r="AR250" s="25" t="s">
        <v>120</v>
      </c>
      <c r="AT250" s="25" t="s">
        <v>166</v>
      </c>
      <c r="AU250" s="25" t="s">
        <v>92</v>
      </c>
      <c r="AY250" s="25" t="s">
        <v>163</v>
      </c>
      <c r="BE250" s="217">
        <f>IF(N250="základní",J250,0)</f>
        <v>0</v>
      </c>
      <c r="BF250" s="217">
        <f>IF(N250="snížená",J250,0)</f>
        <v>0</v>
      </c>
      <c r="BG250" s="217">
        <f>IF(N250="zákl. přenesená",J250,0)</f>
        <v>0</v>
      </c>
      <c r="BH250" s="217">
        <f>IF(N250="sníž. přenesená",J250,0)</f>
        <v>0</v>
      </c>
      <c r="BI250" s="217">
        <f>IF(N250="nulová",J250,0)</f>
        <v>0</v>
      </c>
      <c r="BJ250" s="25" t="s">
        <v>25</v>
      </c>
      <c r="BK250" s="217">
        <f>ROUND(I250*H250,2)</f>
        <v>0</v>
      </c>
      <c r="BL250" s="25" t="s">
        <v>120</v>
      </c>
      <c r="BM250" s="25" t="s">
        <v>378</v>
      </c>
    </row>
    <row r="251" spans="2:65" s="1" customFormat="1" ht="40.5">
      <c r="B251" s="43"/>
      <c r="C251" s="65"/>
      <c r="D251" s="218" t="s">
        <v>172</v>
      </c>
      <c r="E251" s="65"/>
      <c r="F251" s="219" t="s">
        <v>379</v>
      </c>
      <c r="G251" s="65"/>
      <c r="H251" s="65"/>
      <c r="I251" s="174"/>
      <c r="J251" s="65"/>
      <c r="K251" s="65"/>
      <c r="L251" s="63"/>
      <c r="M251" s="220"/>
      <c r="N251" s="44"/>
      <c r="O251" s="44"/>
      <c r="P251" s="44"/>
      <c r="Q251" s="44"/>
      <c r="R251" s="44"/>
      <c r="S251" s="44"/>
      <c r="T251" s="80"/>
      <c r="AT251" s="25" t="s">
        <v>172</v>
      </c>
      <c r="AU251" s="25" t="s">
        <v>92</v>
      </c>
    </row>
    <row r="252" spans="2:65" s="1" customFormat="1" ht="175.5">
      <c r="B252" s="43"/>
      <c r="C252" s="65"/>
      <c r="D252" s="218" t="s">
        <v>174</v>
      </c>
      <c r="E252" s="65"/>
      <c r="F252" s="221" t="s">
        <v>353</v>
      </c>
      <c r="G252" s="65"/>
      <c r="H252" s="65"/>
      <c r="I252" s="174"/>
      <c r="J252" s="65"/>
      <c r="K252" s="65"/>
      <c r="L252" s="63"/>
      <c r="M252" s="220"/>
      <c r="N252" s="44"/>
      <c r="O252" s="44"/>
      <c r="P252" s="44"/>
      <c r="Q252" s="44"/>
      <c r="R252" s="44"/>
      <c r="S252" s="44"/>
      <c r="T252" s="80"/>
      <c r="AT252" s="25" t="s">
        <v>174</v>
      </c>
      <c r="AU252" s="25" t="s">
        <v>92</v>
      </c>
    </row>
    <row r="253" spans="2:65" s="12" customFormat="1" ht="13.5">
      <c r="B253" s="222"/>
      <c r="C253" s="223"/>
      <c r="D253" s="218" t="s">
        <v>176</v>
      </c>
      <c r="E253" s="224" t="s">
        <v>50</v>
      </c>
      <c r="F253" s="225" t="s">
        <v>380</v>
      </c>
      <c r="G253" s="223"/>
      <c r="H253" s="226" t="s">
        <v>50</v>
      </c>
      <c r="I253" s="227"/>
      <c r="J253" s="223"/>
      <c r="K253" s="223"/>
      <c r="L253" s="228"/>
      <c r="M253" s="229"/>
      <c r="N253" s="230"/>
      <c r="O253" s="230"/>
      <c r="P253" s="230"/>
      <c r="Q253" s="230"/>
      <c r="R253" s="230"/>
      <c r="S253" s="230"/>
      <c r="T253" s="231"/>
      <c r="AT253" s="232" t="s">
        <v>176</v>
      </c>
      <c r="AU253" s="232" t="s">
        <v>92</v>
      </c>
      <c r="AV253" s="12" t="s">
        <v>25</v>
      </c>
      <c r="AW253" s="12" t="s">
        <v>48</v>
      </c>
      <c r="AX253" s="12" t="s">
        <v>85</v>
      </c>
      <c r="AY253" s="232" t="s">
        <v>163</v>
      </c>
    </row>
    <row r="254" spans="2:65" s="13" customFormat="1" ht="13.5">
      <c r="B254" s="233"/>
      <c r="C254" s="234"/>
      <c r="D254" s="218" t="s">
        <v>176</v>
      </c>
      <c r="E254" s="245" t="s">
        <v>50</v>
      </c>
      <c r="F254" s="246" t="s">
        <v>381</v>
      </c>
      <c r="G254" s="234"/>
      <c r="H254" s="247">
        <v>98</v>
      </c>
      <c r="I254" s="239"/>
      <c r="J254" s="234"/>
      <c r="K254" s="234"/>
      <c r="L254" s="240"/>
      <c r="M254" s="241"/>
      <c r="N254" s="242"/>
      <c r="O254" s="242"/>
      <c r="P254" s="242"/>
      <c r="Q254" s="242"/>
      <c r="R254" s="242"/>
      <c r="S254" s="242"/>
      <c r="T254" s="243"/>
      <c r="AT254" s="244" t="s">
        <v>176</v>
      </c>
      <c r="AU254" s="244" t="s">
        <v>92</v>
      </c>
      <c r="AV254" s="13" t="s">
        <v>92</v>
      </c>
      <c r="AW254" s="13" t="s">
        <v>48</v>
      </c>
      <c r="AX254" s="13" t="s">
        <v>85</v>
      </c>
      <c r="AY254" s="244" t="s">
        <v>163</v>
      </c>
    </row>
    <row r="255" spans="2:65" s="12" customFormat="1" ht="13.5">
      <c r="B255" s="222"/>
      <c r="C255" s="223"/>
      <c r="D255" s="218" t="s">
        <v>176</v>
      </c>
      <c r="E255" s="224" t="s">
        <v>50</v>
      </c>
      <c r="F255" s="225" t="s">
        <v>382</v>
      </c>
      <c r="G255" s="223"/>
      <c r="H255" s="226" t="s">
        <v>50</v>
      </c>
      <c r="I255" s="227"/>
      <c r="J255" s="223"/>
      <c r="K255" s="223"/>
      <c r="L255" s="228"/>
      <c r="M255" s="229"/>
      <c r="N255" s="230"/>
      <c r="O255" s="230"/>
      <c r="P255" s="230"/>
      <c r="Q255" s="230"/>
      <c r="R255" s="230"/>
      <c r="S255" s="230"/>
      <c r="T255" s="231"/>
      <c r="AT255" s="232" t="s">
        <v>176</v>
      </c>
      <c r="AU255" s="232" t="s">
        <v>92</v>
      </c>
      <c r="AV255" s="12" t="s">
        <v>25</v>
      </c>
      <c r="AW255" s="12" t="s">
        <v>48</v>
      </c>
      <c r="AX255" s="12" t="s">
        <v>85</v>
      </c>
      <c r="AY255" s="232" t="s">
        <v>163</v>
      </c>
    </row>
    <row r="256" spans="2:65" s="13" customFormat="1" ht="13.5">
      <c r="B256" s="233"/>
      <c r="C256" s="234"/>
      <c r="D256" s="235" t="s">
        <v>176</v>
      </c>
      <c r="E256" s="236" t="s">
        <v>50</v>
      </c>
      <c r="F256" s="237" t="s">
        <v>383</v>
      </c>
      <c r="G256" s="234"/>
      <c r="H256" s="238">
        <v>40</v>
      </c>
      <c r="I256" s="239"/>
      <c r="J256" s="234"/>
      <c r="K256" s="234"/>
      <c r="L256" s="240"/>
      <c r="M256" s="241"/>
      <c r="N256" s="242"/>
      <c r="O256" s="242"/>
      <c r="P256" s="242"/>
      <c r="Q256" s="242"/>
      <c r="R256" s="242"/>
      <c r="S256" s="242"/>
      <c r="T256" s="243"/>
      <c r="AT256" s="244" t="s">
        <v>176</v>
      </c>
      <c r="AU256" s="244" t="s">
        <v>92</v>
      </c>
      <c r="AV256" s="13" t="s">
        <v>92</v>
      </c>
      <c r="AW256" s="13" t="s">
        <v>48</v>
      </c>
      <c r="AX256" s="13" t="s">
        <v>85</v>
      </c>
      <c r="AY256" s="244" t="s">
        <v>163</v>
      </c>
    </row>
    <row r="257" spans="2:65" s="1" customFormat="1" ht="22.5" customHeight="1">
      <c r="B257" s="43"/>
      <c r="C257" s="206" t="s">
        <v>384</v>
      </c>
      <c r="D257" s="206" t="s">
        <v>166</v>
      </c>
      <c r="E257" s="207" t="s">
        <v>385</v>
      </c>
      <c r="F257" s="208" t="s">
        <v>386</v>
      </c>
      <c r="G257" s="209" t="s">
        <v>198</v>
      </c>
      <c r="H257" s="210">
        <v>138</v>
      </c>
      <c r="I257" s="211"/>
      <c r="J257" s="212">
        <f>ROUND(I257*H257,2)</f>
        <v>0</v>
      </c>
      <c r="K257" s="208" t="s">
        <v>170</v>
      </c>
      <c r="L257" s="63"/>
      <c r="M257" s="213" t="s">
        <v>50</v>
      </c>
      <c r="N257" s="214" t="s">
        <v>56</v>
      </c>
      <c r="O257" s="44"/>
      <c r="P257" s="215">
        <f>O257*H257</f>
        <v>0</v>
      </c>
      <c r="Q257" s="215">
        <v>0</v>
      </c>
      <c r="R257" s="215">
        <f>Q257*H257</f>
        <v>0</v>
      </c>
      <c r="S257" s="215">
        <v>0</v>
      </c>
      <c r="T257" s="216">
        <f>S257*H257</f>
        <v>0</v>
      </c>
      <c r="AR257" s="25" t="s">
        <v>120</v>
      </c>
      <c r="AT257" s="25" t="s">
        <v>166</v>
      </c>
      <c r="AU257" s="25" t="s">
        <v>92</v>
      </c>
      <c r="AY257" s="25" t="s">
        <v>163</v>
      </c>
      <c r="BE257" s="217">
        <f>IF(N257="základní",J257,0)</f>
        <v>0</v>
      </c>
      <c r="BF257" s="217">
        <f>IF(N257="snížená",J257,0)</f>
        <v>0</v>
      </c>
      <c r="BG257" s="217">
        <f>IF(N257="zákl. přenesená",J257,0)</f>
        <v>0</v>
      </c>
      <c r="BH257" s="217">
        <f>IF(N257="sníž. přenesená",J257,0)</f>
        <v>0</v>
      </c>
      <c r="BI257" s="217">
        <f>IF(N257="nulová",J257,0)</f>
        <v>0</v>
      </c>
      <c r="BJ257" s="25" t="s">
        <v>25</v>
      </c>
      <c r="BK257" s="217">
        <f>ROUND(I257*H257,2)</f>
        <v>0</v>
      </c>
      <c r="BL257" s="25" t="s">
        <v>120</v>
      </c>
      <c r="BM257" s="25" t="s">
        <v>387</v>
      </c>
    </row>
    <row r="258" spans="2:65" s="1" customFormat="1" ht="40.5">
      <c r="B258" s="43"/>
      <c r="C258" s="65"/>
      <c r="D258" s="218" t="s">
        <v>172</v>
      </c>
      <c r="E258" s="65"/>
      <c r="F258" s="219" t="s">
        <v>388</v>
      </c>
      <c r="G258" s="65"/>
      <c r="H258" s="65"/>
      <c r="I258" s="174"/>
      <c r="J258" s="65"/>
      <c r="K258" s="65"/>
      <c r="L258" s="63"/>
      <c r="M258" s="220"/>
      <c r="N258" s="44"/>
      <c r="O258" s="44"/>
      <c r="P258" s="44"/>
      <c r="Q258" s="44"/>
      <c r="R258" s="44"/>
      <c r="S258" s="44"/>
      <c r="T258" s="80"/>
      <c r="AT258" s="25" t="s">
        <v>172</v>
      </c>
      <c r="AU258" s="25" t="s">
        <v>92</v>
      </c>
    </row>
    <row r="259" spans="2:65" s="1" customFormat="1" ht="67.5">
      <c r="B259" s="43"/>
      <c r="C259" s="65"/>
      <c r="D259" s="218" t="s">
        <v>174</v>
      </c>
      <c r="E259" s="65"/>
      <c r="F259" s="221" t="s">
        <v>389</v>
      </c>
      <c r="G259" s="65"/>
      <c r="H259" s="65"/>
      <c r="I259" s="174"/>
      <c r="J259" s="65"/>
      <c r="K259" s="65"/>
      <c r="L259" s="63"/>
      <c r="M259" s="220"/>
      <c r="N259" s="44"/>
      <c r="O259" s="44"/>
      <c r="P259" s="44"/>
      <c r="Q259" s="44"/>
      <c r="R259" s="44"/>
      <c r="S259" s="44"/>
      <c r="T259" s="80"/>
      <c r="AT259" s="25" t="s">
        <v>174</v>
      </c>
      <c r="AU259" s="25" t="s">
        <v>92</v>
      </c>
    </row>
    <row r="260" spans="2:65" s="12" customFormat="1" ht="13.5">
      <c r="B260" s="222"/>
      <c r="C260" s="223"/>
      <c r="D260" s="218" t="s">
        <v>176</v>
      </c>
      <c r="E260" s="224" t="s">
        <v>50</v>
      </c>
      <c r="F260" s="225" t="s">
        <v>380</v>
      </c>
      <c r="G260" s="223"/>
      <c r="H260" s="226" t="s">
        <v>50</v>
      </c>
      <c r="I260" s="227"/>
      <c r="J260" s="223"/>
      <c r="K260" s="223"/>
      <c r="L260" s="228"/>
      <c r="M260" s="229"/>
      <c r="N260" s="230"/>
      <c r="O260" s="230"/>
      <c r="P260" s="230"/>
      <c r="Q260" s="230"/>
      <c r="R260" s="230"/>
      <c r="S260" s="230"/>
      <c r="T260" s="231"/>
      <c r="AT260" s="232" t="s">
        <v>176</v>
      </c>
      <c r="AU260" s="232" t="s">
        <v>92</v>
      </c>
      <c r="AV260" s="12" t="s">
        <v>25</v>
      </c>
      <c r="AW260" s="12" t="s">
        <v>48</v>
      </c>
      <c r="AX260" s="12" t="s">
        <v>85</v>
      </c>
      <c r="AY260" s="232" t="s">
        <v>163</v>
      </c>
    </row>
    <row r="261" spans="2:65" s="13" customFormat="1" ht="13.5">
      <c r="B261" s="233"/>
      <c r="C261" s="234"/>
      <c r="D261" s="218" t="s">
        <v>176</v>
      </c>
      <c r="E261" s="245" t="s">
        <v>50</v>
      </c>
      <c r="F261" s="246" t="s">
        <v>381</v>
      </c>
      <c r="G261" s="234"/>
      <c r="H261" s="247">
        <v>98</v>
      </c>
      <c r="I261" s="239"/>
      <c r="J261" s="234"/>
      <c r="K261" s="234"/>
      <c r="L261" s="240"/>
      <c r="M261" s="241"/>
      <c r="N261" s="242"/>
      <c r="O261" s="242"/>
      <c r="P261" s="242"/>
      <c r="Q261" s="242"/>
      <c r="R261" s="242"/>
      <c r="S261" s="242"/>
      <c r="T261" s="243"/>
      <c r="AT261" s="244" t="s">
        <v>176</v>
      </c>
      <c r="AU261" s="244" t="s">
        <v>92</v>
      </c>
      <c r="AV261" s="13" t="s">
        <v>92</v>
      </c>
      <c r="AW261" s="13" t="s">
        <v>48</v>
      </c>
      <c r="AX261" s="13" t="s">
        <v>85</v>
      </c>
      <c r="AY261" s="244" t="s">
        <v>163</v>
      </c>
    </row>
    <row r="262" spans="2:65" s="12" customFormat="1" ht="13.5">
      <c r="B262" s="222"/>
      <c r="C262" s="223"/>
      <c r="D262" s="218" t="s">
        <v>176</v>
      </c>
      <c r="E262" s="224" t="s">
        <v>50</v>
      </c>
      <c r="F262" s="225" t="s">
        <v>382</v>
      </c>
      <c r="G262" s="223"/>
      <c r="H262" s="226" t="s">
        <v>50</v>
      </c>
      <c r="I262" s="227"/>
      <c r="J262" s="223"/>
      <c r="K262" s="223"/>
      <c r="L262" s="228"/>
      <c r="M262" s="229"/>
      <c r="N262" s="230"/>
      <c r="O262" s="230"/>
      <c r="P262" s="230"/>
      <c r="Q262" s="230"/>
      <c r="R262" s="230"/>
      <c r="S262" s="230"/>
      <c r="T262" s="231"/>
      <c r="AT262" s="232" t="s">
        <v>176</v>
      </c>
      <c r="AU262" s="232" t="s">
        <v>92</v>
      </c>
      <c r="AV262" s="12" t="s">
        <v>25</v>
      </c>
      <c r="AW262" s="12" t="s">
        <v>48</v>
      </c>
      <c r="AX262" s="12" t="s">
        <v>85</v>
      </c>
      <c r="AY262" s="232" t="s">
        <v>163</v>
      </c>
    </row>
    <row r="263" spans="2:65" s="13" customFormat="1" ht="13.5">
      <c r="B263" s="233"/>
      <c r="C263" s="234"/>
      <c r="D263" s="235" t="s">
        <v>176</v>
      </c>
      <c r="E263" s="236" t="s">
        <v>50</v>
      </c>
      <c r="F263" s="237" t="s">
        <v>383</v>
      </c>
      <c r="G263" s="234"/>
      <c r="H263" s="238">
        <v>40</v>
      </c>
      <c r="I263" s="239"/>
      <c r="J263" s="234"/>
      <c r="K263" s="234"/>
      <c r="L263" s="240"/>
      <c r="M263" s="241"/>
      <c r="N263" s="242"/>
      <c r="O263" s="242"/>
      <c r="P263" s="242"/>
      <c r="Q263" s="242"/>
      <c r="R263" s="242"/>
      <c r="S263" s="242"/>
      <c r="T263" s="243"/>
      <c r="AT263" s="244" t="s">
        <v>176</v>
      </c>
      <c r="AU263" s="244" t="s">
        <v>92</v>
      </c>
      <c r="AV263" s="13" t="s">
        <v>92</v>
      </c>
      <c r="AW263" s="13" t="s">
        <v>48</v>
      </c>
      <c r="AX263" s="13" t="s">
        <v>85</v>
      </c>
      <c r="AY263" s="244" t="s">
        <v>163</v>
      </c>
    </row>
    <row r="264" spans="2:65" s="1" customFormat="1" ht="22.5" customHeight="1">
      <c r="B264" s="43"/>
      <c r="C264" s="206" t="s">
        <v>390</v>
      </c>
      <c r="D264" s="206" t="s">
        <v>166</v>
      </c>
      <c r="E264" s="207" t="s">
        <v>391</v>
      </c>
      <c r="F264" s="208" t="s">
        <v>392</v>
      </c>
      <c r="G264" s="209" t="s">
        <v>198</v>
      </c>
      <c r="H264" s="210">
        <v>120</v>
      </c>
      <c r="I264" s="211"/>
      <c r="J264" s="212">
        <f>ROUND(I264*H264,2)</f>
        <v>0</v>
      </c>
      <c r="K264" s="208" t="s">
        <v>170</v>
      </c>
      <c r="L264" s="63"/>
      <c r="M264" s="213" t="s">
        <v>50</v>
      </c>
      <c r="N264" s="214" t="s">
        <v>56</v>
      </c>
      <c r="O264" s="44"/>
      <c r="P264" s="215">
        <f>O264*H264</f>
        <v>0</v>
      </c>
      <c r="Q264" s="215">
        <v>0</v>
      </c>
      <c r="R264" s="215">
        <f>Q264*H264</f>
        <v>0</v>
      </c>
      <c r="S264" s="215">
        <v>0.255</v>
      </c>
      <c r="T264" s="216">
        <f>S264*H264</f>
        <v>30.6</v>
      </c>
      <c r="AR264" s="25" t="s">
        <v>120</v>
      </c>
      <c r="AT264" s="25" t="s">
        <v>166</v>
      </c>
      <c r="AU264" s="25" t="s">
        <v>92</v>
      </c>
      <c r="AY264" s="25" t="s">
        <v>163</v>
      </c>
      <c r="BE264" s="217">
        <f>IF(N264="základní",J264,0)</f>
        <v>0</v>
      </c>
      <c r="BF264" s="217">
        <f>IF(N264="snížená",J264,0)</f>
        <v>0</v>
      </c>
      <c r="BG264" s="217">
        <f>IF(N264="zákl. přenesená",J264,0)</f>
        <v>0</v>
      </c>
      <c r="BH264" s="217">
        <f>IF(N264="sníž. přenesená",J264,0)</f>
        <v>0</v>
      </c>
      <c r="BI264" s="217">
        <f>IF(N264="nulová",J264,0)</f>
        <v>0</v>
      </c>
      <c r="BJ264" s="25" t="s">
        <v>25</v>
      </c>
      <c r="BK264" s="217">
        <f>ROUND(I264*H264,2)</f>
        <v>0</v>
      </c>
      <c r="BL264" s="25" t="s">
        <v>120</v>
      </c>
      <c r="BM264" s="25" t="s">
        <v>393</v>
      </c>
    </row>
    <row r="265" spans="2:65" s="1" customFormat="1" ht="54">
      <c r="B265" s="43"/>
      <c r="C265" s="65"/>
      <c r="D265" s="218" t="s">
        <v>172</v>
      </c>
      <c r="E265" s="65"/>
      <c r="F265" s="219" t="s">
        <v>394</v>
      </c>
      <c r="G265" s="65"/>
      <c r="H265" s="65"/>
      <c r="I265" s="174"/>
      <c r="J265" s="65"/>
      <c r="K265" s="65"/>
      <c r="L265" s="63"/>
      <c r="M265" s="220"/>
      <c r="N265" s="44"/>
      <c r="O265" s="44"/>
      <c r="P265" s="44"/>
      <c r="Q265" s="44"/>
      <c r="R265" s="44"/>
      <c r="S265" s="44"/>
      <c r="T265" s="80"/>
      <c r="AT265" s="25" t="s">
        <v>172</v>
      </c>
      <c r="AU265" s="25" t="s">
        <v>92</v>
      </c>
    </row>
    <row r="266" spans="2:65" s="1" customFormat="1" ht="175.5">
      <c r="B266" s="43"/>
      <c r="C266" s="65"/>
      <c r="D266" s="218" t="s">
        <v>174</v>
      </c>
      <c r="E266" s="65"/>
      <c r="F266" s="221" t="s">
        <v>353</v>
      </c>
      <c r="G266" s="65"/>
      <c r="H266" s="65"/>
      <c r="I266" s="174"/>
      <c r="J266" s="65"/>
      <c r="K266" s="65"/>
      <c r="L266" s="63"/>
      <c r="M266" s="220"/>
      <c r="N266" s="44"/>
      <c r="O266" s="44"/>
      <c r="P266" s="44"/>
      <c r="Q266" s="44"/>
      <c r="R266" s="44"/>
      <c r="S266" s="44"/>
      <c r="T266" s="80"/>
      <c r="AT266" s="25" t="s">
        <v>174</v>
      </c>
      <c r="AU266" s="25" t="s">
        <v>92</v>
      </c>
    </row>
    <row r="267" spans="2:65" s="12" customFormat="1" ht="13.5">
      <c r="B267" s="222"/>
      <c r="C267" s="223"/>
      <c r="D267" s="218" t="s">
        <v>176</v>
      </c>
      <c r="E267" s="224" t="s">
        <v>50</v>
      </c>
      <c r="F267" s="225" t="s">
        <v>395</v>
      </c>
      <c r="G267" s="223"/>
      <c r="H267" s="226" t="s">
        <v>50</v>
      </c>
      <c r="I267" s="227"/>
      <c r="J267" s="223"/>
      <c r="K267" s="223"/>
      <c r="L267" s="228"/>
      <c r="M267" s="229"/>
      <c r="N267" s="230"/>
      <c r="O267" s="230"/>
      <c r="P267" s="230"/>
      <c r="Q267" s="230"/>
      <c r="R267" s="230"/>
      <c r="S267" s="230"/>
      <c r="T267" s="231"/>
      <c r="AT267" s="232" t="s">
        <v>176</v>
      </c>
      <c r="AU267" s="232" t="s">
        <v>92</v>
      </c>
      <c r="AV267" s="12" t="s">
        <v>25</v>
      </c>
      <c r="AW267" s="12" t="s">
        <v>48</v>
      </c>
      <c r="AX267" s="12" t="s">
        <v>85</v>
      </c>
      <c r="AY267" s="232" t="s">
        <v>163</v>
      </c>
    </row>
    <row r="268" spans="2:65" s="13" customFormat="1" ht="13.5">
      <c r="B268" s="233"/>
      <c r="C268" s="234"/>
      <c r="D268" s="218" t="s">
        <v>176</v>
      </c>
      <c r="E268" s="245" t="s">
        <v>50</v>
      </c>
      <c r="F268" s="246" t="s">
        <v>396</v>
      </c>
      <c r="G268" s="234"/>
      <c r="H268" s="247">
        <v>105</v>
      </c>
      <c r="I268" s="239"/>
      <c r="J268" s="234"/>
      <c r="K268" s="234"/>
      <c r="L268" s="240"/>
      <c r="M268" s="241"/>
      <c r="N268" s="242"/>
      <c r="O268" s="242"/>
      <c r="P268" s="242"/>
      <c r="Q268" s="242"/>
      <c r="R268" s="242"/>
      <c r="S268" s="242"/>
      <c r="T268" s="243"/>
      <c r="AT268" s="244" t="s">
        <v>176</v>
      </c>
      <c r="AU268" s="244" t="s">
        <v>92</v>
      </c>
      <c r="AV268" s="13" t="s">
        <v>92</v>
      </c>
      <c r="AW268" s="13" t="s">
        <v>48</v>
      </c>
      <c r="AX268" s="13" t="s">
        <v>85</v>
      </c>
      <c r="AY268" s="244" t="s">
        <v>163</v>
      </c>
    </row>
    <row r="269" spans="2:65" s="12" customFormat="1" ht="13.5">
      <c r="B269" s="222"/>
      <c r="C269" s="223"/>
      <c r="D269" s="218" t="s">
        <v>176</v>
      </c>
      <c r="E269" s="224" t="s">
        <v>50</v>
      </c>
      <c r="F269" s="225" t="s">
        <v>354</v>
      </c>
      <c r="G269" s="223"/>
      <c r="H269" s="226" t="s">
        <v>50</v>
      </c>
      <c r="I269" s="227"/>
      <c r="J269" s="223"/>
      <c r="K269" s="223"/>
      <c r="L269" s="228"/>
      <c r="M269" s="229"/>
      <c r="N269" s="230"/>
      <c r="O269" s="230"/>
      <c r="P269" s="230"/>
      <c r="Q269" s="230"/>
      <c r="R269" s="230"/>
      <c r="S269" s="230"/>
      <c r="T269" s="231"/>
      <c r="AT269" s="232" t="s">
        <v>176</v>
      </c>
      <c r="AU269" s="232" t="s">
        <v>92</v>
      </c>
      <c r="AV269" s="12" t="s">
        <v>25</v>
      </c>
      <c r="AW269" s="12" t="s">
        <v>48</v>
      </c>
      <c r="AX269" s="12" t="s">
        <v>85</v>
      </c>
      <c r="AY269" s="232" t="s">
        <v>163</v>
      </c>
    </row>
    <row r="270" spans="2:65" s="13" customFormat="1" ht="13.5">
      <c r="B270" s="233"/>
      <c r="C270" s="234"/>
      <c r="D270" s="235" t="s">
        <v>176</v>
      </c>
      <c r="E270" s="236" t="s">
        <v>50</v>
      </c>
      <c r="F270" s="237" t="s">
        <v>10</v>
      </c>
      <c r="G270" s="234"/>
      <c r="H270" s="238">
        <v>15</v>
      </c>
      <c r="I270" s="239"/>
      <c r="J270" s="234"/>
      <c r="K270" s="234"/>
      <c r="L270" s="240"/>
      <c r="M270" s="241"/>
      <c r="N270" s="242"/>
      <c r="O270" s="242"/>
      <c r="P270" s="242"/>
      <c r="Q270" s="242"/>
      <c r="R270" s="242"/>
      <c r="S270" s="242"/>
      <c r="T270" s="243"/>
      <c r="AT270" s="244" t="s">
        <v>176</v>
      </c>
      <c r="AU270" s="244" t="s">
        <v>92</v>
      </c>
      <c r="AV270" s="13" t="s">
        <v>92</v>
      </c>
      <c r="AW270" s="13" t="s">
        <v>48</v>
      </c>
      <c r="AX270" s="13" t="s">
        <v>85</v>
      </c>
      <c r="AY270" s="244" t="s">
        <v>163</v>
      </c>
    </row>
    <row r="271" spans="2:65" s="1" customFormat="1" ht="22.5" customHeight="1">
      <c r="B271" s="43"/>
      <c r="C271" s="206" t="s">
        <v>397</v>
      </c>
      <c r="D271" s="206" t="s">
        <v>166</v>
      </c>
      <c r="E271" s="207" t="s">
        <v>398</v>
      </c>
      <c r="F271" s="208" t="s">
        <v>399</v>
      </c>
      <c r="G271" s="209" t="s">
        <v>191</v>
      </c>
      <c r="H271" s="210">
        <v>104.167</v>
      </c>
      <c r="I271" s="211"/>
      <c r="J271" s="212">
        <f>ROUND(I271*H271,2)</f>
        <v>0</v>
      </c>
      <c r="K271" s="208" t="s">
        <v>170</v>
      </c>
      <c r="L271" s="63"/>
      <c r="M271" s="213" t="s">
        <v>50</v>
      </c>
      <c r="N271" s="214" t="s">
        <v>56</v>
      </c>
      <c r="O271" s="44"/>
      <c r="P271" s="215">
        <f>O271*H271</f>
        <v>0</v>
      </c>
      <c r="Q271" s="215">
        <v>0</v>
      </c>
      <c r="R271" s="215">
        <f>Q271*H271</f>
        <v>0</v>
      </c>
      <c r="S271" s="215">
        <v>0</v>
      </c>
      <c r="T271" s="216">
        <f>S271*H271</f>
        <v>0</v>
      </c>
      <c r="AR271" s="25" t="s">
        <v>120</v>
      </c>
      <c r="AT271" s="25" t="s">
        <v>166</v>
      </c>
      <c r="AU271" s="25" t="s">
        <v>92</v>
      </c>
      <c r="AY271" s="25" t="s">
        <v>163</v>
      </c>
      <c r="BE271" s="217">
        <f>IF(N271="základní",J271,0)</f>
        <v>0</v>
      </c>
      <c r="BF271" s="217">
        <f>IF(N271="snížená",J271,0)</f>
        <v>0</v>
      </c>
      <c r="BG271" s="217">
        <f>IF(N271="zákl. přenesená",J271,0)</f>
        <v>0</v>
      </c>
      <c r="BH271" s="217">
        <f>IF(N271="sníž. přenesená",J271,0)</f>
        <v>0</v>
      </c>
      <c r="BI271" s="217">
        <f>IF(N271="nulová",J271,0)</f>
        <v>0</v>
      </c>
      <c r="BJ271" s="25" t="s">
        <v>25</v>
      </c>
      <c r="BK271" s="217">
        <f>ROUND(I271*H271,2)</f>
        <v>0</v>
      </c>
      <c r="BL271" s="25" t="s">
        <v>120</v>
      </c>
      <c r="BM271" s="25" t="s">
        <v>400</v>
      </c>
    </row>
    <row r="272" spans="2:65" s="1" customFormat="1" ht="13.5">
      <c r="B272" s="43"/>
      <c r="C272" s="65"/>
      <c r="D272" s="218" t="s">
        <v>172</v>
      </c>
      <c r="E272" s="65"/>
      <c r="F272" s="219" t="s">
        <v>401</v>
      </c>
      <c r="G272" s="65"/>
      <c r="H272" s="65"/>
      <c r="I272" s="174"/>
      <c r="J272" s="65"/>
      <c r="K272" s="65"/>
      <c r="L272" s="63"/>
      <c r="M272" s="220"/>
      <c r="N272" s="44"/>
      <c r="O272" s="44"/>
      <c r="P272" s="44"/>
      <c r="Q272" s="44"/>
      <c r="R272" s="44"/>
      <c r="S272" s="44"/>
      <c r="T272" s="80"/>
      <c r="AT272" s="25" t="s">
        <v>172</v>
      </c>
      <c r="AU272" s="25" t="s">
        <v>92</v>
      </c>
    </row>
    <row r="273" spans="2:65" s="1" customFormat="1" ht="40.5">
      <c r="B273" s="43"/>
      <c r="C273" s="65"/>
      <c r="D273" s="218" t="s">
        <v>174</v>
      </c>
      <c r="E273" s="65"/>
      <c r="F273" s="221" t="s">
        <v>402</v>
      </c>
      <c r="G273" s="65"/>
      <c r="H273" s="65"/>
      <c r="I273" s="174"/>
      <c r="J273" s="65"/>
      <c r="K273" s="65"/>
      <c r="L273" s="63"/>
      <c r="M273" s="220"/>
      <c r="N273" s="44"/>
      <c r="O273" s="44"/>
      <c r="P273" s="44"/>
      <c r="Q273" s="44"/>
      <c r="R273" s="44"/>
      <c r="S273" s="44"/>
      <c r="T273" s="80"/>
      <c r="AT273" s="25" t="s">
        <v>174</v>
      </c>
      <c r="AU273" s="25" t="s">
        <v>92</v>
      </c>
    </row>
    <row r="274" spans="2:65" s="12" customFormat="1" ht="13.5">
      <c r="B274" s="222"/>
      <c r="C274" s="223"/>
      <c r="D274" s="218" t="s">
        <v>176</v>
      </c>
      <c r="E274" s="224" t="s">
        <v>50</v>
      </c>
      <c r="F274" s="225" t="s">
        <v>362</v>
      </c>
      <c r="G274" s="223"/>
      <c r="H274" s="226" t="s">
        <v>50</v>
      </c>
      <c r="I274" s="227"/>
      <c r="J274" s="223"/>
      <c r="K274" s="223"/>
      <c r="L274" s="228"/>
      <c r="M274" s="229"/>
      <c r="N274" s="230"/>
      <c r="O274" s="230"/>
      <c r="P274" s="230"/>
      <c r="Q274" s="230"/>
      <c r="R274" s="230"/>
      <c r="S274" s="230"/>
      <c r="T274" s="231"/>
      <c r="AT274" s="232" t="s">
        <v>176</v>
      </c>
      <c r="AU274" s="232" t="s">
        <v>92</v>
      </c>
      <c r="AV274" s="12" t="s">
        <v>25</v>
      </c>
      <c r="AW274" s="12" t="s">
        <v>48</v>
      </c>
      <c r="AX274" s="12" t="s">
        <v>85</v>
      </c>
      <c r="AY274" s="232" t="s">
        <v>163</v>
      </c>
    </row>
    <row r="275" spans="2:65" s="13" customFormat="1" ht="13.5">
      <c r="B275" s="233"/>
      <c r="C275" s="234"/>
      <c r="D275" s="218" t="s">
        <v>176</v>
      </c>
      <c r="E275" s="245" t="s">
        <v>50</v>
      </c>
      <c r="F275" s="246" t="s">
        <v>403</v>
      </c>
      <c r="G275" s="234"/>
      <c r="H275" s="247">
        <v>7.585</v>
      </c>
      <c r="I275" s="239"/>
      <c r="J275" s="234"/>
      <c r="K275" s="234"/>
      <c r="L275" s="240"/>
      <c r="M275" s="241"/>
      <c r="N275" s="242"/>
      <c r="O275" s="242"/>
      <c r="P275" s="242"/>
      <c r="Q275" s="242"/>
      <c r="R275" s="242"/>
      <c r="S275" s="242"/>
      <c r="T275" s="243"/>
      <c r="AT275" s="244" t="s">
        <v>176</v>
      </c>
      <c r="AU275" s="244" t="s">
        <v>92</v>
      </c>
      <c r="AV275" s="13" t="s">
        <v>92</v>
      </c>
      <c r="AW275" s="13" t="s">
        <v>48</v>
      </c>
      <c r="AX275" s="13" t="s">
        <v>85</v>
      </c>
      <c r="AY275" s="244" t="s">
        <v>163</v>
      </c>
    </row>
    <row r="276" spans="2:65" s="13" customFormat="1" ht="13.5">
      <c r="B276" s="233"/>
      <c r="C276" s="234"/>
      <c r="D276" s="218" t="s">
        <v>176</v>
      </c>
      <c r="E276" s="245" t="s">
        <v>50</v>
      </c>
      <c r="F276" s="246" t="s">
        <v>404</v>
      </c>
      <c r="G276" s="234"/>
      <c r="H276" s="247">
        <v>2.0539999999999998</v>
      </c>
      <c r="I276" s="239"/>
      <c r="J276" s="234"/>
      <c r="K276" s="234"/>
      <c r="L276" s="240"/>
      <c r="M276" s="241"/>
      <c r="N276" s="242"/>
      <c r="O276" s="242"/>
      <c r="P276" s="242"/>
      <c r="Q276" s="242"/>
      <c r="R276" s="242"/>
      <c r="S276" s="242"/>
      <c r="T276" s="243"/>
      <c r="AT276" s="244" t="s">
        <v>176</v>
      </c>
      <c r="AU276" s="244" t="s">
        <v>92</v>
      </c>
      <c r="AV276" s="13" t="s">
        <v>92</v>
      </c>
      <c r="AW276" s="13" t="s">
        <v>48</v>
      </c>
      <c r="AX276" s="13" t="s">
        <v>85</v>
      </c>
      <c r="AY276" s="244" t="s">
        <v>163</v>
      </c>
    </row>
    <row r="277" spans="2:65" s="12" customFormat="1" ht="13.5">
      <c r="B277" s="222"/>
      <c r="C277" s="223"/>
      <c r="D277" s="218" t="s">
        <v>176</v>
      </c>
      <c r="E277" s="224" t="s">
        <v>50</v>
      </c>
      <c r="F277" s="225" t="s">
        <v>364</v>
      </c>
      <c r="G277" s="223"/>
      <c r="H277" s="226" t="s">
        <v>50</v>
      </c>
      <c r="I277" s="227"/>
      <c r="J277" s="223"/>
      <c r="K277" s="223"/>
      <c r="L277" s="228"/>
      <c r="M277" s="229"/>
      <c r="N277" s="230"/>
      <c r="O277" s="230"/>
      <c r="P277" s="230"/>
      <c r="Q277" s="230"/>
      <c r="R277" s="230"/>
      <c r="S277" s="230"/>
      <c r="T277" s="231"/>
      <c r="AT277" s="232" t="s">
        <v>176</v>
      </c>
      <c r="AU277" s="232" t="s">
        <v>92</v>
      </c>
      <c r="AV277" s="12" t="s">
        <v>25</v>
      </c>
      <c r="AW277" s="12" t="s">
        <v>48</v>
      </c>
      <c r="AX277" s="12" t="s">
        <v>85</v>
      </c>
      <c r="AY277" s="232" t="s">
        <v>163</v>
      </c>
    </row>
    <row r="278" spans="2:65" s="13" customFormat="1" ht="13.5">
      <c r="B278" s="233"/>
      <c r="C278" s="234"/>
      <c r="D278" s="218" t="s">
        <v>176</v>
      </c>
      <c r="E278" s="245" t="s">
        <v>50</v>
      </c>
      <c r="F278" s="246" t="s">
        <v>405</v>
      </c>
      <c r="G278" s="234"/>
      <c r="H278" s="247">
        <v>34.03</v>
      </c>
      <c r="I278" s="239"/>
      <c r="J278" s="234"/>
      <c r="K278" s="234"/>
      <c r="L278" s="240"/>
      <c r="M278" s="241"/>
      <c r="N278" s="242"/>
      <c r="O278" s="242"/>
      <c r="P278" s="242"/>
      <c r="Q278" s="242"/>
      <c r="R278" s="242"/>
      <c r="S278" s="242"/>
      <c r="T278" s="243"/>
      <c r="AT278" s="244" t="s">
        <v>176</v>
      </c>
      <c r="AU278" s="244" t="s">
        <v>92</v>
      </c>
      <c r="AV278" s="13" t="s">
        <v>92</v>
      </c>
      <c r="AW278" s="13" t="s">
        <v>48</v>
      </c>
      <c r="AX278" s="13" t="s">
        <v>85</v>
      </c>
      <c r="AY278" s="244" t="s">
        <v>163</v>
      </c>
    </row>
    <row r="279" spans="2:65" s="13" customFormat="1" ht="13.5">
      <c r="B279" s="233"/>
      <c r="C279" s="234"/>
      <c r="D279" s="218" t="s">
        <v>176</v>
      </c>
      <c r="E279" s="245" t="s">
        <v>50</v>
      </c>
      <c r="F279" s="246" t="s">
        <v>406</v>
      </c>
      <c r="G279" s="234"/>
      <c r="H279" s="247">
        <v>7.6779999999999999</v>
      </c>
      <c r="I279" s="239"/>
      <c r="J279" s="234"/>
      <c r="K279" s="234"/>
      <c r="L279" s="240"/>
      <c r="M279" s="241"/>
      <c r="N279" s="242"/>
      <c r="O279" s="242"/>
      <c r="P279" s="242"/>
      <c r="Q279" s="242"/>
      <c r="R279" s="242"/>
      <c r="S279" s="242"/>
      <c r="T279" s="243"/>
      <c r="AT279" s="244" t="s">
        <v>176</v>
      </c>
      <c r="AU279" s="244" t="s">
        <v>92</v>
      </c>
      <c r="AV279" s="13" t="s">
        <v>92</v>
      </c>
      <c r="AW279" s="13" t="s">
        <v>48</v>
      </c>
      <c r="AX279" s="13" t="s">
        <v>85</v>
      </c>
      <c r="AY279" s="244" t="s">
        <v>163</v>
      </c>
    </row>
    <row r="280" spans="2:65" s="12" customFormat="1" ht="13.5">
      <c r="B280" s="222"/>
      <c r="C280" s="223"/>
      <c r="D280" s="218" t="s">
        <v>176</v>
      </c>
      <c r="E280" s="224" t="s">
        <v>50</v>
      </c>
      <c r="F280" s="225" t="s">
        <v>395</v>
      </c>
      <c r="G280" s="223"/>
      <c r="H280" s="226" t="s">
        <v>50</v>
      </c>
      <c r="I280" s="227"/>
      <c r="J280" s="223"/>
      <c r="K280" s="223"/>
      <c r="L280" s="228"/>
      <c r="M280" s="229"/>
      <c r="N280" s="230"/>
      <c r="O280" s="230"/>
      <c r="P280" s="230"/>
      <c r="Q280" s="230"/>
      <c r="R280" s="230"/>
      <c r="S280" s="230"/>
      <c r="T280" s="231"/>
      <c r="AT280" s="232" t="s">
        <v>176</v>
      </c>
      <c r="AU280" s="232" t="s">
        <v>92</v>
      </c>
      <c r="AV280" s="12" t="s">
        <v>25</v>
      </c>
      <c r="AW280" s="12" t="s">
        <v>48</v>
      </c>
      <c r="AX280" s="12" t="s">
        <v>85</v>
      </c>
      <c r="AY280" s="232" t="s">
        <v>163</v>
      </c>
    </row>
    <row r="281" spans="2:65" s="13" customFormat="1" ht="13.5">
      <c r="B281" s="233"/>
      <c r="C281" s="234"/>
      <c r="D281" s="218" t="s">
        <v>176</v>
      </c>
      <c r="E281" s="245" t="s">
        <v>50</v>
      </c>
      <c r="F281" s="246" t="s">
        <v>407</v>
      </c>
      <c r="G281" s="234"/>
      <c r="H281" s="247">
        <v>26.774999999999999</v>
      </c>
      <c r="I281" s="239"/>
      <c r="J281" s="234"/>
      <c r="K281" s="234"/>
      <c r="L281" s="240"/>
      <c r="M281" s="241"/>
      <c r="N281" s="242"/>
      <c r="O281" s="242"/>
      <c r="P281" s="242"/>
      <c r="Q281" s="242"/>
      <c r="R281" s="242"/>
      <c r="S281" s="242"/>
      <c r="T281" s="243"/>
      <c r="AT281" s="244" t="s">
        <v>176</v>
      </c>
      <c r="AU281" s="244" t="s">
        <v>92</v>
      </c>
      <c r="AV281" s="13" t="s">
        <v>92</v>
      </c>
      <c r="AW281" s="13" t="s">
        <v>48</v>
      </c>
      <c r="AX281" s="13" t="s">
        <v>85</v>
      </c>
      <c r="AY281" s="244" t="s">
        <v>163</v>
      </c>
    </row>
    <row r="282" spans="2:65" s="12" customFormat="1" ht="13.5">
      <c r="B282" s="222"/>
      <c r="C282" s="223"/>
      <c r="D282" s="218" t="s">
        <v>176</v>
      </c>
      <c r="E282" s="224" t="s">
        <v>50</v>
      </c>
      <c r="F282" s="225" t="s">
        <v>354</v>
      </c>
      <c r="G282" s="223"/>
      <c r="H282" s="226" t="s">
        <v>50</v>
      </c>
      <c r="I282" s="227"/>
      <c r="J282" s="223"/>
      <c r="K282" s="223"/>
      <c r="L282" s="228"/>
      <c r="M282" s="229"/>
      <c r="N282" s="230"/>
      <c r="O282" s="230"/>
      <c r="P282" s="230"/>
      <c r="Q282" s="230"/>
      <c r="R282" s="230"/>
      <c r="S282" s="230"/>
      <c r="T282" s="231"/>
      <c r="AT282" s="232" t="s">
        <v>176</v>
      </c>
      <c r="AU282" s="232" t="s">
        <v>92</v>
      </c>
      <c r="AV282" s="12" t="s">
        <v>25</v>
      </c>
      <c r="AW282" s="12" t="s">
        <v>48</v>
      </c>
      <c r="AX282" s="12" t="s">
        <v>85</v>
      </c>
      <c r="AY282" s="232" t="s">
        <v>163</v>
      </c>
    </row>
    <row r="283" spans="2:65" s="13" customFormat="1" ht="13.5">
      <c r="B283" s="233"/>
      <c r="C283" s="234"/>
      <c r="D283" s="218" t="s">
        <v>176</v>
      </c>
      <c r="E283" s="245" t="s">
        <v>50</v>
      </c>
      <c r="F283" s="246" t="s">
        <v>408</v>
      </c>
      <c r="G283" s="234"/>
      <c r="H283" s="247">
        <v>3.8250000000000002</v>
      </c>
      <c r="I283" s="239"/>
      <c r="J283" s="234"/>
      <c r="K283" s="234"/>
      <c r="L283" s="240"/>
      <c r="M283" s="241"/>
      <c r="N283" s="242"/>
      <c r="O283" s="242"/>
      <c r="P283" s="242"/>
      <c r="Q283" s="242"/>
      <c r="R283" s="242"/>
      <c r="S283" s="242"/>
      <c r="T283" s="243"/>
      <c r="AT283" s="244" t="s">
        <v>176</v>
      </c>
      <c r="AU283" s="244" t="s">
        <v>92</v>
      </c>
      <c r="AV283" s="13" t="s">
        <v>92</v>
      </c>
      <c r="AW283" s="13" t="s">
        <v>48</v>
      </c>
      <c r="AX283" s="13" t="s">
        <v>85</v>
      </c>
      <c r="AY283" s="244" t="s">
        <v>163</v>
      </c>
    </row>
    <row r="284" spans="2:65" s="12" customFormat="1" ht="13.5">
      <c r="B284" s="222"/>
      <c r="C284" s="223"/>
      <c r="D284" s="218" t="s">
        <v>176</v>
      </c>
      <c r="E284" s="224" t="s">
        <v>50</v>
      </c>
      <c r="F284" s="225" t="s">
        <v>366</v>
      </c>
      <c r="G284" s="223"/>
      <c r="H284" s="226" t="s">
        <v>50</v>
      </c>
      <c r="I284" s="227"/>
      <c r="J284" s="223"/>
      <c r="K284" s="223"/>
      <c r="L284" s="228"/>
      <c r="M284" s="229"/>
      <c r="N284" s="230"/>
      <c r="O284" s="230"/>
      <c r="P284" s="230"/>
      <c r="Q284" s="230"/>
      <c r="R284" s="230"/>
      <c r="S284" s="230"/>
      <c r="T284" s="231"/>
      <c r="AT284" s="232" t="s">
        <v>176</v>
      </c>
      <c r="AU284" s="232" t="s">
        <v>92</v>
      </c>
      <c r="AV284" s="12" t="s">
        <v>25</v>
      </c>
      <c r="AW284" s="12" t="s">
        <v>48</v>
      </c>
      <c r="AX284" s="12" t="s">
        <v>85</v>
      </c>
      <c r="AY284" s="232" t="s">
        <v>163</v>
      </c>
    </row>
    <row r="285" spans="2:65" s="13" customFormat="1" ht="13.5">
      <c r="B285" s="233"/>
      <c r="C285" s="234"/>
      <c r="D285" s="218" t="s">
        <v>176</v>
      </c>
      <c r="E285" s="245" t="s">
        <v>50</v>
      </c>
      <c r="F285" s="246" t="s">
        <v>409</v>
      </c>
      <c r="G285" s="234"/>
      <c r="H285" s="247">
        <v>19.695</v>
      </c>
      <c r="I285" s="239"/>
      <c r="J285" s="234"/>
      <c r="K285" s="234"/>
      <c r="L285" s="240"/>
      <c r="M285" s="241"/>
      <c r="N285" s="242"/>
      <c r="O285" s="242"/>
      <c r="P285" s="242"/>
      <c r="Q285" s="242"/>
      <c r="R285" s="242"/>
      <c r="S285" s="242"/>
      <c r="T285" s="243"/>
      <c r="AT285" s="244" t="s">
        <v>176</v>
      </c>
      <c r="AU285" s="244" t="s">
        <v>92</v>
      </c>
      <c r="AV285" s="13" t="s">
        <v>92</v>
      </c>
      <c r="AW285" s="13" t="s">
        <v>48</v>
      </c>
      <c r="AX285" s="13" t="s">
        <v>85</v>
      </c>
      <c r="AY285" s="244" t="s">
        <v>163</v>
      </c>
    </row>
    <row r="286" spans="2:65" s="13" customFormat="1" ht="13.5">
      <c r="B286" s="233"/>
      <c r="C286" s="234"/>
      <c r="D286" s="235" t="s">
        <v>176</v>
      </c>
      <c r="E286" s="236" t="s">
        <v>50</v>
      </c>
      <c r="F286" s="237" t="s">
        <v>410</v>
      </c>
      <c r="G286" s="234"/>
      <c r="H286" s="238">
        <v>2.5249999999999999</v>
      </c>
      <c r="I286" s="239"/>
      <c r="J286" s="234"/>
      <c r="K286" s="234"/>
      <c r="L286" s="240"/>
      <c r="M286" s="241"/>
      <c r="N286" s="242"/>
      <c r="O286" s="242"/>
      <c r="P286" s="242"/>
      <c r="Q286" s="242"/>
      <c r="R286" s="242"/>
      <c r="S286" s="242"/>
      <c r="T286" s="243"/>
      <c r="AT286" s="244" t="s">
        <v>176</v>
      </c>
      <c r="AU286" s="244" t="s">
        <v>92</v>
      </c>
      <c r="AV286" s="13" t="s">
        <v>92</v>
      </c>
      <c r="AW286" s="13" t="s">
        <v>48</v>
      </c>
      <c r="AX286" s="13" t="s">
        <v>85</v>
      </c>
      <c r="AY286" s="244" t="s">
        <v>163</v>
      </c>
    </row>
    <row r="287" spans="2:65" s="1" customFormat="1" ht="22.5" customHeight="1">
      <c r="B287" s="43"/>
      <c r="C287" s="206" t="s">
        <v>411</v>
      </c>
      <c r="D287" s="206" t="s">
        <v>166</v>
      </c>
      <c r="E287" s="207" t="s">
        <v>412</v>
      </c>
      <c r="F287" s="208" t="s">
        <v>413</v>
      </c>
      <c r="G287" s="209" t="s">
        <v>191</v>
      </c>
      <c r="H287" s="210">
        <v>104.167</v>
      </c>
      <c r="I287" s="211"/>
      <c r="J287" s="212">
        <f>ROUND(I287*H287,2)</f>
        <v>0</v>
      </c>
      <c r="K287" s="208" t="s">
        <v>170</v>
      </c>
      <c r="L287" s="63"/>
      <c r="M287" s="213" t="s">
        <v>50</v>
      </c>
      <c r="N287" s="214" t="s">
        <v>56</v>
      </c>
      <c r="O287" s="44"/>
      <c r="P287" s="215">
        <f>O287*H287</f>
        <v>0</v>
      </c>
      <c r="Q287" s="215">
        <v>0</v>
      </c>
      <c r="R287" s="215">
        <f>Q287*H287</f>
        <v>0</v>
      </c>
      <c r="S287" s="215">
        <v>0</v>
      </c>
      <c r="T287" s="216">
        <f>S287*H287</f>
        <v>0</v>
      </c>
      <c r="AR287" s="25" t="s">
        <v>120</v>
      </c>
      <c r="AT287" s="25" t="s">
        <v>166</v>
      </c>
      <c r="AU287" s="25" t="s">
        <v>92</v>
      </c>
      <c r="AY287" s="25" t="s">
        <v>163</v>
      </c>
      <c r="BE287" s="217">
        <f>IF(N287="základní",J287,0)</f>
        <v>0</v>
      </c>
      <c r="BF287" s="217">
        <f>IF(N287="snížená",J287,0)</f>
        <v>0</v>
      </c>
      <c r="BG287" s="217">
        <f>IF(N287="zákl. přenesená",J287,0)</f>
        <v>0</v>
      </c>
      <c r="BH287" s="217">
        <f>IF(N287="sníž. přenesená",J287,0)</f>
        <v>0</v>
      </c>
      <c r="BI287" s="217">
        <f>IF(N287="nulová",J287,0)</f>
        <v>0</v>
      </c>
      <c r="BJ287" s="25" t="s">
        <v>25</v>
      </c>
      <c r="BK287" s="217">
        <f>ROUND(I287*H287,2)</f>
        <v>0</v>
      </c>
      <c r="BL287" s="25" t="s">
        <v>120</v>
      </c>
      <c r="BM287" s="25" t="s">
        <v>414</v>
      </c>
    </row>
    <row r="288" spans="2:65" s="1" customFormat="1" ht="27">
      <c r="B288" s="43"/>
      <c r="C288" s="65"/>
      <c r="D288" s="218" t="s">
        <v>172</v>
      </c>
      <c r="E288" s="65"/>
      <c r="F288" s="219" t="s">
        <v>415</v>
      </c>
      <c r="G288" s="65"/>
      <c r="H288" s="65"/>
      <c r="I288" s="174"/>
      <c r="J288" s="65"/>
      <c r="K288" s="65"/>
      <c r="L288" s="63"/>
      <c r="M288" s="220"/>
      <c r="N288" s="44"/>
      <c r="O288" s="44"/>
      <c r="P288" s="44"/>
      <c r="Q288" s="44"/>
      <c r="R288" s="44"/>
      <c r="S288" s="44"/>
      <c r="T288" s="80"/>
      <c r="AT288" s="25" t="s">
        <v>172</v>
      </c>
      <c r="AU288" s="25" t="s">
        <v>92</v>
      </c>
    </row>
    <row r="289" spans="2:65" s="1" customFormat="1" ht="94.5">
      <c r="B289" s="43"/>
      <c r="C289" s="65"/>
      <c r="D289" s="218" t="s">
        <v>174</v>
      </c>
      <c r="E289" s="65"/>
      <c r="F289" s="221" t="s">
        <v>416</v>
      </c>
      <c r="G289" s="65"/>
      <c r="H289" s="65"/>
      <c r="I289" s="174"/>
      <c r="J289" s="65"/>
      <c r="K289" s="65"/>
      <c r="L289" s="63"/>
      <c r="M289" s="220"/>
      <c r="N289" s="44"/>
      <c r="O289" s="44"/>
      <c r="P289" s="44"/>
      <c r="Q289" s="44"/>
      <c r="R289" s="44"/>
      <c r="S289" s="44"/>
      <c r="T289" s="80"/>
      <c r="AT289" s="25" t="s">
        <v>174</v>
      </c>
      <c r="AU289" s="25" t="s">
        <v>92</v>
      </c>
    </row>
    <row r="290" spans="2:65" s="12" customFormat="1" ht="13.5">
      <c r="B290" s="222"/>
      <c r="C290" s="223"/>
      <c r="D290" s="218" t="s">
        <v>176</v>
      </c>
      <c r="E290" s="224" t="s">
        <v>50</v>
      </c>
      <c r="F290" s="225" t="s">
        <v>362</v>
      </c>
      <c r="G290" s="223"/>
      <c r="H290" s="226" t="s">
        <v>50</v>
      </c>
      <c r="I290" s="227"/>
      <c r="J290" s="223"/>
      <c r="K290" s="223"/>
      <c r="L290" s="228"/>
      <c r="M290" s="229"/>
      <c r="N290" s="230"/>
      <c r="O290" s="230"/>
      <c r="P290" s="230"/>
      <c r="Q290" s="230"/>
      <c r="R290" s="230"/>
      <c r="S290" s="230"/>
      <c r="T290" s="231"/>
      <c r="AT290" s="232" t="s">
        <v>176</v>
      </c>
      <c r="AU290" s="232" t="s">
        <v>92</v>
      </c>
      <c r="AV290" s="12" t="s">
        <v>25</v>
      </c>
      <c r="AW290" s="12" t="s">
        <v>48</v>
      </c>
      <c r="AX290" s="12" t="s">
        <v>85</v>
      </c>
      <c r="AY290" s="232" t="s">
        <v>163</v>
      </c>
    </row>
    <row r="291" spans="2:65" s="13" customFormat="1" ht="13.5">
      <c r="B291" s="233"/>
      <c r="C291" s="234"/>
      <c r="D291" s="218" t="s">
        <v>176</v>
      </c>
      <c r="E291" s="245" t="s">
        <v>50</v>
      </c>
      <c r="F291" s="246" t="s">
        <v>403</v>
      </c>
      <c r="G291" s="234"/>
      <c r="H291" s="247">
        <v>7.585</v>
      </c>
      <c r="I291" s="239"/>
      <c r="J291" s="234"/>
      <c r="K291" s="234"/>
      <c r="L291" s="240"/>
      <c r="M291" s="241"/>
      <c r="N291" s="242"/>
      <c r="O291" s="242"/>
      <c r="P291" s="242"/>
      <c r="Q291" s="242"/>
      <c r="R291" s="242"/>
      <c r="S291" s="242"/>
      <c r="T291" s="243"/>
      <c r="AT291" s="244" t="s">
        <v>176</v>
      </c>
      <c r="AU291" s="244" t="s">
        <v>92</v>
      </c>
      <c r="AV291" s="13" t="s">
        <v>92</v>
      </c>
      <c r="AW291" s="13" t="s">
        <v>48</v>
      </c>
      <c r="AX291" s="13" t="s">
        <v>85</v>
      </c>
      <c r="AY291" s="244" t="s">
        <v>163</v>
      </c>
    </row>
    <row r="292" spans="2:65" s="13" customFormat="1" ht="13.5">
      <c r="B292" s="233"/>
      <c r="C292" s="234"/>
      <c r="D292" s="218" t="s">
        <v>176</v>
      </c>
      <c r="E292" s="245" t="s">
        <v>50</v>
      </c>
      <c r="F292" s="246" t="s">
        <v>404</v>
      </c>
      <c r="G292" s="234"/>
      <c r="H292" s="247">
        <v>2.0539999999999998</v>
      </c>
      <c r="I292" s="239"/>
      <c r="J292" s="234"/>
      <c r="K292" s="234"/>
      <c r="L292" s="240"/>
      <c r="M292" s="241"/>
      <c r="N292" s="242"/>
      <c r="O292" s="242"/>
      <c r="P292" s="242"/>
      <c r="Q292" s="242"/>
      <c r="R292" s="242"/>
      <c r="S292" s="242"/>
      <c r="T292" s="243"/>
      <c r="AT292" s="244" t="s">
        <v>176</v>
      </c>
      <c r="AU292" s="244" t="s">
        <v>92</v>
      </c>
      <c r="AV292" s="13" t="s">
        <v>92</v>
      </c>
      <c r="AW292" s="13" t="s">
        <v>48</v>
      </c>
      <c r="AX292" s="13" t="s">
        <v>85</v>
      </c>
      <c r="AY292" s="244" t="s">
        <v>163</v>
      </c>
    </row>
    <row r="293" spans="2:65" s="12" customFormat="1" ht="13.5">
      <c r="B293" s="222"/>
      <c r="C293" s="223"/>
      <c r="D293" s="218" t="s">
        <v>176</v>
      </c>
      <c r="E293" s="224" t="s">
        <v>50</v>
      </c>
      <c r="F293" s="225" t="s">
        <v>364</v>
      </c>
      <c r="G293" s="223"/>
      <c r="H293" s="226" t="s">
        <v>50</v>
      </c>
      <c r="I293" s="227"/>
      <c r="J293" s="223"/>
      <c r="K293" s="223"/>
      <c r="L293" s="228"/>
      <c r="M293" s="229"/>
      <c r="N293" s="230"/>
      <c r="O293" s="230"/>
      <c r="P293" s="230"/>
      <c r="Q293" s="230"/>
      <c r="R293" s="230"/>
      <c r="S293" s="230"/>
      <c r="T293" s="231"/>
      <c r="AT293" s="232" t="s">
        <v>176</v>
      </c>
      <c r="AU293" s="232" t="s">
        <v>92</v>
      </c>
      <c r="AV293" s="12" t="s">
        <v>25</v>
      </c>
      <c r="AW293" s="12" t="s">
        <v>48</v>
      </c>
      <c r="AX293" s="12" t="s">
        <v>85</v>
      </c>
      <c r="AY293" s="232" t="s">
        <v>163</v>
      </c>
    </row>
    <row r="294" spans="2:65" s="13" customFormat="1" ht="13.5">
      <c r="B294" s="233"/>
      <c r="C294" s="234"/>
      <c r="D294" s="218" t="s">
        <v>176</v>
      </c>
      <c r="E294" s="245" t="s">
        <v>50</v>
      </c>
      <c r="F294" s="246" t="s">
        <v>405</v>
      </c>
      <c r="G294" s="234"/>
      <c r="H294" s="247">
        <v>34.03</v>
      </c>
      <c r="I294" s="239"/>
      <c r="J294" s="234"/>
      <c r="K294" s="234"/>
      <c r="L294" s="240"/>
      <c r="M294" s="241"/>
      <c r="N294" s="242"/>
      <c r="O294" s="242"/>
      <c r="P294" s="242"/>
      <c r="Q294" s="242"/>
      <c r="R294" s="242"/>
      <c r="S294" s="242"/>
      <c r="T294" s="243"/>
      <c r="AT294" s="244" t="s">
        <v>176</v>
      </c>
      <c r="AU294" s="244" t="s">
        <v>92</v>
      </c>
      <c r="AV294" s="13" t="s">
        <v>92</v>
      </c>
      <c r="AW294" s="13" t="s">
        <v>48</v>
      </c>
      <c r="AX294" s="13" t="s">
        <v>85</v>
      </c>
      <c r="AY294" s="244" t="s">
        <v>163</v>
      </c>
    </row>
    <row r="295" spans="2:65" s="13" customFormat="1" ht="13.5">
      <c r="B295" s="233"/>
      <c r="C295" s="234"/>
      <c r="D295" s="218" t="s">
        <v>176</v>
      </c>
      <c r="E295" s="245" t="s">
        <v>50</v>
      </c>
      <c r="F295" s="246" t="s">
        <v>406</v>
      </c>
      <c r="G295" s="234"/>
      <c r="H295" s="247">
        <v>7.6779999999999999</v>
      </c>
      <c r="I295" s="239"/>
      <c r="J295" s="234"/>
      <c r="K295" s="234"/>
      <c r="L295" s="240"/>
      <c r="M295" s="241"/>
      <c r="N295" s="242"/>
      <c r="O295" s="242"/>
      <c r="P295" s="242"/>
      <c r="Q295" s="242"/>
      <c r="R295" s="242"/>
      <c r="S295" s="242"/>
      <c r="T295" s="243"/>
      <c r="AT295" s="244" t="s">
        <v>176</v>
      </c>
      <c r="AU295" s="244" t="s">
        <v>92</v>
      </c>
      <c r="AV295" s="13" t="s">
        <v>92</v>
      </c>
      <c r="AW295" s="13" t="s">
        <v>48</v>
      </c>
      <c r="AX295" s="13" t="s">
        <v>85</v>
      </c>
      <c r="AY295" s="244" t="s">
        <v>163</v>
      </c>
    </row>
    <row r="296" spans="2:65" s="12" customFormat="1" ht="13.5">
      <c r="B296" s="222"/>
      <c r="C296" s="223"/>
      <c r="D296" s="218" t="s">
        <v>176</v>
      </c>
      <c r="E296" s="224" t="s">
        <v>50</v>
      </c>
      <c r="F296" s="225" t="s">
        <v>395</v>
      </c>
      <c r="G296" s="223"/>
      <c r="H296" s="226" t="s">
        <v>50</v>
      </c>
      <c r="I296" s="227"/>
      <c r="J296" s="223"/>
      <c r="K296" s="223"/>
      <c r="L296" s="228"/>
      <c r="M296" s="229"/>
      <c r="N296" s="230"/>
      <c r="O296" s="230"/>
      <c r="P296" s="230"/>
      <c r="Q296" s="230"/>
      <c r="R296" s="230"/>
      <c r="S296" s="230"/>
      <c r="T296" s="231"/>
      <c r="AT296" s="232" t="s">
        <v>176</v>
      </c>
      <c r="AU296" s="232" t="s">
        <v>92</v>
      </c>
      <c r="AV296" s="12" t="s">
        <v>25</v>
      </c>
      <c r="AW296" s="12" t="s">
        <v>48</v>
      </c>
      <c r="AX296" s="12" t="s">
        <v>85</v>
      </c>
      <c r="AY296" s="232" t="s">
        <v>163</v>
      </c>
    </row>
    <row r="297" spans="2:65" s="13" customFormat="1" ht="13.5">
      <c r="B297" s="233"/>
      <c r="C297" s="234"/>
      <c r="D297" s="218" t="s">
        <v>176</v>
      </c>
      <c r="E297" s="245" t="s">
        <v>50</v>
      </c>
      <c r="F297" s="246" t="s">
        <v>407</v>
      </c>
      <c r="G297" s="234"/>
      <c r="H297" s="247">
        <v>26.774999999999999</v>
      </c>
      <c r="I297" s="239"/>
      <c r="J297" s="234"/>
      <c r="K297" s="234"/>
      <c r="L297" s="240"/>
      <c r="M297" s="241"/>
      <c r="N297" s="242"/>
      <c r="O297" s="242"/>
      <c r="P297" s="242"/>
      <c r="Q297" s="242"/>
      <c r="R297" s="242"/>
      <c r="S297" s="242"/>
      <c r="T297" s="243"/>
      <c r="AT297" s="244" t="s">
        <v>176</v>
      </c>
      <c r="AU297" s="244" t="s">
        <v>92</v>
      </c>
      <c r="AV297" s="13" t="s">
        <v>92</v>
      </c>
      <c r="AW297" s="13" t="s">
        <v>48</v>
      </c>
      <c r="AX297" s="13" t="s">
        <v>85</v>
      </c>
      <c r="AY297" s="244" t="s">
        <v>163</v>
      </c>
    </row>
    <row r="298" spans="2:65" s="12" customFormat="1" ht="13.5">
      <c r="B298" s="222"/>
      <c r="C298" s="223"/>
      <c r="D298" s="218" t="s">
        <v>176</v>
      </c>
      <c r="E298" s="224" t="s">
        <v>50</v>
      </c>
      <c r="F298" s="225" t="s">
        <v>354</v>
      </c>
      <c r="G298" s="223"/>
      <c r="H298" s="226" t="s">
        <v>50</v>
      </c>
      <c r="I298" s="227"/>
      <c r="J298" s="223"/>
      <c r="K298" s="223"/>
      <c r="L298" s="228"/>
      <c r="M298" s="229"/>
      <c r="N298" s="230"/>
      <c r="O298" s="230"/>
      <c r="P298" s="230"/>
      <c r="Q298" s="230"/>
      <c r="R298" s="230"/>
      <c r="S298" s="230"/>
      <c r="T298" s="231"/>
      <c r="AT298" s="232" t="s">
        <v>176</v>
      </c>
      <c r="AU298" s="232" t="s">
        <v>92</v>
      </c>
      <c r="AV298" s="12" t="s">
        <v>25</v>
      </c>
      <c r="AW298" s="12" t="s">
        <v>48</v>
      </c>
      <c r="AX298" s="12" t="s">
        <v>85</v>
      </c>
      <c r="AY298" s="232" t="s">
        <v>163</v>
      </c>
    </row>
    <row r="299" spans="2:65" s="13" customFormat="1" ht="13.5">
      <c r="B299" s="233"/>
      <c r="C299" s="234"/>
      <c r="D299" s="218" t="s">
        <v>176</v>
      </c>
      <c r="E299" s="245" t="s">
        <v>50</v>
      </c>
      <c r="F299" s="246" t="s">
        <v>408</v>
      </c>
      <c r="G299" s="234"/>
      <c r="H299" s="247">
        <v>3.8250000000000002</v>
      </c>
      <c r="I299" s="239"/>
      <c r="J299" s="234"/>
      <c r="K299" s="234"/>
      <c r="L299" s="240"/>
      <c r="M299" s="241"/>
      <c r="N299" s="242"/>
      <c r="O299" s="242"/>
      <c r="P299" s="242"/>
      <c r="Q299" s="242"/>
      <c r="R299" s="242"/>
      <c r="S299" s="242"/>
      <c r="T299" s="243"/>
      <c r="AT299" s="244" t="s">
        <v>176</v>
      </c>
      <c r="AU299" s="244" t="s">
        <v>92</v>
      </c>
      <c r="AV299" s="13" t="s">
        <v>92</v>
      </c>
      <c r="AW299" s="13" t="s">
        <v>48</v>
      </c>
      <c r="AX299" s="13" t="s">
        <v>85</v>
      </c>
      <c r="AY299" s="244" t="s">
        <v>163</v>
      </c>
    </row>
    <row r="300" spans="2:65" s="12" customFormat="1" ht="13.5">
      <c r="B300" s="222"/>
      <c r="C300" s="223"/>
      <c r="D300" s="218" t="s">
        <v>176</v>
      </c>
      <c r="E300" s="224" t="s">
        <v>50</v>
      </c>
      <c r="F300" s="225" t="s">
        <v>366</v>
      </c>
      <c r="G300" s="223"/>
      <c r="H300" s="226" t="s">
        <v>50</v>
      </c>
      <c r="I300" s="227"/>
      <c r="J300" s="223"/>
      <c r="K300" s="223"/>
      <c r="L300" s="228"/>
      <c r="M300" s="229"/>
      <c r="N300" s="230"/>
      <c r="O300" s="230"/>
      <c r="P300" s="230"/>
      <c r="Q300" s="230"/>
      <c r="R300" s="230"/>
      <c r="S300" s="230"/>
      <c r="T300" s="231"/>
      <c r="AT300" s="232" t="s">
        <v>176</v>
      </c>
      <c r="AU300" s="232" t="s">
        <v>92</v>
      </c>
      <c r="AV300" s="12" t="s">
        <v>25</v>
      </c>
      <c r="AW300" s="12" t="s">
        <v>48</v>
      </c>
      <c r="AX300" s="12" t="s">
        <v>85</v>
      </c>
      <c r="AY300" s="232" t="s">
        <v>163</v>
      </c>
    </row>
    <row r="301" spans="2:65" s="13" customFormat="1" ht="13.5">
      <c r="B301" s="233"/>
      <c r="C301" s="234"/>
      <c r="D301" s="218" t="s">
        <v>176</v>
      </c>
      <c r="E301" s="245" t="s">
        <v>50</v>
      </c>
      <c r="F301" s="246" t="s">
        <v>409</v>
      </c>
      <c r="G301" s="234"/>
      <c r="H301" s="247">
        <v>19.695</v>
      </c>
      <c r="I301" s="239"/>
      <c r="J301" s="234"/>
      <c r="K301" s="234"/>
      <c r="L301" s="240"/>
      <c r="M301" s="241"/>
      <c r="N301" s="242"/>
      <c r="O301" s="242"/>
      <c r="P301" s="242"/>
      <c r="Q301" s="242"/>
      <c r="R301" s="242"/>
      <c r="S301" s="242"/>
      <c r="T301" s="243"/>
      <c r="AT301" s="244" t="s">
        <v>176</v>
      </c>
      <c r="AU301" s="244" t="s">
        <v>92</v>
      </c>
      <c r="AV301" s="13" t="s">
        <v>92</v>
      </c>
      <c r="AW301" s="13" t="s">
        <v>48</v>
      </c>
      <c r="AX301" s="13" t="s">
        <v>85</v>
      </c>
      <c r="AY301" s="244" t="s">
        <v>163</v>
      </c>
    </row>
    <row r="302" spans="2:65" s="13" customFormat="1" ht="13.5">
      <c r="B302" s="233"/>
      <c r="C302" s="234"/>
      <c r="D302" s="235" t="s">
        <v>176</v>
      </c>
      <c r="E302" s="236" t="s">
        <v>50</v>
      </c>
      <c r="F302" s="237" t="s">
        <v>410</v>
      </c>
      <c r="G302" s="234"/>
      <c r="H302" s="238">
        <v>2.5249999999999999</v>
      </c>
      <c r="I302" s="239"/>
      <c r="J302" s="234"/>
      <c r="K302" s="234"/>
      <c r="L302" s="240"/>
      <c r="M302" s="241"/>
      <c r="N302" s="242"/>
      <c r="O302" s="242"/>
      <c r="P302" s="242"/>
      <c r="Q302" s="242"/>
      <c r="R302" s="242"/>
      <c r="S302" s="242"/>
      <c r="T302" s="243"/>
      <c r="AT302" s="244" t="s">
        <v>176</v>
      </c>
      <c r="AU302" s="244" t="s">
        <v>92</v>
      </c>
      <c r="AV302" s="13" t="s">
        <v>92</v>
      </c>
      <c r="AW302" s="13" t="s">
        <v>48</v>
      </c>
      <c r="AX302" s="13" t="s">
        <v>85</v>
      </c>
      <c r="AY302" s="244" t="s">
        <v>163</v>
      </c>
    </row>
    <row r="303" spans="2:65" s="1" customFormat="1" ht="22.5" customHeight="1">
      <c r="B303" s="43"/>
      <c r="C303" s="206" t="s">
        <v>417</v>
      </c>
      <c r="D303" s="206" t="s">
        <v>166</v>
      </c>
      <c r="E303" s="207" t="s">
        <v>418</v>
      </c>
      <c r="F303" s="208" t="s">
        <v>419</v>
      </c>
      <c r="G303" s="209" t="s">
        <v>191</v>
      </c>
      <c r="H303" s="210">
        <v>625.00199999999995</v>
      </c>
      <c r="I303" s="211"/>
      <c r="J303" s="212">
        <f>ROUND(I303*H303,2)</f>
        <v>0</v>
      </c>
      <c r="K303" s="208" t="s">
        <v>170</v>
      </c>
      <c r="L303" s="63"/>
      <c r="M303" s="213" t="s">
        <v>50</v>
      </c>
      <c r="N303" s="214" t="s">
        <v>56</v>
      </c>
      <c r="O303" s="44"/>
      <c r="P303" s="215">
        <f>O303*H303</f>
        <v>0</v>
      </c>
      <c r="Q303" s="215">
        <v>0</v>
      </c>
      <c r="R303" s="215">
        <f>Q303*H303</f>
        <v>0</v>
      </c>
      <c r="S303" s="215">
        <v>0</v>
      </c>
      <c r="T303" s="216">
        <f>S303*H303</f>
        <v>0</v>
      </c>
      <c r="AR303" s="25" t="s">
        <v>120</v>
      </c>
      <c r="AT303" s="25" t="s">
        <v>166</v>
      </c>
      <c r="AU303" s="25" t="s">
        <v>92</v>
      </c>
      <c r="AY303" s="25" t="s">
        <v>163</v>
      </c>
      <c r="BE303" s="217">
        <f>IF(N303="základní",J303,0)</f>
        <v>0</v>
      </c>
      <c r="BF303" s="217">
        <f>IF(N303="snížená",J303,0)</f>
        <v>0</v>
      </c>
      <c r="BG303" s="217">
        <f>IF(N303="zákl. přenesená",J303,0)</f>
        <v>0</v>
      </c>
      <c r="BH303" s="217">
        <f>IF(N303="sníž. přenesená",J303,0)</f>
        <v>0</v>
      </c>
      <c r="BI303" s="217">
        <f>IF(N303="nulová",J303,0)</f>
        <v>0</v>
      </c>
      <c r="BJ303" s="25" t="s">
        <v>25</v>
      </c>
      <c r="BK303" s="217">
        <f>ROUND(I303*H303,2)</f>
        <v>0</v>
      </c>
      <c r="BL303" s="25" t="s">
        <v>120</v>
      </c>
      <c r="BM303" s="25" t="s">
        <v>420</v>
      </c>
    </row>
    <row r="304" spans="2:65" s="1" customFormat="1" ht="27">
      <c r="B304" s="43"/>
      <c r="C304" s="65"/>
      <c r="D304" s="218" t="s">
        <v>172</v>
      </c>
      <c r="E304" s="65"/>
      <c r="F304" s="219" t="s">
        <v>421</v>
      </c>
      <c r="G304" s="65"/>
      <c r="H304" s="65"/>
      <c r="I304" s="174"/>
      <c r="J304" s="65"/>
      <c r="K304" s="65"/>
      <c r="L304" s="63"/>
      <c r="M304" s="220"/>
      <c r="N304" s="44"/>
      <c r="O304" s="44"/>
      <c r="P304" s="44"/>
      <c r="Q304" s="44"/>
      <c r="R304" s="44"/>
      <c r="S304" s="44"/>
      <c r="T304" s="80"/>
      <c r="AT304" s="25" t="s">
        <v>172</v>
      </c>
      <c r="AU304" s="25" t="s">
        <v>92</v>
      </c>
    </row>
    <row r="305" spans="2:51" s="1" customFormat="1" ht="94.5">
      <c r="B305" s="43"/>
      <c r="C305" s="65"/>
      <c r="D305" s="218" t="s">
        <v>174</v>
      </c>
      <c r="E305" s="65"/>
      <c r="F305" s="221" t="s">
        <v>416</v>
      </c>
      <c r="G305" s="65"/>
      <c r="H305" s="65"/>
      <c r="I305" s="174"/>
      <c r="J305" s="65"/>
      <c r="K305" s="65"/>
      <c r="L305" s="63"/>
      <c r="M305" s="220"/>
      <c r="N305" s="44"/>
      <c r="O305" s="44"/>
      <c r="P305" s="44"/>
      <c r="Q305" s="44"/>
      <c r="R305" s="44"/>
      <c r="S305" s="44"/>
      <c r="T305" s="80"/>
      <c r="AT305" s="25" t="s">
        <v>174</v>
      </c>
      <c r="AU305" s="25" t="s">
        <v>92</v>
      </c>
    </row>
    <row r="306" spans="2:51" s="12" customFormat="1" ht="13.5">
      <c r="B306" s="222"/>
      <c r="C306" s="223"/>
      <c r="D306" s="218" t="s">
        <v>176</v>
      </c>
      <c r="E306" s="224" t="s">
        <v>50</v>
      </c>
      <c r="F306" s="225" t="s">
        <v>422</v>
      </c>
      <c r="G306" s="223"/>
      <c r="H306" s="226" t="s">
        <v>50</v>
      </c>
      <c r="I306" s="227"/>
      <c r="J306" s="223"/>
      <c r="K306" s="223"/>
      <c r="L306" s="228"/>
      <c r="M306" s="229"/>
      <c r="N306" s="230"/>
      <c r="O306" s="230"/>
      <c r="P306" s="230"/>
      <c r="Q306" s="230"/>
      <c r="R306" s="230"/>
      <c r="S306" s="230"/>
      <c r="T306" s="231"/>
      <c r="AT306" s="232" t="s">
        <v>176</v>
      </c>
      <c r="AU306" s="232" t="s">
        <v>92</v>
      </c>
      <c r="AV306" s="12" t="s">
        <v>25</v>
      </c>
      <c r="AW306" s="12" t="s">
        <v>48</v>
      </c>
      <c r="AX306" s="12" t="s">
        <v>85</v>
      </c>
      <c r="AY306" s="232" t="s">
        <v>163</v>
      </c>
    </row>
    <row r="307" spans="2:51" s="12" customFormat="1" ht="13.5">
      <c r="B307" s="222"/>
      <c r="C307" s="223"/>
      <c r="D307" s="218" t="s">
        <v>176</v>
      </c>
      <c r="E307" s="224" t="s">
        <v>50</v>
      </c>
      <c r="F307" s="225" t="s">
        <v>362</v>
      </c>
      <c r="G307" s="223"/>
      <c r="H307" s="226" t="s">
        <v>50</v>
      </c>
      <c r="I307" s="227"/>
      <c r="J307" s="223"/>
      <c r="K307" s="223"/>
      <c r="L307" s="228"/>
      <c r="M307" s="229"/>
      <c r="N307" s="230"/>
      <c r="O307" s="230"/>
      <c r="P307" s="230"/>
      <c r="Q307" s="230"/>
      <c r="R307" s="230"/>
      <c r="S307" s="230"/>
      <c r="T307" s="231"/>
      <c r="AT307" s="232" t="s">
        <v>176</v>
      </c>
      <c r="AU307" s="232" t="s">
        <v>92</v>
      </c>
      <c r="AV307" s="12" t="s">
        <v>25</v>
      </c>
      <c r="AW307" s="12" t="s">
        <v>48</v>
      </c>
      <c r="AX307" s="12" t="s">
        <v>85</v>
      </c>
      <c r="AY307" s="232" t="s">
        <v>163</v>
      </c>
    </row>
    <row r="308" spans="2:51" s="13" customFormat="1" ht="13.5">
      <c r="B308" s="233"/>
      <c r="C308" s="234"/>
      <c r="D308" s="218" t="s">
        <v>176</v>
      </c>
      <c r="E308" s="245" t="s">
        <v>50</v>
      </c>
      <c r="F308" s="246" t="s">
        <v>403</v>
      </c>
      <c r="G308" s="234"/>
      <c r="H308" s="247">
        <v>7.585</v>
      </c>
      <c r="I308" s="239"/>
      <c r="J308" s="234"/>
      <c r="K308" s="234"/>
      <c r="L308" s="240"/>
      <c r="M308" s="241"/>
      <c r="N308" s="242"/>
      <c r="O308" s="242"/>
      <c r="P308" s="242"/>
      <c r="Q308" s="242"/>
      <c r="R308" s="242"/>
      <c r="S308" s="242"/>
      <c r="T308" s="243"/>
      <c r="AT308" s="244" t="s">
        <v>176</v>
      </c>
      <c r="AU308" s="244" t="s">
        <v>92</v>
      </c>
      <c r="AV308" s="13" t="s">
        <v>92</v>
      </c>
      <c r="AW308" s="13" t="s">
        <v>48</v>
      </c>
      <c r="AX308" s="13" t="s">
        <v>85</v>
      </c>
      <c r="AY308" s="244" t="s">
        <v>163</v>
      </c>
    </row>
    <row r="309" spans="2:51" s="13" customFormat="1" ht="13.5">
      <c r="B309" s="233"/>
      <c r="C309" s="234"/>
      <c r="D309" s="218" t="s">
        <v>176</v>
      </c>
      <c r="E309" s="245" t="s">
        <v>50</v>
      </c>
      <c r="F309" s="246" t="s">
        <v>404</v>
      </c>
      <c r="G309" s="234"/>
      <c r="H309" s="247">
        <v>2.0539999999999998</v>
      </c>
      <c r="I309" s="239"/>
      <c r="J309" s="234"/>
      <c r="K309" s="234"/>
      <c r="L309" s="240"/>
      <c r="M309" s="241"/>
      <c r="N309" s="242"/>
      <c r="O309" s="242"/>
      <c r="P309" s="242"/>
      <c r="Q309" s="242"/>
      <c r="R309" s="242"/>
      <c r="S309" s="242"/>
      <c r="T309" s="243"/>
      <c r="AT309" s="244" t="s">
        <v>176</v>
      </c>
      <c r="AU309" s="244" t="s">
        <v>92</v>
      </c>
      <c r="AV309" s="13" t="s">
        <v>92</v>
      </c>
      <c r="AW309" s="13" t="s">
        <v>48</v>
      </c>
      <c r="AX309" s="13" t="s">
        <v>85</v>
      </c>
      <c r="AY309" s="244" t="s">
        <v>163</v>
      </c>
    </row>
    <row r="310" spans="2:51" s="12" customFormat="1" ht="13.5">
      <c r="B310" s="222"/>
      <c r="C310" s="223"/>
      <c r="D310" s="218" t="s">
        <v>176</v>
      </c>
      <c r="E310" s="224" t="s">
        <v>50</v>
      </c>
      <c r="F310" s="225" t="s">
        <v>364</v>
      </c>
      <c r="G310" s="223"/>
      <c r="H310" s="226" t="s">
        <v>50</v>
      </c>
      <c r="I310" s="227"/>
      <c r="J310" s="223"/>
      <c r="K310" s="223"/>
      <c r="L310" s="228"/>
      <c r="M310" s="229"/>
      <c r="N310" s="230"/>
      <c r="O310" s="230"/>
      <c r="P310" s="230"/>
      <c r="Q310" s="230"/>
      <c r="R310" s="230"/>
      <c r="S310" s="230"/>
      <c r="T310" s="231"/>
      <c r="AT310" s="232" t="s">
        <v>176</v>
      </c>
      <c r="AU310" s="232" t="s">
        <v>92</v>
      </c>
      <c r="AV310" s="12" t="s">
        <v>25</v>
      </c>
      <c r="AW310" s="12" t="s">
        <v>48</v>
      </c>
      <c r="AX310" s="12" t="s">
        <v>85</v>
      </c>
      <c r="AY310" s="232" t="s">
        <v>163</v>
      </c>
    </row>
    <row r="311" spans="2:51" s="13" customFormat="1" ht="13.5">
      <c r="B311" s="233"/>
      <c r="C311" s="234"/>
      <c r="D311" s="218" t="s">
        <v>176</v>
      </c>
      <c r="E311" s="245" t="s">
        <v>50</v>
      </c>
      <c r="F311" s="246" t="s">
        <v>405</v>
      </c>
      <c r="G311" s="234"/>
      <c r="H311" s="247">
        <v>34.03</v>
      </c>
      <c r="I311" s="239"/>
      <c r="J311" s="234"/>
      <c r="K311" s="234"/>
      <c r="L311" s="240"/>
      <c r="M311" s="241"/>
      <c r="N311" s="242"/>
      <c r="O311" s="242"/>
      <c r="P311" s="242"/>
      <c r="Q311" s="242"/>
      <c r="R311" s="242"/>
      <c r="S311" s="242"/>
      <c r="T311" s="243"/>
      <c r="AT311" s="244" t="s">
        <v>176</v>
      </c>
      <c r="AU311" s="244" t="s">
        <v>92</v>
      </c>
      <c r="AV311" s="13" t="s">
        <v>92</v>
      </c>
      <c r="AW311" s="13" t="s">
        <v>48</v>
      </c>
      <c r="AX311" s="13" t="s">
        <v>85</v>
      </c>
      <c r="AY311" s="244" t="s">
        <v>163</v>
      </c>
    </row>
    <row r="312" spans="2:51" s="13" customFormat="1" ht="13.5">
      <c r="B312" s="233"/>
      <c r="C312" s="234"/>
      <c r="D312" s="218" t="s">
        <v>176</v>
      </c>
      <c r="E312" s="245" t="s">
        <v>50</v>
      </c>
      <c r="F312" s="246" t="s">
        <v>406</v>
      </c>
      <c r="G312" s="234"/>
      <c r="H312" s="247">
        <v>7.6779999999999999</v>
      </c>
      <c r="I312" s="239"/>
      <c r="J312" s="234"/>
      <c r="K312" s="234"/>
      <c r="L312" s="240"/>
      <c r="M312" s="241"/>
      <c r="N312" s="242"/>
      <c r="O312" s="242"/>
      <c r="P312" s="242"/>
      <c r="Q312" s="242"/>
      <c r="R312" s="242"/>
      <c r="S312" s="242"/>
      <c r="T312" s="243"/>
      <c r="AT312" s="244" t="s">
        <v>176</v>
      </c>
      <c r="AU312" s="244" t="s">
        <v>92</v>
      </c>
      <c r="AV312" s="13" t="s">
        <v>92</v>
      </c>
      <c r="AW312" s="13" t="s">
        <v>48</v>
      </c>
      <c r="AX312" s="13" t="s">
        <v>85</v>
      </c>
      <c r="AY312" s="244" t="s">
        <v>163</v>
      </c>
    </row>
    <row r="313" spans="2:51" s="12" customFormat="1" ht="13.5">
      <c r="B313" s="222"/>
      <c r="C313" s="223"/>
      <c r="D313" s="218" t="s">
        <v>176</v>
      </c>
      <c r="E313" s="224" t="s">
        <v>50</v>
      </c>
      <c r="F313" s="225" t="s">
        <v>395</v>
      </c>
      <c r="G313" s="223"/>
      <c r="H313" s="226" t="s">
        <v>50</v>
      </c>
      <c r="I313" s="227"/>
      <c r="J313" s="223"/>
      <c r="K313" s="223"/>
      <c r="L313" s="228"/>
      <c r="M313" s="229"/>
      <c r="N313" s="230"/>
      <c r="O313" s="230"/>
      <c r="P313" s="230"/>
      <c r="Q313" s="230"/>
      <c r="R313" s="230"/>
      <c r="S313" s="230"/>
      <c r="T313" s="231"/>
      <c r="AT313" s="232" t="s">
        <v>176</v>
      </c>
      <c r="AU313" s="232" t="s">
        <v>92</v>
      </c>
      <c r="AV313" s="12" t="s">
        <v>25</v>
      </c>
      <c r="AW313" s="12" t="s">
        <v>48</v>
      </c>
      <c r="AX313" s="12" t="s">
        <v>85</v>
      </c>
      <c r="AY313" s="232" t="s">
        <v>163</v>
      </c>
    </row>
    <row r="314" spans="2:51" s="13" customFormat="1" ht="13.5">
      <c r="B314" s="233"/>
      <c r="C314" s="234"/>
      <c r="D314" s="218" t="s">
        <v>176</v>
      </c>
      <c r="E314" s="245" t="s">
        <v>50</v>
      </c>
      <c r="F314" s="246" t="s">
        <v>407</v>
      </c>
      <c r="G314" s="234"/>
      <c r="H314" s="247">
        <v>26.774999999999999</v>
      </c>
      <c r="I314" s="239"/>
      <c r="J314" s="234"/>
      <c r="K314" s="234"/>
      <c r="L314" s="240"/>
      <c r="M314" s="241"/>
      <c r="N314" s="242"/>
      <c r="O314" s="242"/>
      <c r="P314" s="242"/>
      <c r="Q314" s="242"/>
      <c r="R314" s="242"/>
      <c r="S314" s="242"/>
      <c r="T314" s="243"/>
      <c r="AT314" s="244" t="s">
        <v>176</v>
      </c>
      <c r="AU314" s="244" t="s">
        <v>92</v>
      </c>
      <c r="AV314" s="13" t="s">
        <v>92</v>
      </c>
      <c r="AW314" s="13" t="s">
        <v>48</v>
      </c>
      <c r="AX314" s="13" t="s">
        <v>85</v>
      </c>
      <c r="AY314" s="244" t="s">
        <v>163</v>
      </c>
    </row>
    <row r="315" spans="2:51" s="12" customFormat="1" ht="13.5">
      <c r="B315" s="222"/>
      <c r="C315" s="223"/>
      <c r="D315" s="218" t="s">
        <v>176</v>
      </c>
      <c r="E315" s="224" t="s">
        <v>50</v>
      </c>
      <c r="F315" s="225" t="s">
        <v>354</v>
      </c>
      <c r="G315" s="223"/>
      <c r="H315" s="226" t="s">
        <v>50</v>
      </c>
      <c r="I315" s="227"/>
      <c r="J315" s="223"/>
      <c r="K315" s="223"/>
      <c r="L315" s="228"/>
      <c r="M315" s="229"/>
      <c r="N315" s="230"/>
      <c r="O315" s="230"/>
      <c r="P315" s="230"/>
      <c r="Q315" s="230"/>
      <c r="R315" s="230"/>
      <c r="S315" s="230"/>
      <c r="T315" s="231"/>
      <c r="AT315" s="232" t="s">
        <v>176</v>
      </c>
      <c r="AU315" s="232" t="s">
        <v>92</v>
      </c>
      <c r="AV315" s="12" t="s">
        <v>25</v>
      </c>
      <c r="AW315" s="12" t="s">
        <v>48</v>
      </c>
      <c r="AX315" s="12" t="s">
        <v>85</v>
      </c>
      <c r="AY315" s="232" t="s">
        <v>163</v>
      </c>
    </row>
    <row r="316" spans="2:51" s="13" customFormat="1" ht="13.5">
      <c r="B316" s="233"/>
      <c r="C316" s="234"/>
      <c r="D316" s="218" t="s">
        <v>176</v>
      </c>
      <c r="E316" s="245" t="s">
        <v>50</v>
      </c>
      <c r="F316" s="246" t="s">
        <v>408</v>
      </c>
      <c r="G316" s="234"/>
      <c r="H316" s="247">
        <v>3.8250000000000002</v>
      </c>
      <c r="I316" s="239"/>
      <c r="J316" s="234"/>
      <c r="K316" s="234"/>
      <c r="L316" s="240"/>
      <c r="M316" s="241"/>
      <c r="N316" s="242"/>
      <c r="O316" s="242"/>
      <c r="P316" s="242"/>
      <c r="Q316" s="242"/>
      <c r="R316" s="242"/>
      <c r="S316" s="242"/>
      <c r="T316" s="243"/>
      <c r="AT316" s="244" t="s">
        <v>176</v>
      </c>
      <c r="AU316" s="244" t="s">
        <v>92</v>
      </c>
      <c r="AV316" s="13" t="s">
        <v>92</v>
      </c>
      <c r="AW316" s="13" t="s">
        <v>48</v>
      </c>
      <c r="AX316" s="13" t="s">
        <v>85</v>
      </c>
      <c r="AY316" s="244" t="s">
        <v>163</v>
      </c>
    </row>
    <row r="317" spans="2:51" s="12" customFormat="1" ht="13.5">
      <c r="B317" s="222"/>
      <c r="C317" s="223"/>
      <c r="D317" s="218" t="s">
        <v>176</v>
      </c>
      <c r="E317" s="224" t="s">
        <v>50</v>
      </c>
      <c r="F317" s="225" t="s">
        <v>366</v>
      </c>
      <c r="G317" s="223"/>
      <c r="H317" s="226" t="s">
        <v>50</v>
      </c>
      <c r="I317" s="227"/>
      <c r="J317" s="223"/>
      <c r="K317" s="223"/>
      <c r="L317" s="228"/>
      <c r="M317" s="229"/>
      <c r="N317" s="230"/>
      <c r="O317" s="230"/>
      <c r="P317" s="230"/>
      <c r="Q317" s="230"/>
      <c r="R317" s="230"/>
      <c r="S317" s="230"/>
      <c r="T317" s="231"/>
      <c r="AT317" s="232" t="s">
        <v>176</v>
      </c>
      <c r="AU317" s="232" t="s">
        <v>92</v>
      </c>
      <c r="AV317" s="12" t="s">
        <v>25</v>
      </c>
      <c r="AW317" s="12" t="s">
        <v>48</v>
      </c>
      <c r="AX317" s="12" t="s">
        <v>85</v>
      </c>
      <c r="AY317" s="232" t="s">
        <v>163</v>
      </c>
    </row>
    <row r="318" spans="2:51" s="13" customFormat="1" ht="13.5">
      <c r="B318" s="233"/>
      <c r="C318" s="234"/>
      <c r="D318" s="218" t="s">
        <v>176</v>
      </c>
      <c r="E318" s="245" t="s">
        <v>50</v>
      </c>
      <c r="F318" s="246" t="s">
        <v>409</v>
      </c>
      <c r="G318" s="234"/>
      <c r="H318" s="247">
        <v>19.695</v>
      </c>
      <c r="I318" s="239"/>
      <c r="J318" s="234"/>
      <c r="K318" s="234"/>
      <c r="L318" s="240"/>
      <c r="M318" s="241"/>
      <c r="N318" s="242"/>
      <c r="O318" s="242"/>
      <c r="P318" s="242"/>
      <c r="Q318" s="242"/>
      <c r="R318" s="242"/>
      <c r="S318" s="242"/>
      <c r="T318" s="243"/>
      <c r="AT318" s="244" t="s">
        <v>176</v>
      </c>
      <c r="AU318" s="244" t="s">
        <v>92</v>
      </c>
      <c r="AV318" s="13" t="s">
        <v>92</v>
      </c>
      <c r="AW318" s="13" t="s">
        <v>48</v>
      </c>
      <c r="AX318" s="13" t="s">
        <v>85</v>
      </c>
      <c r="AY318" s="244" t="s">
        <v>163</v>
      </c>
    </row>
    <row r="319" spans="2:51" s="13" customFormat="1" ht="13.5">
      <c r="B319" s="233"/>
      <c r="C319" s="234"/>
      <c r="D319" s="218" t="s">
        <v>176</v>
      </c>
      <c r="E319" s="245" t="s">
        <v>50</v>
      </c>
      <c r="F319" s="246" t="s">
        <v>410</v>
      </c>
      <c r="G319" s="234"/>
      <c r="H319" s="247">
        <v>2.5249999999999999</v>
      </c>
      <c r="I319" s="239"/>
      <c r="J319" s="234"/>
      <c r="K319" s="234"/>
      <c r="L319" s="240"/>
      <c r="M319" s="241"/>
      <c r="N319" s="242"/>
      <c r="O319" s="242"/>
      <c r="P319" s="242"/>
      <c r="Q319" s="242"/>
      <c r="R319" s="242"/>
      <c r="S319" s="242"/>
      <c r="T319" s="243"/>
      <c r="AT319" s="244" t="s">
        <v>176</v>
      </c>
      <c r="AU319" s="244" t="s">
        <v>92</v>
      </c>
      <c r="AV319" s="13" t="s">
        <v>92</v>
      </c>
      <c r="AW319" s="13" t="s">
        <v>48</v>
      </c>
      <c r="AX319" s="13" t="s">
        <v>85</v>
      </c>
      <c r="AY319" s="244" t="s">
        <v>163</v>
      </c>
    </row>
    <row r="320" spans="2:51" s="14" customFormat="1" ht="13.5">
      <c r="B320" s="258"/>
      <c r="C320" s="259"/>
      <c r="D320" s="218" t="s">
        <v>176</v>
      </c>
      <c r="E320" s="260" t="s">
        <v>50</v>
      </c>
      <c r="F320" s="261" t="s">
        <v>423</v>
      </c>
      <c r="G320" s="259"/>
      <c r="H320" s="262">
        <v>104.167</v>
      </c>
      <c r="I320" s="263"/>
      <c r="J320" s="259"/>
      <c r="K320" s="259"/>
      <c r="L320" s="264"/>
      <c r="M320" s="265"/>
      <c r="N320" s="266"/>
      <c r="O320" s="266"/>
      <c r="P320" s="266"/>
      <c r="Q320" s="266"/>
      <c r="R320" s="266"/>
      <c r="S320" s="266"/>
      <c r="T320" s="267"/>
      <c r="AT320" s="268" t="s">
        <v>176</v>
      </c>
      <c r="AU320" s="268" t="s">
        <v>92</v>
      </c>
      <c r="AV320" s="14" t="s">
        <v>100</v>
      </c>
      <c r="AW320" s="14" t="s">
        <v>48</v>
      </c>
      <c r="AX320" s="14" t="s">
        <v>85</v>
      </c>
      <c r="AY320" s="268" t="s">
        <v>163</v>
      </c>
    </row>
    <row r="321" spans="2:65" s="13" customFormat="1" ht="13.5">
      <c r="B321" s="233"/>
      <c r="C321" s="234"/>
      <c r="D321" s="235" t="s">
        <v>176</v>
      </c>
      <c r="E321" s="236" t="s">
        <v>50</v>
      </c>
      <c r="F321" s="237" t="s">
        <v>424</v>
      </c>
      <c r="G321" s="234"/>
      <c r="H321" s="238">
        <v>625.00199999999995</v>
      </c>
      <c r="I321" s="239"/>
      <c r="J321" s="234"/>
      <c r="K321" s="234"/>
      <c r="L321" s="240"/>
      <c r="M321" s="241"/>
      <c r="N321" s="242"/>
      <c r="O321" s="242"/>
      <c r="P321" s="242"/>
      <c r="Q321" s="242"/>
      <c r="R321" s="242"/>
      <c r="S321" s="242"/>
      <c r="T321" s="243"/>
      <c r="AT321" s="244" t="s">
        <v>176</v>
      </c>
      <c r="AU321" s="244" t="s">
        <v>92</v>
      </c>
      <c r="AV321" s="13" t="s">
        <v>92</v>
      </c>
      <c r="AW321" s="13" t="s">
        <v>48</v>
      </c>
      <c r="AX321" s="13" t="s">
        <v>25</v>
      </c>
      <c r="AY321" s="244" t="s">
        <v>163</v>
      </c>
    </row>
    <row r="322" spans="2:65" s="1" customFormat="1" ht="22.5" customHeight="1">
      <c r="B322" s="43"/>
      <c r="C322" s="206" t="s">
        <v>425</v>
      </c>
      <c r="D322" s="206" t="s">
        <v>166</v>
      </c>
      <c r="E322" s="207" t="s">
        <v>426</v>
      </c>
      <c r="F322" s="208" t="s">
        <v>427</v>
      </c>
      <c r="G322" s="209" t="s">
        <v>191</v>
      </c>
      <c r="H322" s="210">
        <v>104.167</v>
      </c>
      <c r="I322" s="211"/>
      <c r="J322" s="212">
        <f>ROUND(I322*H322,2)</f>
        <v>0</v>
      </c>
      <c r="K322" s="208" t="s">
        <v>170</v>
      </c>
      <c r="L322" s="63"/>
      <c r="M322" s="213" t="s">
        <v>50</v>
      </c>
      <c r="N322" s="214" t="s">
        <v>56</v>
      </c>
      <c r="O322" s="44"/>
      <c r="P322" s="215">
        <f>O322*H322</f>
        <v>0</v>
      </c>
      <c r="Q322" s="215">
        <v>0</v>
      </c>
      <c r="R322" s="215">
        <f>Q322*H322</f>
        <v>0</v>
      </c>
      <c r="S322" s="215">
        <v>0</v>
      </c>
      <c r="T322" s="216">
        <f>S322*H322</f>
        <v>0</v>
      </c>
      <c r="AR322" s="25" t="s">
        <v>120</v>
      </c>
      <c r="AT322" s="25" t="s">
        <v>166</v>
      </c>
      <c r="AU322" s="25" t="s">
        <v>92</v>
      </c>
      <c r="AY322" s="25" t="s">
        <v>163</v>
      </c>
      <c r="BE322" s="217">
        <f>IF(N322="základní",J322,0)</f>
        <v>0</v>
      </c>
      <c r="BF322" s="217">
        <f>IF(N322="snížená",J322,0)</f>
        <v>0</v>
      </c>
      <c r="BG322" s="217">
        <f>IF(N322="zákl. přenesená",J322,0)</f>
        <v>0</v>
      </c>
      <c r="BH322" s="217">
        <f>IF(N322="sníž. přenesená",J322,0)</f>
        <v>0</v>
      </c>
      <c r="BI322" s="217">
        <f>IF(N322="nulová",J322,0)</f>
        <v>0</v>
      </c>
      <c r="BJ322" s="25" t="s">
        <v>25</v>
      </c>
      <c r="BK322" s="217">
        <f>ROUND(I322*H322,2)</f>
        <v>0</v>
      </c>
      <c r="BL322" s="25" t="s">
        <v>120</v>
      </c>
      <c r="BM322" s="25" t="s">
        <v>428</v>
      </c>
    </row>
    <row r="323" spans="2:65" s="1" customFormat="1" ht="13.5">
      <c r="B323" s="43"/>
      <c r="C323" s="65"/>
      <c r="D323" s="218" t="s">
        <v>172</v>
      </c>
      <c r="E323" s="65"/>
      <c r="F323" s="219" t="s">
        <v>429</v>
      </c>
      <c r="G323" s="65"/>
      <c r="H323" s="65"/>
      <c r="I323" s="174"/>
      <c r="J323" s="65"/>
      <c r="K323" s="65"/>
      <c r="L323" s="63"/>
      <c r="M323" s="220"/>
      <c r="N323" s="44"/>
      <c r="O323" s="44"/>
      <c r="P323" s="44"/>
      <c r="Q323" s="44"/>
      <c r="R323" s="44"/>
      <c r="S323" s="44"/>
      <c r="T323" s="80"/>
      <c r="AT323" s="25" t="s">
        <v>172</v>
      </c>
      <c r="AU323" s="25" t="s">
        <v>92</v>
      </c>
    </row>
    <row r="324" spans="2:65" s="1" customFormat="1" ht="67.5">
      <c r="B324" s="43"/>
      <c r="C324" s="65"/>
      <c r="D324" s="218" t="s">
        <v>174</v>
      </c>
      <c r="E324" s="65"/>
      <c r="F324" s="221" t="s">
        <v>430</v>
      </c>
      <c r="G324" s="65"/>
      <c r="H324" s="65"/>
      <c r="I324" s="174"/>
      <c r="J324" s="65"/>
      <c r="K324" s="65"/>
      <c r="L324" s="63"/>
      <c r="M324" s="220"/>
      <c r="N324" s="44"/>
      <c r="O324" s="44"/>
      <c r="P324" s="44"/>
      <c r="Q324" s="44"/>
      <c r="R324" s="44"/>
      <c r="S324" s="44"/>
      <c r="T324" s="80"/>
      <c r="AT324" s="25" t="s">
        <v>174</v>
      </c>
      <c r="AU324" s="25" t="s">
        <v>92</v>
      </c>
    </row>
    <row r="325" spans="2:65" s="12" customFormat="1" ht="13.5">
      <c r="B325" s="222"/>
      <c r="C325" s="223"/>
      <c r="D325" s="218" t="s">
        <v>176</v>
      </c>
      <c r="E325" s="224" t="s">
        <v>50</v>
      </c>
      <c r="F325" s="225" t="s">
        <v>362</v>
      </c>
      <c r="G325" s="223"/>
      <c r="H325" s="226" t="s">
        <v>50</v>
      </c>
      <c r="I325" s="227"/>
      <c r="J325" s="223"/>
      <c r="K325" s="223"/>
      <c r="L325" s="228"/>
      <c r="M325" s="229"/>
      <c r="N325" s="230"/>
      <c r="O325" s="230"/>
      <c r="P325" s="230"/>
      <c r="Q325" s="230"/>
      <c r="R325" s="230"/>
      <c r="S325" s="230"/>
      <c r="T325" s="231"/>
      <c r="AT325" s="232" t="s">
        <v>176</v>
      </c>
      <c r="AU325" s="232" t="s">
        <v>92</v>
      </c>
      <c r="AV325" s="12" t="s">
        <v>25</v>
      </c>
      <c r="AW325" s="12" t="s">
        <v>48</v>
      </c>
      <c r="AX325" s="12" t="s">
        <v>85</v>
      </c>
      <c r="AY325" s="232" t="s">
        <v>163</v>
      </c>
    </row>
    <row r="326" spans="2:65" s="13" customFormat="1" ht="13.5">
      <c r="B326" s="233"/>
      <c r="C326" s="234"/>
      <c r="D326" s="218" t="s">
        <v>176</v>
      </c>
      <c r="E326" s="245" t="s">
        <v>50</v>
      </c>
      <c r="F326" s="246" t="s">
        <v>403</v>
      </c>
      <c r="G326" s="234"/>
      <c r="H326" s="247">
        <v>7.585</v>
      </c>
      <c r="I326" s="239"/>
      <c r="J326" s="234"/>
      <c r="K326" s="234"/>
      <c r="L326" s="240"/>
      <c r="M326" s="241"/>
      <c r="N326" s="242"/>
      <c r="O326" s="242"/>
      <c r="P326" s="242"/>
      <c r="Q326" s="242"/>
      <c r="R326" s="242"/>
      <c r="S326" s="242"/>
      <c r="T326" s="243"/>
      <c r="AT326" s="244" t="s">
        <v>176</v>
      </c>
      <c r="AU326" s="244" t="s">
        <v>92</v>
      </c>
      <c r="AV326" s="13" t="s">
        <v>92</v>
      </c>
      <c r="AW326" s="13" t="s">
        <v>48</v>
      </c>
      <c r="AX326" s="13" t="s">
        <v>85</v>
      </c>
      <c r="AY326" s="244" t="s">
        <v>163</v>
      </c>
    </row>
    <row r="327" spans="2:65" s="13" customFormat="1" ht="13.5">
      <c r="B327" s="233"/>
      <c r="C327" s="234"/>
      <c r="D327" s="218" t="s">
        <v>176</v>
      </c>
      <c r="E327" s="245" t="s">
        <v>50</v>
      </c>
      <c r="F327" s="246" t="s">
        <v>404</v>
      </c>
      <c r="G327" s="234"/>
      <c r="H327" s="247">
        <v>2.0539999999999998</v>
      </c>
      <c r="I327" s="239"/>
      <c r="J327" s="234"/>
      <c r="K327" s="234"/>
      <c r="L327" s="240"/>
      <c r="M327" s="241"/>
      <c r="N327" s="242"/>
      <c r="O327" s="242"/>
      <c r="P327" s="242"/>
      <c r="Q327" s="242"/>
      <c r="R327" s="242"/>
      <c r="S327" s="242"/>
      <c r="T327" s="243"/>
      <c r="AT327" s="244" t="s">
        <v>176</v>
      </c>
      <c r="AU327" s="244" t="s">
        <v>92</v>
      </c>
      <c r="AV327" s="13" t="s">
        <v>92</v>
      </c>
      <c r="AW327" s="13" t="s">
        <v>48</v>
      </c>
      <c r="AX327" s="13" t="s">
        <v>85</v>
      </c>
      <c r="AY327" s="244" t="s">
        <v>163</v>
      </c>
    </row>
    <row r="328" spans="2:65" s="12" customFormat="1" ht="13.5">
      <c r="B328" s="222"/>
      <c r="C328" s="223"/>
      <c r="D328" s="218" t="s">
        <v>176</v>
      </c>
      <c r="E328" s="224" t="s">
        <v>50</v>
      </c>
      <c r="F328" s="225" t="s">
        <v>364</v>
      </c>
      <c r="G328" s="223"/>
      <c r="H328" s="226" t="s">
        <v>50</v>
      </c>
      <c r="I328" s="227"/>
      <c r="J328" s="223"/>
      <c r="K328" s="223"/>
      <c r="L328" s="228"/>
      <c r="M328" s="229"/>
      <c r="N328" s="230"/>
      <c r="O328" s="230"/>
      <c r="P328" s="230"/>
      <c r="Q328" s="230"/>
      <c r="R328" s="230"/>
      <c r="S328" s="230"/>
      <c r="T328" s="231"/>
      <c r="AT328" s="232" t="s">
        <v>176</v>
      </c>
      <c r="AU328" s="232" t="s">
        <v>92</v>
      </c>
      <c r="AV328" s="12" t="s">
        <v>25</v>
      </c>
      <c r="AW328" s="12" t="s">
        <v>48</v>
      </c>
      <c r="AX328" s="12" t="s">
        <v>85</v>
      </c>
      <c r="AY328" s="232" t="s">
        <v>163</v>
      </c>
    </row>
    <row r="329" spans="2:65" s="13" customFormat="1" ht="13.5">
      <c r="B329" s="233"/>
      <c r="C329" s="234"/>
      <c r="D329" s="218" t="s">
        <v>176</v>
      </c>
      <c r="E329" s="245" t="s">
        <v>50</v>
      </c>
      <c r="F329" s="246" t="s">
        <v>405</v>
      </c>
      <c r="G329" s="234"/>
      <c r="H329" s="247">
        <v>34.03</v>
      </c>
      <c r="I329" s="239"/>
      <c r="J329" s="234"/>
      <c r="K329" s="234"/>
      <c r="L329" s="240"/>
      <c r="M329" s="241"/>
      <c r="N329" s="242"/>
      <c r="O329" s="242"/>
      <c r="P329" s="242"/>
      <c r="Q329" s="242"/>
      <c r="R329" s="242"/>
      <c r="S329" s="242"/>
      <c r="T329" s="243"/>
      <c r="AT329" s="244" t="s">
        <v>176</v>
      </c>
      <c r="AU329" s="244" t="s">
        <v>92</v>
      </c>
      <c r="AV329" s="13" t="s">
        <v>92</v>
      </c>
      <c r="AW329" s="13" t="s">
        <v>48</v>
      </c>
      <c r="AX329" s="13" t="s">
        <v>85</v>
      </c>
      <c r="AY329" s="244" t="s">
        <v>163</v>
      </c>
    </row>
    <row r="330" spans="2:65" s="13" customFormat="1" ht="13.5">
      <c r="B330" s="233"/>
      <c r="C330" s="234"/>
      <c r="D330" s="218" t="s">
        <v>176</v>
      </c>
      <c r="E330" s="245" t="s">
        <v>50</v>
      </c>
      <c r="F330" s="246" t="s">
        <v>406</v>
      </c>
      <c r="G330" s="234"/>
      <c r="H330" s="247">
        <v>7.6779999999999999</v>
      </c>
      <c r="I330" s="239"/>
      <c r="J330" s="234"/>
      <c r="K330" s="234"/>
      <c r="L330" s="240"/>
      <c r="M330" s="241"/>
      <c r="N330" s="242"/>
      <c r="O330" s="242"/>
      <c r="P330" s="242"/>
      <c r="Q330" s="242"/>
      <c r="R330" s="242"/>
      <c r="S330" s="242"/>
      <c r="T330" s="243"/>
      <c r="AT330" s="244" t="s">
        <v>176</v>
      </c>
      <c r="AU330" s="244" t="s">
        <v>92</v>
      </c>
      <c r="AV330" s="13" t="s">
        <v>92</v>
      </c>
      <c r="AW330" s="13" t="s">
        <v>48</v>
      </c>
      <c r="AX330" s="13" t="s">
        <v>85</v>
      </c>
      <c r="AY330" s="244" t="s">
        <v>163</v>
      </c>
    </row>
    <row r="331" spans="2:65" s="12" customFormat="1" ht="13.5">
      <c r="B331" s="222"/>
      <c r="C331" s="223"/>
      <c r="D331" s="218" t="s">
        <v>176</v>
      </c>
      <c r="E331" s="224" t="s">
        <v>50</v>
      </c>
      <c r="F331" s="225" t="s">
        <v>395</v>
      </c>
      <c r="G331" s="223"/>
      <c r="H331" s="226" t="s">
        <v>50</v>
      </c>
      <c r="I331" s="227"/>
      <c r="J331" s="223"/>
      <c r="K331" s="223"/>
      <c r="L331" s="228"/>
      <c r="M331" s="229"/>
      <c r="N331" s="230"/>
      <c r="O331" s="230"/>
      <c r="P331" s="230"/>
      <c r="Q331" s="230"/>
      <c r="R331" s="230"/>
      <c r="S331" s="230"/>
      <c r="T331" s="231"/>
      <c r="AT331" s="232" t="s">
        <v>176</v>
      </c>
      <c r="AU331" s="232" t="s">
        <v>92</v>
      </c>
      <c r="AV331" s="12" t="s">
        <v>25</v>
      </c>
      <c r="AW331" s="12" t="s">
        <v>48</v>
      </c>
      <c r="AX331" s="12" t="s">
        <v>85</v>
      </c>
      <c r="AY331" s="232" t="s">
        <v>163</v>
      </c>
    </row>
    <row r="332" spans="2:65" s="13" customFormat="1" ht="13.5">
      <c r="B332" s="233"/>
      <c r="C332" s="234"/>
      <c r="D332" s="218" t="s">
        <v>176</v>
      </c>
      <c r="E332" s="245" t="s">
        <v>50</v>
      </c>
      <c r="F332" s="246" t="s">
        <v>407</v>
      </c>
      <c r="G332" s="234"/>
      <c r="H332" s="247">
        <v>26.774999999999999</v>
      </c>
      <c r="I332" s="239"/>
      <c r="J332" s="234"/>
      <c r="K332" s="234"/>
      <c r="L332" s="240"/>
      <c r="M332" s="241"/>
      <c r="N332" s="242"/>
      <c r="O332" s="242"/>
      <c r="P332" s="242"/>
      <c r="Q332" s="242"/>
      <c r="R332" s="242"/>
      <c r="S332" s="242"/>
      <c r="T332" s="243"/>
      <c r="AT332" s="244" t="s">
        <v>176</v>
      </c>
      <c r="AU332" s="244" t="s">
        <v>92</v>
      </c>
      <c r="AV332" s="13" t="s">
        <v>92</v>
      </c>
      <c r="AW332" s="13" t="s">
        <v>48</v>
      </c>
      <c r="AX332" s="13" t="s">
        <v>85</v>
      </c>
      <c r="AY332" s="244" t="s">
        <v>163</v>
      </c>
    </row>
    <row r="333" spans="2:65" s="12" customFormat="1" ht="13.5">
      <c r="B333" s="222"/>
      <c r="C333" s="223"/>
      <c r="D333" s="218" t="s">
        <v>176</v>
      </c>
      <c r="E333" s="224" t="s">
        <v>50</v>
      </c>
      <c r="F333" s="225" t="s">
        <v>354</v>
      </c>
      <c r="G333" s="223"/>
      <c r="H333" s="226" t="s">
        <v>50</v>
      </c>
      <c r="I333" s="227"/>
      <c r="J333" s="223"/>
      <c r="K333" s="223"/>
      <c r="L333" s="228"/>
      <c r="M333" s="229"/>
      <c r="N333" s="230"/>
      <c r="O333" s="230"/>
      <c r="P333" s="230"/>
      <c r="Q333" s="230"/>
      <c r="R333" s="230"/>
      <c r="S333" s="230"/>
      <c r="T333" s="231"/>
      <c r="AT333" s="232" t="s">
        <v>176</v>
      </c>
      <c r="AU333" s="232" t="s">
        <v>92</v>
      </c>
      <c r="AV333" s="12" t="s">
        <v>25</v>
      </c>
      <c r="AW333" s="12" t="s">
        <v>48</v>
      </c>
      <c r="AX333" s="12" t="s">
        <v>85</v>
      </c>
      <c r="AY333" s="232" t="s">
        <v>163</v>
      </c>
    </row>
    <row r="334" spans="2:65" s="13" customFormat="1" ht="13.5">
      <c r="B334" s="233"/>
      <c r="C334" s="234"/>
      <c r="D334" s="218" t="s">
        <v>176</v>
      </c>
      <c r="E334" s="245" t="s">
        <v>50</v>
      </c>
      <c r="F334" s="246" t="s">
        <v>408</v>
      </c>
      <c r="G334" s="234"/>
      <c r="H334" s="247">
        <v>3.8250000000000002</v>
      </c>
      <c r="I334" s="239"/>
      <c r="J334" s="234"/>
      <c r="K334" s="234"/>
      <c r="L334" s="240"/>
      <c r="M334" s="241"/>
      <c r="N334" s="242"/>
      <c r="O334" s="242"/>
      <c r="P334" s="242"/>
      <c r="Q334" s="242"/>
      <c r="R334" s="242"/>
      <c r="S334" s="242"/>
      <c r="T334" s="243"/>
      <c r="AT334" s="244" t="s">
        <v>176</v>
      </c>
      <c r="AU334" s="244" t="s">
        <v>92</v>
      </c>
      <c r="AV334" s="13" t="s">
        <v>92</v>
      </c>
      <c r="AW334" s="13" t="s">
        <v>48</v>
      </c>
      <c r="AX334" s="13" t="s">
        <v>85</v>
      </c>
      <c r="AY334" s="244" t="s">
        <v>163</v>
      </c>
    </row>
    <row r="335" spans="2:65" s="12" customFormat="1" ht="13.5">
      <c r="B335" s="222"/>
      <c r="C335" s="223"/>
      <c r="D335" s="218" t="s">
        <v>176</v>
      </c>
      <c r="E335" s="224" t="s">
        <v>50</v>
      </c>
      <c r="F335" s="225" t="s">
        <v>366</v>
      </c>
      <c r="G335" s="223"/>
      <c r="H335" s="226" t="s">
        <v>50</v>
      </c>
      <c r="I335" s="227"/>
      <c r="J335" s="223"/>
      <c r="K335" s="223"/>
      <c r="L335" s="228"/>
      <c r="M335" s="229"/>
      <c r="N335" s="230"/>
      <c r="O335" s="230"/>
      <c r="P335" s="230"/>
      <c r="Q335" s="230"/>
      <c r="R335" s="230"/>
      <c r="S335" s="230"/>
      <c r="T335" s="231"/>
      <c r="AT335" s="232" t="s">
        <v>176</v>
      </c>
      <c r="AU335" s="232" t="s">
        <v>92</v>
      </c>
      <c r="AV335" s="12" t="s">
        <v>25</v>
      </c>
      <c r="AW335" s="12" t="s">
        <v>48</v>
      </c>
      <c r="AX335" s="12" t="s">
        <v>85</v>
      </c>
      <c r="AY335" s="232" t="s">
        <v>163</v>
      </c>
    </row>
    <row r="336" spans="2:65" s="13" customFormat="1" ht="13.5">
      <c r="B336" s="233"/>
      <c r="C336" s="234"/>
      <c r="D336" s="218" t="s">
        <v>176</v>
      </c>
      <c r="E336" s="245" t="s">
        <v>50</v>
      </c>
      <c r="F336" s="246" t="s">
        <v>409</v>
      </c>
      <c r="G336" s="234"/>
      <c r="H336" s="247">
        <v>19.695</v>
      </c>
      <c r="I336" s="239"/>
      <c r="J336" s="234"/>
      <c r="K336" s="234"/>
      <c r="L336" s="240"/>
      <c r="M336" s="241"/>
      <c r="N336" s="242"/>
      <c r="O336" s="242"/>
      <c r="P336" s="242"/>
      <c r="Q336" s="242"/>
      <c r="R336" s="242"/>
      <c r="S336" s="242"/>
      <c r="T336" s="243"/>
      <c r="AT336" s="244" t="s">
        <v>176</v>
      </c>
      <c r="AU336" s="244" t="s">
        <v>92</v>
      </c>
      <c r="AV336" s="13" t="s">
        <v>92</v>
      </c>
      <c r="AW336" s="13" t="s">
        <v>48</v>
      </c>
      <c r="AX336" s="13" t="s">
        <v>85</v>
      </c>
      <c r="AY336" s="244" t="s">
        <v>163</v>
      </c>
    </row>
    <row r="337" spans="2:51" s="13" customFormat="1" ht="13.5">
      <c r="B337" s="233"/>
      <c r="C337" s="234"/>
      <c r="D337" s="218" t="s">
        <v>176</v>
      </c>
      <c r="E337" s="245" t="s">
        <v>50</v>
      </c>
      <c r="F337" s="246" t="s">
        <v>410</v>
      </c>
      <c r="G337" s="234"/>
      <c r="H337" s="247">
        <v>2.5249999999999999</v>
      </c>
      <c r="I337" s="239"/>
      <c r="J337" s="234"/>
      <c r="K337" s="234"/>
      <c r="L337" s="240"/>
      <c r="M337" s="269"/>
      <c r="N337" s="270"/>
      <c r="O337" s="270"/>
      <c r="P337" s="270"/>
      <c r="Q337" s="270"/>
      <c r="R337" s="270"/>
      <c r="S337" s="270"/>
      <c r="T337" s="271"/>
      <c r="AT337" s="244" t="s">
        <v>176</v>
      </c>
      <c r="AU337" s="244" t="s">
        <v>92</v>
      </c>
      <c r="AV337" s="13" t="s">
        <v>92</v>
      </c>
      <c r="AW337" s="13" t="s">
        <v>48</v>
      </c>
      <c r="AX337" s="13" t="s">
        <v>85</v>
      </c>
      <c r="AY337" s="244" t="s">
        <v>163</v>
      </c>
    </row>
    <row r="338" spans="2:51" s="1" customFormat="1" ht="6.95" customHeight="1">
      <c r="B338" s="58"/>
      <c r="C338" s="59"/>
      <c r="D338" s="59"/>
      <c r="E338" s="59"/>
      <c r="F338" s="59"/>
      <c r="G338" s="59"/>
      <c r="H338" s="59"/>
      <c r="I338" s="150"/>
      <c r="J338" s="59"/>
      <c r="K338" s="59"/>
      <c r="L338" s="63"/>
    </row>
  </sheetData>
  <sheetProtection password="CC35" sheet="1" objects="1" scenarios="1" formatCells="0" formatColumns="0" formatRows="0" sort="0" autoFilter="0"/>
  <autoFilter ref="C92:K337"/>
  <mergeCells count="15">
    <mergeCell ref="E83:H83"/>
    <mergeCell ref="E81:H81"/>
    <mergeCell ref="E85:H85"/>
    <mergeCell ref="G1:H1"/>
    <mergeCell ref="L2:V2"/>
    <mergeCell ref="E49:H49"/>
    <mergeCell ref="E53:H53"/>
    <mergeCell ref="E51:H51"/>
    <mergeCell ref="E55:H55"/>
    <mergeCell ref="E79:H79"/>
    <mergeCell ref="E7:H7"/>
    <mergeCell ref="E11:H11"/>
    <mergeCell ref="E9:H9"/>
    <mergeCell ref="E13:H13"/>
    <mergeCell ref="E28:H28"/>
  </mergeCells>
  <hyperlinks>
    <hyperlink ref="F1:G1" location="C2" display="1) Krycí list soupisu"/>
    <hyperlink ref="G1:H1" location="C62" display="2) Rekapitulace"/>
    <hyperlink ref="J1" location="C9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30"/>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2" customWidth="1"/>
    <col min="10" max="10" width="23.5" customWidth="1"/>
    <col min="11" max="11" width="15.5" customWidth="1"/>
    <col min="19" max="19" width="8.1640625" customWidth="1"/>
    <col min="20" max="20" width="29.6640625" customWidth="1"/>
    <col min="21" max="21" width="16.33203125"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3"/>
      <c r="C1" s="123"/>
      <c r="D1" s="124" t="s">
        <v>1</v>
      </c>
      <c r="E1" s="123"/>
      <c r="F1" s="125" t="s">
        <v>125</v>
      </c>
      <c r="G1" s="420" t="s">
        <v>126</v>
      </c>
      <c r="H1" s="420"/>
      <c r="I1" s="126"/>
      <c r="J1" s="125" t="s">
        <v>127</v>
      </c>
      <c r="K1" s="124" t="s">
        <v>128</v>
      </c>
      <c r="L1" s="125" t="s">
        <v>129</v>
      </c>
      <c r="M1" s="125"/>
      <c r="N1" s="125"/>
      <c r="O1" s="125"/>
      <c r="P1" s="125"/>
      <c r="Q1" s="125"/>
      <c r="R1" s="125"/>
      <c r="S1" s="125"/>
      <c r="T1" s="125"/>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0"/>
      <c r="M2" s="410"/>
      <c r="N2" s="410"/>
      <c r="O2" s="410"/>
      <c r="P2" s="410"/>
      <c r="Q2" s="410"/>
      <c r="R2" s="410"/>
      <c r="S2" s="410"/>
      <c r="T2" s="410"/>
      <c r="U2" s="410"/>
      <c r="V2" s="410"/>
      <c r="AT2" s="25" t="s">
        <v>106</v>
      </c>
    </row>
    <row r="3" spans="1:70" ht="6.95" customHeight="1">
      <c r="B3" s="26"/>
      <c r="C3" s="27"/>
      <c r="D3" s="27"/>
      <c r="E3" s="27"/>
      <c r="F3" s="27"/>
      <c r="G3" s="27"/>
      <c r="H3" s="27"/>
      <c r="I3" s="127"/>
      <c r="J3" s="27"/>
      <c r="K3" s="28"/>
      <c r="AT3" s="25" t="s">
        <v>92</v>
      </c>
    </row>
    <row r="4" spans="1:70" ht="36.950000000000003" customHeight="1">
      <c r="B4" s="29"/>
      <c r="C4" s="30"/>
      <c r="D4" s="31" t="s">
        <v>130</v>
      </c>
      <c r="E4" s="30"/>
      <c r="F4" s="30"/>
      <c r="G4" s="30"/>
      <c r="H4" s="30"/>
      <c r="I4" s="128"/>
      <c r="J4" s="30"/>
      <c r="K4" s="32"/>
      <c r="M4" s="33" t="s">
        <v>12</v>
      </c>
      <c r="AT4" s="25" t="s">
        <v>6</v>
      </c>
    </row>
    <row r="5" spans="1:70" ht="6.95" customHeight="1">
      <c r="B5" s="29"/>
      <c r="C5" s="30"/>
      <c r="D5" s="30"/>
      <c r="E5" s="30"/>
      <c r="F5" s="30"/>
      <c r="G5" s="30"/>
      <c r="H5" s="30"/>
      <c r="I5" s="128"/>
      <c r="J5" s="30"/>
      <c r="K5" s="32"/>
    </row>
    <row r="6" spans="1:70">
      <c r="B6" s="29"/>
      <c r="C6" s="30"/>
      <c r="D6" s="38" t="s">
        <v>18</v>
      </c>
      <c r="E6" s="30"/>
      <c r="F6" s="30"/>
      <c r="G6" s="30"/>
      <c r="H6" s="30"/>
      <c r="I6" s="128"/>
      <c r="J6" s="30"/>
      <c r="K6" s="32"/>
    </row>
    <row r="7" spans="1:70" ht="22.5" customHeight="1">
      <c r="B7" s="29"/>
      <c r="C7" s="30"/>
      <c r="D7" s="30"/>
      <c r="E7" s="411" t="str">
        <f>'Rekapitulace stavby'!K6</f>
        <v>III/44436 Bělkovice-Lašťany, průtah - III+IV.etapa - 0,2-0,425 km +  0,425-1,019 km-Obec  Bělkovice-Lašťany</v>
      </c>
      <c r="F7" s="412"/>
      <c r="G7" s="412"/>
      <c r="H7" s="412"/>
      <c r="I7" s="128"/>
      <c r="J7" s="30"/>
      <c r="K7" s="32"/>
    </row>
    <row r="8" spans="1:70">
      <c r="B8" s="29"/>
      <c r="C8" s="30"/>
      <c r="D8" s="38" t="s">
        <v>131</v>
      </c>
      <c r="E8" s="30"/>
      <c r="F8" s="30"/>
      <c r="G8" s="30"/>
      <c r="H8" s="30"/>
      <c r="I8" s="128"/>
      <c r="J8" s="30"/>
      <c r="K8" s="32"/>
    </row>
    <row r="9" spans="1:70" ht="22.5" customHeight="1">
      <c r="B9" s="29"/>
      <c r="C9" s="30"/>
      <c r="D9" s="30"/>
      <c r="E9" s="411" t="s">
        <v>132</v>
      </c>
      <c r="F9" s="371"/>
      <c r="G9" s="371"/>
      <c r="H9" s="371"/>
      <c r="I9" s="128"/>
      <c r="J9" s="30"/>
      <c r="K9" s="32"/>
    </row>
    <row r="10" spans="1:70">
      <c r="B10" s="29"/>
      <c r="C10" s="30"/>
      <c r="D10" s="38" t="s">
        <v>133</v>
      </c>
      <c r="E10" s="30"/>
      <c r="F10" s="30"/>
      <c r="G10" s="30"/>
      <c r="H10" s="30"/>
      <c r="I10" s="128"/>
      <c r="J10" s="30"/>
      <c r="K10" s="32"/>
    </row>
    <row r="11" spans="1:70" s="1" customFormat="1" ht="22.5" customHeight="1">
      <c r="B11" s="43"/>
      <c r="C11" s="44"/>
      <c r="D11" s="44"/>
      <c r="E11" s="395" t="s">
        <v>431</v>
      </c>
      <c r="F11" s="413"/>
      <c r="G11" s="413"/>
      <c r="H11" s="413"/>
      <c r="I11" s="129"/>
      <c r="J11" s="44"/>
      <c r="K11" s="47"/>
    </row>
    <row r="12" spans="1:70" s="1" customFormat="1">
      <c r="B12" s="43"/>
      <c r="C12" s="44"/>
      <c r="D12" s="38" t="s">
        <v>135</v>
      </c>
      <c r="E12" s="44"/>
      <c r="F12" s="44"/>
      <c r="G12" s="44"/>
      <c r="H12" s="44"/>
      <c r="I12" s="129"/>
      <c r="J12" s="44"/>
      <c r="K12" s="47"/>
    </row>
    <row r="13" spans="1:70" s="1" customFormat="1" ht="36.950000000000003" customHeight="1">
      <c r="B13" s="43"/>
      <c r="C13" s="44"/>
      <c r="D13" s="44"/>
      <c r="E13" s="414" t="s">
        <v>432</v>
      </c>
      <c r="F13" s="413"/>
      <c r="G13" s="413"/>
      <c r="H13" s="413"/>
      <c r="I13" s="129"/>
      <c r="J13" s="44"/>
      <c r="K13" s="47"/>
    </row>
    <row r="14" spans="1:70" s="1" customFormat="1" ht="13.5">
      <c r="B14" s="43"/>
      <c r="C14" s="44"/>
      <c r="D14" s="44"/>
      <c r="E14" s="44"/>
      <c r="F14" s="44"/>
      <c r="G14" s="44"/>
      <c r="H14" s="44"/>
      <c r="I14" s="129"/>
      <c r="J14" s="44"/>
      <c r="K14" s="47"/>
    </row>
    <row r="15" spans="1:70" s="1" customFormat="1" ht="14.45" customHeight="1">
      <c r="B15" s="43"/>
      <c r="C15" s="44"/>
      <c r="D15" s="38" t="s">
        <v>21</v>
      </c>
      <c r="E15" s="44"/>
      <c r="F15" s="36" t="s">
        <v>50</v>
      </c>
      <c r="G15" s="44"/>
      <c r="H15" s="44"/>
      <c r="I15" s="130" t="s">
        <v>23</v>
      </c>
      <c r="J15" s="36" t="s">
        <v>50</v>
      </c>
      <c r="K15" s="47"/>
    </row>
    <row r="16" spans="1:70" s="1" customFormat="1" ht="14.45" customHeight="1">
      <c r="B16" s="43"/>
      <c r="C16" s="44"/>
      <c r="D16" s="38" t="s">
        <v>26</v>
      </c>
      <c r="E16" s="44"/>
      <c r="F16" s="36" t="s">
        <v>27</v>
      </c>
      <c r="G16" s="44"/>
      <c r="H16" s="44"/>
      <c r="I16" s="130" t="s">
        <v>28</v>
      </c>
      <c r="J16" s="131" t="str">
        <f>'Rekapitulace stavby'!AN8</f>
        <v>22.12.2016</v>
      </c>
      <c r="K16" s="47"/>
    </row>
    <row r="17" spans="2:11" s="1" customFormat="1" ht="10.9" customHeight="1">
      <c r="B17" s="43"/>
      <c r="C17" s="44"/>
      <c r="D17" s="44"/>
      <c r="E17" s="44"/>
      <c r="F17" s="44"/>
      <c r="G17" s="44"/>
      <c r="H17" s="44"/>
      <c r="I17" s="129"/>
      <c r="J17" s="44"/>
      <c r="K17" s="47"/>
    </row>
    <row r="18" spans="2:11" s="1" customFormat="1" ht="14.45" customHeight="1">
      <c r="B18" s="43"/>
      <c r="C18" s="44"/>
      <c r="D18" s="38" t="s">
        <v>36</v>
      </c>
      <c r="E18" s="44"/>
      <c r="F18" s="44"/>
      <c r="G18" s="44"/>
      <c r="H18" s="44"/>
      <c r="I18" s="130" t="s">
        <v>37</v>
      </c>
      <c r="J18" s="36" t="s">
        <v>38</v>
      </c>
      <c r="K18" s="47"/>
    </row>
    <row r="19" spans="2:11" s="1" customFormat="1" ht="18" customHeight="1">
      <c r="B19" s="43"/>
      <c r="C19" s="44"/>
      <c r="D19" s="44"/>
      <c r="E19" s="36" t="s">
        <v>39</v>
      </c>
      <c r="F19" s="44"/>
      <c r="G19" s="44"/>
      <c r="H19" s="44"/>
      <c r="I19" s="130" t="s">
        <v>40</v>
      </c>
      <c r="J19" s="36" t="s">
        <v>41</v>
      </c>
      <c r="K19" s="47"/>
    </row>
    <row r="20" spans="2:11" s="1" customFormat="1" ht="6.95" customHeight="1">
      <c r="B20" s="43"/>
      <c r="C20" s="44"/>
      <c r="D20" s="44"/>
      <c r="E20" s="44"/>
      <c r="F20" s="44"/>
      <c r="G20" s="44"/>
      <c r="H20" s="44"/>
      <c r="I20" s="129"/>
      <c r="J20" s="44"/>
      <c r="K20" s="47"/>
    </row>
    <row r="21" spans="2:11" s="1" customFormat="1" ht="14.45" customHeight="1">
      <c r="B21" s="43"/>
      <c r="C21" s="44"/>
      <c r="D21" s="38" t="s">
        <v>42</v>
      </c>
      <c r="E21" s="44"/>
      <c r="F21" s="44"/>
      <c r="G21" s="44"/>
      <c r="H21" s="44"/>
      <c r="I21" s="130" t="s">
        <v>37</v>
      </c>
      <c r="J21" s="36" t="str">
        <f>IF('Rekapitulace stavby'!AN13="Vyplň údaj","",IF('Rekapitulace stavby'!AN13="","",'Rekapitulace stavby'!AN13))</f>
        <v/>
      </c>
      <c r="K21" s="47"/>
    </row>
    <row r="22" spans="2:11" s="1" customFormat="1" ht="18" customHeight="1">
      <c r="B22" s="43"/>
      <c r="C22" s="44"/>
      <c r="D22" s="44"/>
      <c r="E22" s="36" t="str">
        <f>IF('Rekapitulace stavby'!E14="Vyplň údaj","",IF('Rekapitulace stavby'!E14="","",'Rekapitulace stavby'!E14))</f>
        <v/>
      </c>
      <c r="F22" s="44"/>
      <c r="G22" s="44"/>
      <c r="H22" s="44"/>
      <c r="I22" s="130" t="s">
        <v>40</v>
      </c>
      <c r="J22" s="36" t="str">
        <f>IF('Rekapitulace stavby'!AN14="Vyplň údaj","",IF('Rekapitulace stavby'!AN14="","",'Rekapitulace stavby'!AN14))</f>
        <v/>
      </c>
      <c r="K22" s="47"/>
    </row>
    <row r="23" spans="2:11" s="1" customFormat="1" ht="6.95" customHeight="1">
      <c r="B23" s="43"/>
      <c r="C23" s="44"/>
      <c r="D23" s="44"/>
      <c r="E23" s="44"/>
      <c r="F23" s="44"/>
      <c r="G23" s="44"/>
      <c r="H23" s="44"/>
      <c r="I23" s="129"/>
      <c r="J23" s="44"/>
      <c r="K23" s="47"/>
    </row>
    <row r="24" spans="2:11" s="1" customFormat="1" ht="14.45" customHeight="1">
      <c r="B24" s="43"/>
      <c r="C24" s="44"/>
      <c r="D24" s="38" t="s">
        <v>44</v>
      </c>
      <c r="E24" s="44"/>
      <c r="F24" s="44"/>
      <c r="G24" s="44"/>
      <c r="H24" s="44"/>
      <c r="I24" s="130" t="s">
        <v>37</v>
      </c>
      <c r="J24" s="36" t="s">
        <v>45</v>
      </c>
      <c r="K24" s="47"/>
    </row>
    <row r="25" spans="2:11" s="1" customFormat="1" ht="18" customHeight="1">
      <c r="B25" s="43"/>
      <c r="C25" s="44"/>
      <c r="D25" s="44"/>
      <c r="E25" s="36" t="s">
        <v>46</v>
      </c>
      <c r="F25" s="44"/>
      <c r="G25" s="44"/>
      <c r="H25" s="44"/>
      <c r="I25" s="130" t="s">
        <v>40</v>
      </c>
      <c r="J25" s="36" t="s">
        <v>47</v>
      </c>
      <c r="K25" s="47"/>
    </row>
    <row r="26" spans="2:11" s="1" customFormat="1" ht="6.95" customHeight="1">
      <c r="B26" s="43"/>
      <c r="C26" s="44"/>
      <c r="D26" s="44"/>
      <c r="E26" s="44"/>
      <c r="F26" s="44"/>
      <c r="G26" s="44"/>
      <c r="H26" s="44"/>
      <c r="I26" s="129"/>
      <c r="J26" s="44"/>
      <c r="K26" s="47"/>
    </row>
    <row r="27" spans="2:11" s="1" customFormat="1" ht="14.45" customHeight="1">
      <c r="B27" s="43"/>
      <c r="C27" s="44"/>
      <c r="D27" s="38" t="s">
        <v>49</v>
      </c>
      <c r="E27" s="44"/>
      <c r="F27" s="44"/>
      <c r="G27" s="44"/>
      <c r="H27" s="44"/>
      <c r="I27" s="129"/>
      <c r="J27" s="44"/>
      <c r="K27" s="47"/>
    </row>
    <row r="28" spans="2:11" s="7" customFormat="1" ht="22.5" customHeight="1">
      <c r="B28" s="132"/>
      <c r="C28" s="133"/>
      <c r="D28" s="133"/>
      <c r="E28" s="375" t="s">
        <v>50</v>
      </c>
      <c r="F28" s="375"/>
      <c r="G28" s="375"/>
      <c r="H28" s="375"/>
      <c r="I28" s="134"/>
      <c r="J28" s="133"/>
      <c r="K28" s="135"/>
    </row>
    <row r="29" spans="2:11" s="1" customFormat="1" ht="6.95" customHeight="1">
      <c r="B29" s="43"/>
      <c r="C29" s="44"/>
      <c r="D29" s="44"/>
      <c r="E29" s="44"/>
      <c r="F29" s="44"/>
      <c r="G29" s="44"/>
      <c r="H29" s="44"/>
      <c r="I29" s="129"/>
      <c r="J29" s="44"/>
      <c r="K29" s="47"/>
    </row>
    <row r="30" spans="2:11" s="1" customFormat="1" ht="6.95" customHeight="1">
      <c r="B30" s="43"/>
      <c r="C30" s="44"/>
      <c r="D30" s="87"/>
      <c r="E30" s="87"/>
      <c r="F30" s="87"/>
      <c r="G30" s="87"/>
      <c r="H30" s="87"/>
      <c r="I30" s="136"/>
      <c r="J30" s="87"/>
      <c r="K30" s="137"/>
    </row>
    <row r="31" spans="2:11" s="1" customFormat="1" ht="25.35" customHeight="1">
      <c r="B31" s="43"/>
      <c r="C31" s="44"/>
      <c r="D31" s="138" t="s">
        <v>51</v>
      </c>
      <c r="E31" s="44"/>
      <c r="F31" s="44"/>
      <c r="G31" s="44"/>
      <c r="H31" s="44"/>
      <c r="I31" s="129"/>
      <c r="J31" s="139">
        <f>ROUND(J96,2)</f>
        <v>0</v>
      </c>
      <c r="K31" s="47"/>
    </row>
    <row r="32" spans="2:11" s="1" customFormat="1" ht="6.95" customHeight="1">
      <c r="B32" s="43"/>
      <c r="C32" s="44"/>
      <c r="D32" s="87"/>
      <c r="E32" s="87"/>
      <c r="F32" s="87"/>
      <c r="G32" s="87"/>
      <c r="H32" s="87"/>
      <c r="I32" s="136"/>
      <c r="J32" s="87"/>
      <c r="K32" s="137"/>
    </row>
    <row r="33" spans="2:11" s="1" customFormat="1" ht="14.45" customHeight="1">
      <c r="B33" s="43"/>
      <c r="C33" s="44"/>
      <c r="D33" s="44"/>
      <c r="E33" s="44"/>
      <c r="F33" s="48" t="s">
        <v>53</v>
      </c>
      <c r="G33" s="44"/>
      <c r="H33" s="44"/>
      <c r="I33" s="140" t="s">
        <v>52</v>
      </c>
      <c r="J33" s="48" t="s">
        <v>54</v>
      </c>
      <c r="K33" s="47"/>
    </row>
    <row r="34" spans="2:11" s="1" customFormat="1" ht="14.45" customHeight="1">
      <c r="B34" s="43"/>
      <c r="C34" s="44"/>
      <c r="D34" s="51" t="s">
        <v>55</v>
      </c>
      <c r="E34" s="51" t="s">
        <v>56</v>
      </c>
      <c r="F34" s="141">
        <f>ROUND(SUM(BE96:BE529), 2)</f>
        <v>0</v>
      </c>
      <c r="G34" s="44"/>
      <c r="H34" s="44"/>
      <c r="I34" s="142">
        <v>0.21</v>
      </c>
      <c r="J34" s="141">
        <f>ROUND(ROUND((SUM(BE96:BE529)), 2)*I34, 2)</f>
        <v>0</v>
      </c>
      <c r="K34" s="47"/>
    </row>
    <row r="35" spans="2:11" s="1" customFormat="1" ht="14.45" customHeight="1">
      <c r="B35" s="43"/>
      <c r="C35" s="44"/>
      <c r="D35" s="44"/>
      <c r="E35" s="51" t="s">
        <v>57</v>
      </c>
      <c r="F35" s="141">
        <f>ROUND(SUM(BF96:BF529), 2)</f>
        <v>0</v>
      </c>
      <c r="G35" s="44"/>
      <c r="H35" s="44"/>
      <c r="I35" s="142">
        <v>0.15</v>
      </c>
      <c r="J35" s="141">
        <f>ROUND(ROUND((SUM(BF96:BF529)), 2)*I35, 2)</f>
        <v>0</v>
      </c>
      <c r="K35" s="47"/>
    </row>
    <row r="36" spans="2:11" s="1" customFormat="1" ht="14.45" hidden="1" customHeight="1">
      <c r="B36" s="43"/>
      <c r="C36" s="44"/>
      <c r="D36" s="44"/>
      <c r="E36" s="51" t="s">
        <v>58</v>
      </c>
      <c r="F36" s="141">
        <f>ROUND(SUM(BG96:BG529), 2)</f>
        <v>0</v>
      </c>
      <c r="G36" s="44"/>
      <c r="H36" s="44"/>
      <c r="I36" s="142">
        <v>0.21</v>
      </c>
      <c r="J36" s="141">
        <v>0</v>
      </c>
      <c r="K36" s="47"/>
    </row>
    <row r="37" spans="2:11" s="1" customFormat="1" ht="14.45" hidden="1" customHeight="1">
      <c r="B37" s="43"/>
      <c r="C37" s="44"/>
      <c r="D37" s="44"/>
      <c r="E37" s="51" t="s">
        <v>59</v>
      </c>
      <c r="F37" s="141">
        <f>ROUND(SUM(BH96:BH529), 2)</f>
        <v>0</v>
      </c>
      <c r="G37" s="44"/>
      <c r="H37" s="44"/>
      <c r="I37" s="142">
        <v>0.15</v>
      </c>
      <c r="J37" s="141">
        <v>0</v>
      </c>
      <c r="K37" s="47"/>
    </row>
    <row r="38" spans="2:11" s="1" customFormat="1" ht="14.45" hidden="1" customHeight="1">
      <c r="B38" s="43"/>
      <c r="C38" s="44"/>
      <c r="D38" s="44"/>
      <c r="E38" s="51" t="s">
        <v>60</v>
      </c>
      <c r="F38" s="141">
        <f>ROUND(SUM(BI96:BI529), 2)</f>
        <v>0</v>
      </c>
      <c r="G38" s="44"/>
      <c r="H38" s="44"/>
      <c r="I38" s="142">
        <v>0</v>
      </c>
      <c r="J38" s="141">
        <v>0</v>
      </c>
      <c r="K38" s="47"/>
    </row>
    <row r="39" spans="2:11" s="1" customFormat="1" ht="6.95" customHeight="1">
      <c r="B39" s="43"/>
      <c r="C39" s="44"/>
      <c r="D39" s="44"/>
      <c r="E39" s="44"/>
      <c r="F39" s="44"/>
      <c r="G39" s="44"/>
      <c r="H39" s="44"/>
      <c r="I39" s="129"/>
      <c r="J39" s="44"/>
      <c r="K39" s="47"/>
    </row>
    <row r="40" spans="2:11" s="1" customFormat="1" ht="25.35" customHeight="1">
      <c r="B40" s="43"/>
      <c r="C40" s="143"/>
      <c r="D40" s="144" t="s">
        <v>61</v>
      </c>
      <c r="E40" s="81"/>
      <c r="F40" s="81"/>
      <c r="G40" s="145" t="s">
        <v>62</v>
      </c>
      <c r="H40" s="146" t="s">
        <v>63</v>
      </c>
      <c r="I40" s="147"/>
      <c r="J40" s="148">
        <f>SUM(J31:J38)</f>
        <v>0</v>
      </c>
      <c r="K40" s="149"/>
    </row>
    <row r="41" spans="2:11" s="1" customFormat="1" ht="14.45" customHeight="1">
      <c r="B41" s="58"/>
      <c r="C41" s="59"/>
      <c r="D41" s="59"/>
      <c r="E41" s="59"/>
      <c r="F41" s="59"/>
      <c r="G41" s="59"/>
      <c r="H41" s="59"/>
      <c r="I41" s="150"/>
      <c r="J41" s="59"/>
      <c r="K41" s="60"/>
    </row>
    <row r="45" spans="2:11" s="1" customFormat="1" ht="6.95" customHeight="1">
      <c r="B45" s="151"/>
      <c r="C45" s="152"/>
      <c r="D45" s="152"/>
      <c r="E45" s="152"/>
      <c r="F45" s="152"/>
      <c r="G45" s="152"/>
      <c r="H45" s="152"/>
      <c r="I45" s="153"/>
      <c r="J45" s="152"/>
      <c r="K45" s="154"/>
    </row>
    <row r="46" spans="2:11" s="1" customFormat="1" ht="36.950000000000003" customHeight="1">
      <c r="B46" s="43"/>
      <c r="C46" s="31" t="s">
        <v>137</v>
      </c>
      <c r="D46" s="44"/>
      <c r="E46" s="44"/>
      <c r="F46" s="44"/>
      <c r="G46" s="44"/>
      <c r="H46" s="44"/>
      <c r="I46" s="129"/>
      <c r="J46" s="44"/>
      <c r="K46" s="47"/>
    </row>
    <row r="47" spans="2:11" s="1" customFormat="1" ht="6.95" customHeight="1">
      <c r="B47" s="43"/>
      <c r="C47" s="44"/>
      <c r="D47" s="44"/>
      <c r="E47" s="44"/>
      <c r="F47" s="44"/>
      <c r="G47" s="44"/>
      <c r="H47" s="44"/>
      <c r="I47" s="129"/>
      <c r="J47" s="44"/>
      <c r="K47" s="47"/>
    </row>
    <row r="48" spans="2:11" s="1" customFormat="1" ht="14.45" customHeight="1">
      <c r="B48" s="43"/>
      <c r="C48" s="38" t="s">
        <v>18</v>
      </c>
      <c r="D48" s="44"/>
      <c r="E48" s="44"/>
      <c r="F48" s="44"/>
      <c r="G48" s="44"/>
      <c r="H48" s="44"/>
      <c r="I48" s="129"/>
      <c r="J48" s="44"/>
      <c r="K48" s="47"/>
    </row>
    <row r="49" spans="2:47" s="1" customFormat="1" ht="22.5" customHeight="1">
      <c r="B49" s="43"/>
      <c r="C49" s="44"/>
      <c r="D49" s="44"/>
      <c r="E49" s="411" t="str">
        <f>E7</f>
        <v>III/44436 Bělkovice-Lašťany, průtah - III+IV.etapa - 0,2-0,425 km +  0,425-1,019 km-Obec  Bělkovice-Lašťany</v>
      </c>
      <c r="F49" s="412"/>
      <c r="G49" s="412"/>
      <c r="H49" s="412"/>
      <c r="I49" s="129"/>
      <c r="J49" s="44"/>
      <c r="K49" s="47"/>
    </row>
    <row r="50" spans="2:47">
      <c r="B50" s="29"/>
      <c r="C50" s="38" t="s">
        <v>131</v>
      </c>
      <c r="D50" s="30"/>
      <c r="E50" s="30"/>
      <c r="F50" s="30"/>
      <c r="G50" s="30"/>
      <c r="H50" s="30"/>
      <c r="I50" s="128"/>
      <c r="J50" s="30"/>
      <c r="K50" s="32"/>
    </row>
    <row r="51" spans="2:47" ht="22.5" customHeight="1">
      <c r="B51" s="29"/>
      <c r="C51" s="30"/>
      <c r="D51" s="30"/>
      <c r="E51" s="411" t="s">
        <v>132</v>
      </c>
      <c r="F51" s="371"/>
      <c r="G51" s="371"/>
      <c r="H51" s="371"/>
      <c r="I51" s="128"/>
      <c r="J51" s="30"/>
      <c r="K51" s="32"/>
    </row>
    <row r="52" spans="2:47">
      <c r="B52" s="29"/>
      <c r="C52" s="38" t="s">
        <v>133</v>
      </c>
      <c r="D52" s="30"/>
      <c r="E52" s="30"/>
      <c r="F52" s="30"/>
      <c r="G52" s="30"/>
      <c r="H52" s="30"/>
      <c r="I52" s="128"/>
      <c r="J52" s="30"/>
      <c r="K52" s="32"/>
    </row>
    <row r="53" spans="2:47" s="1" customFormat="1" ht="22.5" customHeight="1">
      <c r="B53" s="43"/>
      <c r="C53" s="44"/>
      <c r="D53" s="44"/>
      <c r="E53" s="395" t="s">
        <v>431</v>
      </c>
      <c r="F53" s="413"/>
      <c r="G53" s="413"/>
      <c r="H53" s="413"/>
      <c r="I53" s="129"/>
      <c r="J53" s="44"/>
      <c r="K53" s="47"/>
    </row>
    <row r="54" spans="2:47" s="1" customFormat="1" ht="14.45" customHeight="1">
      <c r="B54" s="43"/>
      <c r="C54" s="38" t="s">
        <v>135</v>
      </c>
      <c r="D54" s="44"/>
      <c r="E54" s="44"/>
      <c r="F54" s="44"/>
      <c r="G54" s="44"/>
      <c r="H54" s="44"/>
      <c r="I54" s="129"/>
      <c r="J54" s="44"/>
      <c r="K54" s="47"/>
    </row>
    <row r="55" spans="2:47" s="1" customFormat="1" ht="23.25" customHeight="1">
      <c r="B55" s="43"/>
      <c r="C55" s="44"/>
      <c r="D55" s="44"/>
      <c r="E55" s="414" t="str">
        <f>E13</f>
        <v>1-2 - SO 102 -Neuznatelné náklady - soupis prací</v>
      </c>
      <c r="F55" s="413"/>
      <c r="G55" s="413"/>
      <c r="H55" s="413"/>
      <c r="I55" s="129"/>
      <c r="J55" s="44"/>
      <c r="K55" s="47"/>
    </row>
    <row r="56" spans="2:47" s="1" customFormat="1" ht="6.95" customHeight="1">
      <c r="B56" s="43"/>
      <c r="C56" s="44"/>
      <c r="D56" s="44"/>
      <c r="E56" s="44"/>
      <c r="F56" s="44"/>
      <c r="G56" s="44"/>
      <c r="H56" s="44"/>
      <c r="I56" s="129"/>
      <c r="J56" s="44"/>
      <c r="K56" s="47"/>
    </row>
    <row r="57" spans="2:47" s="1" customFormat="1" ht="18" customHeight="1">
      <c r="B57" s="43"/>
      <c r="C57" s="38" t="s">
        <v>26</v>
      </c>
      <c r="D57" s="44"/>
      <c r="E57" s="44"/>
      <c r="F57" s="36" t="str">
        <f>F16</f>
        <v xml:space="preserve"> Bělkovice-Lašťany</v>
      </c>
      <c r="G57" s="44"/>
      <c r="H57" s="44"/>
      <c r="I57" s="130" t="s">
        <v>28</v>
      </c>
      <c r="J57" s="131" t="str">
        <f>IF(J16="","",J16)</f>
        <v>22.12.2016</v>
      </c>
      <c r="K57" s="47"/>
    </row>
    <row r="58" spans="2:47" s="1" customFormat="1" ht="6.95" customHeight="1">
      <c r="B58" s="43"/>
      <c r="C58" s="44"/>
      <c r="D58" s="44"/>
      <c r="E58" s="44"/>
      <c r="F58" s="44"/>
      <c r="G58" s="44"/>
      <c r="H58" s="44"/>
      <c r="I58" s="129"/>
      <c r="J58" s="44"/>
      <c r="K58" s="47"/>
    </row>
    <row r="59" spans="2:47" s="1" customFormat="1">
      <c r="B59" s="43"/>
      <c r="C59" s="38" t="s">
        <v>36</v>
      </c>
      <c r="D59" s="44"/>
      <c r="E59" s="44"/>
      <c r="F59" s="36" t="str">
        <f>E19</f>
        <v>Obec  Bělkovice-Lašťany</v>
      </c>
      <c r="G59" s="44"/>
      <c r="H59" s="44"/>
      <c r="I59" s="130" t="s">
        <v>44</v>
      </c>
      <c r="J59" s="36" t="str">
        <f>E25</f>
        <v>Ing. Petr Doležel</v>
      </c>
      <c r="K59" s="47"/>
    </row>
    <row r="60" spans="2:47" s="1" customFormat="1" ht="14.45" customHeight="1">
      <c r="B60" s="43"/>
      <c r="C60" s="38" t="s">
        <v>42</v>
      </c>
      <c r="D60" s="44"/>
      <c r="E60" s="44"/>
      <c r="F60" s="36" t="str">
        <f>IF(E22="","",E22)</f>
        <v/>
      </c>
      <c r="G60" s="44"/>
      <c r="H60" s="44"/>
      <c r="I60" s="129"/>
      <c r="J60" s="44"/>
      <c r="K60" s="47"/>
    </row>
    <row r="61" spans="2:47" s="1" customFormat="1" ht="10.35" customHeight="1">
      <c r="B61" s="43"/>
      <c r="C61" s="44"/>
      <c r="D61" s="44"/>
      <c r="E61" s="44"/>
      <c r="F61" s="44"/>
      <c r="G61" s="44"/>
      <c r="H61" s="44"/>
      <c r="I61" s="129"/>
      <c r="J61" s="44"/>
      <c r="K61" s="47"/>
    </row>
    <row r="62" spans="2:47" s="1" customFormat="1" ht="29.25" customHeight="1">
      <c r="B62" s="43"/>
      <c r="C62" s="155" t="s">
        <v>138</v>
      </c>
      <c r="D62" s="143"/>
      <c r="E62" s="143"/>
      <c r="F62" s="143"/>
      <c r="G62" s="143"/>
      <c r="H62" s="143"/>
      <c r="I62" s="156"/>
      <c r="J62" s="157" t="s">
        <v>139</v>
      </c>
      <c r="K62" s="158"/>
    </row>
    <row r="63" spans="2:47" s="1" customFormat="1" ht="10.35" customHeight="1">
      <c r="B63" s="43"/>
      <c r="C63" s="44"/>
      <c r="D63" s="44"/>
      <c r="E63" s="44"/>
      <c r="F63" s="44"/>
      <c r="G63" s="44"/>
      <c r="H63" s="44"/>
      <c r="I63" s="129"/>
      <c r="J63" s="44"/>
      <c r="K63" s="47"/>
    </row>
    <row r="64" spans="2:47" s="1" customFormat="1" ht="29.25" customHeight="1">
      <c r="B64" s="43"/>
      <c r="C64" s="159" t="s">
        <v>140</v>
      </c>
      <c r="D64" s="44"/>
      <c r="E64" s="44"/>
      <c r="F64" s="44"/>
      <c r="G64" s="44"/>
      <c r="H64" s="44"/>
      <c r="I64" s="129"/>
      <c r="J64" s="139">
        <f>J96</f>
        <v>0</v>
      </c>
      <c r="K64" s="47"/>
      <c r="AU64" s="25" t="s">
        <v>141</v>
      </c>
    </row>
    <row r="65" spans="2:12" s="8" customFormat="1" ht="24.95" customHeight="1">
      <c r="B65" s="160"/>
      <c r="C65" s="161"/>
      <c r="D65" s="162" t="s">
        <v>142</v>
      </c>
      <c r="E65" s="163"/>
      <c r="F65" s="163"/>
      <c r="G65" s="163"/>
      <c r="H65" s="163"/>
      <c r="I65" s="164"/>
      <c r="J65" s="165">
        <f>J97</f>
        <v>0</v>
      </c>
      <c r="K65" s="166"/>
    </row>
    <row r="66" spans="2:12" s="9" customFormat="1" ht="19.899999999999999" customHeight="1">
      <c r="B66" s="167"/>
      <c r="C66" s="168"/>
      <c r="D66" s="169" t="s">
        <v>143</v>
      </c>
      <c r="E66" s="170"/>
      <c r="F66" s="170"/>
      <c r="G66" s="170"/>
      <c r="H66" s="170"/>
      <c r="I66" s="171"/>
      <c r="J66" s="172">
        <f>J98</f>
        <v>0</v>
      </c>
      <c r="K66" s="173"/>
    </row>
    <row r="67" spans="2:12" s="9" customFormat="1" ht="19.899999999999999" customHeight="1">
      <c r="B67" s="167"/>
      <c r="C67" s="168"/>
      <c r="D67" s="169" t="s">
        <v>144</v>
      </c>
      <c r="E67" s="170"/>
      <c r="F67" s="170"/>
      <c r="G67" s="170"/>
      <c r="H67" s="170"/>
      <c r="I67" s="171"/>
      <c r="J67" s="172">
        <f>J190</f>
        <v>0</v>
      </c>
      <c r="K67" s="173"/>
    </row>
    <row r="68" spans="2:12" s="9" customFormat="1" ht="19.899999999999999" customHeight="1">
      <c r="B68" s="167"/>
      <c r="C68" s="168"/>
      <c r="D68" s="169" t="s">
        <v>145</v>
      </c>
      <c r="E68" s="170"/>
      <c r="F68" s="170"/>
      <c r="G68" s="170"/>
      <c r="H68" s="170"/>
      <c r="I68" s="171"/>
      <c r="J68" s="172">
        <f>J244</f>
        <v>0</v>
      </c>
      <c r="K68" s="173"/>
    </row>
    <row r="69" spans="2:12" s="9" customFormat="1" ht="19.899999999999999" customHeight="1">
      <c r="B69" s="167"/>
      <c r="C69" s="168"/>
      <c r="D69" s="169" t="s">
        <v>433</v>
      </c>
      <c r="E69" s="170"/>
      <c r="F69" s="170"/>
      <c r="G69" s="170"/>
      <c r="H69" s="170"/>
      <c r="I69" s="171"/>
      <c r="J69" s="172">
        <f>J344</f>
        <v>0</v>
      </c>
      <c r="K69" s="173"/>
    </row>
    <row r="70" spans="2:12" s="9" customFormat="1" ht="19.899999999999999" customHeight="1">
      <c r="B70" s="167"/>
      <c r="C70" s="168"/>
      <c r="D70" s="169" t="s">
        <v>434</v>
      </c>
      <c r="E70" s="170"/>
      <c r="F70" s="170"/>
      <c r="G70" s="170"/>
      <c r="H70" s="170"/>
      <c r="I70" s="171"/>
      <c r="J70" s="172">
        <f>J345</f>
        <v>0</v>
      </c>
      <c r="K70" s="173"/>
    </row>
    <row r="71" spans="2:12" s="9" customFormat="1" ht="19.899999999999999" customHeight="1">
      <c r="B71" s="167"/>
      <c r="C71" s="168"/>
      <c r="D71" s="169" t="s">
        <v>435</v>
      </c>
      <c r="E71" s="170"/>
      <c r="F71" s="170"/>
      <c r="G71" s="170"/>
      <c r="H71" s="170"/>
      <c r="I71" s="171"/>
      <c r="J71" s="172">
        <f>J354</f>
        <v>0</v>
      </c>
      <c r="K71" s="173"/>
    </row>
    <row r="72" spans="2:12" s="9" customFormat="1" ht="19.899999999999999" customHeight="1">
      <c r="B72" s="167"/>
      <c r="C72" s="168"/>
      <c r="D72" s="169" t="s">
        <v>146</v>
      </c>
      <c r="E72" s="170"/>
      <c r="F72" s="170"/>
      <c r="G72" s="170"/>
      <c r="H72" s="170"/>
      <c r="I72" s="171"/>
      <c r="J72" s="172">
        <f>J393</f>
        <v>0</v>
      </c>
      <c r="K72" s="173"/>
    </row>
    <row r="73" spans="2:12" s="1" customFormat="1" ht="21.75" customHeight="1">
      <c r="B73" s="43"/>
      <c r="C73" s="44"/>
      <c r="D73" s="44"/>
      <c r="E73" s="44"/>
      <c r="F73" s="44"/>
      <c r="G73" s="44"/>
      <c r="H73" s="44"/>
      <c r="I73" s="129"/>
      <c r="J73" s="44"/>
      <c r="K73" s="47"/>
    </row>
    <row r="74" spans="2:12" s="1" customFormat="1" ht="6.95" customHeight="1">
      <c r="B74" s="58"/>
      <c r="C74" s="59"/>
      <c r="D74" s="59"/>
      <c r="E74" s="59"/>
      <c r="F74" s="59"/>
      <c r="G74" s="59"/>
      <c r="H74" s="59"/>
      <c r="I74" s="150"/>
      <c r="J74" s="59"/>
      <c r="K74" s="60"/>
    </row>
    <row r="78" spans="2:12" s="1" customFormat="1" ht="6.95" customHeight="1">
      <c r="B78" s="61"/>
      <c r="C78" s="62"/>
      <c r="D78" s="62"/>
      <c r="E78" s="62"/>
      <c r="F78" s="62"/>
      <c r="G78" s="62"/>
      <c r="H78" s="62"/>
      <c r="I78" s="153"/>
      <c r="J78" s="62"/>
      <c r="K78" s="62"/>
      <c r="L78" s="63"/>
    </row>
    <row r="79" spans="2:12" s="1" customFormat="1" ht="36.950000000000003" customHeight="1">
      <c r="B79" s="43"/>
      <c r="C79" s="64" t="s">
        <v>147</v>
      </c>
      <c r="D79" s="65"/>
      <c r="E79" s="65"/>
      <c r="F79" s="65"/>
      <c r="G79" s="65"/>
      <c r="H79" s="65"/>
      <c r="I79" s="174"/>
      <c r="J79" s="65"/>
      <c r="K79" s="65"/>
      <c r="L79" s="63"/>
    </row>
    <row r="80" spans="2:12" s="1" customFormat="1" ht="6.95" customHeight="1">
      <c r="B80" s="43"/>
      <c r="C80" s="65"/>
      <c r="D80" s="65"/>
      <c r="E80" s="65"/>
      <c r="F80" s="65"/>
      <c r="G80" s="65"/>
      <c r="H80" s="65"/>
      <c r="I80" s="174"/>
      <c r="J80" s="65"/>
      <c r="K80" s="65"/>
      <c r="L80" s="63"/>
    </row>
    <row r="81" spans="2:63" s="1" customFormat="1" ht="14.45" customHeight="1">
      <c r="B81" s="43"/>
      <c r="C81" s="67" t="s">
        <v>18</v>
      </c>
      <c r="D81" s="65"/>
      <c r="E81" s="65"/>
      <c r="F81" s="65"/>
      <c r="G81" s="65"/>
      <c r="H81" s="65"/>
      <c r="I81" s="174"/>
      <c r="J81" s="65"/>
      <c r="K81" s="65"/>
      <c r="L81" s="63"/>
    </row>
    <row r="82" spans="2:63" s="1" customFormat="1" ht="22.5" customHeight="1">
      <c r="B82" s="43"/>
      <c r="C82" s="65"/>
      <c r="D82" s="65"/>
      <c r="E82" s="415" t="str">
        <f>E7</f>
        <v>III/44436 Bělkovice-Lašťany, průtah - III+IV.etapa - 0,2-0,425 km +  0,425-1,019 km-Obec  Bělkovice-Lašťany</v>
      </c>
      <c r="F82" s="416"/>
      <c r="G82" s="416"/>
      <c r="H82" s="416"/>
      <c r="I82" s="174"/>
      <c r="J82" s="65"/>
      <c r="K82" s="65"/>
      <c r="L82" s="63"/>
    </row>
    <row r="83" spans="2:63">
      <c r="B83" s="29"/>
      <c r="C83" s="67" t="s">
        <v>131</v>
      </c>
      <c r="D83" s="175"/>
      <c r="E83" s="175"/>
      <c r="F83" s="175"/>
      <c r="G83" s="175"/>
      <c r="H83" s="175"/>
      <c r="J83" s="175"/>
      <c r="K83" s="175"/>
      <c r="L83" s="176"/>
    </row>
    <row r="84" spans="2:63" ht="22.5" customHeight="1">
      <c r="B84" s="29"/>
      <c r="C84" s="175"/>
      <c r="D84" s="175"/>
      <c r="E84" s="415" t="s">
        <v>132</v>
      </c>
      <c r="F84" s="419"/>
      <c r="G84" s="419"/>
      <c r="H84" s="419"/>
      <c r="J84" s="175"/>
      <c r="K84" s="175"/>
      <c r="L84" s="176"/>
    </row>
    <row r="85" spans="2:63">
      <c r="B85" s="29"/>
      <c r="C85" s="67" t="s">
        <v>133</v>
      </c>
      <c r="D85" s="175"/>
      <c r="E85" s="175"/>
      <c r="F85" s="175"/>
      <c r="G85" s="175"/>
      <c r="H85" s="175"/>
      <c r="J85" s="175"/>
      <c r="K85" s="175"/>
      <c r="L85" s="176"/>
    </row>
    <row r="86" spans="2:63" s="1" customFormat="1" ht="22.5" customHeight="1">
      <c r="B86" s="43"/>
      <c r="C86" s="65"/>
      <c r="D86" s="65"/>
      <c r="E86" s="417" t="s">
        <v>431</v>
      </c>
      <c r="F86" s="418"/>
      <c r="G86" s="418"/>
      <c r="H86" s="418"/>
      <c r="I86" s="174"/>
      <c r="J86" s="65"/>
      <c r="K86" s="65"/>
      <c r="L86" s="63"/>
    </row>
    <row r="87" spans="2:63" s="1" customFormat="1" ht="14.45" customHeight="1">
      <c r="B87" s="43"/>
      <c r="C87" s="67" t="s">
        <v>135</v>
      </c>
      <c r="D87" s="65"/>
      <c r="E87" s="65"/>
      <c r="F87" s="65"/>
      <c r="G87" s="65"/>
      <c r="H87" s="65"/>
      <c r="I87" s="174"/>
      <c r="J87" s="65"/>
      <c r="K87" s="65"/>
      <c r="L87" s="63"/>
    </row>
    <row r="88" spans="2:63" s="1" customFormat="1" ht="23.25" customHeight="1">
      <c r="B88" s="43"/>
      <c r="C88" s="65"/>
      <c r="D88" s="65"/>
      <c r="E88" s="386" t="str">
        <f>E13</f>
        <v>1-2 - SO 102 -Neuznatelné náklady - soupis prací</v>
      </c>
      <c r="F88" s="418"/>
      <c r="G88" s="418"/>
      <c r="H88" s="418"/>
      <c r="I88" s="174"/>
      <c r="J88" s="65"/>
      <c r="K88" s="65"/>
      <c r="L88" s="63"/>
    </row>
    <row r="89" spans="2:63" s="1" customFormat="1" ht="6.95" customHeight="1">
      <c r="B89" s="43"/>
      <c r="C89" s="65"/>
      <c r="D89" s="65"/>
      <c r="E89" s="65"/>
      <c r="F89" s="65"/>
      <c r="G89" s="65"/>
      <c r="H89" s="65"/>
      <c r="I89" s="174"/>
      <c r="J89" s="65"/>
      <c r="K89" s="65"/>
      <c r="L89" s="63"/>
    </row>
    <row r="90" spans="2:63" s="1" customFormat="1" ht="18" customHeight="1">
      <c r="B90" s="43"/>
      <c r="C90" s="67" t="s">
        <v>26</v>
      </c>
      <c r="D90" s="65"/>
      <c r="E90" s="65"/>
      <c r="F90" s="177" t="str">
        <f>F16</f>
        <v xml:space="preserve"> Bělkovice-Lašťany</v>
      </c>
      <c r="G90" s="65"/>
      <c r="H90" s="65"/>
      <c r="I90" s="178" t="s">
        <v>28</v>
      </c>
      <c r="J90" s="75" t="str">
        <f>IF(J16="","",J16)</f>
        <v>22.12.2016</v>
      </c>
      <c r="K90" s="65"/>
      <c r="L90" s="63"/>
    </row>
    <row r="91" spans="2:63" s="1" customFormat="1" ht="6.95" customHeight="1">
      <c r="B91" s="43"/>
      <c r="C91" s="65"/>
      <c r="D91" s="65"/>
      <c r="E91" s="65"/>
      <c r="F91" s="65"/>
      <c r="G91" s="65"/>
      <c r="H91" s="65"/>
      <c r="I91" s="174"/>
      <c r="J91" s="65"/>
      <c r="K91" s="65"/>
      <c r="L91" s="63"/>
    </row>
    <row r="92" spans="2:63" s="1" customFormat="1">
      <c r="B92" s="43"/>
      <c r="C92" s="67" t="s">
        <v>36</v>
      </c>
      <c r="D92" s="65"/>
      <c r="E92" s="65"/>
      <c r="F92" s="177" t="str">
        <f>E19</f>
        <v>Obec  Bělkovice-Lašťany</v>
      </c>
      <c r="G92" s="65"/>
      <c r="H92" s="65"/>
      <c r="I92" s="178" t="s">
        <v>44</v>
      </c>
      <c r="J92" s="177" t="str">
        <f>E25</f>
        <v>Ing. Petr Doležel</v>
      </c>
      <c r="K92" s="65"/>
      <c r="L92" s="63"/>
    </row>
    <row r="93" spans="2:63" s="1" customFormat="1" ht="14.45" customHeight="1">
      <c r="B93" s="43"/>
      <c r="C93" s="67" t="s">
        <v>42</v>
      </c>
      <c r="D93" s="65"/>
      <c r="E93" s="65"/>
      <c r="F93" s="177" t="str">
        <f>IF(E22="","",E22)</f>
        <v/>
      </c>
      <c r="G93" s="65"/>
      <c r="H93" s="65"/>
      <c r="I93" s="174"/>
      <c r="J93" s="65"/>
      <c r="K93" s="65"/>
      <c r="L93" s="63"/>
    </row>
    <row r="94" spans="2:63" s="1" customFormat="1" ht="10.35" customHeight="1">
      <c r="B94" s="43"/>
      <c r="C94" s="65"/>
      <c r="D94" s="65"/>
      <c r="E94" s="65"/>
      <c r="F94" s="65"/>
      <c r="G94" s="65"/>
      <c r="H94" s="65"/>
      <c r="I94" s="174"/>
      <c r="J94" s="65"/>
      <c r="K94" s="65"/>
      <c r="L94" s="63"/>
    </row>
    <row r="95" spans="2:63" s="10" customFormat="1" ht="29.25" customHeight="1">
      <c r="B95" s="179"/>
      <c r="C95" s="180" t="s">
        <v>148</v>
      </c>
      <c r="D95" s="181" t="s">
        <v>70</v>
      </c>
      <c r="E95" s="181" t="s">
        <v>66</v>
      </c>
      <c r="F95" s="181" t="s">
        <v>149</v>
      </c>
      <c r="G95" s="181" t="s">
        <v>150</v>
      </c>
      <c r="H95" s="181" t="s">
        <v>151</v>
      </c>
      <c r="I95" s="182" t="s">
        <v>152</v>
      </c>
      <c r="J95" s="181" t="s">
        <v>139</v>
      </c>
      <c r="K95" s="183" t="s">
        <v>153</v>
      </c>
      <c r="L95" s="184"/>
      <c r="M95" s="83" t="s">
        <v>154</v>
      </c>
      <c r="N95" s="84" t="s">
        <v>55</v>
      </c>
      <c r="O95" s="84" t="s">
        <v>155</v>
      </c>
      <c r="P95" s="84" t="s">
        <v>156</v>
      </c>
      <c r="Q95" s="84" t="s">
        <v>157</v>
      </c>
      <c r="R95" s="84" t="s">
        <v>158</v>
      </c>
      <c r="S95" s="84" t="s">
        <v>159</v>
      </c>
      <c r="T95" s="85" t="s">
        <v>160</v>
      </c>
    </row>
    <row r="96" spans="2:63" s="1" customFormat="1" ht="29.25" customHeight="1">
      <c r="B96" s="43"/>
      <c r="C96" s="89" t="s">
        <v>140</v>
      </c>
      <c r="D96" s="65"/>
      <c r="E96" s="65"/>
      <c r="F96" s="65"/>
      <c r="G96" s="65"/>
      <c r="H96" s="65"/>
      <c r="I96" s="174"/>
      <c r="J96" s="185">
        <f>BK96</f>
        <v>0</v>
      </c>
      <c r="K96" s="65"/>
      <c r="L96" s="63"/>
      <c r="M96" s="86"/>
      <c r="N96" s="87"/>
      <c r="O96" s="87"/>
      <c r="P96" s="186">
        <f>P97</f>
        <v>0</v>
      </c>
      <c r="Q96" s="87"/>
      <c r="R96" s="186">
        <f>R97</f>
        <v>683.48346604000005</v>
      </c>
      <c r="S96" s="87"/>
      <c r="T96" s="187">
        <f>T97</f>
        <v>145.21349999999998</v>
      </c>
      <c r="AT96" s="25" t="s">
        <v>84</v>
      </c>
      <c r="AU96" s="25" t="s">
        <v>141</v>
      </c>
      <c r="BK96" s="188">
        <f>BK97</f>
        <v>0</v>
      </c>
    </row>
    <row r="97" spans="2:65" s="11" customFormat="1" ht="37.35" customHeight="1">
      <c r="B97" s="189"/>
      <c r="C97" s="190"/>
      <c r="D97" s="191" t="s">
        <v>84</v>
      </c>
      <c r="E97" s="192" t="s">
        <v>161</v>
      </c>
      <c r="F97" s="192" t="s">
        <v>162</v>
      </c>
      <c r="G97" s="190"/>
      <c r="H97" s="190"/>
      <c r="I97" s="193"/>
      <c r="J97" s="194">
        <f>BK97</f>
        <v>0</v>
      </c>
      <c r="K97" s="190"/>
      <c r="L97" s="195"/>
      <c r="M97" s="196"/>
      <c r="N97" s="197"/>
      <c r="O97" s="197"/>
      <c r="P97" s="198">
        <f>P98+P190+P244+P344+P345+P354+P393</f>
        <v>0</v>
      </c>
      <c r="Q97" s="197"/>
      <c r="R97" s="198">
        <f>R98+R190+R244+R344+R345+R354+R393</f>
        <v>683.48346604000005</v>
      </c>
      <c r="S97" s="197"/>
      <c r="T97" s="199">
        <f>T98+T190+T244+T344+T345+T354+T393</f>
        <v>145.21349999999998</v>
      </c>
      <c r="AR97" s="200" t="s">
        <v>25</v>
      </c>
      <c r="AT97" s="201" t="s">
        <v>84</v>
      </c>
      <c r="AU97" s="201" t="s">
        <v>85</v>
      </c>
      <c r="AY97" s="200" t="s">
        <v>163</v>
      </c>
      <c r="BK97" s="202">
        <f>BK98+BK190+BK244+BK344+BK345+BK354+BK393</f>
        <v>0</v>
      </c>
    </row>
    <row r="98" spans="2:65" s="11" customFormat="1" ht="19.899999999999999" customHeight="1">
      <c r="B98" s="189"/>
      <c r="C98" s="190"/>
      <c r="D98" s="203" t="s">
        <v>84</v>
      </c>
      <c r="E98" s="204" t="s">
        <v>164</v>
      </c>
      <c r="F98" s="204" t="s">
        <v>165</v>
      </c>
      <c r="G98" s="190"/>
      <c r="H98" s="190"/>
      <c r="I98" s="193"/>
      <c r="J98" s="205">
        <f>BK98</f>
        <v>0</v>
      </c>
      <c r="K98" s="190"/>
      <c r="L98" s="195"/>
      <c r="M98" s="196"/>
      <c r="N98" s="197"/>
      <c r="O98" s="197"/>
      <c r="P98" s="198">
        <f>SUM(P99:P189)</f>
        <v>0</v>
      </c>
      <c r="Q98" s="197"/>
      <c r="R98" s="198">
        <f>SUM(R99:R189)</f>
        <v>6.3600000000000002E-3</v>
      </c>
      <c r="S98" s="197"/>
      <c r="T98" s="199">
        <f>SUM(T99:T189)</f>
        <v>0</v>
      </c>
      <c r="AR98" s="200" t="s">
        <v>25</v>
      </c>
      <c r="AT98" s="201" t="s">
        <v>84</v>
      </c>
      <c r="AU98" s="201" t="s">
        <v>25</v>
      </c>
      <c r="AY98" s="200" t="s">
        <v>163</v>
      </c>
      <c r="BK98" s="202">
        <f>SUM(BK99:BK189)</f>
        <v>0</v>
      </c>
    </row>
    <row r="99" spans="2:65" s="1" customFormat="1" ht="22.5" customHeight="1">
      <c r="B99" s="43"/>
      <c r="C99" s="206" t="s">
        <v>25</v>
      </c>
      <c r="D99" s="206" t="s">
        <v>166</v>
      </c>
      <c r="E99" s="207" t="s">
        <v>436</v>
      </c>
      <c r="F99" s="208" t="s">
        <v>437</v>
      </c>
      <c r="G99" s="209" t="s">
        <v>169</v>
      </c>
      <c r="H99" s="210">
        <v>15.1</v>
      </c>
      <c r="I99" s="211"/>
      <c r="J99" s="212">
        <f>ROUND(I99*H99,2)</f>
        <v>0</v>
      </c>
      <c r="K99" s="208" t="s">
        <v>170</v>
      </c>
      <c r="L99" s="63"/>
      <c r="M99" s="213" t="s">
        <v>50</v>
      </c>
      <c r="N99" s="214" t="s">
        <v>56</v>
      </c>
      <c r="O99" s="44"/>
      <c r="P99" s="215">
        <f>O99*H99</f>
        <v>0</v>
      </c>
      <c r="Q99" s="215">
        <v>0</v>
      </c>
      <c r="R99" s="215">
        <f>Q99*H99</f>
        <v>0</v>
      </c>
      <c r="S99" s="215">
        <v>0</v>
      </c>
      <c r="T99" s="216">
        <f>S99*H99</f>
        <v>0</v>
      </c>
      <c r="AR99" s="25" t="s">
        <v>120</v>
      </c>
      <c r="AT99" s="25" t="s">
        <v>166</v>
      </c>
      <c r="AU99" s="25" t="s">
        <v>92</v>
      </c>
      <c r="AY99" s="25" t="s">
        <v>163</v>
      </c>
      <c r="BE99" s="217">
        <f>IF(N99="základní",J99,0)</f>
        <v>0</v>
      </c>
      <c r="BF99" s="217">
        <f>IF(N99="snížená",J99,0)</f>
        <v>0</v>
      </c>
      <c r="BG99" s="217">
        <f>IF(N99="zákl. přenesená",J99,0)</f>
        <v>0</v>
      </c>
      <c r="BH99" s="217">
        <f>IF(N99="sníž. přenesená",J99,0)</f>
        <v>0</v>
      </c>
      <c r="BI99" s="217">
        <f>IF(N99="nulová",J99,0)</f>
        <v>0</v>
      </c>
      <c r="BJ99" s="25" t="s">
        <v>25</v>
      </c>
      <c r="BK99" s="217">
        <f>ROUND(I99*H99,2)</f>
        <v>0</v>
      </c>
      <c r="BL99" s="25" t="s">
        <v>120</v>
      </c>
      <c r="BM99" s="25" t="s">
        <v>438</v>
      </c>
    </row>
    <row r="100" spans="2:65" s="1" customFormat="1" ht="27">
      <c r="B100" s="43"/>
      <c r="C100" s="65"/>
      <c r="D100" s="218" t="s">
        <v>172</v>
      </c>
      <c r="E100" s="65"/>
      <c r="F100" s="219" t="s">
        <v>439</v>
      </c>
      <c r="G100" s="65"/>
      <c r="H100" s="65"/>
      <c r="I100" s="174"/>
      <c r="J100" s="65"/>
      <c r="K100" s="65"/>
      <c r="L100" s="63"/>
      <c r="M100" s="220"/>
      <c r="N100" s="44"/>
      <c r="O100" s="44"/>
      <c r="P100" s="44"/>
      <c r="Q100" s="44"/>
      <c r="R100" s="44"/>
      <c r="S100" s="44"/>
      <c r="T100" s="80"/>
      <c r="AT100" s="25" t="s">
        <v>172</v>
      </c>
      <c r="AU100" s="25" t="s">
        <v>92</v>
      </c>
    </row>
    <row r="101" spans="2:65" s="1" customFormat="1" ht="229.5">
      <c r="B101" s="43"/>
      <c r="C101" s="65"/>
      <c r="D101" s="218" t="s">
        <v>174</v>
      </c>
      <c r="E101" s="65"/>
      <c r="F101" s="221" t="s">
        <v>440</v>
      </c>
      <c r="G101" s="65"/>
      <c r="H101" s="65"/>
      <c r="I101" s="174"/>
      <c r="J101" s="65"/>
      <c r="K101" s="65"/>
      <c r="L101" s="63"/>
      <c r="M101" s="220"/>
      <c r="N101" s="44"/>
      <c r="O101" s="44"/>
      <c r="P101" s="44"/>
      <c r="Q101" s="44"/>
      <c r="R101" s="44"/>
      <c r="S101" s="44"/>
      <c r="T101" s="80"/>
      <c r="AT101" s="25" t="s">
        <v>174</v>
      </c>
      <c r="AU101" s="25" t="s">
        <v>92</v>
      </c>
    </row>
    <row r="102" spans="2:65" s="12" customFormat="1" ht="13.5">
      <c r="B102" s="222"/>
      <c r="C102" s="223"/>
      <c r="D102" s="218" t="s">
        <v>176</v>
      </c>
      <c r="E102" s="224" t="s">
        <v>50</v>
      </c>
      <c r="F102" s="225" t="s">
        <v>441</v>
      </c>
      <c r="G102" s="223"/>
      <c r="H102" s="226" t="s">
        <v>50</v>
      </c>
      <c r="I102" s="227"/>
      <c r="J102" s="223"/>
      <c r="K102" s="223"/>
      <c r="L102" s="228"/>
      <c r="M102" s="229"/>
      <c r="N102" s="230"/>
      <c r="O102" s="230"/>
      <c r="P102" s="230"/>
      <c r="Q102" s="230"/>
      <c r="R102" s="230"/>
      <c r="S102" s="230"/>
      <c r="T102" s="231"/>
      <c r="AT102" s="232" t="s">
        <v>176</v>
      </c>
      <c r="AU102" s="232" t="s">
        <v>92</v>
      </c>
      <c r="AV102" s="12" t="s">
        <v>25</v>
      </c>
      <c r="AW102" s="12" t="s">
        <v>48</v>
      </c>
      <c r="AX102" s="12" t="s">
        <v>85</v>
      </c>
      <c r="AY102" s="232" t="s">
        <v>163</v>
      </c>
    </row>
    <row r="103" spans="2:65" s="13" customFormat="1" ht="13.5">
      <c r="B103" s="233"/>
      <c r="C103" s="234"/>
      <c r="D103" s="235" t="s">
        <v>176</v>
      </c>
      <c r="E103" s="236" t="s">
        <v>50</v>
      </c>
      <c r="F103" s="237" t="s">
        <v>442</v>
      </c>
      <c r="G103" s="234"/>
      <c r="H103" s="238">
        <v>15.1</v>
      </c>
      <c r="I103" s="239"/>
      <c r="J103" s="234"/>
      <c r="K103" s="234"/>
      <c r="L103" s="240"/>
      <c r="M103" s="241"/>
      <c r="N103" s="242"/>
      <c r="O103" s="242"/>
      <c r="P103" s="242"/>
      <c r="Q103" s="242"/>
      <c r="R103" s="242"/>
      <c r="S103" s="242"/>
      <c r="T103" s="243"/>
      <c r="AT103" s="244" t="s">
        <v>176</v>
      </c>
      <c r="AU103" s="244" t="s">
        <v>92</v>
      </c>
      <c r="AV103" s="13" t="s">
        <v>92</v>
      </c>
      <c r="AW103" s="13" t="s">
        <v>48</v>
      </c>
      <c r="AX103" s="13" t="s">
        <v>85</v>
      </c>
      <c r="AY103" s="244" t="s">
        <v>163</v>
      </c>
    </row>
    <row r="104" spans="2:65" s="1" customFormat="1" ht="22.5" customHeight="1">
      <c r="B104" s="43"/>
      <c r="C104" s="206" t="s">
        <v>92</v>
      </c>
      <c r="D104" s="206" t="s">
        <v>166</v>
      </c>
      <c r="E104" s="207" t="s">
        <v>167</v>
      </c>
      <c r="F104" s="208" t="s">
        <v>168</v>
      </c>
      <c r="G104" s="209" t="s">
        <v>169</v>
      </c>
      <c r="H104" s="210">
        <v>226.1</v>
      </c>
      <c r="I104" s="211"/>
      <c r="J104" s="212">
        <f>ROUND(I104*H104,2)</f>
        <v>0</v>
      </c>
      <c r="K104" s="208" t="s">
        <v>170</v>
      </c>
      <c r="L104" s="63"/>
      <c r="M104" s="213" t="s">
        <v>50</v>
      </c>
      <c r="N104" s="214" t="s">
        <v>56</v>
      </c>
      <c r="O104" s="44"/>
      <c r="P104" s="215">
        <f>O104*H104</f>
        <v>0</v>
      </c>
      <c r="Q104" s="215">
        <v>0</v>
      </c>
      <c r="R104" s="215">
        <f>Q104*H104</f>
        <v>0</v>
      </c>
      <c r="S104" s="215">
        <v>0</v>
      </c>
      <c r="T104" s="216">
        <f>S104*H104</f>
        <v>0</v>
      </c>
      <c r="AR104" s="25" t="s">
        <v>120</v>
      </c>
      <c r="AT104" s="25" t="s">
        <v>166</v>
      </c>
      <c r="AU104" s="25" t="s">
        <v>92</v>
      </c>
      <c r="AY104" s="25" t="s">
        <v>163</v>
      </c>
      <c r="BE104" s="217">
        <f>IF(N104="základní",J104,0)</f>
        <v>0</v>
      </c>
      <c r="BF104" s="217">
        <f>IF(N104="snížená",J104,0)</f>
        <v>0</v>
      </c>
      <c r="BG104" s="217">
        <f>IF(N104="zákl. přenesená",J104,0)</f>
        <v>0</v>
      </c>
      <c r="BH104" s="217">
        <f>IF(N104="sníž. přenesená",J104,0)</f>
        <v>0</v>
      </c>
      <c r="BI104" s="217">
        <f>IF(N104="nulová",J104,0)</f>
        <v>0</v>
      </c>
      <c r="BJ104" s="25" t="s">
        <v>25</v>
      </c>
      <c r="BK104" s="217">
        <f>ROUND(I104*H104,2)</f>
        <v>0</v>
      </c>
      <c r="BL104" s="25" t="s">
        <v>120</v>
      </c>
      <c r="BM104" s="25" t="s">
        <v>171</v>
      </c>
    </row>
    <row r="105" spans="2:65" s="1" customFormat="1" ht="27">
      <c r="B105" s="43"/>
      <c r="C105" s="65"/>
      <c r="D105" s="218" t="s">
        <v>172</v>
      </c>
      <c r="E105" s="65"/>
      <c r="F105" s="219" t="s">
        <v>173</v>
      </c>
      <c r="G105" s="65"/>
      <c r="H105" s="65"/>
      <c r="I105" s="174"/>
      <c r="J105" s="65"/>
      <c r="K105" s="65"/>
      <c r="L105" s="63"/>
      <c r="M105" s="220"/>
      <c r="N105" s="44"/>
      <c r="O105" s="44"/>
      <c r="P105" s="44"/>
      <c r="Q105" s="44"/>
      <c r="R105" s="44"/>
      <c r="S105" s="44"/>
      <c r="T105" s="80"/>
      <c r="AT105" s="25" t="s">
        <v>172</v>
      </c>
      <c r="AU105" s="25" t="s">
        <v>92</v>
      </c>
    </row>
    <row r="106" spans="2:65" s="1" customFormat="1" ht="270">
      <c r="B106" s="43"/>
      <c r="C106" s="65"/>
      <c r="D106" s="218" t="s">
        <v>174</v>
      </c>
      <c r="E106" s="65"/>
      <c r="F106" s="221" t="s">
        <v>175</v>
      </c>
      <c r="G106" s="65"/>
      <c r="H106" s="65"/>
      <c r="I106" s="174"/>
      <c r="J106" s="65"/>
      <c r="K106" s="65"/>
      <c r="L106" s="63"/>
      <c r="M106" s="220"/>
      <c r="N106" s="44"/>
      <c r="O106" s="44"/>
      <c r="P106" s="44"/>
      <c r="Q106" s="44"/>
      <c r="R106" s="44"/>
      <c r="S106" s="44"/>
      <c r="T106" s="80"/>
      <c r="AT106" s="25" t="s">
        <v>174</v>
      </c>
      <c r="AU106" s="25" t="s">
        <v>92</v>
      </c>
    </row>
    <row r="107" spans="2:65" s="12" customFormat="1" ht="13.5">
      <c r="B107" s="222"/>
      <c r="C107" s="223"/>
      <c r="D107" s="218" t="s">
        <v>176</v>
      </c>
      <c r="E107" s="224" t="s">
        <v>50</v>
      </c>
      <c r="F107" s="225" t="s">
        <v>362</v>
      </c>
      <c r="G107" s="223"/>
      <c r="H107" s="226" t="s">
        <v>50</v>
      </c>
      <c r="I107" s="227"/>
      <c r="J107" s="223"/>
      <c r="K107" s="223"/>
      <c r="L107" s="228"/>
      <c r="M107" s="229"/>
      <c r="N107" s="230"/>
      <c r="O107" s="230"/>
      <c r="P107" s="230"/>
      <c r="Q107" s="230"/>
      <c r="R107" s="230"/>
      <c r="S107" s="230"/>
      <c r="T107" s="231"/>
      <c r="AT107" s="232" t="s">
        <v>176</v>
      </c>
      <c r="AU107" s="232" t="s">
        <v>92</v>
      </c>
      <c r="AV107" s="12" t="s">
        <v>25</v>
      </c>
      <c r="AW107" s="12" t="s">
        <v>48</v>
      </c>
      <c r="AX107" s="12" t="s">
        <v>85</v>
      </c>
      <c r="AY107" s="232" t="s">
        <v>163</v>
      </c>
    </row>
    <row r="108" spans="2:65" s="13" customFormat="1" ht="13.5">
      <c r="B108" s="233"/>
      <c r="C108" s="234"/>
      <c r="D108" s="235" t="s">
        <v>176</v>
      </c>
      <c r="E108" s="236" t="s">
        <v>50</v>
      </c>
      <c r="F108" s="237" t="s">
        <v>443</v>
      </c>
      <c r="G108" s="234"/>
      <c r="H108" s="238">
        <v>226.1</v>
      </c>
      <c r="I108" s="239"/>
      <c r="J108" s="234"/>
      <c r="K108" s="234"/>
      <c r="L108" s="240"/>
      <c r="M108" s="241"/>
      <c r="N108" s="242"/>
      <c r="O108" s="242"/>
      <c r="P108" s="242"/>
      <c r="Q108" s="242"/>
      <c r="R108" s="242"/>
      <c r="S108" s="242"/>
      <c r="T108" s="243"/>
      <c r="AT108" s="244" t="s">
        <v>176</v>
      </c>
      <c r="AU108" s="244" t="s">
        <v>92</v>
      </c>
      <c r="AV108" s="13" t="s">
        <v>92</v>
      </c>
      <c r="AW108" s="13" t="s">
        <v>48</v>
      </c>
      <c r="AX108" s="13" t="s">
        <v>85</v>
      </c>
      <c r="AY108" s="244" t="s">
        <v>163</v>
      </c>
    </row>
    <row r="109" spans="2:65" s="1" customFormat="1" ht="22.5" customHeight="1">
      <c r="B109" s="43"/>
      <c r="C109" s="206" t="s">
        <v>100</v>
      </c>
      <c r="D109" s="206" t="s">
        <v>166</v>
      </c>
      <c r="E109" s="207" t="s">
        <v>444</v>
      </c>
      <c r="F109" s="208" t="s">
        <v>445</v>
      </c>
      <c r="G109" s="209" t="s">
        <v>169</v>
      </c>
      <c r="H109" s="210">
        <v>15.1</v>
      </c>
      <c r="I109" s="211"/>
      <c r="J109" s="212">
        <f>ROUND(I109*H109,2)</f>
        <v>0</v>
      </c>
      <c r="K109" s="208" t="s">
        <v>170</v>
      </c>
      <c r="L109" s="63"/>
      <c r="M109" s="213" t="s">
        <v>50</v>
      </c>
      <c r="N109" s="214" t="s">
        <v>56</v>
      </c>
      <c r="O109" s="44"/>
      <c r="P109" s="215">
        <f>O109*H109</f>
        <v>0</v>
      </c>
      <c r="Q109" s="215">
        <v>0</v>
      </c>
      <c r="R109" s="215">
        <f>Q109*H109</f>
        <v>0</v>
      </c>
      <c r="S109" s="215">
        <v>0</v>
      </c>
      <c r="T109" s="216">
        <f>S109*H109</f>
        <v>0</v>
      </c>
      <c r="AR109" s="25" t="s">
        <v>120</v>
      </c>
      <c r="AT109" s="25" t="s">
        <v>166</v>
      </c>
      <c r="AU109" s="25" t="s">
        <v>92</v>
      </c>
      <c r="AY109" s="25" t="s">
        <v>163</v>
      </c>
      <c r="BE109" s="217">
        <f>IF(N109="základní",J109,0)</f>
        <v>0</v>
      </c>
      <c r="BF109" s="217">
        <f>IF(N109="snížená",J109,0)</f>
        <v>0</v>
      </c>
      <c r="BG109" s="217">
        <f>IF(N109="zákl. přenesená",J109,0)</f>
        <v>0</v>
      </c>
      <c r="BH109" s="217">
        <f>IF(N109="sníž. přenesená",J109,0)</f>
        <v>0</v>
      </c>
      <c r="BI109" s="217">
        <f>IF(N109="nulová",J109,0)</f>
        <v>0</v>
      </c>
      <c r="BJ109" s="25" t="s">
        <v>25</v>
      </c>
      <c r="BK109" s="217">
        <f>ROUND(I109*H109,2)</f>
        <v>0</v>
      </c>
      <c r="BL109" s="25" t="s">
        <v>120</v>
      </c>
      <c r="BM109" s="25" t="s">
        <v>446</v>
      </c>
    </row>
    <row r="110" spans="2:65" s="1" customFormat="1" ht="40.5">
      <c r="B110" s="43"/>
      <c r="C110" s="65"/>
      <c r="D110" s="218" t="s">
        <v>172</v>
      </c>
      <c r="E110" s="65"/>
      <c r="F110" s="219" t="s">
        <v>447</v>
      </c>
      <c r="G110" s="65"/>
      <c r="H110" s="65"/>
      <c r="I110" s="174"/>
      <c r="J110" s="65"/>
      <c r="K110" s="65"/>
      <c r="L110" s="63"/>
      <c r="M110" s="220"/>
      <c r="N110" s="44"/>
      <c r="O110" s="44"/>
      <c r="P110" s="44"/>
      <c r="Q110" s="44"/>
      <c r="R110" s="44"/>
      <c r="S110" s="44"/>
      <c r="T110" s="80"/>
      <c r="AT110" s="25" t="s">
        <v>172</v>
      </c>
      <c r="AU110" s="25" t="s">
        <v>92</v>
      </c>
    </row>
    <row r="111" spans="2:65" s="1" customFormat="1" ht="189">
      <c r="B111" s="43"/>
      <c r="C111" s="65"/>
      <c r="D111" s="218" t="s">
        <v>174</v>
      </c>
      <c r="E111" s="65"/>
      <c r="F111" s="221" t="s">
        <v>182</v>
      </c>
      <c r="G111" s="65"/>
      <c r="H111" s="65"/>
      <c r="I111" s="174"/>
      <c r="J111" s="65"/>
      <c r="K111" s="65"/>
      <c r="L111" s="63"/>
      <c r="M111" s="220"/>
      <c r="N111" s="44"/>
      <c r="O111" s="44"/>
      <c r="P111" s="44"/>
      <c r="Q111" s="44"/>
      <c r="R111" s="44"/>
      <c r="S111" s="44"/>
      <c r="T111" s="80"/>
      <c r="AT111" s="25" t="s">
        <v>174</v>
      </c>
      <c r="AU111" s="25" t="s">
        <v>92</v>
      </c>
    </row>
    <row r="112" spans="2:65" s="12" customFormat="1" ht="13.5">
      <c r="B112" s="222"/>
      <c r="C112" s="223"/>
      <c r="D112" s="218" t="s">
        <v>176</v>
      </c>
      <c r="E112" s="224" t="s">
        <v>50</v>
      </c>
      <c r="F112" s="225" t="s">
        <v>448</v>
      </c>
      <c r="G112" s="223"/>
      <c r="H112" s="226" t="s">
        <v>50</v>
      </c>
      <c r="I112" s="227"/>
      <c r="J112" s="223"/>
      <c r="K112" s="223"/>
      <c r="L112" s="228"/>
      <c r="M112" s="229"/>
      <c r="N112" s="230"/>
      <c r="O112" s="230"/>
      <c r="P112" s="230"/>
      <c r="Q112" s="230"/>
      <c r="R112" s="230"/>
      <c r="S112" s="230"/>
      <c r="T112" s="231"/>
      <c r="AT112" s="232" t="s">
        <v>176</v>
      </c>
      <c r="AU112" s="232" t="s">
        <v>92</v>
      </c>
      <c r="AV112" s="12" t="s">
        <v>25</v>
      </c>
      <c r="AW112" s="12" t="s">
        <v>48</v>
      </c>
      <c r="AX112" s="12" t="s">
        <v>85</v>
      </c>
      <c r="AY112" s="232" t="s">
        <v>163</v>
      </c>
    </row>
    <row r="113" spans="2:65" s="13" customFormat="1" ht="13.5">
      <c r="B113" s="233"/>
      <c r="C113" s="234"/>
      <c r="D113" s="235" t="s">
        <v>176</v>
      </c>
      <c r="E113" s="236" t="s">
        <v>50</v>
      </c>
      <c r="F113" s="237" t="s">
        <v>442</v>
      </c>
      <c r="G113" s="234"/>
      <c r="H113" s="238">
        <v>15.1</v>
      </c>
      <c r="I113" s="239"/>
      <c r="J113" s="234"/>
      <c r="K113" s="234"/>
      <c r="L113" s="240"/>
      <c r="M113" s="241"/>
      <c r="N113" s="242"/>
      <c r="O113" s="242"/>
      <c r="P113" s="242"/>
      <c r="Q113" s="242"/>
      <c r="R113" s="242"/>
      <c r="S113" s="242"/>
      <c r="T113" s="243"/>
      <c r="AT113" s="244" t="s">
        <v>176</v>
      </c>
      <c r="AU113" s="244" t="s">
        <v>92</v>
      </c>
      <c r="AV113" s="13" t="s">
        <v>92</v>
      </c>
      <c r="AW113" s="13" t="s">
        <v>48</v>
      </c>
      <c r="AX113" s="13" t="s">
        <v>85</v>
      </c>
      <c r="AY113" s="244" t="s">
        <v>163</v>
      </c>
    </row>
    <row r="114" spans="2:65" s="1" customFormat="1" ht="22.5" customHeight="1">
      <c r="B114" s="43"/>
      <c r="C114" s="206" t="s">
        <v>120</v>
      </c>
      <c r="D114" s="206" t="s">
        <v>166</v>
      </c>
      <c r="E114" s="207" t="s">
        <v>179</v>
      </c>
      <c r="F114" s="208" t="s">
        <v>180</v>
      </c>
      <c r="G114" s="209" t="s">
        <v>169</v>
      </c>
      <c r="H114" s="210">
        <v>226.1</v>
      </c>
      <c r="I114" s="211"/>
      <c r="J114" s="212">
        <f>ROUND(I114*H114,2)</f>
        <v>0</v>
      </c>
      <c r="K114" s="208" t="s">
        <v>170</v>
      </c>
      <c r="L114" s="63"/>
      <c r="M114" s="213" t="s">
        <v>50</v>
      </c>
      <c r="N114" s="214" t="s">
        <v>56</v>
      </c>
      <c r="O114" s="44"/>
      <c r="P114" s="215">
        <f>O114*H114</f>
        <v>0</v>
      </c>
      <c r="Q114" s="215">
        <v>0</v>
      </c>
      <c r="R114" s="215">
        <f>Q114*H114</f>
        <v>0</v>
      </c>
      <c r="S114" s="215">
        <v>0</v>
      </c>
      <c r="T114" s="216">
        <f>S114*H114</f>
        <v>0</v>
      </c>
      <c r="AR114" s="25" t="s">
        <v>120</v>
      </c>
      <c r="AT114" s="25" t="s">
        <v>166</v>
      </c>
      <c r="AU114" s="25" t="s">
        <v>92</v>
      </c>
      <c r="AY114" s="25" t="s">
        <v>163</v>
      </c>
      <c r="BE114" s="217">
        <f>IF(N114="základní",J114,0)</f>
        <v>0</v>
      </c>
      <c r="BF114" s="217">
        <f>IF(N114="snížená",J114,0)</f>
        <v>0</v>
      </c>
      <c r="BG114" s="217">
        <f>IF(N114="zákl. přenesená",J114,0)</f>
        <v>0</v>
      </c>
      <c r="BH114" s="217">
        <f>IF(N114="sníž. přenesená",J114,0)</f>
        <v>0</v>
      </c>
      <c r="BI114" s="217">
        <f>IF(N114="nulová",J114,0)</f>
        <v>0</v>
      </c>
      <c r="BJ114" s="25" t="s">
        <v>25</v>
      </c>
      <c r="BK114" s="217">
        <f>ROUND(I114*H114,2)</f>
        <v>0</v>
      </c>
      <c r="BL114" s="25" t="s">
        <v>120</v>
      </c>
      <c r="BM114" s="25" t="s">
        <v>100</v>
      </c>
    </row>
    <row r="115" spans="2:65" s="1" customFormat="1" ht="40.5">
      <c r="B115" s="43"/>
      <c r="C115" s="65"/>
      <c r="D115" s="218" t="s">
        <v>172</v>
      </c>
      <c r="E115" s="65"/>
      <c r="F115" s="219" t="s">
        <v>181</v>
      </c>
      <c r="G115" s="65"/>
      <c r="H115" s="65"/>
      <c r="I115" s="174"/>
      <c r="J115" s="65"/>
      <c r="K115" s="65"/>
      <c r="L115" s="63"/>
      <c r="M115" s="220"/>
      <c r="N115" s="44"/>
      <c r="O115" s="44"/>
      <c r="P115" s="44"/>
      <c r="Q115" s="44"/>
      <c r="R115" s="44"/>
      <c r="S115" s="44"/>
      <c r="T115" s="80"/>
      <c r="AT115" s="25" t="s">
        <v>172</v>
      </c>
      <c r="AU115" s="25" t="s">
        <v>92</v>
      </c>
    </row>
    <row r="116" spans="2:65" s="1" customFormat="1" ht="189">
      <c r="B116" s="43"/>
      <c r="C116" s="65"/>
      <c r="D116" s="218" t="s">
        <v>174</v>
      </c>
      <c r="E116" s="65"/>
      <c r="F116" s="221" t="s">
        <v>182</v>
      </c>
      <c r="G116" s="65"/>
      <c r="H116" s="65"/>
      <c r="I116" s="174"/>
      <c r="J116" s="65"/>
      <c r="K116" s="65"/>
      <c r="L116" s="63"/>
      <c r="M116" s="220"/>
      <c r="N116" s="44"/>
      <c r="O116" s="44"/>
      <c r="P116" s="44"/>
      <c r="Q116" s="44"/>
      <c r="R116" s="44"/>
      <c r="S116" s="44"/>
      <c r="T116" s="80"/>
      <c r="AT116" s="25" t="s">
        <v>174</v>
      </c>
      <c r="AU116" s="25" t="s">
        <v>92</v>
      </c>
    </row>
    <row r="117" spans="2:65" s="12" customFormat="1" ht="13.5">
      <c r="B117" s="222"/>
      <c r="C117" s="223"/>
      <c r="D117" s="218" t="s">
        <v>176</v>
      </c>
      <c r="E117" s="224" t="s">
        <v>50</v>
      </c>
      <c r="F117" s="225" t="s">
        <v>362</v>
      </c>
      <c r="G117" s="223"/>
      <c r="H117" s="226" t="s">
        <v>50</v>
      </c>
      <c r="I117" s="227"/>
      <c r="J117" s="223"/>
      <c r="K117" s="223"/>
      <c r="L117" s="228"/>
      <c r="M117" s="229"/>
      <c r="N117" s="230"/>
      <c r="O117" s="230"/>
      <c r="P117" s="230"/>
      <c r="Q117" s="230"/>
      <c r="R117" s="230"/>
      <c r="S117" s="230"/>
      <c r="T117" s="231"/>
      <c r="AT117" s="232" t="s">
        <v>176</v>
      </c>
      <c r="AU117" s="232" t="s">
        <v>92</v>
      </c>
      <c r="AV117" s="12" t="s">
        <v>25</v>
      </c>
      <c r="AW117" s="12" t="s">
        <v>48</v>
      </c>
      <c r="AX117" s="12" t="s">
        <v>85</v>
      </c>
      <c r="AY117" s="232" t="s">
        <v>163</v>
      </c>
    </row>
    <row r="118" spans="2:65" s="13" customFormat="1" ht="13.5">
      <c r="B118" s="233"/>
      <c r="C118" s="234"/>
      <c r="D118" s="235" t="s">
        <v>176</v>
      </c>
      <c r="E118" s="236" t="s">
        <v>50</v>
      </c>
      <c r="F118" s="237" t="s">
        <v>443</v>
      </c>
      <c r="G118" s="234"/>
      <c r="H118" s="238">
        <v>226.1</v>
      </c>
      <c r="I118" s="239"/>
      <c r="J118" s="234"/>
      <c r="K118" s="234"/>
      <c r="L118" s="240"/>
      <c r="M118" s="241"/>
      <c r="N118" s="242"/>
      <c r="O118" s="242"/>
      <c r="P118" s="242"/>
      <c r="Q118" s="242"/>
      <c r="R118" s="242"/>
      <c r="S118" s="242"/>
      <c r="T118" s="243"/>
      <c r="AT118" s="244" t="s">
        <v>176</v>
      </c>
      <c r="AU118" s="244" t="s">
        <v>92</v>
      </c>
      <c r="AV118" s="13" t="s">
        <v>92</v>
      </c>
      <c r="AW118" s="13" t="s">
        <v>48</v>
      </c>
      <c r="AX118" s="13" t="s">
        <v>85</v>
      </c>
      <c r="AY118" s="244" t="s">
        <v>163</v>
      </c>
    </row>
    <row r="119" spans="2:65" s="1" customFormat="1" ht="31.5" customHeight="1">
      <c r="B119" s="43"/>
      <c r="C119" s="206" t="s">
        <v>192</v>
      </c>
      <c r="D119" s="206" t="s">
        <v>166</v>
      </c>
      <c r="E119" s="207" t="s">
        <v>183</v>
      </c>
      <c r="F119" s="208" t="s">
        <v>184</v>
      </c>
      <c r="G119" s="209" t="s">
        <v>169</v>
      </c>
      <c r="H119" s="210">
        <v>1130.5</v>
      </c>
      <c r="I119" s="211"/>
      <c r="J119" s="212">
        <f>ROUND(I119*H119,2)</f>
        <v>0</v>
      </c>
      <c r="K119" s="208" t="s">
        <v>170</v>
      </c>
      <c r="L119" s="63"/>
      <c r="M119" s="213" t="s">
        <v>50</v>
      </c>
      <c r="N119" s="214" t="s">
        <v>56</v>
      </c>
      <c r="O119" s="44"/>
      <c r="P119" s="215">
        <f>O119*H119</f>
        <v>0</v>
      </c>
      <c r="Q119" s="215">
        <v>0</v>
      </c>
      <c r="R119" s="215">
        <f>Q119*H119</f>
        <v>0</v>
      </c>
      <c r="S119" s="215">
        <v>0</v>
      </c>
      <c r="T119" s="216">
        <f>S119*H119</f>
        <v>0</v>
      </c>
      <c r="AR119" s="25" t="s">
        <v>120</v>
      </c>
      <c r="AT119" s="25" t="s">
        <v>166</v>
      </c>
      <c r="AU119" s="25" t="s">
        <v>92</v>
      </c>
      <c r="AY119" s="25" t="s">
        <v>163</v>
      </c>
      <c r="BE119" s="217">
        <f>IF(N119="základní",J119,0)</f>
        <v>0</v>
      </c>
      <c r="BF119" s="217">
        <f>IF(N119="snížená",J119,0)</f>
        <v>0</v>
      </c>
      <c r="BG119" s="217">
        <f>IF(N119="zákl. přenesená",J119,0)</f>
        <v>0</v>
      </c>
      <c r="BH119" s="217">
        <f>IF(N119="sníž. přenesená",J119,0)</f>
        <v>0</v>
      </c>
      <c r="BI119" s="217">
        <f>IF(N119="nulová",J119,0)</f>
        <v>0</v>
      </c>
      <c r="BJ119" s="25" t="s">
        <v>25</v>
      </c>
      <c r="BK119" s="217">
        <f>ROUND(I119*H119,2)</f>
        <v>0</v>
      </c>
      <c r="BL119" s="25" t="s">
        <v>120</v>
      </c>
      <c r="BM119" s="25" t="s">
        <v>185</v>
      </c>
    </row>
    <row r="120" spans="2:65" s="1" customFormat="1" ht="40.5">
      <c r="B120" s="43"/>
      <c r="C120" s="65"/>
      <c r="D120" s="218" t="s">
        <v>172</v>
      </c>
      <c r="E120" s="65"/>
      <c r="F120" s="219" t="s">
        <v>186</v>
      </c>
      <c r="G120" s="65"/>
      <c r="H120" s="65"/>
      <c r="I120" s="174"/>
      <c r="J120" s="65"/>
      <c r="K120" s="65"/>
      <c r="L120" s="63"/>
      <c r="M120" s="220"/>
      <c r="N120" s="44"/>
      <c r="O120" s="44"/>
      <c r="P120" s="44"/>
      <c r="Q120" s="44"/>
      <c r="R120" s="44"/>
      <c r="S120" s="44"/>
      <c r="T120" s="80"/>
      <c r="AT120" s="25" t="s">
        <v>172</v>
      </c>
      <c r="AU120" s="25" t="s">
        <v>92</v>
      </c>
    </row>
    <row r="121" spans="2:65" s="1" customFormat="1" ht="189">
      <c r="B121" s="43"/>
      <c r="C121" s="65"/>
      <c r="D121" s="218" t="s">
        <v>174</v>
      </c>
      <c r="E121" s="65"/>
      <c r="F121" s="221" t="s">
        <v>182</v>
      </c>
      <c r="G121" s="65"/>
      <c r="H121" s="65"/>
      <c r="I121" s="174"/>
      <c r="J121" s="65"/>
      <c r="K121" s="65"/>
      <c r="L121" s="63"/>
      <c r="M121" s="220"/>
      <c r="N121" s="44"/>
      <c r="O121" s="44"/>
      <c r="P121" s="44"/>
      <c r="Q121" s="44"/>
      <c r="R121" s="44"/>
      <c r="S121" s="44"/>
      <c r="T121" s="80"/>
      <c r="AT121" s="25" t="s">
        <v>174</v>
      </c>
      <c r="AU121" s="25" t="s">
        <v>92</v>
      </c>
    </row>
    <row r="122" spans="2:65" s="12" customFormat="1" ht="13.5">
      <c r="B122" s="222"/>
      <c r="C122" s="223"/>
      <c r="D122" s="218" t="s">
        <v>176</v>
      </c>
      <c r="E122" s="224" t="s">
        <v>50</v>
      </c>
      <c r="F122" s="225" t="s">
        <v>187</v>
      </c>
      <c r="G122" s="223"/>
      <c r="H122" s="226" t="s">
        <v>50</v>
      </c>
      <c r="I122" s="227"/>
      <c r="J122" s="223"/>
      <c r="K122" s="223"/>
      <c r="L122" s="228"/>
      <c r="M122" s="229"/>
      <c r="N122" s="230"/>
      <c r="O122" s="230"/>
      <c r="P122" s="230"/>
      <c r="Q122" s="230"/>
      <c r="R122" s="230"/>
      <c r="S122" s="230"/>
      <c r="T122" s="231"/>
      <c r="AT122" s="232" t="s">
        <v>176</v>
      </c>
      <c r="AU122" s="232" t="s">
        <v>92</v>
      </c>
      <c r="AV122" s="12" t="s">
        <v>25</v>
      </c>
      <c r="AW122" s="12" t="s">
        <v>48</v>
      </c>
      <c r="AX122" s="12" t="s">
        <v>85</v>
      </c>
      <c r="AY122" s="232" t="s">
        <v>163</v>
      </c>
    </row>
    <row r="123" spans="2:65" s="12" customFormat="1" ht="13.5">
      <c r="B123" s="222"/>
      <c r="C123" s="223"/>
      <c r="D123" s="218" t="s">
        <v>176</v>
      </c>
      <c r="E123" s="224" t="s">
        <v>50</v>
      </c>
      <c r="F123" s="225" t="s">
        <v>362</v>
      </c>
      <c r="G123" s="223"/>
      <c r="H123" s="226" t="s">
        <v>50</v>
      </c>
      <c r="I123" s="227"/>
      <c r="J123" s="223"/>
      <c r="K123" s="223"/>
      <c r="L123" s="228"/>
      <c r="M123" s="229"/>
      <c r="N123" s="230"/>
      <c r="O123" s="230"/>
      <c r="P123" s="230"/>
      <c r="Q123" s="230"/>
      <c r="R123" s="230"/>
      <c r="S123" s="230"/>
      <c r="T123" s="231"/>
      <c r="AT123" s="232" t="s">
        <v>176</v>
      </c>
      <c r="AU123" s="232" t="s">
        <v>92</v>
      </c>
      <c r="AV123" s="12" t="s">
        <v>25</v>
      </c>
      <c r="AW123" s="12" t="s">
        <v>48</v>
      </c>
      <c r="AX123" s="12" t="s">
        <v>85</v>
      </c>
      <c r="AY123" s="232" t="s">
        <v>163</v>
      </c>
    </row>
    <row r="124" spans="2:65" s="13" customFormat="1" ht="13.5">
      <c r="B124" s="233"/>
      <c r="C124" s="234"/>
      <c r="D124" s="235" t="s">
        <v>176</v>
      </c>
      <c r="E124" s="236" t="s">
        <v>50</v>
      </c>
      <c r="F124" s="237" t="s">
        <v>449</v>
      </c>
      <c r="G124" s="234"/>
      <c r="H124" s="238">
        <v>1130.5</v>
      </c>
      <c r="I124" s="239"/>
      <c r="J124" s="234"/>
      <c r="K124" s="234"/>
      <c r="L124" s="240"/>
      <c r="M124" s="241"/>
      <c r="N124" s="242"/>
      <c r="O124" s="242"/>
      <c r="P124" s="242"/>
      <c r="Q124" s="242"/>
      <c r="R124" s="242"/>
      <c r="S124" s="242"/>
      <c r="T124" s="243"/>
      <c r="AT124" s="244" t="s">
        <v>176</v>
      </c>
      <c r="AU124" s="244" t="s">
        <v>92</v>
      </c>
      <c r="AV124" s="13" t="s">
        <v>92</v>
      </c>
      <c r="AW124" s="13" t="s">
        <v>48</v>
      </c>
      <c r="AX124" s="13" t="s">
        <v>85</v>
      </c>
      <c r="AY124" s="244" t="s">
        <v>163</v>
      </c>
    </row>
    <row r="125" spans="2:65" s="1" customFormat="1" ht="22.5" customHeight="1">
      <c r="B125" s="43"/>
      <c r="C125" s="206" t="s">
        <v>208</v>
      </c>
      <c r="D125" s="206" t="s">
        <v>166</v>
      </c>
      <c r="E125" s="207" t="s">
        <v>189</v>
      </c>
      <c r="F125" s="208" t="s">
        <v>190</v>
      </c>
      <c r="G125" s="209" t="s">
        <v>191</v>
      </c>
      <c r="H125" s="210">
        <v>406.98</v>
      </c>
      <c r="I125" s="211"/>
      <c r="J125" s="212">
        <f>ROUND(I125*H125,2)</f>
        <v>0</v>
      </c>
      <c r="K125" s="208" t="s">
        <v>170</v>
      </c>
      <c r="L125" s="63"/>
      <c r="M125" s="213" t="s">
        <v>50</v>
      </c>
      <c r="N125" s="214" t="s">
        <v>56</v>
      </c>
      <c r="O125" s="44"/>
      <c r="P125" s="215">
        <f>O125*H125</f>
        <v>0</v>
      </c>
      <c r="Q125" s="215">
        <v>0</v>
      </c>
      <c r="R125" s="215">
        <f>Q125*H125</f>
        <v>0</v>
      </c>
      <c r="S125" s="215">
        <v>0</v>
      </c>
      <c r="T125" s="216">
        <f>S125*H125</f>
        <v>0</v>
      </c>
      <c r="AR125" s="25" t="s">
        <v>120</v>
      </c>
      <c r="AT125" s="25" t="s">
        <v>166</v>
      </c>
      <c r="AU125" s="25" t="s">
        <v>92</v>
      </c>
      <c r="AY125" s="25" t="s">
        <v>163</v>
      </c>
      <c r="BE125" s="217">
        <f>IF(N125="základní",J125,0)</f>
        <v>0</v>
      </c>
      <c r="BF125" s="217">
        <f>IF(N125="snížená",J125,0)</f>
        <v>0</v>
      </c>
      <c r="BG125" s="217">
        <f>IF(N125="zákl. přenesená",J125,0)</f>
        <v>0</v>
      </c>
      <c r="BH125" s="217">
        <f>IF(N125="sníž. přenesená",J125,0)</f>
        <v>0</v>
      </c>
      <c r="BI125" s="217">
        <f>IF(N125="nulová",J125,0)</f>
        <v>0</v>
      </c>
      <c r="BJ125" s="25" t="s">
        <v>25</v>
      </c>
      <c r="BK125" s="217">
        <f>ROUND(I125*H125,2)</f>
        <v>0</v>
      </c>
      <c r="BL125" s="25" t="s">
        <v>120</v>
      </c>
      <c r="BM125" s="25" t="s">
        <v>192</v>
      </c>
    </row>
    <row r="126" spans="2:65" s="1" customFormat="1" ht="13.5">
      <c r="B126" s="43"/>
      <c r="C126" s="65"/>
      <c r="D126" s="218" t="s">
        <v>172</v>
      </c>
      <c r="E126" s="65"/>
      <c r="F126" s="219" t="s">
        <v>193</v>
      </c>
      <c r="G126" s="65"/>
      <c r="H126" s="65"/>
      <c r="I126" s="174"/>
      <c r="J126" s="65"/>
      <c r="K126" s="65"/>
      <c r="L126" s="63"/>
      <c r="M126" s="220"/>
      <c r="N126" s="44"/>
      <c r="O126" s="44"/>
      <c r="P126" s="44"/>
      <c r="Q126" s="44"/>
      <c r="R126" s="44"/>
      <c r="S126" s="44"/>
      <c r="T126" s="80"/>
      <c r="AT126" s="25" t="s">
        <v>172</v>
      </c>
      <c r="AU126" s="25" t="s">
        <v>92</v>
      </c>
    </row>
    <row r="127" spans="2:65" s="1" customFormat="1" ht="297">
      <c r="B127" s="43"/>
      <c r="C127" s="65"/>
      <c r="D127" s="218" t="s">
        <v>174</v>
      </c>
      <c r="E127" s="65"/>
      <c r="F127" s="221" t="s">
        <v>194</v>
      </c>
      <c r="G127" s="65"/>
      <c r="H127" s="65"/>
      <c r="I127" s="174"/>
      <c r="J127" s="65"/>
      <c r="K127" s="65"/>
      <c r="L127" s="63"/>
      <c r="M127" s="220"/>
      <c r="N127" s="44"/>
      <c r="O127" s="44"/>
      <c r="P127" s="44"/>
      <c r="Q127" s="44"/>
      <c r="R127" s="44"/>
      <c r="S127" s="44"/>
      <c r="T127" s="80"/>
      <c r="AT127" s="25" t="s">
        <v>174</v>
      </c>
      <c r="AU127" s="25" t="s">
        <v>92</v>
      </c>
    </row>
    <row r="128" spans="2:65" s="12" customFormat="1" ht="13.5">
      <c r="B128" s="222"/>
      <c r="C128" s="223"/>
      <c r="D128" s="218" t="s">
        <v>176</v>
      </c>
      <c r="E128" s="224" t="s">
        <v>50</v>
      </c>
      <c r="F128" s="225" t="s">
        <v>362</v>
      </c>
      <c r="G128" s="223"/>
      <c r="H128" s="226" t="s">
        <v>50</v>
      </c>
      <c r="I128" s="227"/>
      <c r="J128" s="223"/>
      <c r="K128" s="223"/>
      <c r="L128" s="228"/>
      <c r="M128" s="229"/>
      <c r="N128" s="230"/>
      <c r="O128" s="230"/>
      <c r="P128" s="230"/>
      <c r="Q128" s="230"/>
      <c r="R128" s="230"/>
      <c r="S128" s="230"/>
      <c r="T128" s="231"/>
      <c r="AT128" s="232" t="s">
        <v>176</v>
      </c>
      <c r="AU128" s="232" t="s">
        <v>92</v>
      </c>
      <c r="AV128" s="12" t="s">
        <v>25</v>
      </c>
      <c r="AW128" s="12" t="s">
        <v>48</v>
      </c>
      <c r="AX128" s="12" t="s">
        <v>85</v>
      </c>
      <c r="AY128" s="232" t="s">
        <v>163</v>
      </c>
    </row>
    <row r="129" spans="2:65" s="13" customFormat="1" ht="13.5">
      <c r="B129" s="233"/>
      <c r="C129" s="234"/>
      <c r="D129" s="235" t="s">
        <v>176</v>
      </c>
      <c r="E129" s="236" t="s">
        <v>50</v>
      </c>
      <c r="F129" s="237" t="s">
        <v>450</v>
      </c>
      <c r="G129" s="234"/>
      <c r="H129" s="238">
        <v>406.98</v>
      </c>
      <c r="I129" s="239"/>
      <c r="J129" s="234"/>
      <c r="K129" s="234"/>
      <c r="L129" s="240"/>
      <c r="M129" s="241"/>
      <c r="N129" s="242"/>
      <c r="O129" s="242"/>
      <c r="P129" s="242"/>
      <c r="Q129" s="242"/>
      <c r="R129" s="242"/>
      <c r="S129" s="242"/>
      <c r="T129" s="243"/>
      <c r="AT129" s="244" t="s">
        <v>176</v>
      </c>
      <c r="AU129" s="244" t="s">
        <v>92</v>
      </c>
      <c r="AV129" s="13" t="s">
        <v>92</v>
      </c>
      <c r="AW129" s="13" t="s">
        <v>48</v>
      </c>
      <c r="AX129" s="13" t="s">
        <v>25</v>
      </c>
      <c r="AY129" s="244" t="s">
        <v>163</v>
      </c>
    </row>
    <row r="130" spans="2:65" s="1" customFormat="1" ht="22.5" customHeight="1">
      <c r="B130" s="43"/>
      <c r="C130" s="206" t="s">
        <v>213</v>
      </c>
      <c r="D130" s="206" t="s">
        <v>166</v>
      </c>
      <c r="E130" s="207" t="s">
        <v>451</v>
      </c>
      <c r="F130" s="208" t="s">
        <v>452</v>
      </c>
      <c r="G130" s="209" t="s">
        <v>169</v>
      </c>
      <c r="H130" s="210">
        <v>169.6</v>
      </c>
      <c r="I130" s="211"/>
      <c r="J130" s="212">
        <f>ROUND(I130*H130,2)</f>
        <v>0</v>
      </c>
      <c r="K130" s="208" t="s">
        <v>170</v>
      </c>
      <c r="L130" s="63"/>
      <c r="M130" s="213" t="s">
        <v>50</v>
      </c>
      <c r="N130" s="214" t="s">
        <v>56</v>
      </c>
      <c r="O130" s="44"/>
      <c r="P130" s="215">
        <f>O130*H130</f>
        <v>0</v>
      </c>
      <c r="Q130" s="215">
        <v>0</v>
      </c>
      <c r="R130" s="215">
        <f>Q130*H130</f>
        <v>0</v>
      </c>
      <c r="S130" s="215">
        <v>0</v>
      </c>
      <c r="T130" s="216">
        <f>S130*H130</f>
        <v>0</v>
      </c>
      <c r="AR130" s="25" t="s">
        <v>120</v>
      </c>
      <c r="AT130" s="25" t="s">
        <v>166</v>
      </c>
      <c r="AU130" s="25" t="s">
        <v>92</v>
      </c>
      <c r="AY130" s="25" t="s">
        <v>163</v>
      </c>
      <c r="BE130" s="217">
        <f>IF(N130="základní",J130,0)</f>
        <v>0</v>
      </c>
      <c r="BF130" s="217">
        <f>IF(N130="snížená",J130,0)</f>
        <v>0</v>
      </c>
      <c r="BG130" s="217">
        <f>IF(N130="zákl. přenesená",J130,0)</f>
        <v>0</v>
      </c>
      <c r="BH130" s="217">
        <f>IF(N130="sníž. přenesená",J130,0)</f>
        <v>0</v>
      </c>
      <c r="BI130" s="217">
        <f>IF(N130="nulová",J130,0)</f>
        <v>0</v>
      </c>
      <c r="BJ130" s="25" t="s">
        <v>25</v>
      </c>
      <c r="BK130" s="217">
        <f>ROUND(I130*H130,2)</f>
        <v>0</v>
      </c>
      <c r="BL130" s="25" t="s">
        <v>120</v>
      </c>
      <c r="BM130" s="25" t="s">
        <v>453</v>
      </c>
    </row>
    <row r="131" spans="2:65" s="1" customFormat="1" ht="27">
      <c r="B131" s="43"/>
      <c r="C131" s="65"/>
      <c r="D131" s="218" t="s">
        <v>172</v>
      </c>
      <c r="E131" s="65"/>
      <c r="F131" s="219" t="s">
        <v>454</v>
      </c>
      <c r="G131" s="65"/>
      <c r="H131" s="65"/>
      <c r="I131" s="174"/>
      <c r="J131" s="65"/>
      <c r="K131" s="65"/>
      <c r="L131" s="63"/>
      <c r="M131" s="220"/>
      <c r="N131" s="44"/>
      <c r="O131" s="44"/>
      <c r="P131" s="44"/>
      <c r="Q131" s="44"/>
      <c r="R131" s="44"/>
      <c r="S131" s="44"/>
      <c r="T131" s="80"/>
      <c r="AT131" s="25" t="s">
        <v>172</v>
      </c>
      <c r="AU131" s="25" t="s">
        <v>92</v>
      </c>
    </row>
    <row r="132" spans="2:65" s="1" customFormat="1" ht="148.5">
      <c r="B132" s="43"/>
      <c r="C132" s="65"/>
      <c r="D132" s="218" t="s">
        <v>174</v>
      </c>
      <c r="E132" s="65"/>
      <c r="F132" s="221" t="s">
        <v>455</v>
      </c>
      <c r="G132" s="65"/>
      <c r="H132" s="65"/>
      <c r="I132" s="174"/>
      <c r="J132" s="65"/>
      <c r="K132" s="65"/>
      <c r="L132" s="63"/>
      <c r="M132" s="220"/>
      <c r="N132" s="44"/>
      <c r="O132" s="44"/>
      <c r="P132" s="44"/>
      <c r="Q132" s="44"/>
      <c r="R132" s="44"/>
      <c r="S132" s="44"/>
      <c r="T132" s="80"/>
      <c r="AT132" s="25" t="s">
        <v>174</v>
      </c>
      <c r="AU132" s="25" t="s">
        <v>92</v>
      </c>
    </row>
    <row r="133" spans="2:65" s="12" customFormat="1" ht="13.5">
      <c r="B133" s="222"/>
      <c r="C133" s="223"/>
      <c r="D133" s="218" t="s">
        <v>176</v>
      </c>
      <c r="E133" s="224" t="s">
        <v>50</v>
      </c>
      <c r="F133" s="225" t="s">
        <v>456</v>
      </c>
      <c r="G133" s="223"/>
      <c r="H133" s="226" t="s">
        <v>50</v>
      </c>
      <c r="I133" s="227"/>
      <c r="J133" s="223"/>
      <c r="K133" s="223"/>
      <c r="L133" s="228"/>
      <c r="M133" s="229"/>
      <c r="N133" s="230"/>
      <c r="O133" s="230"/>
      <c r="P133" s="230"/>
      <c r="Q133" s="230"/>
      <c r="R133" s="230"/>
      <c r="S133" s="230"/>
      <c r="T133" s="231"/>
      <c r="AT133" s="232" t="s">
        <v>176</v>
      </c>
      <c r="AU133" s="232" t="s">
        <v>92</v>
      </c>
      <c r="AV133" s="12" t="s">
        <v>25</v>
      </c>
      <c r="AW133" s="12" t="s">
        <v>48</v>
      </c>
      <c r="AX133" s="12" t="s">
        <v>85</v>
      </c>
      <c r="AY133" s="232" t="s">
        <v>163</v>
      </c>
    </row>
    <row r="134" spans="2:65" s="13" customFormat="1" ht="13.5">
      <c r="B134" s="233"/>
      <c r="C134" s="234"/>
      <c r="D134" s="218" t="s">
        <v>176</v>
      </c>
      <c r="E134" s="245" t="s">
        <v>50</v>
      </c>
      <c r="F134" s="246" t="s">
        <v>457</v>
      </c>
      <c r="G134" s="234"/>
      <c r="H134" s="247">
        <v>42.4</v>
      </c>
      <c r="I134" s="239"/>
      <c r="J134" s="234"/>
      <c r="K134" s="234"/>
      <c r="L134" s="240"/>
      <c r="M134" s="241"/>
      <c r="N134" s="242"/>
      <c r="O134" s="242"/>
      <c r="P134" s="242"/>
      <c r="Q134" s="242"/>
      <c r="R134" s="242"/>
      <c r="S134" s="242"/>
      <c r="T134" s="243"/>
      <c r="AT134" s="244" t="s">
        <v>176</v>
      </c>
      <c r="AU134" s="244" t="s">
        <v>92</v>
      </c>
      <c r="AV134" s="13" t="s">
        <v>92</v>
      </c>
      <c r="AW134" s="13" t="s">
        <v>48</v>
      </c>
      <c r="AX134" s="13" t="s">
        <v>85</v>
      </c>
      <c r="AY134" s="244" t="s">
        <v>163</v>
      </c>
    </row>
    <row r="135" spans="2:65" s="12" customFormat="1" ht="13.5">
      <c r="B135" s="222"/>
      <c r="C135" s="223"/>
      <c r="D135" s="218" t="s">
        <v>176</v>
      </c>
      <c r="E135" s="224" t="s">
        <v>50</v>
      </c>
      <c r="F135" s="225" t="s">
        <v>458</v>
      </c>
      <c r="G135" s="223"/>
      <c r="H135" s="226" t="s">
        <v>50</v>
      </c>
      <c r="I135" s="227"/>
      <c r="J135" s="223"/>
      <c r="K135" s="223"/>
      <c r="L135" s="228"/>
      <c r="M135" s="229"/>
      <c r="N135" s="230"/>
      <c r="O135" s="230"/>
      <c r="P135" s="230"/>
      <c r="Q135" s="230"/>
      <c r="R135" s="230"/>
      <c r="S135" s="230"/>
      <c r="T135" s="231"/>
      <c r="AT135" s="232" t="s">
        <v>176</v>
      </c>
      <c r="AU135" s="232" t="s">
        <v>92</v>
      </c>
      <c r="AV135" s="12" t="s">
        <v>25</v>
      </c>
      <c r="AW135" s="12" t="s">
        <v>48</v>
      </c>
      <c r="AX135" s="12" t="s">
        <v>85</v>
      </c>
      <c r="AY135" s="232" t="s">
        <v>163</v>
      </c>
    </row>
    <row r="136" spans="2:65" s="13" customFormat="1" ht="13.5">
      <c r="B136" s="233"/>
      <c r="C136" s="234"/>
      <c r="D136" s="235" t="s">
        <v>176</v>
      </c>
      <c r="E136" s="236" t="s">
        <v>50</v>
      </c>
      <c r="F136" s="237" t="s">
        <v>459</v>
      </c>
      <c r="G136" s="234"/>
      <c r="H136" s="238">
        <v>127.2</v>
      </c>
      <c r="I136" s="239"/>
      <c r="J136" s="234"/>
      <c r="K136" s="234"/>
      <c r="L136" s="240"/>
      <c r="M136" s="241"/>
      <c r="N136" s="242"/>
      <c r="O136" s="242"/>
      <c r="P136" s="242"/>
      <c r="Q136" s="242"/>
      <c r="R136" s="242"/>
      <c r="S136" s="242"/>
      <c r="T136" s="243"/>
      <c r="AT136" s="244" t="s">
        <v>176</v>
      </c>
      <c r="AU136" s="244" t="s">
        <v>92</v>
      </c>
      <c r="AV136" s="13" t="s">
        <v>92</v>
      </c>
      <c r="AW136" s="13" t="s">
        <v>48</v>
      </c>
      <c r="AX136" s="13" t="s">
        <v>85</v>
      </c>
      <c r="AY136" s="244" t="s">
        <v>163</v>
      </c>
    </row>
    <row r="137" spans="2:65" s="1" customFormat="1" ht="22.5" customHeight="1">
      <c r="B137" s="43"/>
      <c r="C137" s="206" t="s">
        <v>218</v>
      </c>
      <c r="D137" s="206" t="s">
        <v>166</v>
      </c>
      <c r="E137" s="207" t="s">
        <v>444</v>
      </c>
      <c r="F137" s="208" t="s">
        <v>445</v>
      </c>
      <c r="G137" s="209" t="s">
        <v>169</v>
      </c>
      <c r="H137" s="210">
        <v>15.1</v>
      </c>
      <c r="I137" s="211"/>
      <c r="J137" s="212">
        <f>ROUND(I137*H137,2)</f>
        <v>0</v>
      </c>
      <c r="K137" s="208" t="s">
        <v>170</v>
      </c>
      <c r="L137" s="63"/>
      <c r="M137" s="213" t="s">
        <v>50</v>
      </c>
      <c r="N137" s="214" t="s">
        <v>56</v>
      </c>
      <c r="O137" s="44"/>
      <c r="P137" s="215">
        <f>O137*H137</f>
        <v>0</v>
      </c>
      <c r="Q137" s="215">
        <v>0</v>
      </c>
      <c r="R137" s="215">
        <f>Q137*H137</f>
        <v>0</v>
      </c>
      <c r="S137" s="215">
        <v>0</v>
      </c>
      <c r="T137" s="216">
        <f>S137*H137</f>
        <v>0</v>
      </c>
      <c r="AR137" s="25" t="s">
        <v>120</v>
      </c>
      <c r="AT137" s="25" t="s">
        <v>166</v>
      </c>
      <c r="AU137" s="25" t="s">
        <v>92</v>
      </c>
      <c r="AY137" s="25" t="s">
        <v>163</v>
      </c>
      <c r="BE137" s="217">
        <f>IF(N137="základní",J137,0)</f>
        <v>0</v>
      </c>
      <c r="BF137" s="217">
        <f>IF(N137="snížená",J137,0)</f>
        <v>0</v>
      </c>
      <c r="BG137" s="217">
        <f>IF(N137="zákl. přenesená",J137,0)</f>
        <v>0</v>
      </c>
      <c r="BH137" s="217">
        <f>IF(N137="sníž. přenesená",J137,0)</f>
        <v>0</v>
      </c>
      <c r="BI137" s="217">
        <f>IF(N137="nulová",J137,0)</f>
        <v>0</v>
      </c>
      <c r="BJ137" s="25" t="s">
        <v>25</v>
      </c>
      <c r="BK137" s="217">
        <f>ROUND(I137*H137,2)</f>
        <v>0</v>
      </c>
      <c r="BL137" s="25" t="s">
        <v>120</v>
      </c>
      <c r="BM137" s="25" t="s">
        <v>460</v>
      </c>
    </row>
    <row r="138" spans="2:65" s="1" customFormat="1" ht="40.5">
      <c r="B138" s="43"/>
      <c r="C138" s="65"/>
      <c r="D138" s="218" t="s">
        <v>172</v>
      </c>
      <c r="E138" s="65"/>
      <c r="F138" s="219" t="s">
        <v>447</v>
      </c>
      <c r="G138" s="65"/>
      <c r="H138" s="65"/>
      <c r="I138" s="174"/>
      <c r="J138" s="65"/>
      <c r="K138" s="65"/>
      <c r="L138" s="63"/>
      <c r="M138" s="220"/>
      <c r="N138" s="44"/>
      <c r="O138" s="44"/>
      <c r="P138" s="44"/>
      <c r="Q138" s="44"/>
      <c r="R138" s="44"/>
      <c r="S138" s="44"/>
      <c r="T138" s="80"/>
      <c r="AT138" s="25" t="s">
        <v>172</v>
      </c>
      <c r="AU138" s="25" t="s">
        <v>92</v>
      </c>
    </row>
    <row r="139" spans="2:65" s="1" customFormat="1" ht="189">
      <c r="B139" s="43"/>
      <c r="C139" s="65"/>
      <c r="D139" s="218" t="s">
        <v>174</v>
      </c>
      <c r="E139" s="65"/>
      <c r="F139" s="221" t="s">
        <v>182</v>
      </c>
      <c r="G139" s="65"/>
      <c r="H139" s="65"/>
      <c r="I139" s="174"/>
      <c r="J139" s="65"/>
      <c r="K139" s="65"/>
      <c r="L139" s="63"/>
      <c r="M139" s="220"/>
      <c r="N139" s="44"/>
      <c r="O139" s="44"/>
      <c r="P139" s="44"/>
      <c r="Q139" s="44"/>
      <c r="R139" s="44"/>
      <c r="S139" s="44"/>
      <c r="T139" s="80"/>
      <c r="AT139" s="25" t="s">
        <v>174</v>
      </c>
      <c r="AU139" s="25" t="s">
        <v>92</v>
      </c>
    </row>
    <row r="140" spans="2:65" s="12" customFormat="1" ht="13.5">
      <c r="B140" s="222"/>
      <c r="C140" s="223"/>
      <c r="D140" s="218" t="s">
        <v>176</v>
      </c>
      <c r="E140" s="224" t="s">
        <v>50</v>
      </c>
      <c r="F140" s="225" t="s">
        <v>456</v>
      </c>
      <c r="G140" s="223"/>
      <c r="H140" s="226" t="s">
        <v>50</v>
      </c>
      <c r="I140" s="227"/>
      <c r="J140" s="223"/>
      <c r="K140" s="223"/>
      <c r="L140" s="228"/>
      <c r="M140" s="229"/>
      <c r="N140" s="230"/>
      <c r="O140" s="230"/>
      <c r="P140" s="230"/>
      <c r="Q140" s="230"/>
      <c r="R140" s="230"/>
      <c r="S140" s="230"/>
      <c r="T140" s="231"/>
      <c r="AT140" s="232" t="s">
        <v>176</v>
      </c>
      <c r="AU140" s="232" t="s">
        <v>92</v>
      </c>
      <c r="AV140" s="12" t="s">
        <v>25</v>
      </c>
      <c r="AW140" s="12" t="s">
        <v>48</v>
      </c>
      <c r="AX140" s="12" t="s">
        <v>85</v>
      </c>
      <c r="AY140" s="232" t="s">
        <v>163</v>
      </c>
    </row>
    <row r="141" spans="2:65" s="13" customFormat="1" ht="13.5">
      <c r="B141" s="233"/>
      <c r="C141" s="234"/>
      <c r="D141" s="235" t="s">
        <v>176</v>
      </c>
      <c r="E141" s="236" t="s">
        <v>50</v>
      </c>
      <c r="F141" s="237" t="s">
        <v>442</v>
      </c>
      <c r="G141" s="234"/>
      <c r="H141" s="238">
        <v>15.1</v>
      </c>
      <c r="I141" s="239"/>
      <c r="J141" s="234"/>
      <c r="K141" s="234"/>
      <c r="L141" s="240"/>
      <c r="M141" s="241"/>
      <c r="N141" s="242"/>
      <c r="O141" s="242"/>
      <c r="P141" s="242"/>
      <c r="Q141" s="242"/>
      <c r="R141" s="242"/>
      <c r="S141" s="242"/>
      <c r="T141" s="243"/>
      <c r="AT141" s="244" t="s">
        <v>176</v>
      </c>
      <c r="AU141" s="244" t="s">
        <v>92</v>
      </c>
      <c r="AV141" s="13" t="s">
        <v>92</v>
      </c>
      <c r="AW141" s="13" t="s">
        <v>48</v>
      </c>
      <c r="AX141" s="13" t="s">
        <v>85</v>
      </c>
      <c r="AY141" s="244" t="s">
        <v>163</v>
      </c>
    </row>
    <row r="142" spans="2:65" s="1" customFormat="1" ht="22.5" customHeight="1">
      <c r="B142" s="43"/>
      <c r="C142" s="206" t="s">
        <v>223</v>
      </c>
      <c r="D142" s="206" t="s">
        <v>166</v>
      </c>
      <c r="E142" s="207" t="s">
        <v>179</v>
      </c>
      <c r="F142" s="208" t="s">
        <v>180</v>
      </c>
      <c r="G142" s="209" t="s">
        <v>169</v>
      </c>
      <c r="H142" s="210">
        <v>154.5</v>
      </c>
      <c r="I142" s="211"/>
      <c r="J142" s="212">
        <f>ROUND(I142*H142,2)</f>
        <v>0</v>
      </c>
      <c r="K142" s="208" t="s">
        <v>170</v>
      </c>
      <c r="L142" s="63"/>
      <c r="M142" s="213" t="s">
        <v>50</v>
      </c>
      <c r="N142" s="214" t="s">
        <v>56</v>
      </c>
      <c r="O142" s="44"/>
      <c r="P142" s="215">
        <f>O142*H142</f>
        <v>0</v>
      </c>
      <c r="Q142" s="215">
        <v>0</v>
      </c>
      <c r="R142" s="215">
        <f>Q142*H142</f>
        <v>0</v>
      </c>
      <c r="S142" s="215">
        <v>0</v>
      </c>
      <c r="T142" s="216">
        <f>S142*H142</f>
        <v>0</v>
      </c>
      <c r="AR142" s="25" t="s">
        <v>120</v>
      </c>
      <c r="AT142" s="25" t="s">
        <v>166</v>
      </c>
      <c r="AU142" s="25" t="s">
        <v>92</v>
      </c>
      <c r="AY142" s="25" t="s">
        <v>163</v>
      </c>
      <c r="BE142" s="217">
        <f>IF(N142="základní",J142,0)</f>
        <v>0</v>
      </c>
      <c r="BF142" s="217">
        <f>IF(N142="snížená",J142,0)</f>
        <v>0</v>
      </c>
      <c r="BG142" s="217">
        <f>IF(N142="zákl. přenesená",J142,0)</f>
        <v>0</v>
      </c>
      <c r="BH142" s="217">
        <f>IF(N142="sníž. přenesená",J142,0)</f>
        <v>0</v>
      </c>
      <c r="BI142" s="217">
        <f>IF(N142="nulová",J142,0)</f>
        <v>0</v>
      </c>
      <c r="BJ142" s="25" t="s">
        <v>25</v>
      </c>
      <c r="BK142" s="217">
        <f>ROUND(I142*H142,2)</f>
        <v>0</v>
      </c>
      <c r="BL142" s="25" t="s">
        <v>120</v>
      </c>
      <c r="BM142" s="25" t="s">
        <v>461</v>
      </c>
    </row>
    <row r="143" spans="2:65" s="1" customFormat="1" ht="40.5">
      <c r="B143" s="43"/>
      <c r="C143" s="65"/>
      <c r="D143" s="218" t="s">
        <v>172</v>
      </c>
      <c r="E143" s="65"/>
      <c r="F143" s="219" t="s">
        <v>181</v>
      </c>
      <c r="G143" s="65"/>
      <c r="H143" s="65"/>
      <c r="I143" s="174"/>
      <c r="J143" s="65"/>
      <c r="K143" s="65"/>
      <c r="L143" s="63"/>
      <c r="M143" s="220"/>
      <c r="N143" s="44"/>
      <c r="O143" s="44"/>
      <c r="P143" s="44"/>
      <c r="Q143" s="44"/>
      <c r="R143" s="44"/>
      <c r="S143" s="44"/>
      <c r="T143" s="80"/>
      <c r="AT143" s="25" t="s">
        <v>172</v>
      </c>
      <c r="AU143" s="25" t="s">
        <v>92</v>
      </c>
    </row>
    <row r="144" spans="2:65" s="1" customFormat="1" ht="189">
      <c r="B144" s="43"/>
      <c r="C144" s="65"/>
      <c r="D144" s="218" t="s">
        <v>174</v>
      </c>
      <c r="E144" s="65"/>
      <c r="F144" s="221" t="s">
        <v>182</v>
      </c>
      <c r="G144" s="65"/>
      <c r="H144" s="65"/>
      <c r="I144" s="174"/>
      <c r="J144" s="65"/>
      <c r="K144" s="65"/>
      <c r="L144" s="63"/>
      <c r="M144" s="220"/>
      <c r="N144" s="44"/>
      <c r="O144" s="44"/>
      <c r="P144" s="44"/>
      <c r="Q144" s="44"/>
      <c r="R144" s="44"/>
      <c r="S144" s="44"/>
      <c r="T144" s="80"/>
      <c r="AT144" s="25" t="s">
        <v>174</v>
      </c>
      <c r="AU144" s="25" t="s">
        <v>92</v>
      </c>
    </row>
    <row r="145" spans="2:65" s="12" customFormat="1" ht="13.5">
      <c r="B145" s="222"/>
      <c r="C145" s="223"/>
      <c r="D145" s="218" t="s">
        <v>176</v>
      </c>
      <c r="E145" s="224" t="s">
        <v>50</v>
      </c>
      <c r="F145" s="225" t="s">
        <v>456</v>
      </c>
      <c r="G145" s="223"/>
      <c r="H145" s="226" t="s">
        <v>50</v>
      </c>
      <c r="I145" s="227"/>
      <c r="J145" s="223"/>
      <c r="K145" s="223"/>
      <c r="L145" s="228"/>
      <c r="M145" s="229"/>
      <c r="N145" s="230"/>
      <c r="O145" s="230"/>
      <c r="P145" s="230"/>
      <c r="Q145" s="230"/>
      <c r="R145" s="230"/>
      <c r="S145" s="230"/>
      <c r="T145" s="231"/>
      <c r="AT145" s="232" t="s">
        <v>176</v>
      </c>
      <c r="AU145" s="232" t="s">
        <v>92</v>
      </c>
      <c r="AV145" s="12" t="s">
        <v>25</v>
      </c>
      <c r="AW145" s="12" t="s">
        <v>48</v>
      </c>
      <c r="AX145" s="12" t="s">
        <v>85</v>
      </c>
      <c r="AY145" s="232" t="s">
        <v>163</v>
      </c>
    </row>
    <row r="146" spans="2:65" s="13" customFormat="1" ht="13.5">
      <c r="B146" s="233"/>
      <c r="C146" s="234"/>
      <c r="D146" s="218" t="s">
        <v>176</v>
      </c>
      <c r="E146" s="245" t="s">
        <v>50</v>
      </c>
      <c r="F146" s="246" t="s">
        <v>462</v>
      </c>
      <c r="G146" s="234"/>
      <c r="H146" s="247">
        <v>27.3</v>
      </c>
      <c r="I146" s="239"/>
      <c r="J146" s="234"/>
      <c r="K146" s="234"/>
      <c r="L146" s="240"/>
      <c r="M146" s="241"/>
      <c r="N146" s="242"/>
      <c r="O146" s="242"/>
      <c r="P146" s="242"/>
      <c r="Q146" s="242"/>
      <c r="R146" s="242"/>
      <c r="S146" s="242"/>
      <c r="T146" s="243"/>
      <c r="AT146" s="244" t="s">
        <v>176</v>
      </c>
      <c r="AU146" s="244" t="s">
        <v>92</v>
      </c>
      <c r="AV146" s="13" t="s">
        <v>92</v>
      </c>
      <c r="AW146" s="13" t="s">
        <v>48</v>
      </c>
      <c r="AX146" s="13" t="s">
        <v>85</v>
      </c>
      <c r="AY146" s="244" t="s">
        <v>163</v>
      </c>
    </row>
    <row r="147" spans="2:65" s="12" customFormat="1" ht="13.5">
      <c r="B147" s="222"/>
      <c r="C147" s="223"/>
      <c r="D147" s="218" t="s">
        <v>176</v>
      </c>
      <c r="E147" s="224" t="s">
        <v>50</v>
      </c>
      <c r="F147" s="225" t="s">
        <v>458</v>
      </c>
      <c r="G147" s="223"/>
      <c r="H147" s="226" t="s">
        <v>50</v>
      </c>
      <c r="I147" s="227"/>
      <c r="J147" s="223"/>
      <c r="K147" s="223"/>
      <c r="L147" s="228"/>
      <c r="M147" s="229"/>
      <c r="N147" s="230"/>
      <c r="O147" s="230"/>
      <c r="P147" s="230"/>
      <c r="Q147" s="230"/>
      <c r="R147" s="230"/>
      <c r="S147" s="230"/>
      <c r="T147" s="231"/>
      <c r="AT147" s="232" t="s">
        <v>176</v>
      </c>
      <c r="AU147" s="232" t="s">
        <v>92</v>
      </c>
      <c r="AV147" s="12" t="s">
        <v>25</v>
      </c>
      <c r="AW147" s="12" t="s">
        <v>48</v>
      </c>
      <c r="AX147" s="12" t="s">
        <v>85</v>
      </c>
      <c r="AY147" s="232" t="s">
        <v>163</v>
      </c>
    </row>
    <row r="148" spans="2:65" s="13" customFormat="1" ht="13.5">
      <c r="B148" s="233"/>
      <c r="C148" s="234"/>
      <c r="D148" s="235" t="s">
        <v>176</v>
      </c>
      <c r="E148" s="236" t="s">
        <v>50</v>
      </c>
      <c r="F148" s="237" t="s">
        <v>459</v>
      </c>
      <c r="G148" s="234"/>
      <c r="H148" s="238">
        <v>127.2</v>
      </c>
      <c r="I148" s="239"/>
      <c r="J148" s="234"/>
      <c r="K148" s="234"/>
      <c r="L148" s="240"/>
      <c r="M148" s="241"/>
      <c r="N148" s="242"/>
      <c r="O148" s="242"/>
      <c r="P148" s="242"/>
      <c r="Q148" s="242"/>
      <c r="R148" s="242"/>
      <c r="S148" s="242"/>
      <c r="T148" s="243"/>
      <c r="AT148" s="244" t="s">
        <v>176</v>
      </c>
      <c r="AU148" s="244" t="s">
        <v>92</v>
      </c>
      <c r="AV148" s="13" t="s">
        <v>92</v>
      </c>
      <c r="AW148" s="13" t="s">
        <v>48</v>
      </c>
      <c r="AX148" s="13" t="s">
        <v>85</v>
      </c>
      <c r="AY148" s="244" t="s">
        <v>163</v>
      </c>
    </row>
    <row r="149" spans="2:65" s="1" customFormat="1" ht="22.5" customHeight="1">
      <c r="B149" s="43"/>
      <c r="C149" s="206" t="s">
        <v>30</v>
      </c>
      <c r="D149" s="206" t="s">
        <v>166</v>
      </c>
      <c r="E149" s="207" t="s">
        <v>463</v>
      </c>
      <c r="F149" s="208" t="s">
        <v>464</v>
      </c>
      <c r="G149" s="209" t="s">
        <v>198</v>
      </c>
      <c r="H149" s="210">
        <v>424</v>
      </c>
      <c r="I149" s="211"/>
      <c r="J149" s="212">
        <f>ROUND(I149*H149,2)</f>
        <v>0</v>
      </c>
      <c r="K149" s="208" t="s">
        <v>170</v>
      </c>
      <c r="L149" s="63"/>
      <c r="M149" s="213" t="s">
        <v>50</v>
      </c>
      <c r="N149" s="214" t="s">
        <v>56</v>
      </c>
      <c r="O149" s="44"/>
      <c r="P149" s="215">
        <f>O149*H149</f>
        <v>0</v>
      </c>
      <c r="Q149" s="215">
        <v>0</v>
      </c>
      <c r="R149" s="215">
        <f>Q149*H149</f>
        <v>0</v>
      </c>
      <c r="S149" s="215">
        <v>0</v>
      </c>
      <c r="T149" s="216">
        <f>S149*H149</f>
        <v>0</v>
      </c>
      <c r="AR149" s="25" t="s">
        <v>120</v>
      </c>
      <c r="AT149" s="25" t="s">
        <v>166</v>
      </c>
      <c r="AU149" s="25" t="s">
        <v>92</v>
      </c>
      <c r="AY149" s="25" t="s">
        <v>163</v>
      </c>
      <c r="BE149" s="217">
        <f>IF(N149="základní",J149,0)</f>
        <v>0</v>
      </c>
      <c r="BF149" s="217">
        <f>IF(N149="snížená",J149,0)</f>
        <v>0</v>
      </c>
      <c r="BG149" s="217">
        <f>IF(N149="zákl. přenesená",J149,0)</f>
        <v>0</v>
      </c>
      <c r="BH149" s="217">
        <f>IF(N149="sníž. přenesená",J149,0)</f>
        <v>0</v>
      </c>
      <c r="BI149" s="217">
        <f>IF(N149="nulová",J149,0)</f>
        <v>0</v>
      </c>
      <c r="BJ149" s="25" t="s">
        <v>25</v>
      </c>
      <c r="BK149" s="217">
        <f>ROUND(I149*H149,2)</f>
        <v>0</v>
      </c>
      <c r="BL149" s="25" t="s">
        <v>120</v>
      </c>
      <c r="BM149" s="25" t="s">
        <v>465</v>
      </c>
    </row>
    <row r="150" spans="2:65" s="1" customFormat="1" ht="27">
      <c r="B150" s="43"/>
      <c r="C150" s="65"/>
      <c r="D150" s="218" t="s">
        <v>172</v>
      </c>
      <c r="E150" s="65"/>
      <c r="F150" s="219" t="s">
        <v>466</v>
      </c>
      <c r="G150" s="65"/>
      <c r="H150" s="65"/>
      <c r="I150" s="174"/>
      <c r="J150" s="65"/>
      <c r="K150" s="65"/>
      <c r="L150" s="63"/>
      <c r="M150" s="220"/>
      <c r="N150" s="44"/>
      <c r="O150" s="44"/>
      <c r="P150" s="44"/>
      <c r="Q150" s="44"/>
      <c r="R150" s="44"/>
      <c r="S150" s="44"/>
      <c r="T150" s="80"/>
      <c r="AT150" s="25" t="s">
        <v>172</v>
      </c>
      <c r="AU150" s="25" t="s">
        <v>92</v>
      </c>
    </row>
    <row r="151" spans="2:65" s="1" customFormat="1" ht="121.5">
      <c r="B151" s="43"/>
      <c r="C151" s="65"/>
      <c r="D151" s="218" t="s">
        <v>174</v>
      </c>
      <c r="E151" s="65"/>
      <c r="F151" s="221" t="s">
        <v>467</v>
      </c>
      <c r="G151" s="65"/>
      <c r="H151" s="65"/>
      <c r="I151" s="174"/>
      <c r="J151" s="65"/>
      <c r="K151" s="65"/>
      <c r="L151" s="63"/>
      <c r="M151" s="220"/>
      <c r="N151" s="44"/>
      <c r="O151" s="44"/>
      <c r="P151" s="44"/>
      <c r="Q151" s="44"/>
      <c r="R151" s="44"/>
      <c r="S151" s="44"/>
      <c r="T151" s="80"/>
      <c r="AT151" s="25" t="s">
        <v>174</v>
      </c>
      <c r="AU151" s="25" t="s">
        <v>92</v>
      </c>
    </row>
    <row r="152" spans="2:65" s="12" customFormat="1" ht="13.5">
      <c r="B152" s="222"/>
      <c r="C152" s="223"/>
      <c r="D152" s="218" t="s">
        <v>176</v>
      </c>
      <c r="E152" s="224" t="s">
        <v>50</v>
      </c>
      <c r="F152" s="225" t="s">
        <v>456</v>
      </c>
      <c r="G152" s="223"/>
      <c r="H152" s="226" t="s">
        <v>50</v>
      </c>
      <c r="I152" s="227"/>
      <c r="J152" s="223"/>
      <c r="K152" s="223"/>
      <c r="L152" s="228"/>
      <c r="M152" s="229"/>
      <c r="N152" s="230"/>
      <c r="O152" s="230"/>
      <c r="P152" s="230"/>
      <c r="Q152" s="230"/>
      <c r="R152" s="230"/>
      <c r="S152" s="230"/>
      <c r="T152" s="231"/>
      <c r="AT152" s="232" t="s">
        <v>176</v>
      </c>
      <c r="AU152" s="232" t="s">
        <v>92</v>
      </c>
      <c r="AV152" s="12" t="s">
        <v>25</v>
      </c>
      <c r="AW152" s="12" t="s">
        <v>48</v>
      </c>
      <c r="AX152" s="12" t="s">
        <v>85</v>
      </c>
      <c r="AY152" s="232" t="s">
        <v>163</v>
      </c>
    </row>
    <row r="153" spans="2:65" s="13" customFormat="1" ht="13.5">
      <c r="B153" s="233"/>
      <c r="C153" s="234"/>
      <c r="D153" s="235" t="s">
        <v>176</v>
      </c>
      <c r="E153" s="236" t="s">
        <v>50</v>
      </c>
      <c r="F153" s="237" t="s">
        <v>468</v>
      </c>
      <c r="G153" s="234"/>
      <c r="H153" s="238">
        <v>424</v>
      </c>
      <c r="I153" s="239"/>
      <c r="J153" s="234"/>
      <c r="K153" s="234"/>
      <c r="L153" s="240"/>
      <c r="M153" s="241"/>
      <c r="N153" s="242"/>
      <c r="O153" s="242"/>
      <c r="P153" s="242"/>
      <c r="Q153" s="242"/>
      <c r="R153" s="242"/>
      <c r="S153" s="242"/>
      <c r="T153" s="243"/>
      <c r="AT153" s="244" t="s">
        <v>176</v>
      </c>
      <c r="AU153" s="244" t="s">
        <v>92</v>
      </c>
      <c r="AV153" s="13" t="s">
        <v>92</v>
      </c>
      <c r="AW153" s="13" t="s">
        <v>48</v>
      </c>
      <c r="AX153" s="13" t="s">
        <v>85</v>
      </c>
      <c r="AY153" s="244" t="s">
        <v>163</v>
      </c>
    </row>
    <row r="154" spans="2:65" s="1" customFormat="1" ht="22.5" customHeight="1">
      <c r="B154" s="43"/>
      <c r="C154" s="206" t="s">
        <v>238</v>
      </c>
      <c r="D154" s="206" t="s">
        <v>166</v>
      </c>
      <c r="E154" s="207" t="s">
        <v>469</v>
      </c>
      <c r="F154" s="208" t="s">
        <v>470</v>
      </c>
      <c r="G154" s="209" t="s">
        <v>198</v>
      </c>
      <c r="H154" s="210">
        <v>424</v>
      </c>
      <c r="I154" s="211"/>
      <c r="J154" s="212">
        <f>ROUND(I154*H154,2)</f>
        <v>0</v>
      </c>
      <c r="K154" s="208" t="s">
        <v>170</v>
      </c>
      <c r="L154" s="63"/>
      <c r="M154" s="213" t="s">
        <v>50</v>
      </c>
      <c r="N154" s="214" t="s">
        <v>56</v>
      </c>
      <c r="O154" s="44"/>
      <c r="P154" s="215">
        <f>O154*H154</f>
        <v>0</v>
      </c>
      <c r="Q154" s="215">
        <v>0</v>
      </c>
      <c r="R154" s="215">
        <f>Q154*H154</f>
        <v>0</v>
      </c>
      <c r="S154" s="215">
        <v>0</v>
      </c>
      <c r="T154" s="216">
        <f>S154*H154</f>
        <v>0</v>
      </c>
      <c r="AR154" s="25" t="s">
        <v>120</v>
      </c>
      <c r="AT154" s="25" t="s">
        <v>166</v>
      </c>
      <c r="AU154" s="25" t="s">
        <v>92</v>
      </c>
      <c r="AY154" s="25" t="s">
        <v>163</v>
      </c>
      <c r="BE154" s="217">
        <f>IF(N154="základní",J154,0)</f>
        <v>0</v>
      </c>
      <c r="BF154" s="217">
        <f>IF(N154="snížená",J154,0)</f>
        <v>0</v>
      </c>
      <c r="BG154" s="217">
        <f>IF(N154="zákl. přenesená",J154,0)</f>
        <v>0</v>
      </c>
      <c r="BH154" s="217">
        <f>IF(N154="sníž. přenesená",J154,0)</f>
        <v>0</v>
      </c>
      <c r="BI154" s="217">
        <f>IF(N154="nulová",J154,0)</f>
        <v>0</v>
      </c>
      <c r="BJ154" s="25" t="s">
        <v>25</v>
      </c>
      <c r="BK154" s="217">
        <f>ROUND(I154*H154,2)</f>
        <v>0</v>
      </c>
      <c r="BL154" s="25" t="s">
        <v>120</v>
      </c>
      <c r="BM154" s="25" t="s">
        <v>471</v>
      </c>
    </row>
    <row r="155" spans="2:65" s="1" customFormat="1" ht="27">
      <c r="B155" s="43"/>
      <c r="C155" s="65"/>
      <c r="D155" s="218" t="s">
        <v>172</v>
      </c>
      <c r="E155" s="65"/>
      <c r="F155" s="219" t="s">
        <v>472</v>
      </c>
      <c r="G155" s="65"/>
      <c r="H155" s="65"/>
      <c r="I155" s="174"/>
      <c r="J155" s="65"/>
      <c r="K155" s="65"/>
      <c r="L155" s="63"/>
      <c r="M155" s="220"/>
      <c r="N155" s="44"/>
      <c r="O155" s="44"/>
      <c r="P155" s="44"/>
      <c r="Q155" s="44"/>
      <c r="R155" s="44"/>
      <c r="S155" s="44"/>
      <c r="T155" s="80"/>
      <c r="AT155" s="25" t="s">
        <v>172</v>
      </c>
      <c r="AU155" s="25" t="s">
        <v>92</v>
      </c>
    </row>
    <row r="156" spans="2:65" s="1" customFormat="1" ht="121.5">
      <c r="B156" s="43"/>
      <c r="C156" s="65"/>
      <c r="D156" s="218" t="s">
        <v>174</v>
      </c>
      <c r="E156" s="65"/>
      <c r="F156" s="221" t="s">
        <v>467</v>
      </c>
      <c r="G156" s="65"/>
      <c r="H156" s="65"/>
      <c r="I156" s="174"/>
      <c r="J156" s="65"/>
      <c r="K156" s="65"/>
      <c r="L156" s="63"/>
      <c r="M156" s="220"/>
      <c r="N156" s="44"/>
      <c r="O156" s="44"/>
      <c r="P156" s="44"/>
      <c r="Q156" s="44"/>
      <c r="R156" s="44"/>
      <c r="S156" s="44"/>
      <c r="T156" s="80"/>
      <c r="AT156" s="25" t="s">
        <v>174</v>
      </c>
      <c r="AU156" s="25" t="s">
        <v>92</v>
      </c>
    </row>
    <row r="157" spans="2:65" s="12" customFormat="1" ht="13.5">
      <c r="B157" s="222"/>
      <c r="C157" s="223"/>
      <c r="D157" s="218" t="s">
        <v>176</v>
      </c>
      <c r="E157" s="224" t="s">
        <v>50</v>
      </c>
      <c r="F157" s="225" t="s">
        <v>456</v>
      </c>
      <c r="G157" s="223"/>
      <c r="H157" s="226" t="s">
        <v>50</v>
      </c>
      <c r="I157" s="227"/>
      <c r="J157" s="223"/>
      <c r="K157" s="223"/>
      <c r="L157" s="228"/>
      <c r="M157" s="229"/>
      <c r="N157" s="230"/>
      <c r="O157" s="230"/>
      <c r="P157" s="230"/>
      <c r="Q157" s="230"/>
      <c r="R157" s="230"/>
      <c r="S157" s="230"/>
      <c r="T157" s="231"/>
      <c r="AT157" s="232" t="s">
        <v>176</v>
      </c>
      <c r="AU157" s="232" t="s">
        <v>92</v>
      </c>
      <c r="AV157" s="12" t="s">
        <v>25</v>
      </c>
      <c r="AW157" s="12" t="s">
        <v>48</v>
      </c>
      <c r="AX157" s="12" t="s">
        <v>85</v>
      </c>
      <c r="AY157" s="232" t="s">
        <v>163</v>
      </c>
    </row>
    <row r="158" spans="2:65" s="13" customFormat="1" ht="13.5">
      <c r="B158" s="233"/>
      <c r="C158" s="234"/>
      <c r="D158" s="235" t="s">
        <v>176</v>
      </c>
      <c r="E158" s="236" t="s">
        <v>50</v>
      </c>
      <c r="F158" s="237" t="s">
        <v>468</v>
      </c>
      <c r="G158" s="234"/>
      <c r="H158" s="238">
        <v>424</v>
      </c>
      <c r="I158" s="239"/>
      <c r="J158" s="234"/>
      <c r="K158" s="234"/>
      <c r="L158" s="240"/>
      <c r="M158" s="241"/>
      <c r="N158" s="242"/>
      <c r="O158" s="242"/>
      <c r="P158" s="242"/>
      <c r="Q158" s="242"/>
      <c r="R158" s="242"/>
      <c r="S158" s="242"/>
      <c r="T158" s="243"/>
      <c r="AT158" s="244" t="s">
        <v>176</v>
      </c>
      <c r="AU158" s="244" t="s">
        <v>92</v>
      </c>
      <c r="AV158" s="13" t="s">
        <v>92</v>
      </c>
      <c r="AW158" s="13" t="s">
        <v>48</v>
      </c>
      <c r="AX158" s="13" t="s">
        <v>85</v>
      </c>
      <c r="AY158" s="244" t="s">
        <v>163</v>
      </c>
    </row>
    <row r="159" spans="2:65" s="1" customFormat="1" ht="22.5" customHeight="1">
      <c r="B159" s="43"/>
      <c r="C159" s="248" t="s">
        <v>245</v>
      </c>
      <c r="D159" s="248" t="s">
        <v>239</v>
      </c>
      <c r="E159" s="249" t="s">
        <v>473</v>
      </c>
      <c r="F159" s="250" t="s">
        <v>474</v>
      </c>
      <c r="G159" s="251" t="s">
        <v>169</v>
      </c>
      <c r="H159" s="252">
        <v>154.5</v>
      </c>
      <c r="I159" s="253"/>
      <c r="J159" s="254">
        <f>ROUND(I159*H159,2)</f>
        <v>0</v>
      </c>
      <c r="K159" s="250" t="s">
        <v>50</v>
      </c>
      <c r="L159" s="255"/>
      <c r="M159" s="256" t="s">
        <v>50</v>
      </c>
      <c r="N159" s="257" t="s">
        <v>56</v>
      </c>
      <c r="O159" s="44"/>
      <c r="P159" s="215">
        <f>O159*H159</f>
        <v>0</v>
      </c>
      <c r="Q159" s="215">
        <v>0</v>
      </c>
      <c r="R159" s="215">
        <f>Q159*H159</f>
        <v>0</v>
      </c>
      <c r="S159" s="215">
        <v>0</v>
      </c>
      <c r="T159" s="216">
        <f>S159*H159</f>
        <v>0</v>
      </c>
      <c r="AR159" s="25" t="s">
        <v>218</v>
      </c>
      <c r="AT159" s="25" t="s">
        <v>239</v>
      </c>
      <c r="AU159" s="25" t="s">
        <v>92</v>
      </c>
      <c r="AY159" s="25" t="s">
        <v>163</v>
      </c>
      <c r="BE159" s="217">
        <f>IF(N159="základní",J159,0)</f>
        <v>0</v>
      </c>
      <c r="BF159" s="217">
        <f>IF(N159="snížená",J159,0)</f>
        <v>0</v>
      </c>
      <c r="BG159" s="217">
        <f>IF(N159="zákl. přenesená",J159,0)</f>
        <v>0</v>
      </c>
      <c r="BH159" s="217">
        <f>IF(N159="sníž. přenesená",J159,0)</f>
        <v>0</v>
      </c>
      <c r="BI159" s="217">
        <f>IF(N159="nulová",J159,0)</f>
        <v>0</v>
      </c>
      <c r="BJ159" s="25" t="s">
        <v>25</v>
      </c>
      <c r="BK159" s="217">
        <f>ROUND(I159*H159,2)</f>
        <v>0</v>
      </c>
      <c r="BL159" s="25" t="s">
        <v>120</v>
      </c>
      <c r="BM159" s="25" t="s">
        <v>475</v>
      </c>
    </row>
    <row r="160" spans="2:65" s="1" customFormat="1" ht="13.5">
      <c r="B160" s="43"/>
      <c r="C160" s="65"/>
      <c r="D160" s="218" t="s">
        <v>172</v>
      </c>
      <c r="E160" s="65"/>
      <c r="F160" s="219" t="s">
        <v>476</v>
      </c>
      <c r="G160" s="65"/>
      <c r="H160" s="65"/>
      <c r="I160" s="174"/>
      <c r="J160" s="65"/>
      <c r="K160" s="65"/>
      <c r="L160" s="63"/>
      <c r="M160" s="220"/>
      <c r="N160" s="44"/>
      <c r="O160" s="44"/>
      <c r="P160" s="44"/>
      <c r="Q160" s="44"/>
      <c r="R160" s="44"/>
      <c r="S160" s="44"/>
      <c r="T160" s="80"/>
      <c r="AT160" s="25" t="s">
        <v>172</v>
      </c>
      <c r="AU160" s="25" t="s">
        <v>92</v>
      </c>
    </row>
    <row r="161" spans="2:65" s="12" customFormat="1" ht="13.5">
      <c r="B161" s="222"/>
      <c r="C161" s="223"/>
      <c r="D161" s="218" t="s">
        <v>176</v>
      </c>
      <c r="E161" s="224" t="s">
        <v>50</v>
      </c>
      <c r="F161" s="225" t="s">
        <v>477</v>
      </c>
      <c r="G161" s="223"/>
      <c r="H161" s="226" t="s">
        <v>50</v>
      </c>
      <c r="I161" s="227"/>
      <c r="J161" s="223"/>
      <c r="K161" s="223"/>
      <c r="L161" s="228"/>
      <c r="M161" s="229"/>
      <c r="N161" s="230"/>
      <c r="O161" s="230"/>
      <c r="P161" s="230"/>
      <c r="Q161" s="230"/>
      <c r="R161" s="230"/>
      <c r="S161" s="230"/>
      <c r="T161" s="231"/>
      <c r="AT161" s="232" t="s">
        <v>176</v>
      </c>
      <c r="AU161" s="232" t="s">
        <v>92</v>
      </c>
      <c r="AV161" s="12" t="s">
        <v>25</v>
      </c>
      <c r="AW161" s="12" t="s">
        <v>48</v>
      </c>
      <c r="AX161" s="12" t="s">
        <v>85</v>
      </c>
      <c r="AY161" s="232" t="s">
        <v>163</v>
      </c>
    </row>
    <row r="162" spans="2:65" s="13" customFormat="1" ht="13.5">
      <c r="B162" s="233"/>
      <c r="C162" s="234"/>
      <c r="D162" s="218" t="s">
        <v>176</v>
      </c>
      <c r="E162" s="245" t="s">
        <v>50</v>
      </c>
      <c r="F162" s="246" t="s">
        <v>462</v>
      </c>
      <c r="G162" s="234"/>
      <c r="H162" s="247">
        <v>27.3</v>
      </c>
      <c r="I162" s="239"/>
      <c r="J162" s="234"/>
      <c r="K162" s="234"/>
      <c r="L162" s="240"/>
      <c r="M162" s="241"/>
      <c r="N162" s="242"/>
      <c r="O162" s="242"/>
      <c r="P162" s="242"/>
      <c r="Q162" s="242"/>
      <c r="R162" s="242"/>
      <c r="S162" s="242"/>
      <c r="T162" s="243"/>
      <c r="AT162" s="244" t="s">
        <v>176</v>
      </c>
      <c r="AU162" s="244" t="s">
        <v>92</v>
      </c>
      <c r="AV162" s="13" t="s">
        <v>92</v>
      </c>
      <c r="AW162" s="13" t="s">
        <v>48</v>
      </c>
      <c r="AX162" s="13" t="s">
        <v>85</v>
      </c>
      <c r="AY162" s="244" t="s">
        <v>163</v>
      </c>
    </row>
    <row r="163" spans="2:65" s="12" customFormat="1" ht="13.5">
      <c r="B163" s="222"/>
      <c r="C163" s="223"/>
      <c r="D163" s="218" t="s">
        <v>176</v>
      </c>
      <c r="E163" s="224" t="s">
        <v>50</v>
      </c>
      <c r="F163" s="225" t="s">
        <v>458</v>
      </c>
      <c r="G163" s="223"/>
      <c r="H163" s="226" t="s">
        <v>50</v>
      </c>
      <c r="I163" s="227"/>
      <c r="J163" s="223"/>
      <c r="K163" s="223"/>
      <c r="L163" s="228"/>
      <c r="M163" s="229"/>
      <c r="N163" s="230"/>
      <c r="O163" s="230"/>
      <c r="P163" s="230"/>
      <c r="Q163" s="230"/>
      <c r="R163" s="230"/>
      <c r="S163" s="230"/>
      <c r="T163" s="231"/>
      <c r="AT163" s="232" t="s">
        <v>176</v>
      </c>
      <c r="AU163" s="232" t="s">
        <v>92</v>
      </c>
      <c r="AV163" s="12" t="s">
        <v>25</v>
      </c>
      <c r="AW163" s="12" t="s">
        <v>48</v>
      </c>
      <c r="AX163" s="12" t="s">
        <v>85</v>
      </c>
      <c r="AY163" s="232" t="s">
        <v>163</v>
      </c>
    </row>
    <row r="164" spans="2:65" s="13" customFormat="1" ht="13.5">
      <c r="B164" s="233"/>
      <c r="C164" s="234"/>
      <c r="D164" s="235" t="s">
        <v>176</v>
      </c>
      <c r="E164" s="236" t="s">
        <v>50</v>
      </c>
      <c r="F164" s="237" t="s">
        <v>459</v>
      </c>
      <c r="G164" s="234"/>
      <c r="H164" s="238">
        <v>127.2</v>
      </c>
      <c r="I164" s="239"/>
      <c r="J164" s="234"/>
      <c r="K164" s="234"/>
      <c r="L164" s="240"/>
      <c r="M164" s="241"/>
      <c r="N164" s="242"/>
      <c r="O164" s="242"/>
      <c r="P164" s="242"/>
      <c r="Q164" s="242"/>
      <c r="R164" s="242"/>
      <c r="S164" s="242"/>
      <c r="T164" s="243"/>
      <c r="AT164" s="244" t="s">
        <v>176</v>
      </c>
      <c r="AU164" s="244" t="s">
        <v>92</v>
      </c>
      <c r="AV164" s="13" t="s">
        <v>92</v>
      </c>
      <c r="AW164" s="13" t="s">
        <v>48</v>
      </c>
      <c r="AX164" s="13" t="s">
        <v>85</v>
      </c>
      <c r="AY164" s="244" t="s">
        <v>163</v>
      </c>
    </row>
    <row r="165" spans="2:65" s="1" customFormat="1" ht="22.5" customHeight="1">
      <c r="B165" s="43"/>
      <c r="C165" s="206" t="s">
        <v>251</v>
      </c>
      <c r="D165" s="206" t="s">
        <v>166</v>
      </c>
      <c r="E165" s="207" t="s">
        <v>478</v>
      </c>
      <c r="F165" s="208" t="s">
        <v>479</v>
      </c>
      <c r="G165" s="209" t="s">
        <v>198</v>
      </c>
      <c r="H165" s="210">
        <v>424</v>
      </c>
      <c r="I165" s="211"/>
      <c r="J165" s="212">
        <f>ROUND(I165*H165,2)</f>
        <v>0</v>
      </c>
      <c r="K165" s="208" t="s">
        <v>170</v>
      </c>
      <c r="L165" s="63"/>
      <c r="M165" s="213" t="s">
        <v>50</v>
      </c>
      <c r="N165" s="214" t="s">
        <v>56</v>
      </c>
      <c r="O165" s="44"/>
      <c r="P165" s="215">
        <f>O165*H165</f>
        <v>0</v>
      </c>
      <c r="Q165" s="215">
        <v>0</v>
      </c>
      <c r="R165" s="215">
        <f>Q165*H165</f>
        <v>0</v>
      </c>
      <c r="S165" s="215">
        <v>0</v>
      </c>
      <c r="T165" s="216">
        <f>S165*H165</f>
        <v>0</v>
      </c>
      <c r="AR165" s="25" t="s">
        <v>120</v>
      </c>
      <c r="AT165" s="25" t="s">
        <v>166</v>
      </c>
      <c r="AU165" s="25" t="s">
        <v>92</v>
      </c>
      <c r="AY165" s="25" t="s">
        <v>163</v>
      </c>
      <c r="BE165" s="217">
        <f>IF(N165="základní",J165,0)</f>
        <v>0</v>
      </c>
      <c r="BF165" s="217">
        <f>IF(N165="snížená",J165,0)</f>
        <v>0</v>
      </c>
      <c r="BG165" s="217">
        <f>IF(N165="zákl. přenesená",J165,0)</f>
        <v>0</v>
      </c>
      <c r="BH165" s="217">
        <f>IF(N165="sníž. přenesená",J165,0)</f>
        <v>0</v>
      </c>
      <c r="BI165" s="217">
        <f>IF(N165="nulová",J165,0)</f>
        <v>0</v>
      </c>
      <c r="BJ165" s="25" t="s">
        <v>25</v>
      </c>
      <c r="BK165" s="217">
        <f>ROUND(I165*H165,2)</f>
        <v>0</v>
      </c>
      <c r="BL165" s="25" t="s">
        <v>120</v>
      </c>
      <c r="BM165" s="25" t="s">
        <v>480</v>
      </c>
    </row>
    <row r="166" spans="2:65" s="1" customFormat="1" ht="27">
      <c r="B166" s="43"/>
      <c r="C166" s="65"/>
      <c r="D166" s="218" t="s">
        <v>172</v>
      </c>
      <c r="E166" s="65"/>
      <c r="F166" s="219" t="s">
        <v>481</v>
      </c>
      <c r="G166" s="65"/>
      <c r="H166" s="65"/>
      <c r="I166" s="174"/>
      <c r="J166" s="65"/>
      <c r="K166" s="65"/>
      <c r="L166" s="63"/>
      <c r="M166" s="220"/>
      <c r="N166" s="44"/>
      <c r="O166" s="44"/>
      <c r="P166" s="44"/>
      <c r="Q166" s="44"/>
      <c r="R166" s="44"/>
      <c r="S166" s="44"/>
      <c r="T166" s="80"/>
      <c r="AT166" s="25" t="s">
        <v>172</v>
      </c>
      <c r="AU166" s="25" t="s">
        <v>92</v>
      </c>
    </row>
    <row r="167" spans="2:65" s="1" customFormat="1" ht="121.5">
      <c r="B167" s="43"/>
      <c r="C167" s="65"/>
      <c r="D167" s="218" t="s">
        <v>174</v>
      </c>
      <c r="E167" s="65"/>
      <c r="F167" s="221" t="s">
        <v>482</v>
      </c>
      <c r="G167" s="65"/>
      <c r="H167" s="65"/>
      <c r="I167" s="174"/>
      <c r="J167" s="65"/>
      <c r="K167" s="65"/>
      <c r="L167" s="63"/>
      <c r="M167" s="220"/>
      <c r="N167" s="44"/>
      <c r="O167" s="44"/>
      <c r="P167" s="44"/>
      <c r="Q167" s="44"/>
      <c r="R167" s="44"/>
      <c r="S167" s="44"/>
      <c r="T167" s="80"/>
      <c r="AT167" s="25" t="s">
        <v>174</v>
      </c>
      <c r="AU167" s="25" t="s">
        <v>92</v>
      </c>
    </row>
    <row r="168" spans="2:65" s="12" customFormat="1" ht="13.5">
      <c r="B168" s="222"/>
      <c r="C168" s="223"/>
      <c r="D168" s="218" t="s">
        <v>176</v>
      </c>
      <c r="E168" s="224" t="s">
        <v>50</v>
      </c>
      <c r="F168" s="225" t="s">
        <v>456</v>
      </c>
      <c r="G168" s="223"/>
      <c r="H168" s="226" t="s">
        <v>50</v>
      </c>
      <c r="I168" s="227"/>
      <c r="J168" s="223"/>
      <c r="K168" s="223"/>
      <c r="L168" s="228"/>
      <c r="M168" s="229"/>
      <c r="N168" s="230"/>
      <c r="O168" s="230"/>
      <c r="P168" s="230"/>
      <c r="Q168" s="230"/>
      <c r="R168" s="230"/>
      <c r="S168" s="230"/>
      <c r="T168" s="231"/>
      <c r="AT168" s="232" t="s">
        <v>176</v>
      </c>
      <c r="AU168" s="232" t="s">
        <v>92</v>
      </c>
      <c r="AV168" s="12" t="s">
        <v>25</v>
      </c>
      <c r="AW168" s="12" t="s">
        <v>48</v>
      </c>
      <c r="AX168" s="12" t="s">
        <v>85</v>
      </c>
      <c r="AY168" s="232" t="s">
        <v>163</v>
      </c>
    </row>
    <row r="169" spans="2:65" s="13" customFormat="1" ht="13.5">
      <c r="B169" s="233"/>
      <c r="C169" s="234"/>
      <c r="D169" s="235" t="s">
        <v>176</v>
      </c>
      <c r="E169" s="236" t="s">
        <v>50</v>
      </c>
      <c r="F169" s="237" t="s">
        <v>468</v>
      </c>
      <c r="G169" s="234"/>
      <c r="H169" s="238">
        <v>424</v>
      </c>
      <c r="I169" s="239"/>
      <c r="J169" s="234"/>
      <c r="K169" s="234"/>
      <c r="L169" s="240"/>
      <c r="M169" s="241"/>
      <c r="N169" s="242"/>
      <c r="O169" s="242"/>
      <c r="P169" s="242"/>
      <c r="Q169" s="242"/>
      <c r="R169" s="242"/>
      <c r="S169" s="242"/>
      <c r="T169" s="243"/>
      <c r="AT169" s="244" t="s">
        <v>176</v>
      </c>
      <c r="AU169" s="244" t="s">
        <v>92</v>
      </c>
      <c r="AV169" s="13" t="s">
        <v>92</v>
      </c>
      <c r="AW169" s="13" t="s">
        <v>48</v>
      </c>
      <c r="AX169" s="13" t="s">
        <v>85</v>
      </c>
      <c r="AY169" s="244" t="s">
        <v>163</v>
      </c>
    </row>
    <row r="170" spans="2:65" s="1" customFormat="1" ht="22.5" customHeight="1">
      <c r="B170" s="43"/>
      <c r="C170" s="248" t="s">
        <v>226</v>
      </c>
      <c r="D170" s="248" t="s">
        <v>239</v>
      </c>
      <c r="E170" s="249" t="s">
        <v>483</v>
      </c>
      <c r="F170" s="250" t="s">
        <v>484</v>
      </c>
      <c r="G170" s="251" t="s">
        <v>485</v>
      </c>
      <c r="H170" s="252">
        <v>6.36</v>
      </c>
      <c r="I170" s="253"/>
      <c r="J170" s="254">
        <f>ROUND(I170*H170,2)</f>
        <v>0</v>
      </c>
      <c r="K170" s="250" t="s">
        <v>170</v>
      </c>
      <c r="L170" s="255"/>
      <c r="M170" s="256" t="s">
        <v>50</v>
      </c>
      <c r="N170" s="257" t="s">
        <v>56</v>
      </c>
      <c r="O170" s="44"/>
      <c r="P170" s="215">
        <f>O170*H170</f>
        <v>0</v>
      </c>
      <c r="Q170" s="215">
        <v>1E-3</v>
      </c>
      <c r="R170" s="215">
        <f>Q170*H170</f>
        <v>6.3600000000000002E-3</v>
      </c>
      <c r="S170" s="215">
        <v>0</v>
      </c>
      <c r="T170" s="216">
        <f>S170*H170</f>
        <v>0</v>
      </c>
      <c r="AR170" s="25" t="s">
        <v>218</v>
      </c>
      <c r="AT170" s="25" t="s">
        <v>239</v>
      </c>
      <c r="AU170" s="25" t="s">
        <v>92</v>
      </c>
      <c r="AY170" s="25" t="s">
        <v>163</v>
      </c>
      <c r="BE170" s="217">
        <f>IF(N170="základní",J170,0)</f>
        <v>0</v>
      </c>
      <c r="BF170" s="217">
        <f>IF(N170="snížená",J170,0)</f>
        <v>0</v>
      </c>
      <c r="BG170" s="217">
        <f>IF(N170="zákl. přenesená",J170,0)</f>
        <v>0</v>
      </c>
      <c r="BH170" s="217">
        <f>IF(N170="sníž. přenesená",J170,0)</f>
        <v>0</v>
      </c>
      <c r="BI170" s="217">
        <f>IF(N170="nulová",J170,0)</f>
        <v>0</v>
      </c>
      <c r="BJ170" s="25" t="s">
        <v>25</v>
      </c>
      <c r="BK170" s="217">
        <f>ROUND(I170*H170,2)</f>
        <v>0</v>
      </c>
      <c r="BL170" s="25" t="s">
        <v>120</v>
      </c>
      <c r="BM170" s="25" t="s">
        <v>486</v>
      </c>
    </row>
    <row r="171" spans="2:65" s="1" customFormat="1" ht="13.5">
      <c r="B171" s="43"/>
      <c r="C171" s="65"/>
      <c r="D171" s="218" t="s">
        <v>172</v>
      </c>
      <c r="E171" s="65"/>
      <c r="F171" s="219" t="s">
        <v>484</v>
      </c>
      <c r="G171" s="65"/>
      <c r="H171" s="65"/>
      <c r="I171" s="174"/>
      <c r="J171" s="65"/>
      <c r="K171" s="65"/>
      <c r="L171" s="63"/>
      <c r="M171" s="220"/>
      <c r="N171" s="44"/>
      <c r="O171" s="44"/>
      <c r="P171" s="44"/>
      <c r="Q171" s="44"/>
      <c r="R171" s="44"/>
      <c r="S171" s="44"/>
      <c r="T171" s="80"/>
      <c r="AT171" s="25" t="s">
        <v>172</v>
      </c>
      <c r="AU171" s="25" t="s">
        <v>92</v>
      </c>
    </row>
    <row r="172" spans="2:65" s="12" customFormat="1" ht="13.5">
      <c r="B172" s="222"/>
      <c r="C172" s="223"/>
      <c r="D172" s="218" t="s">
        <v>176</v>
      </c>
      <c r="E172" s="224" t="s">
        <v>50</v>
      </c>
      <c r="F172" s="225" t="s">
        <v>456</v>
      </c>
      <c r="G172" s="223"/>
      <c r="H172" s="226" t="s">
        <v>50</v>
      </c>
      <c r="I172" s="227"/>
      <c r="J172" s="223"/>
      <c r="K172" s="223"/>
      <c r="L172" s="228"/>
      <c r="M172" s="229"/>
      <c r="N172" s="230"/>
      <c r="O172" s="230"/>
      <c r="P172" s="230"/>
      <c r="Q172" s="230"/>
      <c r="R172" s="230"/>
      <c r="S172" s="230"/>
      <c r="T172" s="231"/>
      <c r="AT172" s="232" t="s">
        <v>176</v>
      </c>
      <c r="AU172" s="232" t="s">
        <v>92</v>
      </c>
      <c r="AV172" s="12" t="s">
        <v>25</v>
      </c>
      <c r="AW172" s="12" t="s">
        <v>48</v>
      </c>
      <c r="AX172" s="12" t="s">
        <v>85</v>
      </c>
      <c r="AY172" s="232" t="s">
        <v>163</v>
      </c>
    </row>
    <row r="173" spans="2:65" s="13" customFormat="1" ht="13.5">
      <c r="B173" s="233"/>
      <c r="C173" s="234"/>
      <c r="D173" s="235" t="s">
        <v>176</v>
      </c>
      <c r="E173" s="236" t="s">
        <v>50</v>
      </c>
      <c r="F173" s="237" t="s">
        <v>487</v>
      </c>
      <c r="G173" s="234"/>
      <c r="H173" s="238">
        <v>6.36</v>
      </c>
      <c r="I173" s="239"/>
      <c r="J173" s="234"/>
      <c r="K173" s="234"/>
      <c r="L173" s="240"/>
      <c r="M173" s="241"/>
      <c r="N173" s="242"/>
      <c r="O173" s="242"/>
      <c r="P173" s="242"/>
      <c r="Q173" s="242"/>
      <c r="R173" s="242"/>
      <c r="S173" s="242"/>
      <c r="T173" s="243"/>
      <c r="AT173" s="244" t="s">
        <v>176</v>
      </c>
      <c r="AU173" s="244" t="s">
        <v>92</v>
      </c>
      <c r="AV173" s="13" t="s">
        <v>92</v>
      </c>
      <c r="AW173" s="13" t="s">
        <v>48</v>
      </c>
      <c r="AX173" s="13" t="s">
        <v>85</v>
      </c>
      <c r="AY173" s="244" t="s">
        <v>163</v>
      </c>
    </row>
    <row r="174" spans="2:65" s="1" customFormat="1" ht="22.5" customHeight="1">
      <c r="B174" s="43"/>
      <c r="C174" s="206" t="s">
        <v>10</v>
      </c>
      <c r="D174" s="206" t="s">
        <v>166</v>
      </c>
      <c r="E174" s="207" t="s">
        <v>196</v>
      </c>
      <c r="F174" s="208" t="s">
        <v>197</v>
      </c>
      <c r="G174" s="209" t="s">
        <v>198</v>
      </c>
      <c r="H174" s="210">
        <v>423.5</v>
      </c>
      <c r="I174" s="211"/>
      <c r="J174" s="212">
        <f>ROUND(I174*H174,2)</f>
        <v>0</v>
      </c>
      <c r="K174" s="208" t="s">
        <v>170</v>
      </c>
      <c r="L174" s="63"/>
      <c r="M174" s="213" t="s">
        <v>50</v>
      </c>
      <c r="N174" s="214" t="s">
        <v>56</v>
      </c>
      <c r="O174" s="44"/>
      <c r="P174" s="215">
        <f>O174*H174</f>
        <v>0</v>
      </c>
      <c r="Q174" s="215">
        <v>0</v>
      </c>
      <c r="R174" s="215">
        <f>Q174*H174</f>
        <v>0</v>
      </c>
      <c r="S174" s="215">
        <v>0</v>
      </c>
      <c r="T174" s="216">
        <f>S174*H174</f>
        <v>0</v>
      </c>
      <c r="AR174" s="25" t="s">
        <v>120</v>
      </c>
      <c r="AT174" s="25" t="s">
        <v>166</v>
      </c>
      <c r="AU174" s="25" t="s">
        <v>92</v>
      </c>
      <c r="AY174" s="25" t="s">
        <v>163</v>
      </c>
      <c r="BE174" s="217">
        <f>IF(N174="základní",J174,0)</f>
        <v>0</v>
      </c>
      <c r="BF174" s="217">
        <f>IF(N174="snížená",J174,0)</f>
        <v>0</v>
      </c>
      <c r="BG174" s="217">
        <f>IF(N174="zákl. přenesená",J174,0)</f>
        <v>0</v>
      </c>
      <c r="BH174" s="217">
        <f>IF(N174="sníž. přenesená",J174,0)</f>
        <v>0</v>
      </c>
      <c r="BI174" s="217">
        <f>IF(N174="nulová",J174,0)</f>
        <v>0</v>
      </c>
      <c r="BJ174" s="25" t="s">
        <v>25</v>
      </c>
      <c r="BK174" s="217">
        <f>ROUND(I174*H174,2)</f>
        <v>0</v>
      </c>
      <c r="BL174" s="25" t="s">
        <v>120</v>
      </c>
      <c r="BM174" s="25" t="s">
        <v>199</v>
      </c>
    </row>
    <row r="175" spans="2:65" s="1" customFormat="1" ht="13.5">
      <c r="B175" s="43"/>
      <c r="C175" s="65"/>
      <c r="D175" s="218" t="s">
        <v>172</v>
      </c>
      <c r="E175" s="65"/>
      <c r="F175" s="219" t="s">
        <v>200</v>
      </c>
      <c r="G175" s="65"/>
      <c r="H175" s="65"/>
      <c r="I175" s="174"/>
      <c r="J175" s="65"/>
      <c r="K175" s="65"/>
      <c r="L175" s="63"/>
      <c r="M175" s="220"/>
      <c r="N175" s="44"/>
      <c r="O175" s="44"/>
      <c r="P175" s="44"/>
      <c r="Q175" s="44"/>
      <c r="R175" s="44"/>
      <c r="S175" s="44"/>
      <c r="T175" s="80"/>
      <c r="AT175" s="25" t="s">
        <v>172</v>
      </c>
      <c r="AU175" s="25" t="s">
        <v>92</v>
      </c>
    </row>
    <row r="176" spans="2:65" s="1" customFormat="1" ht="175.5">
      <c r="B176" s="43"/>
      <c r="C176" s="65"/>
      <c r="D176" s="218" t="s">
        <v>174</v>
      </c>
      <c r="E176" s="65"/>
      <c r="F176" s="221" t="s">
        <v>201</v>
      </c>
      <c r="G176" s="65"/>
      <c r="H176" s="65"/>
      <c r="I176" s="174"/>
      <c r="J176" s="65"/>
      <c r="K176" s="65"/>
      <c r="L176" s="63"/>
      <c r="M176" s="220"/>
      <c r="N176" s="44"/>
      <c r="O176" s="44"/>
      <c r="P176" s="44"/>
      <c r="Q176" s="44"/>
      <c r="R176" s="44"/>
      <c r="S176" s="44"/>
      <c r="T176" s="80"/>
      <c r="AT176" s="25" t="s">
        <v>174</v>
      </c>
      <c r="AU176" s="25" t="s">
        <v>92</v>
      </c>
    </row>
    <row r="177" spans="2:65" s="12" customFormat="1" ht="13.5">
      <c r="B177" s="222"/>
      <c r="C177" s="223"/>
      <c r="D177" s="218" t="s">
        <v>176</v>
      </c>
      <c r="E177" s="224" t="s">
        <v>50</v>
      </c>
      <c r="F177" s="225" t="s">
        <v>488</v>
      </c>
      <c r="G177" s="223"/>
      <c r="H177" s="226" t="s">
        <v>50</v>
      </c>
      <c r="I177" s="227"/>
      <c r="J177" s="223"/>
      <c r="K177" s="223"/>
      <c r="L177" s="228"/>
      <c r="M177" s="229"/>
      <c r="N177" s="230"/>
      <c r="O177" s="230"/>
      <c r="P177" s="230"/>
      <c r="Q177" s="230"/>
      <c r="R177" s="230"/>
      <c r="S177" s="230"/>
      <c r="T177" s="231"/>
      <c r="AT177" s="232" t="s">
        <v>176</v>
      </c>
      <c r="AU177" s="232" t="s">
        <v>92</v>
      </c>
      <c r="AV177" s="12" t="s">
        <v>25</v>
      </c>
      <c r="AW177" s="12" t="s">
        <v>48</v>
      </c>
      <c r="AX177" s="12" t="s">
        <v>85</v>
      </c>
      <c r="AY177" s="232" t="s">
        <v>163</v>
      </c>
    </row>
    <row r="178" spans="2:65" s="13" customFormat="1" ht="13.5">
      <c r="B178" s="233"/>
      <c r="C178" s="234"/>
      <c r="D178" s="218" t="s">
        <v>176</v>
      </c>
      <c r="E178" s="245" t="s">
        <v>50</v>
      </c>
      <c r="F178" s="246" t="s">
        <v>489</v>
      </c>
      <c r="G178" s="234"/>
      <c r="H178" s="247">
        <v>125</v>
      </c>
      <c r="I178" s="239"/>
      <c r="J178" s="234"/>
      <c r="K178" s="234"/>
      <c r="L178" s="240"/>
      <c r="M178" s="241"/>
      <c r="N178" s="242"/>
      <c r="O178" s="242"/>
      <c r="P178" s="242"/>
      <c r="Q178" s="242"/>
      <c r="R178" s="242"/>
      <c r="S178" s="242"/>
      <c r="T178" s="243"/>
      <c r="AT178" s="244" t="s">
        <v>176</v>
      </c>
      <c r="AU178" s="244" t="s">
        <v>92</v>
      </c>
      <c r="AV178" s="13" t="s">
        <v>92</v>
      </c>
      <c r="AW178" s="13" t="s">
        <v>48</v>
      </c>
      <c r="AX178" s="13" t="s">
        <v>85</v>
      </c>
      <c r="AY178" s="244" t="s">
        <v>163</v>
      </c>
    </row>
    <row r="179" spans="2:65" s="12" customFormat="1" ht="13.5">
      <c r="B179" s="222"/>
      <c r="C179" s="223"/>
      <c r="D179" s="218" t="s">
        <v>176</v>
      </c>
      <c r="E179" s="224" t="s">
        <v>50</v>
      </c>
      <c r="F179" s="225" t="s">
        <v>490</v>
      </c>
      <c r="G179" s="223"/>
      <c r="H179" s="226" t="s">
        <v>50</v>
      </c>
      <c r="I179" s="227"/>
      <c r="J179" s="223"/>
      <c r="K179" s="223"/>
      <c r="L179" s="228"/>
      <c r="M179" s="229"/>
      <c r="N179" s="230"/>
      <c r="O179" s="230"/>
      <c r="P179" s="230"/>
      <c r="Q179" s="230"/>
      <c r="R179" s="230"/>
      <c r="S179" s="230"/>
      <c r="T179" s="231"/>
      <c r="AT179" s="232" t="s">
        <v>176</v>
      </c>
      <c r="AU179" s="232" t="s">
        <v>92</v>
      </c>
      <c r="AV179" s="12" t="s">
        <v>25</v>
      </c>
      <c r="AW179" s="12" t="s">
        <v>48</v>
      </c>
      <c r="AX179" s="12" t="s">
        <v>85</v>
      </c>
      <c r="AY179" s="232" t="s">
        <v>163</v>
      </c>
    </row>
    <row r="180" spans="2:65" s="13" customFormat="1" ht="13.5">
      <c r="B180" s="233"/>
      <c r="C180" s="234"/>
      <c r="D180" s="218" t="s">
        <v>176</v>
      </c>
      <c r="E180" s="245" t="s">
        <v>50</v>
      </c>
      <c r="F180" s="246" t="s">
        <v>491</v>
      </c>
      <c r="G180" s="234"/>
      <c r="H180" s="247">
        <v>87</v>
      </c>
      <c r="I180" s="239"/>
      <c r="J180" s="234"/>
      <c r="K180" s="234"/>
      <c r="L180" s="240"/>
      <c r="M180" s="241"/>
      <c r="N180" s="242"/>
      <c r="O180" s="242"/>
      <c r="P180" s="242"/>
      <c r="Q180" s="242"/>
      <c r="R180" s="242"/>
      <c r="S180" s="242"/>
      <c r="T180" s="243"/>
      <c r="AT180" s="244" t="s">
        <v>176</v>
      </c>
      <c r="AU180" s="244" t="s">
        <v>92</v>
      </c>
      <c r="AV180" s="13" t="s">
        <v>92</v>
      </c>
      <c r="AW180" s="13" t="s">
        <v>48</v>
      </c>
      <c r="AX180" s="13" t="s">
        <v>85</v>
      </c>
      <c r="AY180" s="244" t="s">
        <v>163</v>
      </c>
    </row>
    <row r="181" spans="2:65" s="12" customFormat="1" ht="13.5">
      <c r="B181" s="222"/>
      <c r="C181" s="223"/>
      <c r="D181" s="218" t="s">
        <v>176</v>
      </c>
      <c r="E181" s="224" t="s">
        <v>50</v>
      </c>
      <c r="F181" s="225" t="s">
        <v>492</v>
      </c>
      <c r="G181" s="223"/>
      <c r="H181" s="226" t="s">
        <v>50</v>
      </c>
      <c r="I181" s="227"/>
      <c r="J181" s="223"/>
      <c r="K181" s="223"/>
      <c r="L181" s="228"/>
      <c r="M181" s="229"/>
      <c r="N181" s="230"/>
      <c r="O181" s="230"/>
      <c r="P181" s="230"/>
      <c r="Q181" s="230"/>
      <c r="R181" s="230"/>
      <c r="S181" s="230"/>
      <c r="T181" s="231"/>
      <c r="AT181" s="232" t="s">
        <v>176</v>
      </c>
      <c r="AU181" s="232" t="s">
        <v>92</v>
      </c>
      <c r="AV181" s="12" t="s">
        <v>25</v>
      </c>
      <c r="AW181" s="12" t="s">
        <v>48</v>
      </c>
      <c r="AX181" s="12" t="s">
        <v>85</v>
      </c>
      <c r="AY181" s="232" t="s">
        <v>163</v>
      </c>
    </row>
    <row r="182" spans="2:65" s="13" customFormat="1" ht="13.5">
      <c r="B182" s="233"/>
      <c r="C182" s="234"/>
      <c r="D182" s="218" t="s">
        <v>176</v>
      </c>
      <c r="E182" s="245" t="s">
        <v>50</v>
      </c>
      <c r="F182" s="246" t="s">
        <v>493</v>
      </c>
      <c r="G182" s="234"/>
      <c r="H182" s="247">
        <v>181</v>
      </c>
      <c r="I182" s="239"/>
      <c r="J182" s="234"/>
      <c r="K182" s="234"/>
      <c r="L182" s="240"/>
      <c r="M182" s="241"/>
      <c r="N182" s="242"/>
      <c r="O182" s="242"/>
      <c r="P182" s="242"/>
      <c r="Q182" s="242"/>
      <c r="R182" s="242"/>
      <c r="S182" s="242"/>
      <c r="T182" s="243"/>
      <c r="AT182" s="244" t="s">
        <v>176</v>
      </c>
      <c r="AU182" s="244" t="s">
        <v>92</v>
      </c>
      <c r="AV182" s="13" t="s">
        <v>92</v>
      </c>
      <c r="AW182" s="13" t="s">
        <v>48</v>
      </c>
      <c r="AX182" s="13" t="s">
        <v>85</v>
      </c>
      <c r="AY182" s="244" t="s">
        <v>163</v>
      </c>
    </row>
    <row r="183" spans="2:65" s="12" customFormat="1" ht="13.5">
      <c r="B183" s="222"/>
      <c r="C183" s="223"/>
      <c r="D183" s="218" t="s">
        <v>176</v>
      </c>
      <c r="E183" s="224" t="s">
        <v>50</v>
      </c>
      <c r="F183" s="225" t="s">
        <v>494</v>
      </c>
      <c r="G183" s="223"/>
      <c r="H183" s="226" t="s">
        <v>50</v>
      </c>
      <c r="I183" s="227"/>
      <c r="J183" s="223"/>
      <c r="K183" s="223"/>
      <c r="L183" s="228"/>
      <c r="M183" s="229"/>
      <c r="N183" s="230"/>
      <c r="O183" s="230"/>
      <c r="P183" s="230"/>
      <c r="Q183" s="230"/>
      <c r="R183" s="230"/>
      <c r="S183" s="230"/>
      <c r="T183" s="231"/>
      <c r="AT183" s="232" t="s">
        <v>176</v>
      </c>
      <c r="AU183" s="232" t="s">
        <v>92</v>
      </c>
      <c r="AV183" s="12" t="s">
        <v>25</v>
      </c>
      <c r="AW183" s="12" t="s">
        <v>48</v>
      </c>
      <c r="AX183" s="12" t="s">
        <v>85</v>
      </c>
      <c r="AY183" s="232" t="s">
        <v>163</v>
      </c>
    </row>
    <row r="184" spans="2:65" s="13" customFormat="1" ht="13.5">
      <c r="B184" s="233"/>
      <c r="C184" s="234"/>
      <c r="D184" s="235" t="s">
        <v>176</v>
      </c>
      <c r="E184" s="236" t="s">
        <v>50</v>
      </c>
      <c r="F184" s="237" t="s">
        <v>495</v>
      </c>
      <c r="G184" s="234"/>
      <c r="H184" s="238">
        <v>30.5</v>
      </c>
      <c r="I184" s="239"/>
      <c r="J184" s="234"/>
      <c r="K184" s="234"/>
      <c r="L184" s="240"/>
      <c r="M184" s="241"/>
      <c r="N184" s="242"/>
      <c r="O184" s="242"/>
      <c r="P184" s="242"/>
      <c r="Q184" s="242"/>
      <c r="R184" s="242"/>
      <c r="S184" s="242"/>
      <c r="T184" s="243"/>
      <c r="AT184" s="244" t="s">
        <v>176</v>
      </c>
      <c r="AU184" s="244" t="s">
        <v>92</v>
      </c>
      <c r="AV184" s="13" t="s">
        <v>92</v>
      </c>
      <c r="AW184" s="13" t="s">
        <v>48</v>
      </c>
      <c r="AX184" s="13" t="s">
        <v>85</v>
      </c>
      <c r="AY184" s="244" t="s">
        <v>163</v>
      </c>
    </row>
    <row r="185" spans="2:65" s="1" customFormat="1" ht="22.5" customHeight="1">
      <c r="B185" s="43"/>
      <c r="C185" s="206" t="s">
        <v>269</v>
      </c>
      <c r="D185" s="206" t="s">
        <v>166</v>
      </c>
      <c r="E185" s="207" t="s">
        <v>496</v>
      </c>
      <c r="F185" s="208" t="s">
        <v>497</v>
      </c>
      <c r="G185" s="209" t="s">
        <v>198</v>
      </c>
      <c r="H185" s="210">
        <v>202</v>
      </c>
      <c r="I185" s="211"/>
      <c r="J185" s="212">
        <f>ROUND(I185*H185,2)</f>
        <v>0</v>
      </c>
      <c r="K185" s="208" t="s">
        <v>170</v>
      </c>
      <c r="L185" s="63"/>
      <c r="M185" s="213" t="s">
        <v>50</v>
      </c>
      <c r="N185" s="214" t="s">
        <v>56</v>
      </c>
      <c r="O185" s="44"/>
      <c r="P185" s="215">
        <f>O185*H185</f>
        <v>0</v>
      </c>
      <c r="Q185" s="215">
        <v>0</v>
      </c>
      <c r="R185" s="215">
        <f>Q185*H185</f>
        <v>0</v>
      </c>
      <c r="S185" s="215">
        <v>0</v>
      </c>
      <c r="T185" s="216">
        <f>S185*H185</f>
        <v>0</v>
      </c>
      <c r="AR185" s="25" t="s">
        <v>120</v>
      </c>
      <c r="AT185" s="25" t="s">
        <v>166</v>
      </c>
      <c r="AU185" s="25" t="s">
        <v>92</v>
      </c>
      <c r="AY185" s="25" t="s">
        <v>163</v>
      </c>
      <c r="BE185" s="217">
        <f>IF(N185="základní",J185,0)</f>
        <v>0</v>
      </c>
      <c r="BF185" s="217">
        <f>IF(N185="snížená",J185,0)</f>
        <v>0</v>
      </c>
      <c r="BG185" s="217">
        <f>IF(N185="zákl. přenesená",J185,0)</f>
        <v>0</v>
      </c>
      <c r="BH185" s="217">
        <f>IF(N185="sníž. přenesená",J185,0)</f>
        <v>0</v>
      </c>
      <c r="BI185" s="217">
        <f>IF(N185="nulová",J185,0)</f>
        <v>0</v>
      </c>
      <c r="BJ185" s="25" t="s">
        <v>25</v>
      </c>
      <c r="BK185" s="217">
        <f>ROUND(I185*H185,2)</f>
        <v>0</v>
      </c>
      <c r="BL185" s="25" t="s">
        <v>120</v>
      </c>
      <c r="BM185" s="25" t="s">
        <v>498</v>
      </c>
    </row>
    <row r="186" spans="2:65" s="1" customFormat="1" ht="27">
      <c r="B186" s="43"/>
      <c r="C186" s="65"/>
      <c r="D186" s="218" t="s">
        <v>172</v>
      </c>
      <c r="E186" s="65"/>
      <c r="F186" s="219" t="s">
        <v>499</v>
      </c>
      <c r="G186" s="65"/>
      <c r="H186" s="65"/>
      <c r="I186" s="174"/>
      <c r="J186" s="65"/>
      <c r="K186" s="65"/>
      <c r="L186" s="63"/>
      <c r="M186" s="220"/>
      <c r="N186" s="44"/>
      <c r="O186" s="44"/>
      <c r="P186" s="44"/>
      <c r="Q186" s="44"/>
      <c r="R186" s="44"/>
      <c r="S186" s="44"/>
      <c r="T186" s="80"/>
      <c r="AT186" s="25" t="s">
        <v>172</v>
      </c>
      <c r="AU186" s="25" t="s">
        <v>92</v>
      </c>
    </row>
    <row r="187" spans="2:65" s="1" customFormat="1" ht="67.5">
      <c r="B187" s="43"/>
      <c r="C187" s="65"/>
      <c r="D187" s="218" t="s">
        <v>174</v>
      </c>
      <c r="E187" s="65"/>
      <c r="F187" s="221" t="s">
        <v>500</v>
      </c>
      <c r="G187" s="65"/>
      <c r="H187" s="65"/>
      <c r="I187" s="174"/>
      <c r="J187" s="65"/>
      <c r="K187" s="65"/>
      <c r="L187" s="63"/>
      <c r="M187" s="220"/>
      <c r="N187" s="44"/>
      <c r="O187" s="44"/>
      <c r="P187" s="44"/>
      <c r="Q187" s="44"/>
      <c r="R187" s="44"/>
      <c r="S187" s="44"/>
      <c r="T187" s="80"/>
      <c r="AT187" s="25" t="s">
        <v>174</v>
      </c>
      <c r="AU187" s="25" t="s">
        <v>92</v>
      </c>
    </row>
    <row r="188" spans="2:65" s="12" customFormat="1" ht="13.5">
      <c r="B188" s="222"/>
      <c r="C188" s="223"/>
      <c r="D188" s="218" t="s">
        <v>176</v>
      </c>
      <c r="E188" s="224" t="s">
        <v>50</v>
      </c>
      <c r="F188" s="225" t="s">
        <v>501</v>
      </c>
      <c r="G188" s="223"/>
      <c r="H188" s="226" t="s">
        <v>50</v>
      </c>
      <c r="I188" s="227"/>
      <c r="J188" s="223"/>
      <c r="K188" s="223"/>
      <c r="L188" s="228"/>
      <c r="M188" s="229"/>
      <c r="N188" s="230"/>
      <c r="O188" s="230"/>
      <c r="P188" s="230"/>
      <c r="Q188" s="230"/>
      <c r="R188" s="230"/>
      <c r="S188" s="230"/>
      <c r="T188" s="231"/>
      <c r="AT188" s="232" t="s">
        <v>176</v>
      </c>
      <c r="AU188" s="232" t="s">
        <v>92</v>
      </c>
      <c r="AV188" s="12" t="s">
        <v>25</v>
      </c>
      <c r="AW188" s="12" t="s">
        <v>48</v>
      </c>
      <c r="AX188" s="12" t="s">
        <v>85</v>
      </c>
      <c r="AY188" s="232" t="s">
        <v>163</v>
      </c>
    </row>
    <row r="189" spans="2:65" s="13" customFormat="1" ht="13.5">
      <c r="B189" s="233"/>
      <c r="C189" s="234"/>
      <c r="D189" s="218" t="s">
        <v>176</v>
      </c>
      <c r="E189" s="245" t="s">
        <v>50</v>
      </c>
      <c r="F189" s="246" t="s">
        <v>502</v>
      </c>
      <c r="G189" s="234"/>
      <c r="H189" s="247">
        <v>202</v>
      </c>
      <c r="I189" s="239"/>
      <c r="J189" s="234"/>
      <c r="K189" s="234"/>
      <c r="L189" s="240"/>
      <c r="M189" s="241"/>
      <c r="N189" s="242"/>
      <c r="O189" s="242"/>
      <c r="P189" s="242"/>
      <c r="Q189" s="242"/>
      <c r="R189" s="242"/>
      <c r="S189" s="242"/>
      <c r="T189" s="243"/>
      <c r="AT189" s="244" t="s">
        <v>176</v>
      </c>
      <c r="AU189" s="244" t="s">
        <v>92</v>
      </c>
      <c r="AV189" s="13" t="s">
        <v>92</v>
      </c>
      <c r="AW189" s="13" t="s">
        <v>48</v>
      </c>
      <c r="AX189" s="13" t="s">
        <v>85</v>
      </c>
      <c r="AY189" s="244" t="s">
        <v>163</v>
      </c>
    </row>
    <row r="190" spans="2:65" s="11" customFormat="1" ht="29.85" customHeight="1">
      <c r="B190" s="189"/>
      <c r="C190" s="190"/>
      <c r="D190" s="203" t="s">
        <v>84</v>
      </c>
      <c r="E190" s="204" t="s">
        <v>206</v>
      </c>
      <c r="F190" s="204" t="s">
        <v>207</v>
      </c>
      <c r="G190" s="190"/>
      <c r="H190" s="190"/>
      <c r="I190" s="193"/>
      <c r="J190" s="205">
        <f>BK190</f>
        <v>0</v>
      </c>
      <c r="K190" s="190"/>
      <c r="L190" s="195"/>
      <c r="M190" s="196"/>
      <c r="N190" s="197"/>
      <c r="O190" s="197"/>
      <c r="P190" s="198">
        <f>SUM(P191:P243)</f>
        <v>0</v>
      </c>
      <c r="Q190" s="197"/>
      <c r="R190" s="198">
        <f>SUM(R191:R243)</f>
        <v>503.96812</v>
      </c>
      <c r="S190" s="197"/>
      <c r="T190" s="199">
        <f>SUM(T191:T243)</f>
        <v>0</v>
      </c>
      <c r="AR190" s="200" t="s">
        <v>25</v>
      </c>
      <c r="AT190" s="201" t="s">
        <v>84</v>
      </c>
      <c r="AU190" s="201" t="s">
        <v>25</v>
      </c>
      <c r="AY190" s="200" t="s">
        <v>163</v>
      </c>
      <c r="BK190" s="202">
        <f>SUM(BK191:BK243)</f>
        <v>0</v>
      </c>
    </row>
    <row r="191" spans="2:65" s="1" customFormat="1" ht="22.5" customHeight="1">
      <c r="B191" s="43"/>
      <c r="C191" s="206" t="s">
        <v>284</v>
      </c>
      <c r="D191" s="206" t="s">
        <v>166</v>
      </c>
      <c r="E191" s="207" t="s">
        <v>209</v>
      </c>
      <c r="F191" s="208" t="s">
        <v>210</v>
      </c>
      <c r="G191" s="209" t="s">
        <v>198</v>
      </c>
      <c r="H191" s="210">
        <v>383</v>
      </c>
      <c r="I191" s="211"/>
      <c r="J191" s="212">
        <f>ROUND(I191*H191,2)</f>
        <v>0</v>
      </c>
      <c r="K191" s="208" t="s">
        <v>170</v>
      </c>
      <c r="L191" s="63"/>
      <c r="M191" s="213" t="s">
        <v>50</v>
      </c>
      <c r="N191" s="214" t="s">
        <v>56</v>
      </c>
      <c r="O191" s="44"/>
      <c r="P191" s="215">
        <f>O191*H191</f>
        <v>0</v>
      </c>
      <c r="Q191" s="215">
        <v>0.27994000000000002</v>
      </c>
      <c r="R191" s="215">
        <f>Q191*H191</f>
        <v>107.21702000000001</v>
      </c>
      <c r="S191" s="215">
        <v>0</v>
      </c>
      <c r="T191" s="216">
        <f>S191*H191</f>
        <v>0</v>
      </c>
      <c r="AR191" s="25" t="s">
        <v>120</v>
      </c>
      <c r="AT191" s="25" t="s">
        <v>166</v>
      </c>
      <c r="AU191" s="25" t="s">
        <v>92</v>
      </c>
      <c r="AY191" s="25" t="s">
        <v>163</v>
      </c>
      <c r="BE191" s="217">
        <f>IF(N191="základní",J191,0)</f>
        <v>0</v>
      </c>
      <c r="BF191" s="217">
        <f>IF(N191="snížená",J191,0)</f>
        <v>0</v>
      </c>
      <c r="BG191" s="217">
        <f>IF(N191="zákl. přenesená",J191,0)</f>
        <v>0</v>
      </c>
      <c r="BH191" s="217">
        <f>IF(N191="sníž. přenesená",J191,0)</f>
        <v>0</v>
      </c>
      <c r="BI191" s="217">
        <f>IF(N191="nulová",J191,0)</f>
        <v>0</v>
      </c>
      <c r="BJ191" s="25" t="s">
        <v>25</v>
      </c>
      <c r="BK191" s="217">
        <f>ROUND(I191*H191,2)</f>
        <v>0</v>
      </c>
      <c r="BL191" s="25" t="s">
        <v>120</v>
      </c>
      <c r="BM191" s="25" t="s">
        <v>211</v>
      </c>
    </row>
    <row r="192" spans="2:65" s="1" customFormat="1" ht="13.5">
      <c r="B192" s="43"/>
      <c r="C192" s="65"/>
      <c r="D192" s="218" t="s">
        <v>172</v>
      </c>
      <c r="E192" s="65"/>
      <c r="F192" s="219" t="s">
        <v>212</v>
      </c>
      <c r="G192" s="65"/>
      <c r="H192" s="65"/>
      <c r="I192" s="174"/>
      <c r="J192" s="65"/>
      <c r="K192" s="65"/>
      <c r="L192" s="63"/>
      <c r="M192" s="220"/>
      <c r="N192" s="44"/>
      <c r="O192" s="44"/>
      <c r="P192" s="44"/>
      <c r="Q192" s="44"/>
      <c r="R192" s="44"/>
      <c r="S192" s="44"/>
      <c r="T192" s="80"/>
      <c r="AT192" s="25" t="s">
        <v>172</v>
      </c>
      <c r="AU192" s="25" t="s">
        <v>92</v>
      </c>
    </row>
    <row r="193" spans="2:65" s="12" customFormat="1" ht="13.5">
      <c r="B193" s="222"/>
      <c r="C193" s="223"/>
      <c r="D193" s="218" t="s">
        <v>176</v>
      </c>
      <c r="E193" s="224" t="s">
        <v>50</v>
      </c>
      <c r="F193" s="225" t="s">
        <v>503</v>
      </c>
      <c r="G193" s="223"/>
      <c r="H193" s="226" t="s">
        <v>50</v>
      </c>
      <c r="I193" s="227"/>
      <c r="J193" s="223"/>
      <c r="K193" s="223"/>
      <c r="L193" s="228"/>
      <c r="M193" s="229"/>
      <c r="N193" s="230"/>
      <c r="O193" s="230"/>
      <c r="P193" s="230"/>
      <c r="Q193" s="230"/>
      <c r="R193" s="230"/>
      <c r="S193" s="230"/>
      <c r="T193" s="231"/>
      <c r="AT193" s="232" t="s">
        <v>176</v>
      </c>
      <c r="AU193" s="232" t="s">
        <v>92</v>
      </c>
      <c r="AV193" s="12" t="s">
        <v>25</v>
      </c>
      <c r="AW193" s="12" t="s">
        <v>48</v>
      </c>
      <c r="AX193" s="12" t="s">
        <v>85</v>
      </c>
      <c r="AY193" s="232" t="s">
        <v>163</v>
      </c>
    </row>
    <row r="194" spans="2:65" s="13" customFormat="1" ht="13.5">
      <c r="B194" s="233"/>
      <c r="C194" s="234"/>
      <c r="D194" s="218" t="s">
        <v>176</v>
      </c>
      <c r="E194" s="245" t="s">
        <v>50</v>
      </c>
      <c r="F194" s="246" t="s">
        <v>504</v>
      </c>
      <c r="G194" s="234"/>
      <c r="H194" s="247">
        <v>120</v>
      </c>
      <c r="I194" s="239"/>
      <c r="J194" s="234"/>
      <c r="K194" s="234"/>
      <c r="L194" s="240"/>
      <c r="M194" s="241"/>
      <c r="N194" s="242"/>
      <c r="O194" s="242"/>
      <c r="P194" s="242"/>
      <c r="Q194" s="242"/>
      <c r="R194" s="242"/>
      <c r="S194" s="242"/>
      <c r="T194" s="243"/>
      <c r="AT194" s="244" t="s">
        <v>176</v>
      </c>
      <c r="AU194" s="244" t="s">
        <v>92</v>
      </c>
      <c r="AV194" s="13" t="s">
        <v>92</v>
      </c>
      <c r="AW194" s="13" t="s">
        <v>48</v>
      </c>
      <c r="AX194" s="13" t="s">
        <v>85</v>
      </c>
      <c r="AY194" s="244" t="s">
        <v>163</v>
      </c>
    </row>
    <row r="195" spans="2:65" s="12" customFormat="1" ht="13.5">
      <c r="B195" s="222"/>
      <c r="C195" s="223"/>
      <c r="D195" s="218" t="s">
        <v>176</v>
      </c>
      <c r="E195" s="224" t="s">
        <v>50</v>
      </c>
      <c r="F195" s="225" t="s">
        <v>505</v>
      </c>
      <c r="G195" s="223"/>
      <c r="H195" s="226" t="s">
        <v>50</v>
      </c>
      <c r="I195" s="227"/>
      <c r="J195" s="223"/>
      <c r="K195" s="223"/>
      <c r="L195" s="228"/>
      <c r="M195" s="229"/>
      <c r="N195" s="230"/>
      <c r="O195" s="230"/>
      <c r="P195" s="230"/>
      <c r="Q195" s="230"/>
      <c r="R195" s="230"/>
      <c r="S195" s="230"/>
      <c r="T195" s="231"/>
      <c r="AT195" s="232" t="s">
        <v>176</v>
      </c>
      <c r="AU195" s="232" t="s">
        <v>92</v>
      </c>
      <c r="AV195" s="12" t="s">
        <v>25</v>
      </c>
      <c r="AW195" s="12" t="s">
        <v>48</v>
      </c>
      <c r="AX195" s="12" t="s">
        <v>85</v>
      </c>
      <c r="AY195" s="232" t="s">
        <v>163</v>
      </c>
    </row>
    <row r="196" spans="2:65" s="13" customFormat="1" ht="13.5">
      <c r="B196" s="233"/>
      <c r="C196" s="234"/>
      <c r="D196" s="218" t="s">
        <v>176</v>
      </c>
      <c r="E196" s="245" t="s">
        <v>50</v>
      </c>
      <c r="F196" s="246" t="s">
        <v>506</v>
      </c>
      <c r="G196" s="234"/>
      <c r="H196" s="247">
        <v>82</v>
      </c>
      <c r="I196" s="239"/>
      <c r="J196" s="234"/>
      <c r="K196" s="234"/>
      <c r="L196" s="240"/>
      <c r="M196" s="241"/>
      <c r="N196" s="242"/>
      <c r="O196" s="242"/>
      <c r="P196" s="242"/>
      <c r="Q196" s="242"/>
      <c r="R196" s="242"/>
      <c r="S196" s="242"/>
      <c r="T196" s="243"/>
      <c r="AT196" s="244" t="s">
        <v>176</v>
      </c>
      <c r="AU196" s="244" t="s">
        <v>92</v>
      </c>
      <c r="AV196" s="13" t="s">
        <v>92</v>
      </c>
      <c r="AW196" s="13" t="s">
        <v>48</v>
      </c>
      <c r="AX196" s="13" t="s">
        <v>85</v>
      </c>
      <c r="AY196" s="244" t="s">
        <v>163</v>
      </c>
    </row>
    <row r="197" spans="2:65" s="12" customFormat="1" ht="13.5">
      <c r="B197" s="222"/>
      <c r="C197" s="223"/>
      <c r="D197" s="218" t="s">
        <v>176</v>
      </c>
      <c r="E197" s="224" t="s">
        <v>50</v>
      </c>
      <c r="F197" s="225" t="s">
        <v>507</v>
      </c>
      <c r="G197" s="223"/>
      <c r="H197" s="226" t="s">
        <v>50</v>
      </c>
      <c r="I197" s="227"/>
      <c r="J197" s="223"/>
      <c r="K197" s="223"/>
      <c r="L197" s="228"/>
      <c r="M197" s="229"/>
      <c r="N197" s="230"/>
      <c r="O197" s="230"/>
      <c r="P197" s="230"/>
      <c r="Q197" s="230"/>
      <c r="R197" s="230"/>
      <c r="S197" s="230"/>
      <c r="T197" s="231"/>
      <c r="AT197" s="232" t="s">
        <v>176</v>
      </c>
      <c r="AU197" s="232" t="s">
        <v>92</v>
      </c>
      <c r="AV197" s="12" t="s">
        <v>25</v>
      </c>
      <c r="AW197" s="12" t="s">
        <v>48</v>
      </c>
      <c r="AX197" s="12" t="s">
        <v>85</v>
      </c>
      <c r="AY197" s="232" t="s">
        <v>163</v>
      </c>
    </row>
    <row r="198" spans="2:65" s="13" customFormat="1" ht="13.5">
      <c r="B198" s="233"/>
      <c r="C198" s="234"/>
      <c r="D198" s="235" t="s">
        <v>176</v>
      </c>
      <c r="E198" s="236" t="s">
        <v>50</v>
      </c>
      <c r="F198" s="237" t="s">
        <v>493</v>
      </c>
      <c r="G198" s="234"/>
      <c r="H198" s="238">
        <v>181</v>
      </c>
      <c r="I198" s="239"/>
      <c r="J198" s="234"/>
      <c r="K198" s="234"/>
      <c r="L198" s="240"/>
      <c r="M198" s="241"/>
      <c r="N198" s="242"/>
      <c r="O198" s="242"/>
      <c r="P198" s="242"/>
      <c r="Q198" s="242"/>
      <c r="R198" s="242"/>
      <c r="S198" s="242"/>
      <c r="T198" s="243"/>
      <c r="AT198" s="244" t="s">
        <v>176</v>
      </c>
      <c r="AU198" s="244" t="s">
        <v>92</v>
      </c>
      <c r="AV198" s="13" t="s">
        <v>92</v>
      </c>
      <c r="AW198" s="13" t="s">
        <v>48</v>
      </c>
      <c r="AX198" s="13" t="s">
        <v>85</v>
      </c>
      <c r="AY198" s="244" t="s">
        <v>163</v>
      </c>
    </row>
    <row r="199" spans="2:65" s="1" customFormat="1" ht="22.5" customHeight="1">
      <c r="B199" s="43"/>
      <c r="C199" s="206" t="s">
        <v>292</v>
      </c>
      <c r="D199" s="206" t="s">
        <v>166</v>
      </c>
      <c r="E199" s="207" t="s">
        <v>214</v>
      </c>
      <c r="F199" s="208" t="s">
        <v>215</v>
      </c>
      <c r="G199" s="209" t="s">
        <v>198</v>
      </c>
      <c r="H199" s="210">
        <v>393</v>
      </c>
      <c r="I199" s="211"/>
      <c r="J199" s="212">
        <f>ROUND(I199*H199,2)</f>
        <v>0</v>
      </c>
      <c r="K199" s="208" t="s">
        <v>170</v>
      </c>
      <c r="L199" s="63"/>
      <c r="M199" s="213" t="s">
        <v>50</v>
      </c>
      <c r="N199" s="214" t="s">
        <v>56</v>
      </c>
      <c r="O199" s="44"/>
      <c r="P199" s="215">
        <f>O199*H199</f>
        <v>0</v>
      </c>
      <c r="Q199" s="215">
        <v>0.378</v>
      </c>
      <c r="R199" s="215">
        <f>Q199*H199</f>
        <v>148.554</v>
      </c>
      <c r="S199" s="215">
        <v>0</v>
      </c>
      <c r="T199" s="216">
        <f>S199*H199</f>
        <v>0</v>
      </c>
      <c r="AR199" s="25" t="s">
        <v>120</v>
      </c>
      <c r="AT199" s="25" t="s">
        <v>166</v>
      </c>
      <c r="AU199" s="25" t="s">
        <v>92</v>
      </c>
      <c r="AY199" s="25" t="s">
        <v>163</v>
      </c>
      <c r="BE199" s="217">
        <f>IF(N199="základní",J199,0)</f>
        <v>0</v>
      </c>
      <c r="BF199" s="217">
        <f>IF(N199="snížená",J199,0)</f>
        <v>0</v>
      </c>
      <c r="BG199" s="217">
        <f>IF(N199="zákl. přenesená",J199,0)</f>
        <v>0</v>
      </c>
      <c r="BH199" s="217">
        <f>IF(N199="sníž. přenesená",J199,0)</f>
        <v>0</v>
      </c>
      <c r="BI199" s="217">
        <f>IF(N199="nulová",J199,0)</f>
        <v>0</v>
      </c>
      <c r="BJ199" s="25" t="s">
        <v>25</v>
      </c>
      <c r="BK199" s="217">
        <f>ROUND(I199*H199,2)</f>
        <v>0</v>
      </c>
      <c r="BL199" s="25" t="s">
        <v>120</v>
      </c>
      <c r="BM199" s="25" t="s">
        <v>216</v>
      </c>
    </row>
    <row r="200" spans="2:65" s="1" customFormat="1" ht="13.5">
      <c r="B200" s="43"/>
      <c r="C200" s="65"/>
      <c r="D200" s="218" t="s">
        <v>172</v>
      </c>
      <c r="E200" s="65"/>
      <c r="F200" s="219" t="s">
        <v>217</v>
      </c>
      <c r="G200" s="65"/>
      <c r="H200" s="65"/>
      <c r="I200" s="174"/>
      <c r="J200" s="65"/>
      <c r="K200" s="65"/>
      <c r="L200" s="63"/>
      <c r="M200" s="220"/>
      <c r="N200" s="44"/>
      <c r="O200" s="44"/>
      <c r="P200" s="44"/>
      <c r="Q200" s="44"/>
      <c r="R200" s="44"/>
      <c r="S200" s="44"/>
      <c r="T200" s="80"/>
      <c r="AT200" s="25" t="s">
        <v>172</v>
      </c>
      <c r="AU200" s="25" t="s">
        <v>92</v>
      </c>
    </row>
    <row r="201" spans="2:65" s="12" customFormat="1" ht="13.5">
      <c r="B201" s="222"/>
      <c r="C201" s="223"/>
      <c r="D201" s="218" t="s">
        <v>176</v>
      </c>
      <c r="E201" s="224" t="s">
        <v>50</v>
      </c>
      <c r="F201" s="225" t="s">
        <v>488</v>
      </c>
      <c r="G201" s="223"/>
      <c r="H201" s="226" t="s">
        <v>50</v>
      </c>
      <c r="I201" s="227"/>
      <c r="J201" s="223"/>
      <c r="K201" s="223"/>
      <c r="L201" s="228"/>
      <c r="M201" s="229"/>
      <c r="N201" s="230"/>
      <c r="O201" s="230"/>
      <c r="P201" s="230"/>
      <c r="Q201" s="230"/>
      <c r="R201" s="230"/>
      <c r="S201" s="230"/>
      <c r="T201" s="231"/>
      <c r="AT201" s="232" t="s">
        <v>176</v>
      </c>
      <c r="AU201" s="232" t="s">
        <v>92</v>
      </c>
      <c r="AV201" s="12" t="s">
        <v>25</v>
      </c>
      <c r="AW201" s="12" t="s">
        <v>48</v>
      </c>
      <c r="AX201" s="12" t="s">
        <v>85</v>
      </c>
      <c r="AY201" s="232" t="s">
        <v>163</v>
      </c>
    </row>
    <row r="202" spans="2:65" s="13" customFormat="1" ht="13.5">
      <c r="B202" s="233"/>
      <c r="C202" s="234"/>
      <c r="D202" s="218" t="s">
        <v>176</v>
      </c>
      <c r="E202" s="245" t="s">
        <v>50</v>
      </c>
      <c r="F202" s="246" t="s">
        <v>489</v>
      </c>
      <c r="G202" s="234"/>
      <c r="H202" s="247">
        <v>125</v>
      </c>
      <c r="I202" s="239"/>
      <c r="J202" s="234"/>
      <c r="K202" s="234"/>
      <c r="L202" s="240"/>
      <c r="M202" s="241"/>
      <c r="N202" s="242"/>
      <c r="O202" s="242"/>
      <c r="P202" s="242"/>
      <c r="Q202" s="242"/>
      <c r="R202" s="242"/>
      <c r="S202" s="242"/>
      <c r="T202" s="243"/>
      <c r="AT202" s="244" t="s">
        <v>176</v>
      </c>
      <c r="AU202" s="244" t="s">
        <v>92</v>
      </c>
      <c r="AV202" s="13" t="s">
        <v>92</v>
      </c>
      <c r="AW202" s="13" t="s">
        <v>48</v>
      </c>
      <c r="AX202" s="13" t="s">
        <v>85</v>
      </c>
      <c r="AY202" s="244" t="s">
        <v>163</v>
      </c>
    </row>
    <row r="203" spans="2:65" s="12" customFormat="1" ht="13.5">
      <c r="B203" s="222"/>
      <c r="C203" s="223"/>
      <c r="D203" s="218" t="s">
        <v>176</v>
      </c>
      <c r="E203" s="224" t="s">
        <v>50</v>
      </c>
      <c r="F203" s="225" t="s">
        <v>490</v>
      </c>
      <c r="G203" s="223"/>
      <c r="H203" s="226" t="s">
        <v>50</v>
      </c>
      <c r="I203" s="227"/>
      <c r="J203" s="223"/>
      <c r="K203" s="223"/>
      <c r="L203" s="228"/>
      <c r="M203" s="229"/>
      <c r="N203" s="230"/>
      <c r="O203" s="230"/>
      <c r="P203" s="230"/>
      <c r="Q203" s="230"/>
      <c r="R203" s="230"/>
      <c r="S203" s="230"/>
      <c r="T203" s="231"/>
      <c r="AT203" s="232" t="s">
        <v>176</v>
      </c>
      <c r="AU203" s="232" t="s">
        <v>92</v>
      </c>
      <c r="AV203" s="12" t="s">
        <v>25</v>
      </c>
      <c r="AW203" s="12" t="s">
        <v>48</v>
      </c>
      <c r="AX203" s="12" t="s">
        <v>85</v>
      </c>
      <c r="AY203" s="232" t="s">
        <v>163</v>
      </c>
    </row>
    <row r="204" spans="2:65" s="13" customFormat="1" ht="13.5">
      <c r="B204" s="233"/>
      <c r="C204" s="234"/>
      <c r="D204" s="218" t="s">
        <v>176</v>
      </c>
      <c r="E204" s="245" t="s">
        <v>50</v>
      </c>
      <c r="F204" s="246" t="s">
        <v>491</v>
      </c>
      <c r="G204" s="234"/>
      <c r="H204" s="247">
        <v>87</v>
      </c>
      <c r="I204" s="239"/>
      <c r="J204" s="234"/>
      <c r="K204" s="234"/>
      <c r="L204" s="240"/>
      <c r="M204" s="241"/>
      <c r="N204" s="242"/>
      <c r="O204" s="242"/>
      <c r="P204" s="242"/>
      <c r="Q204" s="242"/>
      <c r="R204" s="242"/>
      <c r="S204" s="242"/>
      <c r="T204" s="243"/>
      <c r="AT204" s="244" t="s">
        <v>176</v>
      </c>
      <c r="AU204" s="244" t="s">
        <v>92</v>
      </c>
      <c r="AV204" s="13" t="s">
        <v>92</v>
      </c>
      <c r="AW204" s="13" t="s">
        <v>48</v>
      </c>
      <c r="AX204" s="13" t="s">
        <v>85</v>
      </c>
      <c r="AY204" s="244" t="s">
        <v>163</v>
      </c>
    </row>
    <row r="205" spans="2:65" s="12" customFormat="1" ht="13.5">
      <c r="B205" s="222"/>
      <c r="C205" s="223"/>
      <c r="D205" s="218" t="s">
        <v>176</v>
      </c>
      <c r="E205" s="224" t="s">
        <v>50</v>
      </c>
      <c r="F205" s="225" t="s">
        <v>492</v>
      </c>
      <c r="G205" s="223"/>
      <c r="H205" s="226" t="s">
        <v>50</v>
      </c>
      <c r="I205" s="227"/>
      <c r="J205" s="223"/>
      <c r="K205" s="223"/>
      <c r="L205" s="228"/>
      <c r="M205" s="229"/>
      <c r="N205" s="230"/>
      <c r="O205" s="230"/>
      <c r="P205" s="230"/>
      <c r="Q205" s="230"/>
      <c r="R205" s="230"/>
      <c r="S205" s="230"/>
      <c r="T205" s="231"/>
      <c r="AT205" s="232" t="s">
        <v>176</v>
      </c>
      <c r="AU205" s="232" t="s">
        <v>92</v>
      </c>
      <c r="AV205" s="12" t="s">
        <v>25</v>
      </c>
      <c r="AW205" s="12" t="s">
        <v>48</v>
      </c>
      <c r="AX205" s="12" t="s">
        <v>85</v>
      </c>
      <c r="AY205" s="232" t="s">
        <v>163</v>
      </c>
    </row>
    <row r="206" spans="2:65" s="13" customFormat="1" ht="13.5">
      <c r="B206" s="233"/>
      <c r="C206" s="234"/>
      <c r="D206" s="235" t="s">
        <v>176</v>
      </c>
      <c r="E206" s="236" t="s">
        <v>50</v>
      </c>
      <c r="F206" s="237" t="s">
        <v>493</v>
      </c>
      <c r="G206" s="234"/>
      <c r="H206" s="238">
        <v>181</v>
      </c>
      <c r="I206" s="239"/>
      <c r="J206" s="234"/>
      <c r="K206" s="234"/>
      <c r="L206" s="240"/>
      <c r="M206" s="241"/>
      <c r="N206" s="242"/>
      <c r="O206" s="242"/>
      <c r="P206" s="242"/>
      <c r="Q206" s="242"/>
      <c r="R206" s="242"/>
      <c r="S206" s="242"/>
      <c r="T206" s="243"/>
      <c r="AT206" s="244" t="s">
        <v>176</v>
      </c>
      <c r="AU206" s="244" t="s">
        <v>92</v>
      </c>
      <c r="AV206" s="13" t="s">
        <v>92</v>
      </c>
      <c r="AW206" s="13" t="s">
        <v>48</v>
      </c>
      <c r="AX206" s="13" t="s">
        <v>85</v>
      </c>
      <c r="AY206" s="244" t="s">
        <v>163</v>
      </c>
    </row>
    <row r="207" spans="2:65" s="1" customFormat="1" ht="22.5" customHeight="1">
      <c r="B207" s="43"/>
      <c r="C207" s="206" t="s">
        <v>237</v>
      </c>
      <c r="D207" s="206" t="s">
        <v>166</v>
      </c>
      <c r="E207" s="207" t="s">
        <v>219</v>
      </c>
      <c r="F207" s="208" t="s">
        <v>220</v>
      </c>
      <c r="G207" s="209" t="s">
        <v>198</v>
      </c>
      <c r="H207" s="210">
        <v>30.5</v>
      </c>
      <c r="I207" s="211"/>
      <c r="J207" s="212">
        <f>ROUND(I207*H207,2)</f>
        <v>0</v>
      </c>
      <c r="K207" s="208" t="s">
        <v>170</v>
      </c>
      <c r="L207" s="63"/>
      <c r="M207" s="213" t="s">
        <v>50</v>
      </c>
      <c r="N207" s="214" t="s">
        <v>56</v>
      </c>
      <c r="O207" s="44"/>
      <c r="P207" s="215">
        <f>O207*H207</f>
        <v>0</v>
      </c>
      <c r="Q207" s="215">
        <v>0.56699999999999995</v>
      </c>
      <c r="R207" s="215">
        <f>Q207*H207</f>
        <v>17.293499999999998</v>
      </c>
      <c r="S207" s="215">
        <v>0</v>
      </c>
      <c r="T207" s="216">
        <f>S207*H207</f>
        <v>0</v>
      </c>
      <c r="AR207" s="25" t="s">
        <v>120</v>
      </c>
      <c r="AT207" s="25" t="s">
        <v>166</v>
      </c>
      <c r="AU207" s="25" t="s">
        <v>92</v>
      </c>
      <c r="AY207" s="25" t="s">
        <v>163</v>
      </c>
      <c r="BE207" s="217">
        <f>IF(N207="základní",J207,0)</f>
        <v>0</v>
      </c>
      <c r="BF207" s="217">
        <f>IF(N207="snížená",J207,0)</f>
        <v>0</v>
      </c>
      <c r="BG207" s="217">
        <f>IF(N207="zákl. přenesená",J207,0)</f>
        <v>0</v>
      </c>
      <c r="BH207" s="217">
        <f>IF(N207="sníž. přenesená",J207,0)</f>
        <v>0</v>
      </c>
      <c r="BI207" s="217">
        <f>IF(N207="nulová",J207,0)</f>
        <v>0</v>
      </c>
      <c r="BJ207" s="25" t="s">
        <v>25</v>
      </c>
      <c r="BK207" s="217">
        <f>ROUND(I207*H207,2)</f>
        <v>0</v>
      </c>
      <c r="BL207" s="25" t="s">
        <v>120</v>
      </c>
      <c r="BM207" s="25" t="s">
        <v>221</v>
      </c>
    </row>
    <row r="208" spans="2:65" s="1" customFormat="1" ht="13.5">
      <c r="B208" s="43"/>
      <c r="C208" s="65"/>
      <c r="D208" s="218" t="s">
        <v>172</v>
      </c>
      <c r="E208" s="65"/>
      <c r="F208" s="219" t="s">
        <v>222</v>
      </c>
      <c r="G208" s="65"/>
      <c r="H208" s="65"/>
      <c r="I208" s="174"/>
      <c r="J208" s="65"/>
      <c r="K208" s="65"/>
      <c r="L208" s="63"/>
      <c r="M208" s="220"/>
      <c r="N208" s="44"/>
      <c r="O208" s="44"/>
      <c r="P208" s="44"/>
      <c r="Q208" s="44"/>
      <c r="R208" s="44"/>
      <c r="S208" s="44"/>
      <c r="T208" s="80"/>
      <c r="AT208" s="25" t="s">
        <v>172</v>
      </c>
      <c r="AU208" s="25" t="s">
        <v>92</v>
      </c>
    </row>
    <row r="209" spans="2:65" s="12" customFormat="1" ht="13.5">
      <c r="B209" s="222"/>
      <c r="C209" s="223"/>
      <c r="D209" s="218" t="s">
        <v>176</v>
      </c>
      <c r="E209" s="224" t="s">
        <v>50</v>
      </c>
      <c r="F209" s="225" t="s">
        <v>494</v>
      </c>
      <c r="G209" s="223"/>
      <c r="H209" s="226" t="s">
        <v>50</v>
      </c>
      <c r="I209" s="227"/>
      <c r="J209" s="223"/>
      <c r="K209" s="223"/>
      <c r="L209" s="228"/>
      <c r="M209" s="229"/>
      <c r="N209" s="230"/>
      <c r="O209" s="230"/>
      <c r="P209" s="230"/>
      <c r="Q209" s="230"/>
      <c r="R209" s="230"/>
      <c r="S209" s="230"/>
      <c r="T209" s="231"/>
      <c r="AT209" s="232" t="s">
        <v>176</v>
      </c>
      <c r="AU209" s="232" t="s">
        <v>92</v>
      </c>
      <c r="AV209" s="12" t="s">
        <v>25</v>
      </c>
      <c r="AW209" s="12" t="s">
        <v>48</v>
      </c>
      <c r="AX209" s="12" t="s">
        <v>85</v>
      </c>
      <c r="AY209" s="232" t="s">
        <v>163</v>
      </c>
    </row>
    <row r="210" spans="2:65" s="13" customFormat="1" ht="13.5">
      <c r="B210" s="233"/>
      <c r="C210" s="234"/>
      <c r="D210" s="235" t="s">
        <v>176</v>
      </c>
      <c r="E210" s="236" t="s">
        <v>50</v>
      </c>
      <c r="F210" s="237" t="s">
        <v>495</v>
      </c>
      <c r="G210" s="234"/>
      <c r="H210" s="238">
        <v>30.5</v>
      </c>
      <c r="I210" s="239"/>
      <c r="J210" s="234"/>
      <c r="K210" s="234"/>
      <c r="L210" s="240"/>
      <c r="M210" s="241"/>
      <c r="N210" s="242"/>
      <c r="O210" s="242"/>
      <c r="P210" s="242"/>
      <c r="Q210" s="242"/>
      <c r="R210" s="242"/>
      <c r="S210" s="242"/>
      <c r="T210" s="243"/>
      <c r="AT210" s="244" t="s">
        <v>176</v>
      </c>
      <c r="AU210" s="244" t="s">
        <v>92</v>
      </c>
      <c r="AV210" s="13" t="s">
        <v>92</v>
      </c>
      <c r="AW210" s="13" t="s">
        <v>48</v>
      </c>
      <c r="AX210" s="13" t="s">
        <v>85</v>
      </c>
      <c r="AY210" s="244" t="s">
        <v>163</v>
      </c>
    </row>
    <row r="211" spans="2:65" s="1" customFormat="1" ht="22.5" customHeight="1">
      <c r="B211" s="43"/>
      <c r="C211" s="206" t="s">
        <v>305</v>
      </c>
      <c r="D211" s="206" t="s">
        <v>166</v>
      </c>
      <c r="E211" s="207" t="s">
        <v>508</v>
      </c>
      <c r="F211" s="208" t="s">
        <v>509</v>
      </c>
      <c r="G211" s="209" t="s">
        <v>198</v>
      </c>
      <c r="H211" s="210">
        <v>202</v>
      </c>
      <c r="I211" s="211"/>
      <c r="J211" s="212">
        <f>ROUND(I211*H211,2)</f>
        <v>0</v>
      </c>
      <c r="K211" s="208" t="s">
        <v>50</v>
      </c>
      <c r="L211" s="63"/>
      <c r="M211" s="213" t="s">
        <v>50</v>
      </c>
      <c r="N211" s="214" t="s">
        <v>56</v>
      </c>
      <c r="O211" s="44"/>
      <c r="P211" s="215">
        <f>O211*H211</f>
        <v>0</v>
      </c>
      <c r="Q211" s="215">
        <v>1.1419999999999999</v>
      </c>
      <c r="R211" s="215">
        <f>Q211*H211</f>
        <v>230.68399999999997</v>
      </c>
      <c r="S211" s="215">
        <v>0</v>
      </c>
      <c r="T211" s="216">
        <f>S211*H211</f>
        <v>0</v>
      </c>
      <c r="AR211" s="25" t="s">
        <v>120</v>
      </c>
      <c r="AT211" s="25" t="s">
        <v>166</v>
      </c>
      <c r="AU211" s="25" t="s">
        <v>92</v>
      </c>
      <c r="AY211" s="25" t="s">
        <v>163</v>
      </c>
      <c r="BE211" s="217">
        <f>IF(N211="základní",J211,0)</f>
        <v>0</v>
      </c>
      <c r="BF211" s="217">
        <f>IF(N211="snížená",J211,0)</f>
        <v>0</v>
      </c>
      <c r="BG211" s="217">
        <f>IF(N211="zákl. přenesená",J211,0)</f>
        <v>0</v>
      </c>
      <c r="BH211" s="217">
        <f>IF(N211="sníž. přenesená",J211,0)</f>
        <v>0</v>
      </c>
      <c r="BI211" s="217">
        <f>IF(N211="nulová",J211,0)</f>
        <v>0</v>
      </c>
      <c r="BJ211" s="25" t="s">
        <v>25</v>
      </c>
      <c r="BK211" s="217">
        <f>ROUND(I211*H211,2)</f>
        <v>0</v>
      </c>
      <c r="BL211" s="25" t="s">
        <v>120</v>
      </c>
      <c r="BM211" s="25" t="s">
        <v>510</v>
      </c>
    </row>
    <row r="212" spans="2:65" s="1" customFormat="1" ht="13.5">
      <c r="B212" s="43"/>
      <c r="C212" s="65"/>
      <c r="D212" s="218" t="s">
        <v>172</v>
      </c>
      <c r="E212" s="65"/>
      <c r="F212" s="219" t="s">
        <v>509</v>
      </c>
      <c r="G212" s="65"/>
      <c r="H212" s="65"/>
      <c r="I212" s="174"/>
      <c r="J212" s="65"/>
      <c r="K212" s="65"/>
      <c r="L212" s="63"/>
      <c r="M212" s="220"/>
      <c r="N212" s="44"/>
      <c r="O212" s="44"/>
      <c r="P212" s="44"/>
      <c r="Q212" s="44"/>
      <c r="R212" s="44"/>
      <c r="S212" s="44"/>
      <c r="T212" s="80"/>
      <c r="AT212" s="25" t="s">
        <v>172</v>
      </c>
      <c r="AU212" s="25" t="s">
        <v>92</v>
      </c>
    </row>
    <row r="213" spans="2:65" s="12" customFormat="1" ht="13.5">
      <c r="B213" s="222"/>
      <c r="C213" s="223"/>
      <c r="D213" s="218" t="s">
        <v>176</v>
      </c>
      <c r="E213" s="224" t="s">
        <v>50</v>
      </c>
      <c r="F213" s="225" t="s">
        <v>511</v>
      </c>
      <c r="G213" s="223"/>
      <c r="H213" s="226" t="s">
        <v>50</v>
      </c>
      <c r="I213" s="227"/>
      <c r="J213" s="223"/>
      <c r="K213" s="223"/>
      <c r="L213" s="228"/>
      <c r="M213" s="229"/>
      <c r="N213" s="230"/>
      <c r="O213" s="230"/>
      <c r="P213" s="230"/>
      <c r="Q213" s="230"/>
      <c r="R213" s="230"/>
      <c r="S213" s="230"/>
      <c r="T213" s="231"/>
      <c r="AT213" s="232" t="s">
        <v>176</v>
      </c>
      <c r="AU213" s="232" t="s">
        <v>92</v>
      </c>
      <c r="AV213" s="12" t="s">
        <v>25</v>
      </c>
      <c r="AW213" s="12" t="s">
        <v>48</v>
      </c>
      <c r="AX213" s="12" t="s">
        <v>85</v>
      </c>
      <c r="AY213" s="232" t="s">
        <v>163</v>
      </c>
    </row>
    <row r="214" spans="2:65" s="13" customFormat="1" ht="13.5">
      <c r="B214" s="233"/>
      <c r="C214" s="234"/>
      <c r="D214" s="235" t="s">
        <v>176</v>
      </c>
      <c r="E214" s="236" t="s">
        <v>50</v>
      </c>
      <c r="F214" s="237" t="s">
        <v>502</v>
      </c>
      <c r="G214" s="234"/>
      <c r="H214" s="238">
        <v>202</v>
      </c>
      <c r="I214" s="239"/>
      <c r="J214" s="234"/>
      <c r="K214" s="234"/>
      <c r="L214" s="240"/>
      <c r="M214" s="241"/>
      <c r="N214" s="242"/>
      <c r="O214" s="242"/>
      <c r="P214" s="242"/>
      <c r="Q214" s="242"/>
      <c r="R214" s="242"/>
      <c r="S214" s="242"/>
      <c r="T214" s="243"/>
      <c r="AT214" s="244" t="s">
        <v>176</v>
      </c>
      <c r="AU214" s="244" t="s">
        <v>92</v>
      </c>
      <c r="AV214" s="13" t="s">
        <v>92</v>
      </c>
      <c r="AW214" s="13" t="s">
        <v>48</v>
      </c>
      <c r="AX214" s="13" t="s">
        <v>25</v>
      </c>
      <c r="AY214" s="244" t="s">
        <v>163</v>
      </c>
    </row>
    <row r="215" spans="2:65" s="1" customFormat="1" ht="22.5" customHeight="1">
      <c r="B215" s="43"/>
      <c r="C215" s="206" t="s">
        <v>9</v>
      </c>
      <c r="D215" s="206" t="s">
        <v>166</v>
      </c>
      <c r="E215" s="207" t="s">
        <v>512</v>
      </c>
      <c r="F215" s="208" t="s">
        <v>513</v>
      </c>
      <c r="G215" s="209" t="s">
        <v>198</v>
      </c>
      <c r="H215" s="210">
        <v>360</v>
      </c>
      <c r="I215" s="211"/>
      <c r="J215" s="212">
        <f>ROUND(I215*H215,2)</f>
        <v>0</v>
      </c>
      <c r="K215" s="208" t="s">
        <v>170</v>
      </c>
      <c r="L215" s="63"/>
      <c r="M215" s="213" t="s">
        <v>50</v>
      </c>
      <c r="N215" s="214" t="s">
        <v>56</v>
      </c>
      <c r="O215" s="44"/>
      <c r="P215" s="215">
        <f>O215*H215</f>
        <v>0</v>
      </c>
      <c r="Q215" s="215">
        <v>6.0999999999999997E-4</v>
      </c>
      <c r="R215" s="215">
        <f>Q215*H215</f>
        <v>0.21959999999999999</v>
      </c>
      <c r="S215" s="215">
        <v>0</v>
      </c>
      <c r="T215" s="216">
        <f>S215*H215</f>
        <v>0</v>
      </c>
      <c r="AR215" s="25" t="s">
        <v>120</v>
      </c>
      <c r="AT215" s="25" t="s">
        <v>166</v>
      </c>
      <c r="AU215" s="25" t="s">
        <v>92</v>
      </c>
      <c r="AY215" s="25" t="s">
        <v>163</v>
      </c>
      <c r="BE215" s="217">
        <f>IF(N215="základní",J215,0)</f>
        <v>0</v>
      </c>
      <c r="BF215" s="217">
        <f>IF(N215="snížená",J215,0)</f>
        <v>0</v>
      </c>
      <c r="BG215" s="217">
        <f>IF(N215="zákl. přenesená",J215,0)</f>
        <v>0</v>
      </c>
      <c r="BH215" s="217">
        <f>IF(N215="sníž. přenesená",J215,0)</f>
        <v>0</v>
      </c>
      <c r="BI215" s="217">
        <f>IF(N215="nulová",J215,0)</f>
        <v>0</v>
      </c>
      <c r="BJ215" s="25" t="s">
        <v>25</v>
      </c>
      <c r="BK215" s="217">
        <f>ROUND(I215*H215,2)</f>
        <v>0</v>
      </c>
      <c r="BL215" s="25" t="s">
        <v>120</v>
      </c>
      <c r="BM215" s="25" t="s">
        <v>514</v>
      </c>
    </row>
    <row r="216" spans="2:65" s="1" customFormat="1" ht="13.5">
      <c r="B216" s="43"/>
      <c r="C216" s="65"/>
      <c r="D216" s="218" t="s">
        <v>172</v>
      </c>
      <c r="E216" s="65"/>
      <c r="F216" s="219" t="s">
        <v>515</v>
      </c>
      <c r="G216" s="65"/>
      <c r="H216" s="65"/>
      <c r="I216" s="174"/>
      <c r="J216" s="65"/>
      <c r="K216" s="65"/>
      <c r="L216" s="63"/>
      <c r="M216" s="220"/>
      <c r="N216" s="44"/>
      <c r="O216" s="44"/>
      <c r="P216" s="44"/>
      <c r="Q216" s="44"/>
      <c r="R216" s="44"/>
      <c r="S216" s="44"/>
      <c r="T216" s="80"/>
      <c r="AT216" s="25" t="s">
        <v>172</v>
      </c>
      <c r="AU216" s="25" t="s">
        <v>92</v>
      </c>
    </row>
    <row r="217" spans="2:65" s="12" customFormat="1" ht="13.5">
      <c r="B217" s="222"/>
      <c r="C217" s="223"/>
      <c r="D217" s="218" t="s">
        <v>176</v>
      </c>
      <c r="E217" s="224" t="s">
        <v>50</v>
      </c>
      <c r="F217" s="225" t="s">
        <v>516</v>
      </c>
      <c r="G217" s="223"/>
      <c r="H217" s="226" t="s">
        <v>50</v>
      </c>
      <c r="I217" s="227"/>
      <c r="J217" s="223"/>
      <c r="K217" s="223"/>
      <c r="L217" s="228"/>
      <c r="M217" s="229"/>
      <c r="N217" s="230"/>
      <c r="O217" s="230"/>
      <c r="P217" s="230"/>
      <c r="Q217" s="230"/>
      <c r="R217" s="230"/>
      <c r="S217" s="230"/>
      <c r="T217" s="231"/>
      <c r="AT217" s="232" t="s">
        <v>176</v>
      </c>
      <c r="AU217" s="232" t="s">
        <v>92</v>
      </c>
      <c r="AV217" s="12" t="s">
        <v>25</v>
      </c>
      <c r="AW217" s="12" t="s">
        <v>48</v>
      </c>
      <c r="AX217" s="12" t="s">
        <v>85</v>
      </c>
      <c r="AY217" s="232" t="s">
        <v>163</v>
      </c>
    </row>
    <row r="218" spans="2:65" s="13" customFormat="1" ht="13.5">
      <c r="B218" s="233"/>
      <c r="C218" s="234"/>
      <c r="D218" s="218" t="s">
        <v>176</v>
      </c>
      <c r="E218" s="245" t="s">
        <v>50</v>
      </c>
      <c r="F218" s="246" t="s">
        <v>504</v>
      </c>
      <c r="G218" s="234"/>
      <c r="H218" s="247">
        <v>120</v>
      </c>
      <c r="I218" s="239"/>
      <c r="J218" s="234"/>
      <c r="K218" s="234"/>
      <c r="L218" s="240"/>
      <c r="M218" s="241"/>
      <c r="N218" s="242"/>
      <c r="O218" s="242"/>
      <c r="P218" s="242"/>
      <c r="Q218" s="242"/>
      <c r="R218" s="242"/>
      <c r="S218" s="242"/>
      <c r="T218" s="243"/>
      <c r="AT218" s="244" t="s">
        <v>176</v>
      </c>
      <c r="AU218" s="244" t="s">
        <v>92</v>
      </c>
      <c r="AV218" s="13" t="s">
        <v>92</v>
      </c>
      <c r="AW218" s="13" t="s">
        <v>48</v>
      </c>
      <c r="AX218" s="13" t="s">
        <v>85</v>
      </c>
      <c r="AY218" s="244" t="s">
        <v>163</v>
      </c>
    </row>
    <row r="219" spans="2:65" s="12" customFormat="1" ht="13.5">
      <c r="B219" s="222"/>
      <c r="C219" s="223"/>
      <c r="D219" s="218" t="s">
        <v>176</v>
      </c>
      <c r="E219" s="224" t="s">
        <v>50</v>
      </c>
      <c r="F219" s="225" t="s">
        <v>517</v>
      </c>
      <c r="G219" s="223"/>
      <c r="H219" s="226" t="s">
        <v>50</v>
      </c>
      <c r="I219" s="227"/>
      <c r="J219" s="223"/>
      <c r="K219" s="223"/>
      <c r="L219" s="228"/>
      <c r="M219" s="229"/>
      <c r="N219" s="230"/>
      <c r="O219" s="230"/>
      <c r="P219" s="230"/>
      <c r="Q219" s="230"/>
      <c r="R219" s="230"/>
      <c r="S219" s="230"/>
      <c r="T219" s="231"/>
      <c r="AT219" s="232" t="s">
        <v>176</v>
      </c>
      <c r="AU219" s="232" t="s">
        <v>92</v>
      </c>
      <c r="AV219" s="12" t="s">
        <v>25</v>
      </c>
      <c r="AW219" s="12" t="s">
        <v>48</v>
      </c>
      <c r="AX219" s="12" t="s">
        <v>85</v>
      </c>
      <c r="AY219" s="232" t="s">
        <v>163</v>
      </c>
    </row>
    <row r="220" spans="2:65" s="13" customFormat="1" ht="13.5">
      <c r="B220" s="233"/>
      <c r="C220" s="234"/>
      <c r="D220" s="218" t="s">
        <v>176</v>
      </c>
      <c r="E220" s="245" t="s">
        <v>50</v>
      </c>
      <c r="F220" s="246" t="s">
        <v>504</v>
      </c>
      <c r="G220" s="234"/>
      <c r="H220" s="247">
        <v>120</v>
      </c>
      <c r="I220" s="239"/>
      <c r="J220" s="234"/>
      <c r="K220" s="234"/>
      <c r="L220" s="240"/>
      <c r="M220" s="241"/>
      <c r="N220" s="242"/>
      <c r="O220" s="242"/>
      <c r="P220" s="242"/>
      <c r="Q220" s="242"/>
      <c r="R220" s="242"/>
      <c r="S220" s="242"/>
      <c r="T220" s="243"/>
      <c r="AT220" s="244" t="s">
        <v>176</v>
      </c>
      <c r="AU220" s="244" t="s">
        <v>92</v>
      </c>
      <c r="AV220" s="13" t="s">
        <v>92</v>
      </c>
      <c r="AW220" s="13" t="s">
        <v>48</v>
      </c>
      <c r="AX220" s="13" t="s">
        <v>85</v>
      </c>
      <c r="AY220" s="244" t="s">
        <v>163</v>
      </c>
    </row>
    <row r="221" spans="2:65" s="12" customFormat="1" ht="13.5">
      <c r="B221" s="222"/>
      <c r="C221" s="223"/>
      <c r="D221" s="218" t="s">
        <v>176</v>
      </c>
      <c r="E221" s="224" t="s">
        <v>50</v>
      </c>
      <c r="F221" s="225" t="s">
        <v>518</v>
      </c>
      <c r="G221" s="223"/>
      <c r="H221" s="226" t="s">
        <v>50</v>
      </c>
      <c r="I221" s="227"/>
      <c r="J221" s="223"/>
      <c r="K221" s="223"/>
      <c r="L221" s="228"/>
      <c r="M221" s="229"/>
      <c r="N221" s="230"/>
      <c r="O221" s="230"/>
      <c r="P221" s="230"/>
      <c r="Q221" s="230"/>
      <c r="R221" s="230"/>
      <c r="S221" s="230"/>
      <c r="T221" s="231"/>
      <c r="AT221" s="232" t="s">
        <v>176</v>
      </c>
      <c r="AU221" s="232" t="s">
        <v>92</v>
      </c>
      <c r="AV221" s="12" t="s">
        <v>25</v>
      </c>
      <c r="AW221" s="12" t="s">
        <v>48</v>
      </c>
      <c r="AX221" s="12" t="s">
        <v>85</v>
      </c>
      <c r="AY221" s="232" t="s">
        <v>163</v>
      </c>
    </row>
    <row r="222" spans="2:65" s="13" customFormat="1" ht="13.5">
      <c r="B222" s="233"/>
      <c r="C222" s="234"/>
      <c r="D222" s="235" t="s">
        <v>176</v>
      </c>
      <c r="E222" s="236" t="s">
        <v>50</v>
      </c>
      <c r="F222" s="237" t="s">
        <v>504</v>
      </c>
      <c r="G222" s="234"/>
      <c r="H222" s="238">
        <v>120</v>
      </c>
      <c r="I222" s="239"/>
      <c r="J222" s="234"/>
      <c r="K222" s="234"/>
      <c r="L222" s="240"/>
      <c r="M222" s="241"/>
      <c r="N222" s="242"/>
      <c r="O222" s="242"/>
      <c r="P222" s="242"/>
      <c r="Q222" s="242"/>
      <c r="R222" s="242"/>
      <c r="S222" s="242"/>
      <c r="T222" s="243"/>
      <c r="AT222" s="244" t="s">
        <v>176</v>
      </c>
      <c r="AU222" s="244" t="s">
        <v>92</v>
      </c>
      <c r="AV222" s="13" t="s">
        <v>92</v>
      </c>
      <c r="AW222" s="13" t="s">
        <v>48</v>
      </c>
      <c r="AX222" s="13" t="s">
        <v>85</v>
      </c>
      <c r="AY222" s="244" t="s">
        <v>163</v>
      </c>
    </row>
    <row r="223" spans="2:65" s="1" customFormat="1" ht="22.5" customHeight="1">
      <c r="B223" s="43"/>
      <c r="C223" s="206" t="s">
        <v>319</v>
      </c>
      <c r="D223" s="206" t="s">
        <v>166</v>
      </c>
      <c r="E223" s="207" t="s">
        <v>519</v>
      </c>
      <c r="F223" s="208" t="s">
        <v>520</v>
      </c>
      <c r="G223" s="209" t="s">
        <v>198</v>
      </c>
      <c r="H223" s="210">
        <v>120</v>
      </c>
      <c r="I223" s="211"/>
      <c r="J223" s="212">
        <f>ROUND(I223*H223,2)</f>
        <v>0</v>
      </c>
      <c r="K223" s="208" t="s">
        <v>170</v>
      </c>
      <c r="L223" s="63"/>
      <c r="M223" s="213" t="s">
        <v>50</v>
      </c>
      <c r="N223" s="214" t="s">
        <v>56</v>
      </c>
      <c r="O223" s="44"/>
      <c r="P223" s="215">
        <f>O223*H223</f>
        <v>0</v>
      </c>
      <c r="Q223" s="215">
        <v>0</v>
      </c>
      <c r="R223" s="215">
        <f>Q223*H223</f>
        <v>0</v>
      </c>
      <c r="S223" s="215">
        <v>0</v>
      </c>
      <c r="T223" s="216">
        <f>S223*H223</f>
        <v>0</v>
      </c>
      <c r="AR223" s="25" t="s">
        <v>120</v>
      </c>
      <c r="AT223" s="25" t="s">
        <v>166</v>
      </c>
      <c r="AU223" s="25" t="s">
        <v>92</v>
      </c>
      <c r="AY223" s="25" t="s">
        <v>163</v>
      </c>
      <c r="BE223" s="217">
        <f>IF(N223="základní",J223,0)</f>
        <v>0</v>
      </c>
      <c r="BF223" s="217">
        <f>IF(N223="snížená",J223,0)</f>
        <v>0</v>
      </c>
      <c r="BG223" s="217">
        <f>IF(N223="zákl. přenesená",J223,0)</f>
        <v>0</v>
      </c>
      <c r="BH223" s="217">
        <f>IF(N223="sníž. přenesená",J223,0)</f>
        <v>0</v>
      </c>
      <c r="BI223" s="217">
        <f>IF(N223="nulová",J223,0)</f>
        <v>0</v>
      </c>
      <c r="BJ223" s="25" t="s">
        <v>25</v>
      </c>
      <c r="BK223" s="217">
        <f>ROUND(I223*H223,2)</f>
        <v>0</v>
      </c>
      <c r="BL223" s="25" t="s">
        <v>120</v>
      </c>
      <c r="BM223" s="25" t="s">
        <v>521</v>
      </c>
    </row>
    <row r="224" spans="2:65" s="1" customFormat="1" ht="27">
      <c r="B224" s="43"/>
      <c r="C224" s="65"/>
      <c r="D224" s="218" t="s">
        <v>172</v>
      </c>
      <c r="E224" s="65"/>
      <c r="F224" s="219" t="s">
        <v>522</v>
      </c>
      <c r="G224" s="65"/>
      <c r="H224" s="65"/>
      <c r="I224" s="174"/>
      <c r="J224" s="65"/>
      <c r="K224" s="65"/>
      <c r="L224" s="63"/>
      <c r="M224" s="220"/>
      <c r="N224" s="44"/>
      <c r="O224" s="44"/>
      <c r="P224" s="44"/>
      <c r="Q224" s="44"/>
      <c r="R224" s="44"/>
      <c r="S224" s="44"/>
      <c r="T224" s="80"/>
      <c r="AT224" s="25" t="s">
        <v>172</v>
      </c>
      <c r="AU224" s="25" t="s">
        <v>92</v>
      </c>
    </row>
    <row r="225" spans="2:65" s="1" customFormat="1" ht="27">
      <c r="B225" s="43"/>
      <c r="C225" s="65"/>
      <c r="D225" s="218" t="s">
        <v>174</v>
      </c>
      <c r="E225" s="65"/>
      <c r="F225" s="221" t="s">
        <v>523</v>
      </c>
      <c r="G225" s="65"/>
      <c r="H225" s="65"/>
      <c r="I225" s="174"/>
      <c r="J225" s="65"/>
      <c r="K225" s="65"/>
      <c r="L225" s="63"/>
      <c r="M225" s="220"/>
      <c r="N225" s="44"/>
      <c r="O225" s="44"/>
      <c r="P225" s="44"/>
      <c r="Q225" s="44"/>
      <c r="R225" s="44"/>
      <c r="S225" s="44"/>
      <c r="T225" s="80"/>
      <c r="AT225" s="25" t="s">
        <v>174</v>
      </c>
      <c r="AU225" s="25" t="s">
        <v>92</v>
      </c>
    </row>
    <row r="226" spans="2:65" s="12" customFormat="1" ht="13.5">
      <c r="B226" s="222"/>
      <c r="C226" s="223"/>
      <c r="D226" s="218" t="s">
        <v>176</v>
      </c>
      <c r="E226" s="224" t="s">
        <v>50</v>
      </c>
      <c r="F226" s="225" t="s">
        <v>524</v>
      </c>
      <c r="G226" s="223"/>
      <c r="H226" s="226" t="s">
        <v>50</v>
      </c>
      <c r="I226" s="227"/>
      <c r="J226" s="223"/>
      <c r="K226" s="223"/>
      <c r="L226" s="228"/>
      <c r="M226" s="229"/>
      <c r="N226" s="230"/>
      <c r="O226" s="230"/>
      <c r="P226" s="230"/>
      <c r="Q226" s="230"/>
      <c r="R226" s="230"/>
      <c r="S226" s="230"/>
      <c r="T226" s="231"/>
      <c r="AT226" s="232" t="s">
        <v>176</v>
      </c>
      <c r="AU226" s="232" t="s">
        <v>92</v>
      </c>
      <c r="AV226" s="12" t="s">
        <v>25</v>
      </c>
      <c r="AW226" s="12" t="s">
        <v>48</v>
      </c>
      <c r="AX226" s="12" t="s">
        <v>85</v>
      </c>
      <c r="AY226" s="232" t="s">
        <v>163</v>
      </c>
    </row>
    <row r="227" spans="2:65" s="12" customFormat="1" ht="13.5">
      <c r="B227" s="222"/>
      <c r="C227" s="223"/>
      <c r="D227" s="218" t="s">
        <v>176</v>
      </c>
      <c r="E227" s="224" t="s">
        <v>50</v>
      </c>
      <c r="F227" s="225" t="s">
        <v>517</v>
      </c>
      <c r="G227" s="223"/>
      <c r="H227" s="226" t="s">
        <v>50</v>
      </c>
      <c r="I227" s="227"/>
      <c r="J227" s="223"/>
      <c r="K227" s="223"/>
      <c r="L227" s="228"/>
      <c r="M227" s="229"/>
      <c r="N227" s="230"/>
      <c r="O227" s="230"/>
      <c r="P227" s="230"/>
      <c r="Q227" s="230"/>
      <c r="R227" s="230"/>
      <c r="S227" s="230"/>
      <c r="T227" s="231"/>
      <c r="AT227" s="232" t="s">
        <v>176</v>
      </c>
      <c r="AU227" s="232" t="s">
        <v>92</v>
      </c>
      <c r="AV227" s="12" t="s">
        <v>25</v>
      </c>
      <c r="AW227" s="12" t="s">
        <v>48</v>
      </c>
      <c r="AX227" s="12" t="s">
        <v>85</v>
      </c>
      <c r="AY227" s="232" t="s">
        <v>163</v>
      </c>
    </row>
    <row r="228" spans="2:65" s="13" customFormat="1" ht="13.5">
      <c r="B228" s="233"/>
      <c r="C228" s="234"/>
      <c r="D228" s="235" t="s">
        <v>176</v>
      </c>
      <c r="E228" s="236" t="s">
        <v>50</v>
      </c>
      <c r="F228" s="237" t="s">
        <v>504</v>
      </c>
      <c r="G228" s="234"/>
      <c r="H228" s="238">
        <v>120</v>
      </c>
      <c r="I228" s="239"/>
      <c r="J228" s="234"/>
      <c r="K228" s="234"/>
      <c r="L228" s="240"/>
      <c r="M228" s="241"/>
      <c r="N228" s="242"/>
      <c r="O228" s="242"/>
      <c r="P228" s="242"/>
      <c r="Q228" s="242"/>
      <c r="R228" s="242"/>
      <c r="S228" s="242"/>
      <c r="T228" s="243"/>
      <c r="AT228" s="244" t="s">
        <v>176</v>
      </c>
      <c r="AU228" s="244" t="s">
        <v>92</v>
      </c>
      <c r="AV228" s="13" t="s">
        <v>92</v>
      </c>
      <c r="AW228" s="13" t="s">
        <v>48</v>
      </c>
      <c r="AX228" s="13" t="s">
        <v>85</v>
      </c>
      <c r="AY228" s="244" t="s">
        <v>163</v>
      </c>
    </row>
    <row r="229" spans="2:65" s="1" customFormat="1" ht="22.5" customHeight="1">
      <c r="B229" s="43"/>
      <c r="C229" s="206" t="s">
        <v>326</v>
      </c>
      <c r="D229" s="206" t="s">
        <v>166</v>
      </c>
      <c r="E229" s="207" t="s">
        <v>525</v>
      </c>
      <c r="F229" s="208" t="s">
        <v>526</v>
      </c>
      <c r="G229" s="209" t="s">
        <v>198</v>
      </c>
      <c r="H229" s="210">
        <v>120</v>
      </c>
      <c r="I229" s="211"/>
      <c r="J229" s="212">
        <f>ROUND(I229*H229,2)</f>
        <v>0</v>
      </c>
      <c r="K229" s="208" t="s">
        <v>170</v>
      </c>
      <c r="L229" s="63"/>
      <c r="M229" s="213" t="s">
        <v>50</v>
      </c>
      <c r="N229" s="214" t="s">
        <v>56</v>
      </c>
      <c r="O229" s="44"/>
      <c r="P229" s="215">
        <f>O229*H229</f>
        <v>0</v>
      </c>
      <c r="Q229" s="215">
        <v>0</v>
      </c>
      <c r="R229" s="215">
        <f>Q229*H229</f>
        <v>0</v>
      </c>
      <c r="S229" s="215">
        <v>0</v>
      </c>
      <c r="T229" s="216">
        <f>S229*H229</f>
        <v>0</v>
      </c>
      <c r="AR229" s="25" t="s">
        <v>120</v>
      </c>
      <c r="AT229" s="25" t="s">
        <v>166</v>
      </c>
      <c r="AU229" s="25" t="s">
        <v>92</v>
      </c>
      <c r="AY229" s="25" t="s">
        <v>163</v>
      </c>
      <c r="BE229" s="217">
        <f>IF(N229="základní",J229,0)</f>
        <v>0</v>
      </c>
      <c r="BF229" s="217">
        <f>IF(N229="snížená",J229,0)</f>
        <v>0</v>
      </c>
      <c r="BG229" s="217">
        <f>IF(N229="zákl. přenesená",J229,0)</f>
        <v>0</v>
      </c>
      <c r="BH229" s="217">
        <f>IF(N229="sníž. přenesená",J229,0)</f>
        <v>0</v>
      </c>
      <c r="BI229" s="217">
        <f>IF(N229="nulová",J229,0)</f>
        <v>0</v>
      </c>
      <c r="BJ229" s="25" t="s">
        <v>25</v>
      </c>
      <c r="BK229" s="217">
        <f>ROUND(I229*H229,2)</f>
        <v>0</v>
      </c>
      <c r="BL229" s="25" t="s">
        <v>120</v>
      </c>
      <c r="BM229" s="25" t="s">
        <v>527</v>
      </c>
    </row>
    <row r="230" spans="2:65" s="1" customFormat="1" ht="27">
      <c r="B230" s="43"/>
      <c r="C230" s="65"/>
      <c r="D230" s="218" t="s">
        <v>172</v>
      </c>
      <c r="E230" s="65"/>
      <c r="F230" s="219" t="s">
        <v>528</v>
      </c>
      <c r="G230" s="65"/>
      <c r="H230" s="65"/>
      <c r="I230" s="174"/>
      <c r="J230" s="65"/>
      <c r="K230" s="65"/>
      <c r="L230" s="63"/>
      <c r="M230" s="220"/>
      <c r="N230" s="44"/>
      <c r="O230" s="44"/>
      <c r="P230" s="44"/>
      <c r="Q230" s="44"/>
      <c r="R230" s="44"/>
      <c r="S230" s="44"/>
      <c r="T230" s="80"/>
      <c r="AT230" s="25" t="s">
        <v>172</v>
      </c>
      <c r="AU230" s="25" t="s">
        <v>92</v>
      </c>
    </row>
    <row r="231" spans="2:65" s="1" customFormat="1" ht="27">
      <c r="B231" s="43"/>
      <c r="C231" s="65"/>
      <c r="D231" s="218" t="s">
        <v>174</v>
      </c>
      <c r="E231" s="65"/>
      <c r="F231" s="221" t="s">
        <v>529</v>
      </c>
      <c r="G231" s="65"/>
      <c r="H231" s="65"/>
      <c r="I231" s="174"/>
      <c r="J231" s="65"/>
      <c r="K231" s="65"/>
      <c r="L231" s="63"/>
      <c r="M231" s="220"/>
      <c r="N231" s="44"/>
      <c r="O231" s="44"/>
      <c r="P231" s="44"/>
      <c r="Q231" s="44"/>
      <c r="R231" s="44"/>
      <c r="S231" s="44"/>
      <c r="T231" s="80"/>
      <c r="AT231" s="25" t="s">
        <v>174</v>
      </c>
      <c r="AU231" s="25" t="s">
        <v>92</v>
      </c>
    </row>
    <row r="232" spans="2:65" s="12" customFormat="1" ht="13.5">
      <c r="B232" s="222"/>
      <c r="C232" s="223"/>
      <c r="D232" s="218" t="s">
        <v>176</v>
      </c>
      <c r="E232" s="224" t="s">
        <v>50</v>
      </c>
      <c r="F232" s="225" t="s">
        <v>530</v>
      </c>
      <c r="G232" s="223"/>
      <c r="H232" s="226" t="s">
        <v>50</v>
      </c>
      <c r="I232" s="227"/>
      <c r="J232" s="223"/>
      <c r="K232" s="223"/>
      <c r="L232" s="228"/>
      <c r="M232" s="229"/>
      <c r="N232" s="230"/>
      <c r="O232" s="230"/>
      <c r="P232" s="230"/>
      <c r="Q232" s="230"/>
      <c r="R232" s="230"/>
      <c r="S232" s="230"/>
      <c r="T232" s="231"/>
      <c r="AT232" s="232" t="s">
        <v>176</v>
      </c>
      <c r="AU232" s="232" t="s">
        <v>92</v>
      </c>
      <c r="AV232" s="12" t="s">
        <v>25</v>
      </c>
      <c r="AW232" s="12" t="s">
        <v>48</v>
      </c>
      <c r="AX232" s="12" t="s">
        <v>85</v>
      </c>
      <c r="AY232" s="232" t="s">
        <v>163</v>
      </c>
    </row>
    <row r="233" spans="2:65" s="12" customFormat="1" ht="13.5">
      <c r="B233" s="222"/>
      <c r="C233" s="223"/>
      <c r="D233" s="218" t="s">
        <v>176</v>
      </c>
      <c r="E233" s="224" t="s">
        <v>50</v>
      </c>
      <c r="F233" s="225" t="s">
        <v>518</v>
      </c>
      <c r="G233" s="223"/>
      <c r="H233" s="226" t="s">
        <v>50</v>
      </c>
      <c r="I233" s="227"/>
      <c r="J233" s="223"/>
      <c r="K233" s="223"/>
      <c r="L233" s="228"/>
      <c r="M233" s="229"/>
      <c r="N233" s="230"/>
      <c r="O233" s="230"/>
      <c r="P233" s="230"/>
      <c r="Q233" s="230"/>
      <c r="R233" s="230"/>
      <c r="S233" s="230"/>
      <c r="T233" s="231"/>
      <c r="AT233" s="232" t="s">
        <v>176</v>
      </c>
      <c r="AU233" s="232" t="s">
        <v>92</v>
      </c>
      <c r="AV233" s="12" t="s">
        <v>25</v>
      </c>
      <c r="AW233" s="12" t="s">
        <v>48</v>
      </c>
      <c r="AX233" s="12" t="s">
        <v>85</v>
      </c>
      <c r="AY233" s="232" t="s">
        <v>163</v>
      </c>
    </row>
    <row r="234" spans="2:65" s="13" customFormat="1" ht="13.5">
      <c r="B234" s="233"/>
      <c r="C234" s="234"/>
      <c r="D234" s="235" t="s">
        <v>176</v>
      </c>
      <c r="E234" s="236" t="s">
        <v>50</v>
      </c>
      <c r="F234" s="237" t="s">
        <v>504</v>
      </c>
      <c r="G234" s="234"/>
      <c r="H234" s="238">
        <v>120</v>
      </c>
      <c r="I234" s="239"/>
      <c r="J234" s="234"/>
      <c r="K234" s="234"/>
      <c r="L234" s="240"/>
      <c r="M234" s="241"/>
      <c r="N234" s="242"/>
      <c r="O234" s="242"/>
      <c r="P234" s="242"/>
      <c r="Q234" s="242"/>
      <c r="R234" s="242"/>
      <c r="S234" s="242"/>
      <c r="T234" s="243"/>
      <c r="AT234" s="244" t="s">
        <v>176</v>
      </c>
      <c r="AU234" s="244" t="s">
        <v>92</v>
      </c>
      <c r="AV234" s="13" t="s">
        <v>92</v>
      </c>
      <c r="AW234" s="13" t="s">
        <v>48</v>
      </c>
      <c r="AX234" s="13" t="s">
        <v>85</v>
      </c>
      <c r="AY234" s="244" t="s">
        <v>163</v>
      </c>
    </row>
    <row r="235" spans="2:65" s="1" customFormat="1" ht="31.5" customHeight="1">
      <c r="B235" s="43"/>
      <c r="C235" s="206" t="s">
        <v>203</v>
      </c>
      <c r="D235" s="206" t="s">
        <v>166</v>
      </c>
      <c r="E235" s="207" t="s">
        <v>531</v>
      </c>
      <c r="F235" s="208" t="s">
        <v>532</v>
      </c>
      <c r="G235" s="209" t="s">
        <v>198</v>
      </c>
      <c r="H235" s="210">
        <v>120</v>
      </c>
      <c r="I235" s="211"/>
      <c r="J235" s="212">
        <f>ROUND(I235*H235,2)</f>
        <v>0</v>
      </c>
      <c r="K235" s="208" t="s">
        <v>170</v>
      </c>
      <c r="L235" s="63"/>
      <c r="M235" s="213" t="s">
        <v>50</v>
      </c>
      <c r="N235" s="214" t="s">
        <v>56</v>
      </c>
      <c r="O235" s="44"/>
      <c r="P235" s="215">
        <f>O235*H235</f>
        <v>0</v>
      </c>
      <c r="Q235" s="215">
        <v>0</v>
      </c>
      <c r="R235" s="215">
        <f>Q235*H235</f>
        <v>0</v>
      </c>
      <c r="S235" s="215">
        <v>0</v>
      </c>
      <c r="T235" s="216">
        <f>S235*H235</f>
        <v>0</v>
      </c>
      <c r="AR235" s="25" t="s">
        <v>120</v>
      </c>
      <c r="AT235" s="25" t="s">
        <v>166</v>
      </c>
      <c r="AU235" s="25" t="s">
        <v>92</v>
      </c>
      <c r="AY235" s="25" t="s">
        <v>163</v>
      </c>
      <c r="BE235" s="217">
        <f>IF(N235="základní",J235,0)</f>
        <v>0</v>
      </c>
      <c r="BF235" s="217">
        <f>IF(N235="snížená",J235,0)</f>
        <v>0</v>
      </c>
      <c r="BG235" s="217">
        <f>IF(N235="zákl. přenesená",J235,0)</f>
        <v>0</v>
      </c>
      <c r="BH235" s="217">
        <f>IF(N235="sníž. přenesená",J235,0)</f>
        <v>0</v>
      </c>
      <c r="BI235" s="217">
        <f>IF(N235="nulová",J235,0)</f>
        <v>0</v>
      </c>
      <c r="BJ235" s="25" t="s">
        <v>25</v>
      </c>
      <c r="BK235" s="217">
        <f>ROUND(I235*H235,2)</f>
        <v>0</v>
      </c>
      <c r="BL235" s="25" t="s">
        <v>120</v>
      </c>
      <c r="BM235" s="25" t="s">
        <v>533</v>
      </c>
    </row>
    <row r="236" spans="2:65" s="1" customFormat="1" ht="27">
      <c r="B236" s="43"/>
      <c r="C236" s="65"/>
      <c r="D236" s="218" t="s">
        <v>172</v>
      </c>
      <c r="E236" s="65"/>
      <c r="F236" s="219" t="s">
        <v>534</v>
      </c>
      <c r="G236" s="65"/>
      <c r="H236" s="65"/>
      <c r="I236" s="174"/>
      <c r="J236" s="65"/>
      <c r="K236" s="65"/>
      <c r="L236" s="63"/>
      <c r="M236" s="220"/>
      <c r="N236" s="44"/>
      <c r="O236" s="44"/>
      <c r="P236" s="44"/>
      <c r="Q236" s="44"/>
      <c r="R236" s="44"/>
      <c r="S236" s="44"/>
      <c r="T236" s="80"/>
      <c r="AT236" s="25" t="s">
        <v>172</v>
      </c>
      <c r="AU236" s="25" t="s">
        <v>92</v>
      </c>
    </row>
    <row r="237" spans="2:65" s="1" customFormat="1" ht="27">
      <c r="B237" s="43"/>
      <c r="C237" s="65"/>
      <c r="D237" s="218" t="s">
        <v>174</v>
      </c>
      <c r="E237" s="65"/>
      <c r="F237" s="221" t="s">
        <v>535</v>
      </c>
      <c r="G237" s="65"/>
      <c r="H237" s="65"/>
      <c r="I237" s="174"/>
      <c r="J237" s="65"/>
      <c r="K237" s="65"/>
      <c r="L237" s="63"/>
      <c r="M237" s="220"/>
      <c r="N237" s="44"/>
      <c r="O237" s="44"/>
      <c r="P237" s="44"/>
      <c r="Q237" s="44"/>
      <c r="R237" s="44"/>
      <c r="S237" s="44"/>
      <c r="T237" s="80"/>
      <c r="AT237" s="25" t="s">
        <v>174</v>
      </c>
      <c r="AU237" s="25" t="s">
        <v>92</v>
      </c>
    </row>
    <row r="238" spans="2:65" s="12" customFormat="1" ht="13.5">
      <c r="B238" s="222"/>
      <c r="C238" s="223"/>
      <c r="D238" s="218" t="s">
        <v>176</v>
      </c>
      <c r="E238" s="224" t="s">
        <v>50</v>
      </c>
      <c r="F238" s="225" t="s">
        <v>536</v>
      </c>
      <c r="G238" s="223"/>
      <c r="H238" s="226" t="s">
        <v>50</v>
      </c>
      <c r="I238" s="227"/>
      <c r="J238" s="223"/>
      <c r="K238" s="223"/>
      <c r="L238" s="228"/>
      <c r="M238" s="229"/>
      <c r="N238" s="230"/>
      <c r="O238" s="230"/>
      <c r="P238" s="230"/>
      <c r="Q238" s="230"/>
      <c r="R238" s="230"/>
      <c r="S238" s="230"/>
      <c r="T238" s="231"/>
      <c r="AT238" s="232" t="s">
        <v>176</v>
      </c>
      <c r="AU238" s="232" t="s">
        <v>92</v>
      </c>
      <c r="AV238" s="12" t="s">
        <v>25</v>
      </c>
      <c r="AW238" s="12" t="s">
        <v>48</v>
      </c>
      <c r="AX238" s="12" t="s">
        <v>85</v>
      </c>
      <c r="AY238" s="232" t="s">
        <v>163</v>
      </c>
    </row>
    <row r="239" spans="2:65" s="12" customFormat="1" ht="13.5">
      <c r="B239" s="222"/>
      <c r="C239" s="223"/>
      <c r="D239" s="218" t="s">
        <v>176</v>
      </c>
      <c r="E239" s="224" t="s">
        <v>50</v>
      </c>
      <c r="F239" s="225" t="s">
        <v>516</v>
      </c>
      <c r="G239" s="223"/>
      <c r="H239" s="226" t="s">
        <v>50</v>
      </c>
      <c r="I239" s="227"/>
      <c r="J239" s="223"/>
      <c r="K239" s="223"/>
      <c r="L239" s="228"/>
      <c r="M239" s="229"/>
      <c r="N239" s="230"/>
      <c r="O239" s="230"/>
      <c r="P239" s="230"/>
      <c r="Q239" s="230"/>
      <c r="R239" s="230"/>
      <c r="S239" s="230"/>
      <c r="T239" s="231"/>
      <c r="AT239" s="232" t="s">
        <v>176</v>
      </c>
      <c r="AU239" s="232" t="s">
        <v>92</v>
      </c>
      <c r="AV239" s="12" t="s">
        <v>25</v>
      </c>
      <c r="AW239" s="12" t="s">
        <v>48</v>
      </c>
      <c r="AX239" s="12" t="s">
        <v>85</v>
      </c>
      <c r="AY239" s="232" t="s">
        <v>163</v>
      </c>
    </row>
    <row r="240" spans="2:65" s="13" customFormat="1" ht="13.5">
      <c r="B240" s="233"/>
      <c r="C240" s="234"/>
      <c r="D240" s="235" t="s">
        <v>176</v>
      </c>
      <c r="E240" s="236" t="s">
        <v>50</v>
      </c>
      <c r="F240" s="237" t="s">
        <v>504</v>
      </c>
      <c r="G240" s="234"/>
      <c r="H240" s="238">
        <v>120</v>
      </c>
      <c r="I240" s="239"/>
      <c r="J240" s="234"/>
      <c r="K240" s="234"/>
      <c r="L240" s="240"/>
      <c r="M240" s="241"/>
      <c r="N240" s="242"/>
      <c r="O240" s="242"/>
      <c r="P240" s="242"/>
      <c r="Q240" s="242"/>
      <c r="R240" s="242"/>
      <c r="S240" s="242"/>
      <c r="T240" s="243"/>
      <c r="AT240" s="244" t="s">
        <v>176</v>
      </c>
      <c r="AU240" s="244" t="s">
        <v>92</v>
      </c>
      <c r="AV240" s="13" t="s">
        <v>92</v>
      </c>
      <c r="AW240" s="13" t="s">
        <v>48</v>
      </c>
      <c r="AX240" s="13" t="s">
        <v>85</v>
      </c>
      <c r="AY240" s="244" t="s">
        <v>163</v>
      </c>
    </row>
    <row r="241" spans="2:65" s="1" customFormat="1" ht="31.5" customHeight="1">
      <c r="B241" s="43"/>
      <c r="C241" s="206" t="s">
        <v>341</v>
      </c>
      <c r="D241" s="206" t="s">
        <v>166</v>
      </c>
      <c r="E241" s="207" t="s">
        <v>224</v>
      </c>
      <c r="F241" s="208" t="s">
        <v>225</v>
      </c>
      <c r="G241" s="209" t="s">
        <v>191</v>
      </c>
      <c r="H241" s="210">
        <v>503.96800000000002</v>
      </c>
      <c r="I241" s="211"/>
      <c r="J241" s="212">
        <f>ROUND(I241*H241,2)</f>
        <v>0</v>
      </c>
      <c r="K241" s="208" t="s">
        <v>170</v>
      </c>
      <c r="L241" s="63"/>
      <c r="M241" s="213" t="s">
        <v>50</v>
      </c>
      <c r="N241" s="214" t="s">
        <v>56</v>
      </c>
      <c r="O241" s="44"/>
      <c r="P241" s="215">
        <f>O241*H241</f>
        <v>0</v>
      </c>
      <c r="Q241" s="215">
        <v>0</v>
      </c>
      <c r="R241" s="215">
        <f>Q241*H241</f>
        <v>0</v>
      </c>
      <c r="S241" s="215">
        <v>0</v>
      </c>
      <c r="T241" s="216">
        <f>S241*H241</f>
        <v>0</v>
      </c>
      <c r="AR241" s="25" t="s">
        <v>120</v>
      </c>
      <c r="AT241" s="25" t="s">
        <v>166</v>
      </c>
      <c r="AU241" s="25" t="s">
        <v>92</v>
      </c>
      <c r="AY241" s="25" t="s">
        <v>163</v>
      </c>
      <c r="BE241" s="217">
        <f>IF(N241="základní",J241,0)</f>
        <v>0</v>
      </c>
      <c r="BF241" s="217">
        <f>IF(N241="snížená",J241,0)</f>
        <v>0</v>
      </c>
      <c r="BG241" s="217">
        <f>IF(N241="zákl. přenesená",J241,0)</f>
        <v>0</v>
      </c>
      <c r="BH241" s="217">
        <f>IF(N241="sníž. přenesená",J241,0)</f>
        <v>0</v>
      </c>
      <c r="BI241" s="217">
        <f>IF(N241="nulová",J241,0)</f>
        <v>0</v>
      </c>
      <c r="BJ241" s="25" t="s">
        <v>25</v>
      </c>
      <c r="BK241" s="217">
        <f>ROUND(I241*H241,2)</f>
        <v>0</v>
      </c>
      <c r="BL241" s="25" t="s">
        <v>120</v>
      </c>
      <c r="BM241" s="25" t="s">
        <v>226</v>
      </c>
    </row>
    <row r="242" spans="2:65" s="1" customFormat="1" ht="27">
      <c r="B242" s="43"/>
      <c r="C242" s="65"/>
      <c r="D242" s="218" t="s">
        <v>172</v>
      </c>
      <c r="E242" s="65"/>
      <c r="F242" s="219" t="s">
        <v>227</v>
      </c>
      <c r="G242" s="65"/>
      <c r="H242" s="65"/>
      <c r="I242" s="174"/>
      <c r="J242" s="65"/>
      <c r="K242" s="65"/>
      <c r="L242" s="63"/>
      <c r="M242" s="220"/>
      <c r="N242" s="44"/>
      <c r="O242" s="44"/>
      <c r="P242" s="44"/>
      <c r="Q242" s="44"/>
      <c r="R242" s="44"/>
      <c r="S242" s="44"/>
      <c r="T242" s="80"/>
      <c r="AT242" s="25" t="s">
        <v>172</v>
      </c>
      <c r="AU242" s="25" t="s">
        <v>92</v>
      </c>
    </row>
    <row r="243" spans="2:65" s="1" customFormat="1" ht="27">
      <c r="B243" s="43"/>
      <c r="C243" s="65"/>
      <c r="D243" s="218" t="s">
        <v>174</v>
      </c>
      <c r="E243" s="65"/>
      <c r="F243" s="221" t="s">
        <v>228</v>
      </c>
      <c r="G243" s="65"/>
      <c r="H243" s="65"/>
      <c r="I243" s="174"/>
      <c r="J243" s="65"/>
      <c r="K243" s="65"/>
      <c r="L243" s="63"/>
      <c r="M243" s="220"/>
      <c r="N243" s="44"/>
      <c r="O243" s="44"/>
      <c r="P243" s="44"/>
      <c r="Q243" s="44"/>
      <c r="R243" s="44"/>
      <c r="S243" s="44"/>
      <c r="T243" s="80"/>
      <c r="AT243" s="25" t="s">
        <v>174</v>
      </c>
      <c r="AU243" s="25" t="s">
        <v>92</v>
      </c>
    </row>
    <row r="244" spans="2:65" s="11" customFormat="1" ht="29.85" customHeight="1">
      <c r="B244" s="189"/>
      <c r="C244" s="190"/>
      <c r="D244" s="203" t="s">
        <v>84</v>
      </c>
      <c r="E244" s="204" t="s">
        <v>229</v>
      </c>
      <c r="F244" s="204" t="s">
        <v>230</v>
      </c>
      <c r="G244" s="190"/>
      <c r="H244" s="190"/>
      <c r="I244" s="193"/>
      <c r="J244" s="205">
        <f>BK244</f>
        <v>0</v>
      </c>
      <c r="K244" s="190"/>
      <c r="L244" s="195"/>
      <c r="M244" s="196"/>
      <c r="N244" s="197"/>
      <c r="O244" s="197"/>
      <c r="P244" s="198">
        <f>SUM(P245:P343)</f>
        <v>0</v>
      </c>
      <c r="Q244" s="197"/>
      <c r="R244" s="198">
        <f>SUM(R245:R343)</f>
        <v>148.42385104000002</v>
      </c>
      <c r="S244" s="197"/>
      <c r="T244" s="199">
        <f>SUM(T245:T343)</f>
        <v>0</v>
      </c>
      <c r="AR244" s="200" t="s">
        <v>25</v>
      </c>
      <c r="AT244" s="201" t="s">
        <v>84</v>
      </c>
      <c r="AU244" s="201" t="s">
        <v>25</v>
      </c>
      <c r="AY244" s="200" t="s">
        <v>163</v>
      </c>
      <c r="BK244" s="202">
        <f>SUM(BK245:BK343)</f>
        <v>0</v>
      </c>
    </row>
    <row r="245" spans="2:65" s="1" customFormat="1" ht="22.5" customHeight="1">
      <c r="B245" s="43"/>
      <c r="C245" s="206" t="s">
        <v>348</v>
      </c>
      <c r="D245" s="206" t="s">
        <v>166</v>
      </c>
      <c r="E245" s="207" t="s">
        <v>537</v>
      </c>
      <c r="F245" s="208" t="s">
        <v>538</v>
      </c>
      <c r="G245" s="209" t="s">
        <v>198</v>
      </c>
      <c r="H245" s="210">
        <v>203</v>
      </c>
      <c r="I245" s="211"/>
      <c r="J245" s="212">
        <f>ROUND(I245*H245,2)</f>
        <v>0</v>
      </c>
      <c r="K245" s="208" t="s">
        <v>170</v>
      </c>
      <c r="L245" s="63"/>
      <c r="M245" s="213" t="s">
        <v>50</v>
      </c>
      <c r="N245" s="214" t="s">
        <v>56</v>
      </c>
      <c r="O245" s="44"/>
      <c r="P245" s="215">
        <f>O245*H245</f>
        <v>0</v>
      </c>
      <c r="Q245" s="215">
        <v>0.1837</v>
      </c>
      <c r="R245" s="215">
        <f>Q245*H245</f>
        <v>37.2911</v>
      </c>
      <c r="S245" s="215">
        <v>0</v>
      </c>
      <c r="T245" s="216">
        <f>S245*H245</f>
        <v>0</v>
      </c>
      <c r="AR245" s="25" t="s">
        <v>120</v>
      </c>
      <c r="AT245" s="25" t="s">
        <v>166</v>
      </c>
      <c r="AU245" s="25" t="s">
        <v>92</v>
      </c>
      <c r="AY245" s="25" t="s">
        <v>163</v>
      </c>
      <c r="BE245" s="217">
        <f>IF(N245="základní",J245,0)</f>
        <v>0</v>
      </c>
      <c r="BF245" s="217">
        <f>IF(N245="snížená",J245,0)</f>
        <v>0</v>
      </c>
      <c r="BG245" s="217">
        <f>IF(N245="zákl. přenesená",J245,0)</f>
        <v>0</v>
      </c>
      <c r="BH245" s="217">
        <f>IF(N245="sníž. přenesená",J245,0)</f>
        <v>0</v>
      </c>
      <c r="BI245" s="217">
        <f>IF(N245="nulová",J245,0)</f>
        <v>0</v>
      </c>
      <c r="BJ245" s="25" t="s">
        <v>25</v>
      </c>
      <c r="BK245" s="217">
        <f>ROUND(I245*H245,2)</f>
        <v>0</v>
      </c>
      <c r="BL245" s="25" t="s">
        <v>120</v>
      </c>
      <c r="BM245" s="25" t="s">
        <v>539</v>
      </c>
    </row>
    <row r="246" spans="2:65" s="1" customFormat="1" ht="27">
      <c r="B246" s="43"/>
      <c r="C246" s="65"/>
      <c r="D246" s="218" t="s">
        <v>172</v>
      </c>
      <c r="E246" s="65"/>
      <c r="F246" s="219" t="s">
        <v>540</v>
      </c>
      <c r="G246" s="65"/>
      <c r="H246" s="65"/>
      <c r="I246" s="174"/>
      <c r="J246" s="65"/>
      <c r="K246" s="65"/>
      <c r="L246" s="63"/>
      <c r="M246" s="220"/>
      <c r="N246" s="44"/>
      <c r="O246" s="44"/>
      <c r="P246" s="44"/>
      <c r="Q246" s="44"/>
      <c r="R246" s="44"/>
      <c r="S246" s="44"/>
      <c r="T246" s="80"/>
      <c r="AT246" s="25" t="s">
        <v>172</v>
      </c>
      <c r="AU246" s="25" t="s">
        <v>92</v>
      </c>
    </row>
    <row r="247" spans="2:65" s="1" customFormat="1" ht="148.5">
      <c r="B247" s="43"/>
      <c r="C247" s="65"/>
      <c r="D247" s="218" t="s">
        <v>174</v>
      </c>
      <c r="E247" s="65"/>
      <c r="F247" s="221" t="s">
        <v>541</v>
      </c>
      <c r="G247" s="65"/>
      <c r="H247" s="65"/>
      <c r="I247" s="174"/>
      <c r="J247" s="65"/>
      <c r="K247" s="65"/>
      <c r="L247" s="63"/>
      <c r="M247" s="220"/>
      <c r="N247" s="44"/>
      <c r="O247" s="44"/>
      <c r="P247" s="44"/>
      <c r="Q247" s="44"/>
      <c r="R247" s="44"/>
      <c r="S247" s="44"/>
      <c r="T247" s="80"/>
      <c r="AT247" s="25" t="s">
        <v>174</v>
      </c>
      <c r="AU247" s="25" t="s">
        <v>92</v>
      </c>
    </row>
    <row r="248" spans="2:65" s="12" customFormat="1" ht="13.5">
      <c r="B248" s="222"/>
      <c r="C248" s="223"/>
      <c r="D248" s="218" t="s">
        <v>176</v>
      </c>
      <c r="E248" s="224" t="s">
        <v>50</v>
      </c>
      <c r="F248" s="225" t="s">
        <v>542</v>
      </c>
      <c r="G248" s="223"/>
      <c r="H248" s="226" t="s">
        <v>50</v>
      </c>
      <c r="I248" s="227"/>
      <c r="J248" s="223"/>
      <c r="K248" s="223"/>
      <c r="L248" s="228"/>
      <c r="M248" s="229"/>
      <c r="N248" s="230"/>
      <c r="O248" s="230"/>
      <c r="P248" s="230"/>
      <c r="Q248" s="230"/>
      <c r="R248" s="230"/>
      <c r="S248" s="230"/>
      <c r="T248" s="231"/>
      <c r="AT248" s="232" t="s">
        <v>176</v>
      </c>
      <c r="AU248" s="232" t="s">
        <v>92</v>
      </c>
      <c r="AV248" s="12" t="s">
        <v>25</v>
      </c>
      <c r="AW248" s="12" t="s">
        <v>48</v>
      </c>
      <c r="AX248" s="12" t="s">
        <v>85</v>
      </c>
      <c r="AY248" s="232" t="s">
        <v>163</v>
      </c>
    </row>
    <row r="249" spans="2:65" s="13" customFormat="1" ht="13.5">
      <c r="B249" s="233"/>
      <c r="C249" s="234"/>
      <c r="D249" s="218" t="s">
        <v>176</v>
      </c>
      <c r="E249" s="245" t="s">
        <v>50</v>
      </c>
      <c r="F249" s="246" t="s">
        <v>493</v>
      </c>
      <c r="G249" s="234"/>
      <c r="H249" s="247">
        <v>181</v>
      </c>
      <c r="I249" s="239"/>
      <c r="J249" s="234"/>
      <c r="K249" s="234"/>
      <c r="L249" s="240"/>
      <c r="M249" s="241"/>
      <c r="N249" s="242"/>
      <c r="O249" s="242"/>
      <c r="P249" s="242"/>
      <c r="Q249" s="242"/>
      <c r="R249" s="242"/>
      <c r="S249" s="242"/>
      <c r="T249" s="243"/>
      <c r="AT249" s="244" t="s">
        <v>176</v>
      </c>
      <c r="AU249" s="244" t="s">
        <v>92</v>
      </c>
      <c r="AV249" s="13" t="s">
        <v>92</v>
      </c>
      <c r="AW249" s="13" t="s">
        <v>48</v>
      </c>
      <c r="AX249" s="13" t="s">
        <v>85</v>
      </c>
      <c r="AY249" s="244" t="s">
        <v>163</v>
      </c>
    </row>
    <row r="250" spans="2:65" s="12" customFormat="1" ht="13.5">
      <c r="B250" s="222"/>
      <c r="C250" s="223"/>
      <c r="D250" s="218" t="s">
        <v>176</v>
      </c>
      <c r="E250" s="224" t="s">
        <v>50</v>
      </c>
      <c r="F250" s="225" t="s">
        <v>543</v>
      </c>
      <c r="G250" s="223"/>
      <c r="H250" s="226" t="s">
        <v>50</v>
      </c>
      <c r="I250" s="227"/>
      <c r="J250" s="223"/>
      <c r="K250" s="223"/>
      <c r="L250" s="228"/>
      <c r="M250" s="229"/>
      <c r="N250" s="230"/>
      <c r="O250" s="230"/>
      <c r="P250" s="230"/>
      <c r="Q250" s="230"/>
      <c r="R250" s="230"/>
      <c r="S250" s="230"/>
      <c r="T250" s="231"/>
      <c r="AT250" s="232" t="s">
        <v>176</v>
      </c>
      <c r="AU250" s="232" t="s">
        <v>92</v>
      </c>
      <c r="AV250" s="12" t="s">
        <v>25</v>
      </c>
      <c r="AW250" s="12" t="s">
        <v>48</v>
      </c>
      <c r="AX250" s="12" t="s">
        <v>85</v>
      </c>
      <c r="AY250" s="232" t="s">
        <v>163</v>
      </c>
    </row>
    <row r="251" spans="2:65" s="13" customFormat="1" ht="13.5">
      <c r="B251" s="233"/>
      <c r="C251" s="234"/>
      <c r="D251" s="235" t="s">
        <v>176</v>
      </c>
      <c r="E251" s="236" t="s">
        <v>50</v>
      </c>
      <c r="F251" s="237" t="s">
        <v>319</v>
      </c>
      <c r="G251" s="234"/>
      <c r="H251" s="238">
        <v>22</v>
      </c>
      <c r="I251" s="239"/>
      <c r="J251" s="234"/>
      <c r="K251" s="234"/>
      <c r="L251" s="240"/>
      <c r="M251" s="241"/>
      <c r="N251" s="242"/>
      <c r="O251" s="242"/>
      <c r="P251" s="242"/>
      <c r="Q251" s="242"/>
      <c r="R251" s="242"/>
      <c r="S251" s="242"/>
      <c r="T251" s="243"/>
      <c r="AT251" s="244" t="s">
        <v>176</v>
      </c>
      <c r="AU251" s="244" t="s">
        <v>92</v>
      </c>
      <c r="AV251" s="13" t="s">
        <v>92</v>
      </c>
      <c r="AW251" s="13" t="s">
        <v>48</v>
      </c>
      <c r="AX251" s="13" t="s">
        <v>85</v>
      </c>
      <c r="AY251" s="244" t="s">
        <v>163</v>
      </c>
    </row>
    <row r="252" spans="2:65" s="1" customFormat="1" ht="22.5" customHeight="1">
      <c r="B252" s="43"/>
      <c r="C252" s="206" t="s">
        <v>356</v>
      </c>
      <c r="D252" s="206" t="s">
        <v>166</v>
      </c>
      <c r="E252" s="207" t="s">
        <v>544</v>
      </c>
      <c r="F252" s="208" t="s">
        <v>545</v>
      </c>
      <c r="G252" s="209" t="s">
        <v>198</v>
      </c>
      <c r="H252" s="210">
        <v>25</v>
      </c>
      <c r="I252" s="211"/>
      <c r="J252" s="212">
        <f>ROUND(I252*H252,2)</f>
        <v>0</v>
      </c>
      <c r="K252" s="208" t="s">
        <v>170</v>
      </c>
      <c r="L252" s="63"/>
      <c r="M252" s="213" t="s">
        <v>50</v>
      </c>
      <c r="N252" s="214" t="s">
        <v>56</v>
      </c>
      <c r="O252" s="44"/>
      <c r="P252" s="215">
        <f>O252*H252</f>
        <v>0</v>
      </c>
      <c r="Q252" s="215">
        <v>0.16700000000000001</v>
      </c>
      <c r="R252" s="215">
        <f>Q252*H252</f>
        <v>4.1749999999999998</v>
      </c>
      <c r="S252" s="215">
        <v>0</v>
      </c>
      <c r="T252" s="216">
        <f>S252*H252</f>
        <v>0</v>
      </c>
      <c r="AR252" s="25" t="s">
        <v>120</v>
      </c>
      <c r="AT252" s="25" t="s">
        <v>166</v>
      </c>
      <c r="AU252" s="25" t="s">
        <v>92</v>
      </c>
      <c r="AY252" s="25" t="s">
        <v>163</v>
      </c>
      <c r="BE252" s="217">
        <f>IF(N252="základní",J252,0)</f>
        <v>0</v>
      </c>
      <c r="BF252" s="217">
        <f>IF(N252="snížená",J252,0)</f>
        <v>0</v>
      </c>
      <c r="BG252" s="217">
        <f>IF(N252="zákl. přenesená",J252,0)</f>
        <v>0</v>
      </c>
      <c r="BH252" s="217">
        <f>IF(N252="sníž. přenesená",J252,0)</f>
        <v>0</v>
      </c>
      <c r="BI252" s="217">
        <f>IF(N252="nulová",J252,0)</f>
        <v>0</v>
      </c>
      <c r="BJ252" s="25" t="s">
        <v>25</v>
      </c>
      <c r="BK252" s="217">
        <f>ROUND(I252*H252,2)</f>
        <v>0</v>
      </c>
      <c r="BL252" s="25" t="s">
        <v>120</v>
      </c>
      <c r="BM252" s="25" t="s">
        <v>546</v>
      </c>
    </row>
    <row r="253" spans="2:65" s="1" customFormat="1" ht="27">
      <c r="B253" s="43"/>
      <c r="C253" s="65"/>
      <c r="D253" s="218" t="s">
        <v>172</v>
      </c>
      <c r="E253" s="65"/>
      <c r="F253" s="219" t="s">
        <v>547</v>
      </c>
      <c r="G253" s="65"/>
      <c r="H253" s="65"/>
      <c r="I253" s="174"/>
      <c r="J253" s="65"/>
      <c r="K253" s="65"/>
      <c r="L253" s="63"/>
      <c r="M253" s="220"/>
      <c r="N253" s="44"/>
      <c r="O253" s="44"/>
      <c r="P253" s="44"/>
      <c r="Q253" s="44"/>
      <c r="R253" s="44"/>
      <c r="S253" s="44"/>
      <c r="T253" s="80"/>
      <c r="AT253" s="25" t="s">
        <v>172</v>
      </c>
      <c r="AU253" s="25" t="s">
        <v>92</v>
      </c>
    </row>
    <row r="254" spans="2:65" s="1" customFormat="1" ht="81">
      <c r="B254" s="43"/>
      <c r="C254" s="65"/>
      <c r="D254" s="218" t="s">
        <v>174</v>
      </c>
      <c r="E254" s="65"/>
      <c r="F254" s="221" t="s">
        <v>548</v>
      </c>
      <c r="G254" s="65"/>
      <c r="H254" s="65"/>
      <c r="I254" s="174"/>
      <c r="J254" s="65"/>
      <c r="K254" s="65"/>
      <c r="L254" s="63"/>
      <c r="M254" s="220"/>
      <c r="N254" s="44"/>
      <c r="O254" s="44"/>
      <c r="P254" s="44"/>
      <c r="Q254" s="44"/>
      <c r="R254" s="44"/>
      <c r="S254" s="44"/>
      <c r="T254" s="80"/>
      <c r="AT254" s="25" t="s">
        <v>174</v>
      </c>
      <c r="AU254" s="25" t="s">
        <v>92</v>
      </c>
    </row>
    <row r="255" spans="2:65" s="12" customFormat="1" ht="13.5">
      <c r="B255" s="222"/>
      <c r="C255" s="223"/>
      <c r="D255" s="218" t="s">
        <v>176</v>
      </c>
      <c r="E255" s="224" t="s">
        <v>50</v>
      </c>
      <c r="F255" s="225" t="s">
        <v>549</v>
      </c>
      <c r="G255" s="223"/>
      <c r="H255" s="226" t="s">
        <v>50</v>
      </c>
      <c r="I255" s="227"/>
      <c r="J255" s="223"/>
      <c r="K255" s="223"/>
      <c r="L255" s="228"/>
      <c r="M255" s="229"/>
      <c r="N255" s="230"/>
      <c r="O255" s="230"/>
      <c r="P255" s="230"/>
      <c r="Q255" s="230"/>
      <c r="R255" s="230"/>
      <c r="S255" s="230"/>
      <c r="T255" s="231"/>
      <c r="AT255" s="232" t="s">
        <v>176</v>
      </c>
      <c r="AU255" s="232" t="s">
        <v>92</v>
      </c>
      <c r="AV255" s="12" t="s">
        <v>25</v>
      </c>
      <c r="AW255" s="12" t="s">
        <v>48</v>
      </c>
      <c r="AX255" s="12" t="s">
        <v>85</v>
      </c>
      <c r="AY255" s="232" t="s">
        <v>163</v>
      </c>
    </row>
    <row r="256" spans="2:65" s="13" customFormat="1" ht="13.5">
      <c r="B256" s="233"/>
      <c r="C256" s="234"/>
      <c r="D256" s="235" t="s">
        <v>176</v>
      </c>
      <c r="E256" s="236" t="s">
        <v>50</v>
      </c>
      <c r="F256" s="237" t="s">
        <v>341</v>
      </c>
      <c r="G256" s="234"/>
      <c r="H256" s="238">
        <v>25</v>
      </c>
      <c r="I256" s="239"/>
      <c r="J256" s="234"/>
      <c r="K256" s="234"/>
      <c r="L256" s="240"/>
      <c r="M256" s="241"/>
      <c r="N256" s="242"/>
      <c r="O256" s="242"/>
      <c r="P256" s="242"/>
      <c r="Q256" s="242"/>
      <c r="R256" s="242"/>
      <c r="S256" s="242"/>
      <c r="T256" s="243"/>
      <c r="AT256" s="244" t="s">
        <v>176</v>
      </c>
      <c r="AU256" s="244" t="s">
        <v>92</v>
      </c>
      <c r="AV256" s="13" t="s">
        <v>92</v>
      </c>
      <c r="AW256" s="13" t="s">
        <v>48</v>
      </c>
      <c r="AX256" s="13" t="s">
        <v>85</v>
      </c>
      <c r="AY256" s="244" t="s">
        <v>163</v>
      </c>
    </row>
    <row r="257" spans="2:65" s="1" customFormat="1" ht="31.5" customHeight="1">
      <c r="B257" s="43"/>
      <c r="C257" s="206" t="s">
        <v>368</v>
      </c>
      <c r="D257" s="206" t="s">
        <v>166</v>
      </c>
      <c r="E257" s="207" t="s">
        <v>257</v>
      </c>
      <c r="F257" s="208" t="s">
        <v>258</v>
      </c>
      <c r="G257" s="209" t="s">
        <v>198</v>
      </c>
      <c r="H257" s="210">
        <v>1.5</v>
      </c>
      <c r="I257" s="211"/>
      <c r="J257" s="212">
        <f>ROUND(I257*H257,2)</f>
        <v>0</v>
      </c>
      <c r="K257" s="208" t="s">
        <v>170</v>
      </c>
      <c r="L257" s="63"/>
      <c r="M257" s="213" t="s">
        <v>50</v>
      </c>
      <c r="N257" s="214" t="s">
        <v>56</v>
      </c>
      <c r="O257" s="44"/>
      <c r="P257" s="215">
        <f>O257*H257</f>
        <v>0</v>
      </c>
      <c r="Q257" s="215">
        <v>0.10100000000000001</v>
      </c>
      <c r="R257" s="215">
        <f>Q257*H257</f>
        <v>0.15150000000000002</v>
      </c>
      <c r="S257" s="215">
        <v>0</v>
      </c>
      <c r="T257" s="216">
        <f>S257*H257</f>
        <v>0</v>
      </c>
      <c r="AR257" s="25" t="s">
        <v>120</v>
      </c>
      <c r="AT257" s="25" t="s">
        <v>166</v>
      </c>
      <c r="AU257" s="25" t="s">
        <v>92</v>
      </c>
      <c r="AY257" s="25" t="s">
        <v>163</v>
      </c>
      <c r="BE257" s="217">
        <f>IF(N257="základní",J257,0)</f>
        <v>0</v>
      </c>
      <c r="BF257" s="217">
        <f>IF(N257="snížená",J257,0)</f>
        <v>0</v>
      </c>
      <c r="BG257" s="217">
        <f>IF(N257="zákl. přenesená",J257,0)</f>
        <v>0</v>
      </c>
      <c r="BH257" s="217">
        <f>IF(N257="sníž. přenesená",J257,0)</f>
        <v>0</v>
      </c>
      <c r="BI257" s="217">
        <f>IF(N257="nulová",J257,0)</f>
        <v>0</v>
      </c>
      <c r="BJ257" s="25" t="s">
        <v>25</v>
      </c>
      <c r="BK257" s="217">
        <f>ROUND(I257*H257,2)</f>
        <v>0</v>
      </c>
      <c r="BL257" s="25" t="s">
        <v>120</v>
      </c>
      <c r="BM257" s="25" t="s">
        <v>259</v>
      </c>
    </row>
    <row r="258" spans="2:65" s="1" customFormat="1" ht="40.5">
      <c r="B258" s="43"/>
      <c r="C258" s="65"/>
      <c r="D258" s="218" t="s">
        <v>172</v>
      </c>
      <c r="E258" s="65"/>
      <c r="F258" s="219" t="s">
        <v>260</v>
      </c>
      <c r="G258" s="65"/>
      <c r="H258" s="65"/>
      <c r="I258" s="174"/>
      <c r="J258" s="65"/>
      <c r="K258" s="65"/>
      <c r="L258" s="63"/>
      <c r="M258" s="220"/>
      <c r="N258" s="44"/>
      <c r="O258" s="44"/>
      <c r="P258" s="44"/>
      <c r="Q258" s="44"/>
      <c r="R258" s="44"/>
      <c r="S258" s="44"/>
      <c r="T258" s="80"/>
      <c r="AT258" s="25" t="s">
        <v>172</v>
      </c>
      <c r="AU258" s="25" t="s">
        <v>92</v>
      </c>
    </row>
    <row r="259" spans="2:65" s="1" customFormat="1" ht="81">
      <c r="B259" s="43"/>
      <c r="C259" s="65"/>
      <c r="D259" s="218" t="s">
        <v>174</v>
      </c>
      <c r="E259" s="65"/>
      <c r="F259" s="221" t="s">
        <v>261</v>
      </c>
      <c r="G259" s="65"/>
      <c r="H259" s="65"/>
      <c r="I259" s="174"/>
      <c r="J259" s="65"/>
      <c r="K259" s="65"/>
      <c r="L259" s="63"/>
      <c r="M259" s="220"/>
      <c r="N259" s="44"/>
      <c r="O259" s="44"/>
      <c r="P259" s="44"/>
      <c r="Q259" s="44"/>
      <c r="R259" s="44"/>
      <c r="S259" s="44"/>
      <c r="T259" s="80"/>
      <c r="AT259" s="25" t="s">
        <v>174</v>
      </c>
      <c r="AU259" s="25" t="s">
        <v>92</v>
      </c>
    </row>
    <row r="260" spans="2:65" s="12" customFormat="1" ht="13.5">
      <c r="B260" s="222"/>
      <c r="C260" s="223"/>
      <c r="D260" s="218" t="s">
        <v>176</v>
      </c>
      <c r="E260" s="224" t="s">
        <v>50</v>
      </c>
      <c r="F260" s="225" t="s">
        <v>550</v>
      </c>
      <c r="G260" s="223"/>
      <c r="H260" s="226" t="s">
        <v>50</v>
      </c>
      <c r="I260" s="227"/>
      <c r="J260" s="223"/>
      <c r="K260" s="223"/>
      <c r="L260" s="228"/>
      <c r="M260" s="229"/>
      <c r="N260" s="230"/>
      <c r="O260" s="230"/>
      <c r="P260" s="230"/>
      <c r="Q260" s="230"/>
      <c r="R260" s="230"/>
      <c r="S260" s="230"/>
      <c r="T260" s="231"/>
      <c r="AT260" s="232" t="s">
        <v>176</v>
      </c>
      <c r="AU260" s="232" t="s">
        <v>92</v>
      </c>
      <c r="AV260" s="12" t="s">
        <v>25</v>
      </c>
      <c r="AW260" s="12" t="s">
        <v>48</v>
      </c>
      <c r="AX260" s="12" t="s">
        <v>85</v>
      </c>
      <c r="AY260" s="232" t="s">
        <v>163</v>
      </c>
    </row>
    <row r="261" spans="2:65" s="13" customFormat="1" ht="13.5">
      <c r="B261" s="233"/>
      <c r="C261" s="234"/>
      <c r="D261" s="235" t="s">
        <v>176</v>
      </c>
      <c r="E261" s="236" t="s">
        <v>50</v>
      </c>
      <c r="F261" s="237" t="s">
        <v>551</v>
      </c>
      <c r="G261" s="234"/>
      <c r="H261" s="238">
        <v>1.5</v>
      </c>
      <c r="I261" s="239"/>
      <c r="J261" s="234"/>
      <c r="K261" s="234"/>
      <c r="L261" s="240"/>
      <c r="M261" s="241"/>
      <c r="N261" s="242"/>
      <c r="O261" s="242"/>
      <c r="P261" s="242"/>
      <c r="Q261" s="242"/>
      <c r="R261" s="242"/>
      <c r="S261" s="242"/>
      <c r="T261" s="243"/>
      <c r="AT261" s="244" t="s">
        <v>176</v>
      </c>
      <c r="AU261" s="244" t="s">
        <v>92</v>
      </c>
      <c r="AV261" s="13" t="s">
        <v>92</v>
      </c>
      <c r="AW261" s="13" t="s">
        <v>48</v>
      </c>
      <c r="AX261" s="13" t="s">
        <v>85</v>
      </c>
      <c r="AY261" s="244" t="s">
        <v>163</v>
      </c>
    </row>
    <row r="262" spans="2:65" s="1" customFormat="1" ht="22.5" customHeight="1">
      <c r="B262" s="43"/>
      <c r="C262" s="248" t="s">
        <v>375</v>
      </c>
      <c r="D262" s="248" t="s">
        <v>239</v>
      </c>
      <c r="E262" s="249" t="s">
        <v>264</v>
      </c>
      <c r="F262" s="250" t="s">
        <v>265</v>
      </c>
      <c r="G262" s="251" t="s">
        <v>198</v>
      </c>
      <c r="H262" s="252">
        <v>1.5149999999999999</v>
      </c>
      <c r="I262" s="253"/>
      <c r="J262" s="254">
        <f>ROUND(I262*H262,2)</f>
        <v>0</v>
      </c>
      <c r="K262" s="250" t="s">
        <v>50</v>
      </c>
      <c r="L262" s="255"/>
      <c r="M262" s="256" t="s">
        <v>50</v>
      </c>
      <c r="N262" s="257" t="s">
        <v>56</v>
      </c>
      <c r="O262" s="44"/>
      <c r="P262" s="215">
        <f>O262*H262</f>
        <v>0</v>
      </c>
      <c r="Q262" s="215">
        <v>0.12</v>
      </c>
      <c r="R262" s="215">
        <f>Q262*H262</f>
        <v>0.18179999999999999</v>
      </c>
      <c r="S262" s="215">
        <v>0</v>
      </c>
      <c r="T262" s="216">
        <f>S262*H262</f>
        <v>0</v>
      </c>
      <c r="AR262" s="25" t="s">
        <v>218</v>
      </c>
      <c r="AT262" s="25" t="s">
        <v>239</v>
      </c>
      <c r="AU262" s="25" t="s">
        <v>92</v>
      </c>
      <c r="AY262" s="25" t="s">
        <v>163</v>
      </c>
      <c r="BE262" s="217">
        <f>IF(N262="základní",J262,0)</f>
        <v>0</v>
      </c>
      <c r="BF262" s="217">
        <f>IF(N262="snížená",J262,0)</f>
        <v>0</v>
      </c>
      <c r="BG262" s="217">
        <f>IF(N262="zákl. přenesená",J262,0)</f>
        <v>0</v>
      </c>
      <c r="BH262" s="217">
        <f>IF(N262="sníž. přenesená",J262,0)</f>
        <v>0</v>
      </c>
      <c r="BI262" s="217">
        <f>IF(N262="nulová",J262,0)</f>
        <v>0</v>
      </c>
      <c r="BJ262" s="25" t="s">
        <v>25</v>
      </c>
      <c r="BK262" s="217">
        <f>ROUND(I262*H262,2)</f>
        <v>0</v>
      </c>
      <c r="BL262" s="25" t="s">
        <v>120</v>
      </c>
      <c r="BM262" s="25" t="s">
        <v>266</v>
      </c>
    </row>
    <row r="263" spans="2:65" s="1" customFormat="1" ht="13.5">
      <c r="B263" s="43"/>
      <c r="C263" s="65"/>
      <c r="D263" s="218" t="s">
        <v>172</v>
      </c>
      <c r="E263" s="65"/>
      <c r="F263" s="219" t="s">
        <v>267</v>
      </c>
      <c r="G263" s="65"/>
      <c r="H263" s="65"/>
      <c r="I263" s="174"/>
      <c r="J263" s="65"/>
      <c r="K263" s="65"/>
      <c r="L263" s="63"/>
      <c r="M263" s="220"/>
      <c r="N263" s="44"/>
      <c r="O263" s="44"/>
      <c r="P263" s="44"/>
      <c r="Q263" s="44"/>
      <c r="R263" s="44"/>
      <c r="S263" s="44"/>
      <c r="T263" s="80"/>
      <c r="AT263" s="25" t="s">
        <v>172</v>
      </c>
      <c r="AU263" s="25" t="s">
        <v>92</v>
      </c>
    </row>
    <row r="264" spans="2:65" s="12" customFormat="1" ht="13.5">
      <c r="B264" s="222"/>
      <c r="C264" s="223"/>
      <c r="D264" s="218" t="s">
        <v>176</v>
      </c>
      <c r="E264" s="224" t="s">
        <v>50</v>
      </c>
      <c r="F264" s="225" t="s">
        <v>550</v>
      </c>
      <c r="G264" s="223"/>
      <c r="H264" s="226" t="s">
        <v>50</v>
      </c>
      <c r="I264" s="227"/>
      <c r="J264" s="223"/>
      <c r="K264" s="223"/>
      <c r="L264" s="228"/>
      <c r="M264" s="229"/>
      <c r="N264" s="230"/>
      <c r="O264" s="230"/>
      <c r="P264" s="230"/>
      <c r="Q264" s="230"/>
      <c r="R264" s="230"/>
      <c r="S264" s="230"/>
      <c r="T264" s="231"/>
      <c r="AT264" s="232" t="s">
        <v>176</v>
      </c>
      <c r="AU264" s="232" t="s">
        <v>92</v>
      </c>
      <c r="AV264" s="12" t="s">
        <v>25</v>
      </c>
      <c r="AW264" s="12" t="s">
        <v>48</v>
      </c>
      <c r="AX264" s="12" t="s">
        <v>85</v>
      </c>
      <c r="AY264" s="232" t="s">
        <v>163</v>
      </c>
    </row>
    <row r="265" spans="2:65" s="13" customFormat="1" ht="13.5">
      <c r="B265" s="233"/>
      <c r="C265" s="234"/>
      <c r="D265" s="235" t="s">
        <v>176</v>
      </c>
      <c r="E265" s="236" t="s">
        <v>50</v>
      </c>
      <c r="F265" s="237" t="s">
        <v>552</v>
      </c>
      <c r="G265" s="234"/>
      <c r="H265" s="238">
        <v>1.5149999999999999</v>
      </c>
      <c r="I265" s="239"/>
      <c r="J265" s="234"/>
      <c r="K265" s="234"/>
      <c r="L265" s="240"/>
      <c r="M265" s="241"/>
      <c r="N265" s="242"/>
      <c r="O265" s="242"/>
      <c r="P265" s="242"/>
      <c r="Q265" s="242"/>
      <c r="R265" s="242"/>
      <c r="S265" s="242"/>
      <c r="T265" s="243"/>
      <c r="AT265" s="244" t="s">
        <v>176</v>
      </c>
      <c r="AU265" s="244" t="s">
        <v>92</v>
      </c>
      <c r="AV265" s="13" t="s">
        <v>92</v>
      </c>
      <c r="AW265" s="13" t="s">
        <v>48</v>
      </c>
      <c r="AX265" s="13" t="s">
        <v>85</v>
      </c>
      <c r="AY265" s="244" t="s">
        <v>163</v>
      </c>
    </row>
    <row r="266" spans="2:65" s="1" customFormat="1" ht="22.5" customHeight="1">
      <c r="B266" s="43"/>
      <c r="C266" s="206" t="s">
        <v>384</v>
      </c>
      <c r="D266" s="206" t="s">
        <v>166</v>
      </c>
      <c r="E266" s="207" t="s">
        <v>553</v>
      </c>
      <c r="F266" s="208" t="s">
        <v>554</v>
      </c>
      <c r="G266" s="209" t="s">
        <v>198</v>
      </c>
      <c r="H266" s="210">
        <v>89</v>
      </c>
      <c r="I266" s="211"/>
      <c r="J266" s="212">
        <f>ROUND(I266*H266,2)</f>
        <v>0</v>
      </c>
      <c r="K266" s="208" t="s">
        <v>170</v>
      </c>
      <c r="L266" s="63"/>
      <c r="M266" s="213" t="s">
        <v>50</v>
      </c>
      <c r="N266" s="214" t="s">
        <v>56</v>
      </c>
      <c r="O266" s="44"/>
      <c r="P266" s="215">
        <f>O266*H266</f>
        <v>0</v>
      </c>
      <c r="Q266" s="215">
        <v>8.5650000000000004E-2</v>
      </c>
      <c r="R266" s="215">
        <f>Q266*H266</f>
        <v>7.6228500000000006</v>
      </c>
      <c r="S266" s="215">
        <v>0</v>
      </c>
      <c r="T266" s="216">
        <f>S266*H266</f>
        <v>0</v>
      </c>
      <c r="AR266" s="25" t="s">
        <v>120</v>
      </c>
      <c r="AT266" s="25" t="s">
        <v>166</v>
      </c>
      <c r="AU266" s="25" t="s">
        <v>92</v>
      </c>
      <c r="AY266" s="25" t="s">
        <v>163</v>
      </c>
      <c r="BE266" s="217">
        <f>IF(N266="základní",J266,0)</f>
        <v>0</v>
      </c>
      <c r="BF266" s="217">
        <f>IF(N266="snížená",J266,0)</f>
        <v>0</v>
      </c>
      <c r="BG266" s="217">
        <f>IF(N266="zákl. přenesená",J266,0)</f>
        <v>0</v>
      </c>
      <c r="BH266" s="217">
        <f>IF(N266="sníž. přenesená",J266,0)</f>
        <v>0</v>
      </c>
      <c r="BI266" s="217">
        <f>IF(N266="nulová",J266,0)</f>
        <v>0</v>
      </c>
      <c r="BJ266" s="25" t="s">
        <v>25</v>
      </c>
      <c r="BK266" s="217">
        <f>ROUND(I266*H266,2)</f>
        <v>0</v>
      </c>
      <c r="BL266" s="25" t="s">
        <v>120</v>
      </c>
      <c r="BM266" s="25" t="s">
        <v>555</v>
      </c>
    </row>
    <row r="267" spans="2:65" s="1" customFormat="1" ht="40.5">
      <c r="B267" s="43"/>
      <c r="C267" s="65"/>
      <c r="D267" s="218" t="s">
        <v>172</v>
      </c>
      <c r="E267" s="65"/>
      <c r="F267" s="219" t="s">
        <v>556</v>
      </c>
      <c r="G267" s="65"/>
      <c r="H267" s="65"/>
      <c r="I267" s="174"/>
      <c r="J267" s="65"/>
      <c r="K267" s="65"/>
      <c r="L267" s="63"/>
      <c r="M267" s="220"/>
      <c r="N267" s="44"/>
      <c r="O267" s="44"/>
      <c r="P267" s="44"/>
      <c r="Q267" s="44"/>
      <c r="R267" s="44"/>
      <c r="S267" s="44"/>
      <c r="T267" s="80"/>
      <c r="AT267" s="25" t="s">
        <v>172</v>
      </c>
      <c r="AU267" s="25" t="s">
        <v>92</v>
      </c>
    </row>
    <row r="268" spans="2:65" s="1" customFormat="1" ht="121.5">
      <c r="B268" s="43"/>
      <c r="C268" s="65"/>
      <c r="D268" s="218" t="s">
        <v>174</v>
      </c>
      <c r="E268" s="65"/>
      <c r="F268" s="221" t="s">
        <v>235</v>
      </c>
      <c r="G268" s="65"/>
      <c r="H268" s="65"/>
      <c r="I268" s="174"/>
      <c r="J268" s="65"/>
      <c r="K268" s="65"/>
      <c r="L268" s="63"/>
      <c r="M268" s="220"/>
      <c r="N268" s="44"/>
      <c r="O268" s="44"/>
      <c r="P268" s="44"/>
      <c r="Q268" s="44"/>
      <c r="R268" s="44"/>
      <c r="S268" s="44"/>
      <c r="T268" s="80"/>
      <c r="AT268" s="25" t="s">
        <v>174</v>
      </c>
      <c r="AU268" s="25" t="s">
        <v>92</v>
      </c>
    </row>
    <row r="269" spans="2:65" s="12" customFormat="1" ht="13.5">
      <c r="B269" s="222"/>
      <c r="C269" s="223"/>
      <c r="D269" s="218" t="s">
        <v>176</v>
      </c>
      <c r="E269" s="224" t="s">
        <v>50</v>
      </c>
      <c r="F269" s="225" t="s">
        <v>202</v>
      </c>
      <c r="G269" s="223"/>
      <c r="H269" s="226" t="s">
        <v>50</v>
      </c>
      <c r="I269" s="227"/>
      <c r="J269" s="223"/>
      <c r="K269" s="223"/>
      <c r="L269" s="228"/>
      <c r="M269" s="229"/>
      <c r="N269" s="230"/>
      <c r="O269" s="230"/>
      <c r="P269" s="230"/>
      <c r="Q269" s="230"/>
      <c r="R269" s="230"/>
      <c r="S269" s="230"/>
      <c r="T269" s="231"/>
      <c r="AT269" s="232" t="s">
        <v>176</v>
      </c>
      <c r="AU269" s="232" t="s">
        <v>92</v>
      </c>
      <c r="AV269" s="12" t="s">
        <v>25</v>
      </c>
      <c r="AW269" s="12" t="s">
        <v>48</v>
      </c>
      <c r="AX269" s="12" t="s">
        <v>85</v>
      </c>
      <c r="AY269" s="232" t="s">
        <v>163</v>
      </c>
    </row>
    <row r="270" spans="2:65" s="13" customFormat="1" ht="13.5">
      <c r="B270" s="233"/>
      <c r="C270" s="234"/>
      <c r="D270" s="218" t="s">
        <v>176</v>
      </c>
      <c r="E270" s="245" t="s">
        <v>50</v>
      </c>
      <c r="F270" s="246" t="s">
        <v>213</v>
      </c>
      <c r="G270" s="234"/>
      <c r="H270" s="247">
        <v>7</v>
      </c>
      <c r="I270" s="239"/>
      <c r="J270" s="234"/>
      <c r="K270" s="234"/>
      <c r="L270" s="240"/>
      <c r="M270" s="241"/>
      <c r="N270" s="242"/>
      <c r="O270" s="242"/>
      <c r="P270" s="242"/>
      <c r="Q270" s="242"/>
      <c r="R270" s="242"/>
      <c r="S270" s="242"/>
      <c r="T270" s="243"/>
      <c r="AT270" s="244" t="s">
        <v>176</v>
      </c>
      <c r="AU270" s="244" t="s">
        <v>92</v>
      </c>
      <c r="AV270" s="13" t="s">
        <v>92</v>
      </c>
      <c r="AW270" s="13" t="s">
        <v>48</v>
      </c>
      <c r="AX270" s="13" t="s">
        <v>85</v>
      </c>
      <c r="AY270" s="244" t="s">
        <v>163</v>
      </c>
    </row>
    <row r="271" spans="2:65" s="12" customFormat="1" ht="13.5">
      <c r="B271" s="222"/>
      <c r="C271" s="223"/>
      <c r="D271" s="218" t="s">
        <v>176</v>
      </c>
      <c r="E271" s="224" t="s">
        <v>50</v>
      </c>
      <c r="F271" s="225" t="s">
        <v>204</v>
      </c>
      <c r="G271" s="223"/>
      <c r="H271" s="226" t="s">
        <v>50</v>
      </c>
      <c r="I271" s="227"/>
      <c r="J271" s="223"/>
      <c r="K271" s="223"/>
      <c r="L271" s="228"/>
      <c r="M271" s="229"/>
      <c r="N271" s="230"/>
      <c r="O271" s="230"/>
      <c r="P271" s="230"/>
      <c r="Q271" s="230"/>
      <c r="R271" s="230"/>
      <c r="S271" s="230"/>
      <c r="T271" s="231"/>
      <c r="AT271" s="232" t="s">
        <v>176</v>
      </c>
      <c r="AU271" s="232" t="s">
        <v>92</v>
      </c>
      <c r="AV271" s="12" t="s">
        <v>25</v>
      </c>
      <c r="AW271" s="12" t="s">
        <v>48</v>
      </c>
      <c r="AX271" s="12" t="s">
        <v>85</v>
      </c>
      <c r="AY271" s="232" t="s">
        <v>163</v>
      </c>
    </row>
    <row r="272" spans="2:65" s="13" customFormat="1" ht="13.5">
      <c r="B272" s="233"/>
      <c r="C272" s="234"/>
      <c r="D272" s="235" t="s">
        <v>176</v>
      </c>
      <c r="E272" s="236" t="s">
        <v>50</v>
      </c>
      <c r="F272" s="237" t="s">
        <v>506</v>
      </c>
      <c r="G272" s="234"/>
      <c r="H272" s="238">
        <v>82</v>
      </c>
      <c r="I272" s="239"/>
      <c r="J272" s="234"/>
      <c r="K272" s="234"/>
      <c r="L272" s="240"/>
      <c r="M272" s="241"/>
      <c r="N272" s="242"/>
      <c r="O272" s="242"/>
      <c r="P272" s="242"/>
      <c r="Q272" s="242"/>
      <c r="R272" s="242"/>
      <c r="S272" s="242"/>
      <c r="T272" s="243"/>
      <c r="AT272" s="244" t="s">
        <v>176</v>
      </c>
      <c r="AU272" s="244" t="s">
        <v>92</v>
      </c>
      <c r="AV272" s="13" t="s">
        <v>92</v>
      </c>
      <c r="AW272" s="13" t="s">
        <v>48</v>
      </c>
      <c r="AX272" s="13" t="s">
        <v>85</v>
      </c>
      <c r="AY272" s="244" t="s">
        <v>163</v>
      </c>
    </row>
    <row r="273" spans="2:65" s="1" customFormat="1" ht="22.5" customHeight="1">
      <c r="B273" s="43"/>
      <c r="C273" s="248" t="s">
        <v>390</v>
      </c>
      <c r="D273" s="248" t="s">
        <v>239</v>
      </c>
      <c r="E273" s="249" t="s">
        <v>252</v>
      </c>
      <c r="F273" s="250" t="s">
        <v>253</v>
      </c>
      <c r="G273" s="251" t="s">
        <v>198</v>
      </c>
      <c r="H273" s="252">
        <v>7.07</v>
      </c>
      <c r="I273" s="253"/>
      <c r="J273" s="254">
        <f>ROUND(I273*H273,2)</f>
        <v>0</v>
      </c>
      <c r="K273" s="250" t="s">
        <v>50</v>
      </c>
      <c r="L273" s="255"/>
      <c r="M273" s="256" t="s">
        <v>50</v>
      </c>
      <c r="N273" s="257" t="s">
        <v>56</v>
      </c>
      <c r="O273" s="44"/>
      <c r="P273" s="215">
        <f>O273*H273</f>
        <v>0</v>
      </c>
      <c r="Q273" s="215">
        <v>0.18</v>
      </c>
      <c r="R273" s="215">
        <f>Q273*H273</f>
        <v>1.2726</v>
      </c>
      <c r="S273" s="215">
        <v>0</v>
      </c>
      <c r="T273" s="216">
        <f>S273*H273</f>
        <v>0</v>
      </c>
      <c r="AR273" s="25" t="s">
        <v>218</v>
      </c>
      <c r="AT273" s="25" t="s">
        <v>239</v>
      </c>
      <c r="AU273" s="25" t="s">
        <v>92</v>
      </c>
      <c r="AY273" s="25" t="s">
        <v>163</v>
      </c>
      <c r="BE273" s="217">
        <f>IF(N273="základní",J273,0)</f>
        <v>0</v>
      </c>
      <c r="BF273" s="217">
        <f>IF(N273="snížená",J273,0)</f>
        <v>0</v>
      </c>
      <c r="BG273" s="217">
        <f>IF(N273="zákl. přenesená",J273,0)</f>
        <v>0</v>
      </c>
      <c r="BH273" s="217">
        <f>IF(N273="sníž. přenesená",J273,0)</f>
        <v>0</v>
      </c>
      <c r="BI273" s="217">
        <f>IF(N273="nulová",J273,0)</f>
        <v>0</v>
      </c>
      <c r="BJ273" s="25" t="s">
        <v>25</v>
      </c>
      <c r="BK273" s="217">
        <f>ROUND(I273*H273,2)</f>
        <v>0</v>
      </c>
      <c r="BL273" s="25" t="s">
        <v>120</v>
      </c>
      <c r="BM273" s="25" t="s">
        <v>557</v>
      </c>
    </row>
    <row r="274" spans="2:65" s="1" customFormat="1" ht="27">
      <c r="B274" s="43"/>
      <c r="C274" s="65"/>
      <c r="D274" s="218" t="s">
        <v>172</v>
      </c>
      <c r="E274" s="65"/>
      <c r="F274" s="219" t="s">
        <v>255</v>
      </c>
      <c r="G274" s="65"/>
      <c r="H274" s="65"/>
      <c r="I274" s="174"/>
      <c r="J274" s="65"/>
      <c r="K274" s="65"/>
      <c r="L274" s="63"/>
      <c r="M274" s="220"/>
      <c r="N274" s="44"/>
      <c r="O274" s="44"/>
      <c r="P274" s="44"/>
      <c r="Q274" s="44"/>
      <c r="R274" s="44"/>
      <c r="S274" s="44"/>
      <c r="T274" s="80"/>
      <c r="AT274" s="25" t="s">
        <v>172</v>
      </c>
      <c r="AU274" s="25" t="s">
        <v>92</v>
      </c>
    </row>
    <row r="275" spans="2:65" s="12" customFormat="1" ht="13.5">
      <c r="B275" s="222"/>
      <c r="C275" s="223"/>
      <c r="D275" s="218" t="s">
        <v>176</v>
      </c>
      <c r="E275" s="224" t="s">
        <v>50</v>
      </c>
      <c r="F275" s="225" t="s">
        <v>202</v>
      </c>
      <c r="G275" s="223"/>
      <c r="H275" s="226" t="s">
        <v>50</v>
      </c>
      <c r="I275" s="227"/>
      <c r="J275" s="223"/>
      <c r="K275" s="223"/>
      <c r="L275" s="228"/>
      <c r="M275" s="229"/>
      <c r="N275" s="230"/>
      <c r="O275" s="230"/>
      <c r="P275" s="230"/>
      <c r="Q275" s="230"/>
      <c r="R275" s="230"/>
      <c r="S275" s="230"/>
      <c r="T275" s="231"/>
      <c r="AT275" s="232" t="s">
        <v>176</v>
      </c>
      <c r="AU275" s="232" t="s">
        <v>92</v>
      </c>
      <c r="AV275" s="12" t="s">
        <v>25</v>
      </c>
      <c r="AW275" s="12" t="s">
        <v>48</v>
      </c>
      <c r="AX275" s="12" t="s">
        <v>85</v>
      </c>
      <c r="AY275" s="232" t="s">
        <v>163</v>
      </c>
    </row>
    <row r="276" spans="2:65" s="13" customFormat="1" ht="13.5">
      <c r="B276" s="233"/>
      <c r="C276" s="234"/>
      <c r="D276" s="235" t="s">
        <v>176</v>
      </c>
      <c r="E276" s="236" t="s">
        <v>50</v>
      </c>
      <c r="F276" s="237" t="s">
        <v>298</v>
      </c>
      <c r="G276" s="234"/>
      <c r="H276" s="238">
        <v>7.07</v>
      </c>
      <c r="I276" s="239"/>
      <c r="J276" s="234"/>
      <c r="K276" s="234"/>
      <c r="L276" s="240"/>
      <c r="M276" s="241"/>
      <c r="N276" s="242"/>
      <c r="O276" s="242"/>
      <c r="P276" s="242"/>
      <c r="Q276" s="242"/>
      <c r="R276" s="242"/>
      <c r="S276" s="242"/>
      <c r="T276" s="243"/>
      <c r="AT276" s="244" t="s">
        <v>176</v>
      </c>
      <c r="AU276" s="244" t="s">
        <v>92</v>
      </c>
      <c r="AV276" s="13" t="s">
        <v>92</v>
      </c>
      <c r="AW276" s="13" t="s">
        <v>48</v>
      </c>
      <c r="AX276" s="13" t="s">
        <v>25</v>
      </c>
      <c r="AY276" s="244" t="s">
        <v>163</v>
      </c>
    </row>
    <row r="277" spans="2:65" s="1" customFormat="1" ht="22.5" customHeight="1">
      <c r="B277" s="43"/>
      <c r="C277" s="206" t="s">
        <v>397</v>
      </c>
      <c r="D277" s="206" t="s">
        <v>166</v>
      </c>
      <c r="E277" s="207" t="s">
        <v>558</v>
      </c>
      <c r="F277" s="208" t="s">
        <v>559</v>
      </c>
      <c r="G277" s="209" t="s">
        <v>272</v>
      </c>
      <c r="H277" s="210">
        <v>45</v>
      </c>
      <c r="I277" s="211"/>
      <c r="J277" s="212">
        <f>ROUND(I277*H277,2)</f>
        <v>0</v>
      </c>
      <c r="K277" s="208" t="s">
        <v>170</v>
      </c>
      <c r="L277" s="63"/>
      <c r="M277" s="213" t="s">
        <v>50</v>
      </c>
      <c r="N277" s="214" t="s">
        <v>56</v>
      </c>
      <c r="O277" s="44"/>
      <c r="P277" s="215">
        <f>O277*H277</f>
        <v>0</v>
      </c>
      <c r="Q277" s="215">
        <v>8.9779999999999999E-2</v>
      </c>
      <c r="R277" s="215">
        <f>Q277*H277</f>
        <v>4.0400999999999998</v>
      </c>
      <c r="S277" s="215">
        <v>0</v>
      </c>
      <c r="T277" s="216">
        <f>S277*H277</f>
        <v>0</v>
      </c>
      <c r="AR277" s="25" t="s">
        <v>120</v>
      </c>
      <c r="AT277" s="25" t="s">
        <v>166</v>
      </c>
      <c r="AU277" s="25" t="s">
        <v>92</v>
      </c>
      <c r="AY277" s="25" t="s">
        <v>163</v>
      </c>
      <c r="BE277" s="217">
        <f>IF(N277="základní",J277,0)</f>
        <v>0</v>
      </c>
      <c r="BF277" s="217">
        <f>IF(N277="snížená",J277,0)</f>
        <v>0</v>
      </c>
      <c r="BG277" s="217">
        <f>IF(N277="zákl. přenesená",J277,0)</f>
        <v>0</v>
      </c>
      <c r="BH277" s="217">
        <f>IF(N277="sníž. přenesená",J277,0)</f>
        <v>0</v>
      </c>
      <c r="BI277" s="217">
        <f>IF(N277="nulová",J277,0)</f>
        <v>0</v>
      </c>
      <c r="BJ277" s="25" t="s">
        <v>25</v>
      </c>
      <c r="BK277" s="217">
        <f>ROUND(I277*H277,2)</f>
        <v>0</v>
      </c>
      <c r="BL277" s="25" t="s">
        <v>120</v>
      </c>
      <c r="BM277" s="25" t="s">
        <v>560</v>
      </c>
    </row>
    <row r="278" spans="2:65" s="1" customFormat="1" ht="40.5">
      <c r="B278" s="43"/>
      <c r="C278" s="65"/>
      <c r="D278" s="218" t="s">
        <v>172</v>
      </c>
      <c r="E278" s="65"/>
      <c r="F278" s="219" t="s">
        <v>561</v>
      </c>
      <c r="G278" s="65"/>
      <c r="H278" s="65"/>
      <c r="I278" s="174"/>
      <c r="J278" s="65"/>
      <c r="K278" s="65"/>
      <c r="L278" s="63"/>
      <c r="M278" s="220"/>
      <c r="N278" s="44"/>
      <c r="O278" s="44"/>
      <c r="P278" s="44"/>
      <c r="Q278" s="44"/>
      <c r="R278" s="44"/>
      <c r="S278" s="44"/>
      <c r="T278" s="80"/>
      <c r="AT278" s="25" t="s">
        <v>172</v>
      </c>
      <c r="AU278" s="25" t="s">
        <v>92</v>
      </c>
    </row>
    <row r="279" spans="2:65" s="1" customFormat="1" ht="135">
      <c r="B279" s="43"/>
      <c r="C279" s="65"/>
      <c r="D279" s="218" t="s">
        <v>174</v>
      </c>
      <c r="E279" s="65"/>
      <c r="F279" s="221" t="s">
        <v>562</v>
      </c>
      <c r="G279" s="65"/>
      <c r="H279" s="65"/>
      <c r="I279" s="174"/>
      <c r="J279" s="65"/>
      <c r="K279" s="65"/>
      <c r="L279" s="63"/>
      <c r="M279" s="220"/>
      <c r="N279" s="44"/>
      <c r="O279" s="44"/>
      <c r="P279" s="44"/>
      <c r="Q279" s="44"/>
      <c r="R279" s="44"/>
      <c r="S279" s="44"/>
      <c r="T279" s="80"/>
      <c r="AT279" s="25" t="s">
        <v>174</v>
      </c>
      <c r="AU279" s="25" t="s">
        <v>92</v>
      </c>
    </row>
    <row r="280" spans="2:65" s="12" customFormat="1" ht="13.5">
      <c r="B280" s="222"/>
      <c r="C280" s="223"/>
      <c r="D280" s="218" t="s">
        <v>176</v>
      </c>
      <c r="E280" s="224" t="s">
        <v>50</v>
      </c>
      <c r="F280" s="225" t="s">
        <v>278</v>
      </c>
      <c r="G280" s="223"/>
      <c r="H280" s="226" t="s">
        <v>50</v>
      </c>
      <c r="I280" s="227"/>
      <c r="J280" s="223"/>
      <c r="K280" s="223"/>
      <c r="L280" s="228"/>
      <c r="M280" s="229"/>
      <c r="N280" s="230"/>
      <c r="O280" s="230"/>
      <c r="P280" s="230"/>
      <c r="Q280" s="230"/>
      <c r="R280" s="230"/>
      <c r="S280" s="230"/>
      <c r="T280" s="231"/>
      <c r="AT280" s="232" t="s">
        <v>176</v>
      </c>
      <c r="AU280" s="232" t="s">
        <v>92</v>
      </c>
      <c r="AV280" s="12" t="s">
        <v>25</v>
      </c>
      <c r="AW280" s="12" t="s">
        <v>48</v>
      </c>
      <c r="AX280" s="12" t="s">
        <v>85</v>
      </c>
      <c r="AY280" s="232" t="s">
        <v>163</v>
      </c>
    </row>
    <row r="281" spans="2:65" s="13" customFormat="1" ht="13.5">
      <c r="B281" s="233"/>
      <c r="C281" s="234"/>
      <c r="D281" s="235" t="s">
        <v>176</v>
      </c>
      <c r="E281" s="236" t="s">
        <v>50</v>
      </c>
      <c r="F281" s="237" t="s">
        <v>563</v>
      </c>
      <c r="G281" s="234"/>
      <c r="H281" s="238">
        <v>45</v>
      </c>
      <c r="I281" s="239"/>
      <c r="J281" s="234"/>
      <c r="K281" s="234"/>
      <c r="L281" s="240"/>
      <c r="M281" s="241"/>
      <c r="N281" s="242"/>
      <c r="O281" s="242"/>
      <c r="P281" s="242"/>
      <c r="Q281" s="242"/>
      <c r="R281" s="242"/>
      <c r="S281" s="242"/>
      <c r="T281" s="243"/>
      <c r="AT281" s="244" t="s">
        <v>176</v>
      </c>
      <c r="AU281" s="244" t="s">
        <v>92</v>
      </c>
      <c r="AV281" s="13" t="s">
        <v>92</v>
      </c>
      <c r="AW281" s="13" t="s">
        <v>48</v>
      </c>
      <c r="AX281" s="13" t="s">
        <v>85</v>
      </c>
      <c r="AY281" s="244" t="s">
        <v>163</v>
      </c>
    </row>
    <row r="282" spans="2:65" s="1" customFormat="1" ht="31.5" customHeight="1">
      <c r="B282" s="43"/>
      <c r="C282" s="206" t="s">
        <v>411</v>
      </c>
      <c r="D282" s="206" t="s">
        <v>166</v>
      </c>
      <c r="E282" s="207" t="s">
        <v>270</v>
      </c>
      <c r="F282" s="208" t="s">
        <v>271</v>
      </c>
      <c r="G282" s="209" t="s">
        <v>272</v>
      </c>
      <c r="H282" s="210">
        <v>297.7</v>
      </c>
      <c r="I282" s="211"/>
      <c r="J282" s="212">
        <f>ROUND(I282*H282,2)</f>
        <v>0</v>
      </c>
      <c r="K282" s="208" t="s">
        <v>170</v>
      </c>
      <c r="L282" s="63"/>
      <c r="M282" s="213" t="s">
        <v>50</v>
      </c>
      <c r="N282" s="214" t="s">
        <v>56</v>
      </c>
      <c r="O282" s="44"/>
      <c r="P282" s="215">
        <f>O282*H282</f>
        <v>0</v>
      </c>
      <c r="Q282" s="215">
        <v>0.15540000000000001</v>
      </c>
      <c r="R282" s="215">
        <f>Q282*H282</f>
        <v>46.26258</v>
      </c>
      <c r="S282" s="215">
        <v>0</v>
      </c>
      <c r="T282" s="216">
        <f>S282*H282</f>
        <v>0</v>
      </c>
      <c r="AR282" s="25" t="s">
        <v>120</v>
      </c>
      <c r="AT282" s="25" t="s">
        <v>166</v>
      </c>
      <c r="AU282" s="25" t="s">
        <v>92</v>
      </c>
      <c r="AY282" s="25" t="s">
        <v>163</v>
      </c>
      <c r="BE282" s="217">
        <f>IF(N282="základní",J282,0)</f>
        <v>0</v>
      </c>
      <c r="BF282" s="217">
        <f>IF(N282="snížená",J282,0)</f>
        <v>0</v>
      </c>
      <c r="BG282" s="217">
        <f>IF(N282="zákl. přenesená",J282,0)</f>
        <v>0</v>
      </c>
      <c r="BH282" s="217">
        <f>IF(N282="sníž. přenesená",J282,0)</f>
        <v>0</v>
      </c>
      <c r="BI282" s="217">
        <f>IF(N282="nulová",J282,0)</f>
        <v>0</v>
      </c>
      <c r="BJ282" s="25" t="s">
        <v>25</v>
      </c>
      <c r="BK282" s="217">
        <f>ROUND(I282*H282,2)</f>
        <v>0</v>
      </c>
      <c r="BL282" s="25" t="s">
        <v>120</v>
      </c>
      <c r="BM282" s="25" t="s">
        <v>273</v>
      </c>
    </row>
    <row r="283" spans="2:65" s="1" customFormat="1" ht="40.5">
      <c r="B283" s="43"/>
      <c r="C283" s="65"/>
      <c r="D283" s="218" t="s">
        <v>172</v>
      </c>
      <c r="E283" s="65"/>
      <c r="F283" s="219" t="s">
        <v>274</v>
      </c>
      <c r="G283" s="65"/>
      <c r="H283" s="65"/>
      <c r="I283" s="174"/>
      <c r="J283" s="65"/>
      <c r="K283" s="65"/>
      <c r="L283" s="63"/>
      <c r="M283" s="220"/>
      <c r="N283" s="44"/>
      <c r="O283" s="44"/>
      <c r="P283" s="44"/>
      <c r="Q283" s="44"/>
      <c r="R283" s="44"/>
      <c r="S283" s="44"/>
      <c r="T283" s="80"/>
      <c r="AT283" s="25" t="s">
        <v>172</v>
      </c>
      <c r="AU283" s="25" t="s">
        <v>92</v>
      </c>
    </row>
    <row r="284" spans="2:65" s="1" customFormat="1" ht="94.5">
      <c r="B284" s="43"/>
      <c r="C284" s="65"/>
      <c r="D284" s="218" t="s">
        <v>174</v>
      </c>
      <c r="E284" s="65"/>
      <c r="F284" s="221" t="s">
        <v>275</v>
      </c>
      <c r="G284" s="65"/>
      <c r="H284" s="65"/>
      <c r="I284" s="174"/>
      <c r="J284" s="65"/>
      <c r="K284" s="65"/>
      <c r="L284" s="63"/>
      <c r="M284" s="220"/>
      <c r="N284" s="44"/>
      <c r="O284" s="44"/>
      <c r="P284" s="44"/>
      <c r="Q284" s="44"/>
      <c r="R284" s="44"/>
      <c r="S284" s="44"/>
      <c r="T284" s="80"/>
      <c r="AT284" s="25" t="s">
        <v>174</v>
      </c>
      <c r="AU284" s="25" t="s">
        <v>92</v>
      </c>
    </row>
    <row r="285" spans="2:65" s="12" customFormat="1" ht="13.5">
      <c r="B285" s="222"/>
      <c r="C285" s="223"/>
      <c r="D285" s="218" t="s">
        <v>176</v>
      </c>
      <c r="E285" s="224" t="s">
        <v>50</v>
      </c>
      <c r="F285" s="225" t="s">
        <v>280</v>
      </c>
      <c r="G285" s="223"/>
      <c r="H285" s="226" t="s">
        <v>50</v>
      </c>
      <c r="I285" s="227"/>
      <c r="J285" s="223"/>
      <c r="K285" s="223"/>
      <c r="L285" s="228"/>
      <c r="M285" s="229"/>
      <c r="N285" s="230"/>
      <c r="O285" s="230"/>
      <c r="P285" s="230"/>
      <c r="Q285" s="230"/>
      <c r="R285" s="230"/>
      <c r="S285" s="230"/>
      <c r="T285" s="231"/>
      <c r="AT285" s="232" t="s">
        <v>176</v>
      </c>
      <c r="AU285" s="232" t="s">
        <v>92</v>
      </c>
      <c r="AV285" s="12" t="s">
        <v>25</v>
      </c>
      <c r="AW285" s="12" t="s">
        <v>48</v>
      </c>
      <c r="AX285" s="12" t="s">
        <v>85</v>
      </c>
      <c r="AY285" s="232" t="s">
        <v>163</v>
      </c>
    </row>
    <row r="286" spans="2:65" s="13" customFormat="1" ht="13.5">
      <c r="B286" s="233"/>
      <c r="C286" s="234"/>
      <c r="D286" s="218" t="s">
        <v>176</v>
      </c>
      <c r="E286" s="245" t="s">
        <v>50</v>
      </c>
      <c r="F286" s="246" t="s">
        <v>564</v>
      </c>
      <c r="G286" s="234"/>
      <c r="H286" s="247">
        <v>7.2</v>
      </c>
      <c r="I286" s="239"/>
      <c r="J286" s="234"/>
      <c r="K286" s="234"/>
      <c r="L286" s="240"/>
      <c r="M286" s="241"/>
      <c r="N286" s="242"/>
      <c r="O286" s="242"/>
      <c r="P286" s="242"/>
      <c r="Q286" s="242"/>
      <c r="R286" s="242"/>
      <c r="S286" s="242"/>
      <c r="T286" s="243"/>
      <c r="AT286" s="244" t="s">
        <v>176</v>
      </c>
      <c r="AU286" s="244" t="s">
        <v>92</v>
      </c>
      <c r="AV286" s="13" t="s">
        <v>92</v>
      </c>
      <c r="AW286" s="13" t="s">
        <v>48</v>
      </c>
      <c r="AX286" s="13" t="s">
        <v>85</v>
      </c>
      <c r="AY286" s="244" t="s">
        <v>163</v>
      </c>
    </row>
    <row r="287" spans="2:65" s="12" customFormat="1" ht="13.5">
      <c r="B287" s="222"/>
      <c r="C287" s="223"/>
      <c r="D287" s="218" t="s">
        <v>176</v>
      </c>
      <c r="E287" s="224" t="s">
        <v>50</v>
      </c>
      <c r="F287" s="225" t="s">
        <v>282</v>
      </c>
      <c r="G287" s="223"/>
      <c r="H287" s="226" t="s">
        <v>50</v>
      </c>
      <c r="I287" s="227"/>
      <c r="J287" s="223"/>
      <c r="K287" s="223"/>
      <c r="L287" s="228"/>
      <c r="M287" s="229"/>
      <c r="N287" s="230"/>
      <c r="O287" s="230"/>
      <c r="P287" s="230"/>
      <c r="Q287" s="230"/>
      <c r="R287" s="230"/>
      <c r="S287" s="230"/>
      <c r="T287" s="231"/>
      <c r="AT287" s="232" t="s">
        <v>176</v>
      </c>
      <c r="AU287" s="232" t="s">
        <v>92</v>
      </c>
      <c r="AV287" s="12" t="s">
        <v>25</v>
      </c>
      <c r="AW287" s="12" t="s">
        <v>48</v>
      </c>
      <c r="AX287" s="12" t="s">
        <v>85</v>
      </c>
      <c r="AY287" s="232" t="s">
        <v>163</v>
      </c>
    </row>
    <row r="288" spans="2:65" s="13" customFormat="1" ht="13.5">
      <c r="B288" s="233"/>
      <c r="C288" s="234"/>
      <c r="D288" s="218" t="s">
        <v>176</v>
      </c>
      <c r="E288" s="245" t="s">
        <v>50</v>
      </c>
      <c r="F288" s="246" t="s">
        <v>565</v>
      </c>
      <c r="G288" s="234"/>
      <c r="H288" s="247">
        <v>217</v>
      </c>
      <c r="I288" s="239"/>
      <c r="J288" s="234"/>
      <c r="K288" s="234"/>
      <c r="L288" s="240"/>
      <c r="M288" s="241"/>
      <c r="N288" s="242"/>
      <c r="O288" s="242"/>
      <c r="P288" s="242"/>
      <c r="Q288" s="242"/>
      <c r="R288" s="242"/>
      <c r="S288" s="242"/>
      <c r="T288" s="243"/>
      <c r="AT288" s="244" t="s">
        <v>176</v>
      </c>
      <c r="AU288" s="244" t="s">
        <v>92</v>
      </c>
      <c r="AV288" s="13" t="s">
        <v>92</v>
      </c>
      <c r="AW288" s="13" t="s">
        <v>48</v>
      </c>
      <c r="AX288" s="13" t="s">
        <v>85</v>
      </c>
      <c r="AY288" s="244" t="s">
        <v>163</v>
      </c>
    </row>
    <row r="289" spans="2:65" s="12" customFormat="1" ht="13.5">
      <c r="B289" s="222"/>
      <c r="C289" s="223"/>
      <c r="D289" s="218" t="s">
        <v>176</v>
      </c>
      <c r="E289" s="224" t="s">
        <v>50</v>
      </c>
      <c r="F289" s="225" t="s">
        <v>283</v>
      </c>
      <c r="G289" s="223"/>
      <c r="H289" s="226" t="s">
        <v>50</v>
      </c>
      <c r="I289" s="227"/>
      <c r="J289" s="223"/>
      <c r="K289" s="223"/>
      <c r="L289" s="228"/>
      <c r="M289" s="229"/>
      <c r="N289" s="230"/>
      <c r="O289" s="230"/>
      <c r="P289" s="230"/>
      <c r="Q289" s="230"/>
      <c r="R289" s="230"/>
      <c r="S289" s="230"/>
      <c r="T289" s="231"/>
      <c r="AT289" s="232" t="s">
        <v>176</v>
      </c>
      <c r="AU289" s="232" t="s">
        <v>92</v>
      </c>
      <c r="AV289" s="12" t="s">
        <v>25</v>
      </c>
      <c r="AW289" s="12" t="s">
        <v>48</v>
      </c>
      <c r="AX289" s="12" t="s">
        <v>85</v>
      </c>
      <c r="AY289" s="232" t="s">
        <v>163</v>
      </c>
    </row>
    <row r="290" spans="2:65" s="13" customFormat="1" ht="13.5">
      <c r="B290" s="233"/>
      <c r="C290" s="234"/>
      <c r="D290" s="218" t="s">
        <v>176</v>
      </c>
      <c r="E290" s="245" t="s">
        <v>50</v>
      </c>
      <c r="F290" s="246" t="s">
        <v>566</v>
      </c>
      <c r="G290" s="234"/>
      <c r="H290" s="247">
        <v>55.5</v>
      </c>
      <c r="I290" s="239"/>
      <c r="J290" s="234"/>
      <c r="K290" s="234"/>
      <c r="L290" s="240"/>
      <c r="M290" s="241"/>
      <c r="N290" s="242"/>
      <c r="O290" s="242"/>
      <c r="P290" s="242"/>
      <c r="Q290" s="242"/>
      <c r="R290" s="242"/>
      <c r="S290" s="242"/>
      <c r="T290" s="243"/>
      <c r="AT290" s="244" t="s">
        <v>176</v>
      </c>
      <c r="AU290" s="244" t="s">
        <v>92</v>
      </c>
      <c r="AV290" s="13" t="s">
        <v>92</v>
      </c>
      <c r="AW290" s="13" t="s">
        <v>48</v>
      </c>
      <c r="AX290" s="13" t="s">
        <v>85</v>
      </c>
      <c r="AY290" s="244" t="s">
        <v>163</v>
      </c>
    </row>
    <row r="291" spans="2:65" s="12" customFormat="1" ht="13.5">
      <c r="B291" s="222"/>
      <c r="C291" s="223"/>
      <c r="D291" s="218" t="s">
        <v>176</v>
      </c>
      <c r="E291" s="224" t="s">
        <v>50</v>
      </c>
      <c r="F291" s="225" t="s">
        <v>567</v>
      </c>
      <c r="G291" s="223"/>
      <c r="H291" s="226" t="s">
        <v>50</v>
      </c>
      <c r="I291" s="227"/>
      <c r="J291" s="223"/>
      <c r="K291" s="223"/>
      <c r="L291" s="228"/>
      <c r="M291" s="229"/>
      <c r="N291" s="230"/>
      <c r="O291" s="230"/>
      <c r="P291" s="230"/>
      <c r="Q291" s="230"/>
      <c r="R291" s="230"/>
      <c r="S291" s="230"/>
      <c r="T291" s="231"/>
      <c r="AT291" s="232" t="s">
        <v>176</v>
      </c>
      <c r="AU291" s="232" t="s">
        <v>92</v>
      </c>
      <c r="AV291" s="12" t="s">
        <v>25</v>
      </c>
      <c r="AW291" s="12" t="s">
        <v>48</v>
      </c>
      <c r="AX291" s="12" t="s">
        <v>85</v>
      </c>
      <c r="AY291" s="232" t="s">
        <v>163</v>
      </c>
    </row>
    <row r="292" spans="2:65" s="13" customFormat="1" ht="13.5">
      <c r="B292" s="233"/>
      <c r="C292" s="234"/>
      <c r="D292" s="218" t="s">
        <v>176</v>
      </c>
      <c r="E292" s="245" t="s">
        <v>50</v>
      </c>
      <c r="F292" s="246" t="s">
        <v>30</v>
      </c>
      <c r="G292" s="234"/>
      <c r="H292" s="247">
        <v>10</v>
      </c>
      <c r="I292" s="239"/>
      <c r="J292" s="234"/>
      <c r="K292" s="234"/>
      <c r="L292" s="240"/>
      <c r="M292" s="241"/>
      <c r="N292" s="242"/>
      <c r="O292" s="242"/>
      <c r="P292" s="242"/>
      <c r="Q292" s="242"/>
      <c r="R292" s="242"/>
      <c r="S292" s="242"/>
      <c r="T292" s="243"/>
      <c r="AT292" s="244" t="s">
        <v>176</v>
      </c>
      <c r="AU292" s="244" t="s">
        <v>92</v>
      </c>
      <c r="AV292" s="13" t="s">
        <v>92</v>
      </c>
      <c r="AW292" s="13" t="s">
        <v>48</v>
      </c>
      <c r="AX292" s="13" t="s">
        <v>85</v>
      </c>
      <c r="AY292" s="244" t="s">
        <v>163</v>
      </c>
    </row>
    <row r="293" spans="2:65" s="12" customFormat="1" ht="13.5">
      <c r="B293" s="222"/>
      <c r="C293" s="223"/>
      <c r="D293" s="218" t="s">
        <v>176</v>
      </c>
      <c r="E293" s="224" t="s">
        <v>50</v>
      </c>
      <c r="F293" s="225" t="s">
        <v>568</v>
      </c>
      <c r="G293" s="223"/>
      <c r="H293" s="226" t="s">
        <v>50</v>
      </c>
      <c r="I293" s="227"/>
      <c r="J293" s="223"/>
      <c r="K293" s="223"/>
      <c r="L293" s="228"/>
      <c r="M293" s="229"/>
      <c r="N293" s="230"/>
      <c r="O293" s="230"/>
      <c r="P293" s="230"/>
      <c r="Q293" s="230"/>
      <c r="R293" s="230"/>
      <c r="S293" s="230"/>
      <c r="T293" s="231"/>
      <c r="AT293" s="232" t="s">
        <v>176</v>
      </c>
      <c r="AU293" s="232" t="s">
        <v>92</v>
      </c>
      <c r="AV293" s="12" t="s">
        <v>25</v>
      </c>
      <c r="AW293" s="12" t="s">
        <v>48</v>
      </c>
      <c r="AX293" s="12" t="s">
        <v>85</v>
      </c>
      <c r="AY293" s="232" t="s">
        <v>163</v>
      </c>
    </row>
    <row r="294" spans="2:65" s="13" customFormat="1" ht="13.5">
      <c r="B294" s="233"/>
      <c r="C294" s="234"/>
      <c r="D294" s="235" t="s">
        <v>176</v>
      </c>
      <c r="E294" s="236" t="s">
        <v>50</v>
      </c>
      <c r="F294" s="237" t="s">
        <v>218</v>
      </c>
      <c r="G294" s="234"/>
      <c r="H294" s="238">
        <v>8</v>
      </c>
      <c r="I294" s="239"/>
      <c r="J294" s="234"/>
      <c r="K294" s="234"/>
      <c r="L294" s="240"/>
      <c r="M294" s="241"/>
      <c r="N294" s="242"/>
      <c r="O294" s="242"/>
      <c r="P294" s="242"/>
      <c r="Q294" s="242"/>
      <c r="R294" s="242"/>
      <c r="S294" s="242"/>
      <c r="T294" s="243"/>
      <c r="AT294" s="244" t="s">
        <v>176</v>
      </c>
      <c r="AU294" s="244" t="s">
        <v>92</v>
      </c>
      <c r="AV294" s="13" t="s">
        <v>92</v>
      </c>
      <c r="AW294" s="13" t="s">
        <v>48</v>
      </c>
      <c r="AX294" s="13" t="s">
        <v>85</v>
      </c>
      <c r="AY294" s="244" t="s">
        <v>163</v>
      </c>
    </row>
    <row r="295" spans="2:65" s="1" customFormat="1" ht="22.5" customHeight="1">
      <c r="B295" s="43"/>
      <c r="C295" s="248" t="s">
        <v>417</v>
      </c>
      <c r="D295" s="248" t="s">
        <v>239</v>
      </c>
      <c r="E295" s="249" t="s">
        <v>285</v>
      </c>
      <c r="F295" s="250" t="s">
        <v>286</v>
      </c>
      <c r="G295" s="251" t="s">
        <v>287</v>
      </c>
      <c r="H295" s="252">
        <v>219.17</v>
      </c>
      <c r="I295" s="253"/>
      <c r="J295" s="254">
        <f>ROUND(I295*H295,2)</f>
        <v>0</v>
      </c>
      <c r="K295" s="250" t="s">
        <v>170</v>
      </c>
      <c r="L295" s="255"/>
      <c r="M295" s="256" t="s">
        <v>50</v>
      </c>
      <c r="N295" s="257" t="s">
        <v>56</v>
      </c>
      <c r="O295" s="44"/>
      <c r="P295" s="215">
        <f>O295*H295</f>
        <v>0</v>
      </c>
      <c r="Q295" s="215">
        <v>8.2100000000000006E-2</v>
      </c>
      <c r="R295" s="215">
        <f>Q295*H295</f>
        <v>17.993857000000002</v>
      </c>
      <c r="S295" s="215">
        <v>0</v>
      </c>
      <c r="T295" s="216">
        <f>S295*H295</f>
        <v>0</v>
      </c>
      <c r="AR295" s="25" t="s">
        <v>218</v>
      </c>
      <c r="AT295" s="25" t="s">
        <v>239</v>
      </c>
      <c r="AU295" s="25" t="s">
        <v>92</v>
      </c>
      <c r="AY295" s="25" t="s">
        <v>163</v>
      </c>
      <c r="BE295" s="217">
        <f>IF(N295="základní",J295,0)</f>
        <v>0</v>
      </c>
      <c r="BF295" s="217">
        <f>IF(N295="snížená",J295,0)</f>
        <v>0</v>
      </c>
      <c r="BG295" s="217">
        <f>IF(N295="zákl. přenesená",J295,0)</f>
        <v>0</v>
      </c>
      <c r="BH295" s="217">
        <f>IF(N295="sníž. přenesená",J295,0)</f>
        <v>0</v>
      </c>
      <c r="BI295" s="217">
        <f>IF(N295="nulová",J295,0)</f>
        <v>0</v>
      </c>
      <c r="BJ295" s="25" t="s">
        <v>25</v>
      </c>
      <c r="BK295" s="217">
        <f>ROUND(I295*H295,2)</f>
        <v>0</v>
      </c>
      <c r="BL295" s="25" t="s">
        <v>120</v>
      </c>
      <c r="BM295" s="25" t="s">
        <v>288</v>
      </c>
    </row>
    <row r="296" spans="2:65" s="1" customFormat="1" ht="13.5">
      <c r="B296" s="43"/>
      <c r="C296" s="65"/>
      <c r="D296" s="218" t="s">
        <v>172</v>
      </c>
      <c r="E296" s="65"/>
      <c r="F296" s="219" t="s">
        <v>289</v>
      </c>
      <c r="G296" s="65"/>
      <c r="H296" s="65"/>
      <c r="I296" s="174"/>
      <c r="J296" s="65"/>
      <c r="K296" s="65"/>
      <c r="L296" s="63"/>
      <c r="M296" s="220"/>
      <c r="N296" s="44"/>
      <c r="O296" s="44"/>
      <c r="P296" s="44"/>
      <c r="Q296" s="44"/>
      <c r="R296" s="44"/>
      <c r="S296" s="44"/>
      <c r="T296" s="80"/>
      <c r="AT296" s="25" t="s">
        <v>172</v>
      </c>
      <c r="AU296" s="25" t="s">
        <v>92</v>
      </c>
    </row>
    <row r="297" spans="2:65" s="12" customFormat="1" ht="13.5">
      <c r="B297" s="222"/>
      <c r="C297" s="223"/>
      <c r="D297" s="218" t="s">
        <v>176</v>
      </c>
      <c r="E297" s="224" t="s">
        <v>50</v>
      </c>
      <c r="F297" s="225" t="s">
        <v>297</v>
      </c>
      <c r="G297" s="223"/>
      <c r="H297" s="226" t="s">
        <v>50</v>
      </c>
      <c r="I297" s="227"/>
      <c r="J297" s="223"/>
      <c r="K297" s="223"/>
      <c r="L297" s="228"/>
      <c r="M297" s="229"/>
      <c r="N297" s="230"/>
      <c r="O297" s="230"/>
      <c r="P297" s="230"/>
      <c r="Q297" s="230"/>
      <c r="R297" s="230"/>
      <c r="S297" s="230"/>
      <c r="T297" s="231"/>
      <c r="AT297" s="232" t="s">
        <v>176</v>
      </c>
      <c r="AU297" s="232" t="s">
        <v>92</v>
      </c>
      <c r="AV297" s="12" t="s">
        <v>25</v>
      </c>
      <c r="AW297" s="12" t="s">
        <v>48</v>
      </c>
      <c r="AX297" s="12" t="s">
        <v>85</v>
      </c>
      <c r="AY297" s="232" t="s">
        <v>163</v>
      </c>
    </row>
    <row r="298" spans="2:65" s="13" customFormat="1" ht="13.5">
      <c r="B298" s="233"/>
      <c r="C298" s="234"/>
      <c r="D298" s="235" t="s">
        <v>176</v>
      </c>
      <c r="E298" s="236" t="s">
        <v>50</v>
      </c>
      <c r="F298" s="237" t="s">
        <v>569</v>
      </c>
      <c r="G298" s="234"/>
      <c r="H298" s="238">
        <v>219.17</v>
      </c>
      <c r="I298" s="239"/>
      <c r="J298" s="234"/>
      <c r="K298" s="234"/>
      <c r="L298" s="240"/>
      <c r="M298" s="241"/>
      <c r="N298" s="242"/>
      <c r="O298" s="242"/>
      <c r="P298" s="242"/>
      <c r="Q298" s="242"/>
      <c r="R298" s="242"/>
      <c r="S298" s="242"/>
      <c r="T298" s="243"/>
      <c r="AT298" s="244" t="s">
        <v>176</v>
      </c>
      <c r="AU298" s="244" t="s">
        <v>92</v>
      </c>
      <c r="AV298" s="13" t="s">
        <v>92</v>
      </c>
      <c r="AW298" s="13" t="s">
        <v>48</v>
      </c>
      <c r="AX298" s="13" t="s">
        <v>85</v>
      </c>
      <c r="AY298" s="244" t="s">
        <v>163</v>
      </c>
    </row>
    <row r="299" spans="2:65" s="1" customFormat="1" ht="22.5" customHeight="1">
      <c r="B299" s="43"/>
      <c r="C299" s="248" t="s">
        <v>425</v>
      </c>
      <c r="D299" s="248" t="s">
        <v>239</v>
      </c>
      <c r="E299" s="249" t="s">
        <v>293</v>
      </c>
      <c r="F299" s="250" t="s">
        <v>294</v>
      </c>
      <c r="G299" s="251" t="s">
        <v>287</v>
      </c>
      <c r="H299" s="252">
        <v>18.18</v>
      </c>
      <c r="I299" s="253"/>
      <c r="J299" s="254">
        <f>ROUND(I299*H299,2)</f>
        <v>0</v>
      </c>
      <c r="K299" s="250" t="s">
        <v>170</v>
      </c>
      <c r="L299" s="255"/>
      <c r="M299" s="256" t="s">
        <v>50</v>
      </c>
      <c r="N299" s="257" t="s">
        <v>56</v>
      </c>
      <c r="O299" s="44"/>
      <c r="P299" s="215">
        <f>O299*H299</f>
        <v>0</v>
      </c>
      <c r="Q299" s="215">
        <v>6.4000000000000001E-2</v>
      </c>
      <c r="R299" s="215">
        <f>Q299*H299</f>
        <v>1.1635200000000001</v>
      </c>
      <c r="S299" s="215">
        <v>0</v>
      </c>
      <c r="T299" s="216">
        <f>S299*H299</f>
        <v>0</v>
      </c>
      <c r="AR299" s="25" t="s">
        <v>218</v>
      </c>
      <c r="AT299" s="25" t="s">
        <v>239</v>
      </c>
      <c r="AU299" s="25" t="s">
        <v>92</v>
      </c>
      <c r="AY299" s="25" t="s">
        <v>163</v>
      </c>
      <c r="BE299" s="217">
        <f>IF(N299="základní",J299,0)</f>
        <v>0</v>
      </c>
      <c r="BF299" s="217">
        <f>IF(N299="snížená",J299,0)</f>
        <v>0</v>
      </c>
      <c r="BG299" s="217">
        <f>IF(N299="zákl. přenesená",J299,0)</f>
        <v>0</v>
      </c>
      <c r="BH299" s="217">
        <f>IF(N299="sníž. přenesená",J299,0)</f>
        <v>0</v>
      </c>
      <c r="BI299" s="217">
        <f>IF(N299="nulová",J299,0)</f>
        <v>0</v>
      </c>
      <c r="BJ299" s="25" t="s">
        <v>25</v>
      </c>
      <c r="BK299" s="217">
        <f>ROUND(I299*H299,2)</f>
        <v>0</v>
      </c>
      <c r="BL299" s="25" t="s">
        <v>120</v>
      </c>
      <c r="BM299" s="25" t="s">
        <v>295</v>
      </c>
    </row>
    <row r="300" spans="2:65" s="1" customFormat="1" ht="13.5">
      <c r="B300" s="43"/>
      <c r="C300" s="65"/>
      <c r="D300" s="218" t="s">
        <v>172</v>
      </c>
      <c r="E300" s="65"/>
      <c r="F300" s="219" t="s">
        <v>296</v>
      </c>
      <c r="G300" s="65"/>
      <c r="H300" s="65"/>
      <c r="I300" s="174"/>
      <c r="J300" s="65"/>
      <c r="K300" s="65"/>
      <c r="L300" s="63"/>
      <c r="M300" s="220"/>
      <c r="N300" s="44"/>
      <c r="O300" s="44"/>
      <c r="P300" s="44"/>
      <c r="Q300" s="44"/>
      <c r="R300" s="44"/>
      <c r="S300" s="44"/>
      <c r="T300" s="80"/>
      <c r="AT300" s="25" t="s">
        <v>172</v>
      </c>
      <c r="AU300" s="25" t="s">
        <v>92</v>
      </c>
    </row>
    <row r="301" spans="2:65" s="12" customFormat="1" ht="13.5">
      <c r="B301" s="222"/>
      <c r="C301" s="223"/>
      <c r="D301" s="218" t="s">
        <v>176</v>
      </c>
      <c r="E301" s="224" t="s">
        <v>50</v>
      </c>
      <c r="F301" s="225" t="s">
        <v>262</v>
      </c>
      <c r="G301" s="223"/>
      <c r="H301" s="226" t="s">
        <v>50</v>
      </c>
      <c r="I301" s="227"/>
      <c r="J301" s="223"/>
      <c r="K301" s="223"/>
      <c r="L301" s="228"/>
      <c r="M301" s="229"/>
      <c r="N301" s="230"/>
      <c r="O301" s="230"/>
      <c r="P301" s="230"/>
      <c r="Q301" s="230"/>
      <c r="R301" s="230"/>
      <c r="S301" s="230"/>
      <c r="T301" s="231"/>
      <c r="AT301" s="232" t="s">
        <v>176</v>
      </c>
      <c r="AU301" s="232" t="s">
        <v>92</v>
      </c>
      <c r="AV301" s="12" t="s">
        <v>25</v>
      </c>
      <c r="AW301" s="12" t="s">
        <v>48</v>
      </c>
      <c r="AX301" s="12" t="s">
        <v>85</v>
      </c>
      <c r="AY301" s="232" t="s">
        <v>163</v>
      </c>
    </row>
    <row r="302" spans="2:65" s="13" customFormat="1" ht="13.5">
      <c r="B302" s="233"/>
      <c r="C302" s="234"/>
      <c r="D302" s="218" t="s">
        <v>176</v>
      </c>
      <c r="E302" s="245" t="s">
        <v>50</v>
      </c>
      <c r="F302" s="246" t="s">
        <v>570</v>
      </c>
      <c r="G302" s="234"/>
      <c r="H302" s="247">
        <v>10.1</v>
      </c>
      <c r="I302" s="239"/>
      <c r="J302" s="234"/>
      <c r="K302" s="234"/>
      <c r="L302" s="240"/>
      <c r="M302" s="241"/>
      <c r="N302" s="242"/>
      <c r="O302" s="242"/>
      <c r="P302" s="242"/>
      <c r="Q302" s="242"/>
      <c r="R302" s="242"/>
      <c r="S302" s="242"/>
      <c r="T302" s="243"/>
      <c r="AT302" s="244" t="s">
        <v>176</v>
      </c>
      <c r="AU302" s="244" t="s">
        <v>92</v>
      </c>
      <c r="AV302" s="13" t="s">
        <v>92</v>
      </c>
      <c r="AW302" s="13" t="s">
        <v>48</v>
      </c>
      <c r="AX302" s="13" t="s">
        <v>85</v>
      </c>
      <c r="AY302" s="244" t="s">
        <v>163</v>
      </c>
    </row>
    <row r="303" spans="2:65" s="12" customFormat="1" ht="13.5">
      <c r="B303" s="222"/>
      <c r="C303" s="223"/>
      <c r="D303" s="218" t="s">
        <v>176</v>
      </c>
      <c r="E303" s="224" t="s">
        <v>50</v>
      </c>
      <c r="F303" s="225" t="s">
        <v>568</v>
      </c>
      <c r="G303" s="223"/>
      <c r="H303" s="226" t="s">
        <v>50</v>
      </c>
      <c r="I303" s="227"/>
      <c r="J303" s="223"/>
      <c r="K303" s="223"/>
      <c r="L303" s="228"/>
      <c r="M303" s="229"/>
      <c r="N303" s="230"/>
      <c r="O303" s="230"/>
      <c r="P303" s="230"/>
      <c r="Q303" s="230"/>
      <c r="R303" s="230"/>
      <c r="S303" s="230"/>
      <c r="T303" s="231"/>
      <c r="AT303" s="232" t="s">
        <v>176</v>
      </c>
      <c r="AU303" s="232" t="s">
        <v>92</v>
      </c>
      <c r="AV303" s="12" t="s">
        <v>25</v>
      </c>
      <c r="AW303" s="12" t="s">
        <v>48</v>
      </c>
      <c r="AX303" s="12" t="s">
        <v>85</v>
      </c>
      <c r="AY303" s="232" t="s">
        <v>163</v>
      </c>
    </row>
    <row r="304" spans="2:65" s="13" customFormat="1" ht="13.5">
      <c r="B304" s="233"/>
      <c r="C304" s="234"/>
      <c r="D304" s="235" t="s">
        <v>176</v>
      </c>
      <c r="E304" s="236" t="s">
        <v>50</v>
      </c>
      <c r="F304" s="237" t="s">
        <v>571</v>
      </c>
      <c r="G304" s="234"/>
      <c r="H304" s="238">
        <v>8.08</v>
      </c>
      <c r="I304" s="239"/>
      <c r="J304" s="234"/>
      <c r="K304" s="234"/>
      <c r="L304" s="240"/>
      <c r="M304" s="241"/>
      <c r="N304" s="242"/>
      <c r="O304" s="242"/>
      <c r="P304" s="242"/>
      <c r="Q304" s="242"/>
      <c r="R304" s="242"/>
      <c r="S304" s="242"/>
      <c r="T304" s="243"/>
      <c r="AT304" s="244" t="s">
        <v>176</v>
      </c>
      <c r="AU304" s="244" t="s">
        <v>92</v>
      </c>
      <c r="AV304" s="13" t="s">
        <v>92</v>
      </c>
      <c r="AW304" s="13" t="s">
        <v>48</v>
      </c>
      <c r="AX304" s="13" t="s">
        <v>85</v>
      </c>
      <c r="AY304" s="244" t="s">
        <v>163</v>
      </c>
    </row>
    <row r="305" spans="2:65" s="1" customFormat="1" ht="22.5" customHeight="1">
      <c r="B305" s="43"/>
      <c r="C305" s="248" t="s">
        <v>572</v>
      </c>
      <c r="D305" s="248" t="s">
        <v>239</v>
      </c>
      <c r="E305" s="249" t="s">
        <v>299</v>
      </c>
      <c r="F305" s="250" t="s">
        <v>300</v>
      </c>
      <c r="G305" s="251" t="s">
        <v>287</v>
      </c>
      <c r="H305" s="252">
        <v>56.56</v>
      </c>
      <c r="I305" s="253"/>
      <c r="J305" s="254">
        <f>ROUND(I305*H305,2)</f>
        <v>0</v>
      </c>
      <c r="K305" s="250" t="s">
        <v>170</v>
      </c>
      <c r="L305" s="255"/>
      <c r="M305" s="256" t="s">
        <v>50</v>
      </c>
      <c r="N305" s="257" t="s">
        <v>56</v>
      </c>
      <c r="O305" s="44"/>
      <c r="P305" s="215">
        <f>O305*H305</f>
        <v>0</v>
      </c>
      <c r="Q305" s="215">
        <v>4.8300000000000003E-2</v>
      </c>
      <c r="R305" s="215">
        <f>Q305*H305</f>
        <v>2.7318480000000003</v>
      </c>
      <c r="S305" s="215">
        <v>0</v>
      </c>
      <c r="T305" s="216">
        <f>S305*H305</f>
        <v>0</v>
      </c>
      <c r="AR305" s="25" t="s">
        <v>218</v>
      </c>
      <c r="AT305" s="25" t="s">
        <v>239</v>
      </c>
      <c r="AU305" s="25" t="s">
        <v>92</v>
      </c>
      <c r="AY305" s="25" t="s">
        <v>163</v>
      </c>
      <c r="BE305" s="217">
        <f>IF(N305="základní",J305,0)</f>
        <v>0</v>
      </c>
      <c r="BF305" s="217">
        <f>IF(N305="snížená",J305,0)</f>
        <v>0</v>
      </c>
      <c r="BG305" s="217">
        <f>IF(N305="zákl. přenesená",J305,0)</f>
        <v>0</v>
      </c>
      <c r="BH305" s="217">
        <f>IF(N305="sníž. přenesená",J305,0)</f>
        <v>0</v>
      </c>
      <c r="BI305" s="217">
        <f>IF(N305="nulová",J305,0)</f>
        <v>0</v>
      </c>
      <c r="BJ305" s="25" t="s">
        <v>25</v>
      </c>
      <c r="BK305" s="217">
        <f>ROUND(I305*H305,2)</f>
        <v>0</v>
      </c>
      <c r="BL305" s="25" t="s">
        <v>120</v>
      </c>
      <c r="BM305" s="25" t="s">
        <v>301</v>
      </c>
    </row>
    <row r="306" spans="2:65" s="1" customFormat="1" ht="13.5">
      <c r="B306" s="43"/>
      <c r="C306" s="65"/>
      <c r="D306" s="218" t="s">
        <v>172</v>
      </c>
      <c r="E306" s="65"/>
      <c r="F306" s="219" t="s">
        <v>302</v>
      </c>
      <c r="G306" s="65"/>
      <c r="H306" s="65"/>
      <c r="I306" s="174"/>
      <c r="J306" s="65"/>
      <c r="K306" s="65"/>
      <c r="L306" s="63"/>
      <c r="M306" s="220"/>
      <c r="N306" s="44"/>
      <c r="O306" s="44"/>
      <c r="P306" s="44"/>
      <c r="Q306" s="44"/>
      <c r="R306" s="44"/>
      <c r="S306" s="44"/>
      <c r="T306" s="80"/>
      <c r="AT306" s="25" t="s">
        <v>172</v>
      </c>
      <c r="AU306" s="25" t="s">
        <v>92</v>
      </c>
    </row>
    <row r="307" spans="2:65" s="12" customFormat="1" ht="13.5">
      <c r="B307" s="222"/>
      <c r="C307" s="223"/>
      <c r="D307" s="218" t="s">
        <v>176</v>
      </c>
      <c r="E307" s="224" t="s">
        <v>50</v>
      </c>
      <c r="F307" s="225" t="s">
        <v>573</v>
      </c>
      <c r="G307" s="223"/>
      <c r="H307" s="226" t="s">
        <v>50</v>
      </c>
      <c r="I307" s="227"/>
      <c r="J307" s="223"/>
      <c r="K307" s="223"/>
      <c r="L307" s="228"/>
      <c r="M307" s="229"/>
      <c r="N307" s="230"/>
      <c r="O307" s="230"/>
      <c r="P307" s="230"/>
      <c r="Q307" s="230"/>
      <c r="R307" s="230"/>
      <c r="S307" s="230"/>
      <c r="T307" s="231"/>
      <c r="AT307" s="232" t="s">
        <v>176</v>
      </c>
      <c r="AU307" s="232" t="s">
        <v>92</v>
      </c>
      <c r="AV307" s="12" t="s">
        <v>25</v>
      </c>
      <c r="AW307" s="12" t="s">
        <v>48</v>
      </c>
      <c r="AX307" s="12" t="s">
        <v>85</v>
      </c>
      <c r="AY307" s="232" t="s">
        <v>163</v>
      </c>
    </row>
    <row r="308" spans="2:65" s="13" customFormat="1" ht="13.5">
      <c r="B308" s="233"/>
      <c r="C308" s="234"/>
      <c r="D308" s="235" t="s">
        <v>176</v>
      </c>
      <c r="E308" s="236" t="s">
        <v>50</v>
      </c>
      <c r="F308" s="237" t="s">
        <v>574</v>
      </c>
      <c r="G308" s="234"/>
      <c r="H308" s="238">
        <v>56.56</v>
      </c>
      <c r="I308" s="239"/>
      <c r="J308" s="234"/>
      <c r="K308" s="234"/>
      <c r="L308" s="240"/>
      <c r="M308" s="241"/>
      <c r="N308" s="242"/>
      <c r="O308" s="242"/>
      <c r="P308" s="242"/>
      <c r="Q308" s="242"/>
      <c r="R308" s="242"/>
      <c r="S308" s="242"/>
      <c r="T308" s="243"/>
      <c r="AT308" s="244" t="s">
        <v>176</v>
      </c>
      <c r="AU308" s="244" t="s">
        <v>92</v>
      </c>
      <c r="AV308" s="13" t="s">
        <v>92</v>
      </c>
      <c r="AW308" s="13" t="s">
        <v>48</v>
      </c>
      <c r="AX308" s="13" t="s">
        <v>85</v>
      </c>
      <c r="AY308" s="244" t="s">
        <v>163</v>
      </c>
    </row>
    <row r="309" spans="2:65" s="1" customFormat="1" ht="22.5" customHeight="1">
      <c r="B309" s="43"/>
      <c r="C309" s="248" t="s">
        <v>281</v>
      </c>
      <c r="D309" s="248" t="s">
        <v>239</v>
      </c>
      <c r="E309" s="249" t="s">
        <v>306</v>
      </c>
      <c r="F309" s="250" t="s">
        <v>307</v>
      </c>
      <c r="G309" s="251" t="s">
        <v>287</v>
      </c>
      <c r="H309" s="252">
        <v>9.09</v>
      </c>
      <c r="I309" s="253"/>
      <c r="J309" s="254">
        <f>ROUND(I309*H309,2)</f>
        <v>0</v>
      </c>
      <c r="K309" s="250" t="s">
        <v>170</v>
      </c>
      <c r="L309" s="255"/>
      <c r="M309" s="256" t="s">
        <v>50</v>
      </c>
      <c r="N309" s="257" t="s">
        <v>56</v>
      </c>
      <c r="O309" s="44"/>
      <c r="P309" s="215">
        <f>O309*H309</f>
        <v>0</v>
      </c>
      <c r="Q309" s="215">
        <v>5.8500000000000003E-2</v>
      </c>
      <c r="R309" s="215">
        <f>Q309*H309</f>
        <v>0.53176500000000004</v>
      </c>
      <c r="S309" s="215">
        <v>0</v>
      </c>
      <c r="T309" s="216">
        <f>S309*H309</f>
        <v>0</v>
      </c>
      <c r="AR309" s="25" t="s">
        <v>218</v>
      </c>
      <c r="AT309" s="25" t="s">
        <v>239</v>
      </c>
      <c r="AU309" s="25" t="s">
        <v>92</v>
      </c>
      <c r="AY309" s="25" t="s">
        <v>163</v>
      </c>
      <c r="BE309" s="217">
        <f>IF(N309="základní",J309,0)</f>
        <v>0</v>
      </c>
      <c r="BF309" s="217">
        <f>IF(N309="snížená",J309,0)</f>
        <v>0</v>
      </c>
      <c r="BG309" s="217">
        <f>IF(N309="zákl. přenesená",J309,0)</f>
        <v>0</v>
      </c>
      <c r="BH309" s="217">
        <f>IF(N309="sníž. přenesená",J309,0)</f>
        <v>0</v>
      </c>
      <c r="BI309" s="217">
        <f>IF(N309="nulová",J309,0)</f>
        <v>0</v>
      </c>
      <c r="BJ309" s="25" t="s">
        <v>25</v>
      </c>
      <c r="BK309" s="217">
        <f>ROUND(I309*H309,2)</f>
        <v>0</v>
      </c>
      <c r="BL309" s="25" t="s">
        <v>120</v>
      </c>
      <c r="BM309" s="25" t="s">
        <v>308</v>
      </c>
    </row>
    <row r="310" spans="2:65" s="1" customFormat="1" ht="13.5">
      <c r="B310" s="43"/>
      <c r="C310" s="65"/>
      <c r="D310" s="218" t="s">
        <v>172</v>
      </c>
      <c r="E310" s="65"/>
      <c r="F310" s="219" t="s">
        <v>309</v>
      </c>
      <c r="G310" s="65"/>
      <c r="H310" s="65"/>
      <c r="I310" s="174"/>
      <c r="J310" s="65"/>
      <c r="K310" s="65"/>
      <c r="L310" s="63"/>
      <c r="M310" s="220"/>
      <c r="N310" s="44"/>
      <c r="O310" s="44"/>
      <c r="P310" s="44"/>
      <c r="Q310" s="44"/>
      <c r="R310" s="44"/>
      <c r="S310" s="44"/>
      <c r="T310" s="80"/>
      <c r="AT310" s="25" t="s">
        <v>172</v>
      </c>
      <c r="AU310" s="25" t="s">
        <v>92</v>
      </c>
    </row>
    <row r="311" spans="2:65" s="12" customFormat="1" ht="13.5">
      <c r="B311" s="222"/>
      <c r="C311" s="223"/>
      <c r="D311" s="218" t="s">
        <v>176</v>
      </c>
      <c r="E311" s="224" t="s">
        <v>50</v>
      </c>
      <c r="F311" s="225" t="s">
        <v>303</v>
      </c>
      <c r="G311" s="223"/>
      <c r="H311" s="226" t="s">
        <v>50</v>
      </c>
      <c r="I311" s="227"/>
      <c r="J311" s="223"/>
      <c r="K311" s="223"/>
      <c r="L311" s="228"/>
      <c r="M311" s="229"/>
      <c r="N311" s="230"/>
      <c r="O311" s="230"/>
      <c r="P311" s="230"/>
      <c r="Q311" s="230"/>
      <c r="R311" s="230"/>
      <c r="S311" s="230"/>
      <c r="T311" s="231"/>
      <c r="AT311" s="232" t="s">
        <v>176</v>
      </c>
      <c r="AU311" s="232" t="s">
        <v>92</v>
      </c>
      <c r="AV311" s="12" t="s">
        <v>25</v>
      </c>
      <c r="AW311" s="12" t="s">
        <v>48</v>
      </c>
      <c r="AX311" s="12" t="s">
        <v>85</v>
      </c>
      <c r="AY311" s="232" t="s">
        <v>163</v>
      </c>
    </row>
    <row r="312" spans="2:65" s="13" customFormat="1" ht="13.5">
      <c r="B312" s="233"/>
      <c r="C312" s="234"/>
      <c r="D312" s="235" t="s">
        <v>176</v>
      </c>
      <c r="E312" s="236" t="s">
        <v>50</v>
      </c>
      <c r="F312" s="237" t="s">
        <v>575</v>
      </c>
      <c r="G312" s="234"/>
      <c r="H312" s="238">
        <v>9.09</v>
      </c>
      <c r="I312" s="239"/>
      <c r="J312" s="234"/>
      <c r="K312" s="234"/>
      <c r="L312" s="240"/>
      <c r="M312" s="241"/>
      <c r="N312" s="242"/>
      <c r="O312" s="242"/>
      <c r="P312" s="242"/>
      <c r="Q312" s="242"/>
      <c r="R312" s="242"/>
      <c r="S312" s="242"/>
      <c r="T312" s="243"/>
      <c r="AT312" s="244" t="s">
        <v>176</v>
      </c>
      <c r="AU312" s="244" t="s">
        <v>92</v>
      </c>
      <c r="AV312" s="13" t="s">
        <v>92</v>
      </c>
      <c r="AW312" s="13" t="s">
        <v>48</v>
      </c>
      <c r="AX312" s="13" t="s">
        <v>85</v>
      </c>
      <c r="AY312" s="244" t="s">
        <v>163</v>
      </c>
    </row>
    <row r="313" spans="2:65" s="1" customFormat="1" ht="31.5" customHeight="1">
      <c r="B313" s="43"/>
      <c r="C313" s="206" t="s">
        <v>576</v>
      </c>
      <c r="D313" s="206" t="s">
        <v>166</v>
      </c>
      <c r="E313" s="207" t="s">
        <v>312</v>
      </c>
      <c r="F313" s="208" t="s">
        <v>313</v>
      </c>
      <c r="G313" s="209" t="s">
        <v>272</v>
      </c>
      <c r="H313" s="210">
        <v>14</v>
      </c>
      <c r="I313" s="211"/>
      <c r="J313" s="212">
        <f>ROUND(I313*H313,2)</f>
        <v>0</v>
      </c>
      <c r="K313" s="208" t="s">
        <v>170</v>
      </c>
      <c r="L313" s="63"/>
      <c r="M313" s="213" t="s">
        <v>50</v>
      </c>
      <c r="N313" s="214" t="s">
        <v>56</v>
      </c>
      <c r="O313" s="44"/>
      <c r="P313" s="215">
        <f>O313*H313</f>
        <v>0</v>
      </c>
      <c r="Q313" s="215">
        <v>0.1295</v>
      </c>
      <c r="R313" s="215">
        <f>Q313*H313</f>
        <v>1.8130000000000002</v>
      </c>
      <c r="S313" s="215">
        <v>0</v>
      </c>
      <c r="T313" s="216">
        <f>S313*H313</f>
        <v>0</v>
      </c>
      <c r="AR313" s="25" t="s">
        <v>120</v>
      </c>
      <c r="AT313" s="25" t="s">
        <v>166</v>
      </c>
      <c r="AU313" s="25" t="s">
        <v>92</v>
      </c>
      <c r="AY313" s="25" t="s">
        <v>163</v>
      </c>
      <c r="BE313" s="217">
        <f>IF(N313="základní",J313,0)</f>
        <v>0</v>
      </c>
      <c r="BF313" s="217">
        <f>IF(N313="snížená",J313,0)</f>
        <v>0</v>
      </c>
      <c r="BG313" s="217">
        <f>IF(N313="zákl. přenesená",J313,0)</f>
        <v>0</v>
      </c>
      <c r="BH313" s="217">
        <f>IF(N313="sníž. přenesená",J313,0)</f>
        <v>0</v>
      </c>
      <c r="BI313" s="217">
        <f>IF(N313="nulová",J313,0)</f>
        <v>0</v>
      </c>
      <c r="BJ313" s="25" t="s">
        <v>25</v>
      </c>
      <c r="BK313" s="217">
        <f>ROUND(I313*H313,2)</f>
        <v>0</v>
      </c>
      <c r="BL313" s="25" t="s">
        <v>120</v>
      </c>
      <c r="BM313" s="25" t="s">
        <v>314</v>
      </c>
    </row>
    <row r="314" spans="2:65" s="1" customFormat="1" ht="40.5">
      <c r="B314" s="43"/>
      <c r="C314" s="65"/>
      <c r="D314" s="218" t="s">
        <v>172</v>
      </c>
      <c r="E314" s="65"/>
      <c r="F314" s="219" t="s">
        <v>315</v>
      </c>
      <c r="G314" s="65"/>
      <c r="H314" s="65"/>
      <c r="I314" s="174"/>
      <c r="J314" s="65"/>
      <c r="K314" s="65"/>
      <c r="L314" s="63"/>
      <c r="M314" s="220"/>
      <c r="N314" s="44"/>
      <c r="O314" s="44"/>
      <c r="P314" s="44"/>
      <c r="Q314" s="44"/>
      <c r="R314" s="44"/>
      <c r="S314" s="44"/>
      <c r="T314" s="80"/>
      <c r="AT314" s="25" t="s">
        <v>172</v>
      </c>
      <c r="AU314" s="25" t="s">
        <v>92</v>
      </c>
    </row>
    <row r="315" spans="2:65" s="1" customFormat="1" ht="94.5">
      <c r="B315" s="43"/>
      <c r="C315" s="65"/>
      <c r="D315" s="218" t="s">
        <v>174</v>
      </c>
      <c r="E315" s="65"/>
      <c r="F315" s="221" t="s">
        <v>316</v>
      </c>
      <c r="G315" s="65"/>
      <c r="H315" s="65"/>
      <c r="I315" s="174"/>
      <c r="J315" s="65"/>
      <c r="K315" s="65"/>
      <c r="L315" s="63"/>
      <c r="M315" s="220"/>
      <c r="N315" s="44"/>
      <c r="O315" s="44"/>
      <c r="P315" s="44"/>
      <c r="Q315" s="44"/>
      <c r="R315" s="44"/>
      <c r="S315" s="44"/>
      <c r="T315" s="80"/>
      <c r="AT315" s="25" t="s">
        <v>174</v>
      </c>
      <c r="AU315" s="25" t="s">
        <v>92</v>
      </c>
    </row>
    <row r="316" spans="2:65" s="12" customFormat="1" ht="13.5">
      <c r="B316" s="222"/>
      <c r="C316" s="223"/>
      <c r="D316" s="218" t="s">
        <v>176</v>
      </c>
      <c r="E316" s="224" t="s">
        <v>50</v>
      </c>
      <c r="F316" s="225" t="s">
        <v>250</v>
      </c>
      <c r="G316" s="223"/>
      <c r="H316" s="226" t="s">
        <v>50</v>
      </c>
      <c r="I316" s="227"/>
      <c r="J316" s="223"/>
      <c r="K316" s="223"/>
      <c r="L316" s="228"/>
      <c r="M316" s="229"/>
      <c r="N316" s="230"/>
      <c r="O316" s="230"/>
      <c r="P316" s="230"/>
      <c r="Q316" s="230"/>
      <c r="R316" s="230"/>
      <c r="S316" s="230"/>
      <c r="T316" s="231"/>
      <c r="AT316" s="232" t="s">
        <v>176</v>
      </c>
      <c r="AU316" s="232" t="s">
        <v>92</v>
      </c>
      <c r="AV316" s="12" t="s">
        <v>25</v>
      </c>
      <c r="AW316" s="12" t="s">
        <v>48</v>
      </c>
      <c r="AX316" s="12" t="s">
        <v>85</v>
      </c>
      <c r="AY316" s="232" t="s">
        <v>163</v>
      </c>
    </row>
    <row r="317" spans="2:65" s="13" customFormat="1" ht="13.5">
      <c r="B317" s="233"/>
      <c r="C317" s="234"/>
      <c r="D317" s="235" t="s">
        <v>176</v>
      </c>
      <c r="E317" s="236" t="s">
        <v>50</v>
      </c>
      <c r="F317" s="237" t="s">
        <v>226</v>
      </c>
      <c r="G317" s="234"/>
      <c r="H317" s="238">
        <v>14</v>
      </c>
      <c r="I317" s="239"/>
      <c r="J317" s="234"/>
      <c r="K317" s="234"/>
      <c r="L317" s="240"/>
      <c r="M317" s="241"/>
      <c r="N317" s="242"/>
      <c r="O317" s="242"/>
      <c r="P317" s="242"/>
      <c r="Q317" s="242"/>
      <c r="R317" s="242"/>
      <c r="S317" s="242"/>
      <c r="T317" s="243"/>
      <c r="AT317" s="244" t="s">
        <v>176</v>
      </c>
      <c r="AU317" s="244" t="s">
        <v>92</v>
      </c>
      <c r="AV317" s="13" t="s">
        <v>92</v>
      </c>
      <c r="AW317" s="13" t="s">
        <v>48</v>
      </c>
      <c r="AX317" s="13" t="s">
        <v>85</v>
      </c>
      <c r="AY317" s="244" t="s">
        <v>163</v>
      </c>
    </row>
    <row r="318" spans="2:65" s="1" customFormat="1" ht="22.5" customHeight="1">
      <c r="B318" s="43"/>
      <c r="C318" s="248" t="s">
        <v>577</v>
      </c>
      <c r="D318" s="248" t="s">
        <v>239</v>
      </c>
      <c r="E318" s="249" t="s">
        <v>320</v>
      </c>
      <c r="F318" s="250" t="s">
        <v>321</v>
      </c>
      <c r="G318" s="251" t="s">
        <v>287</v>
      </c>
      <c r="H318" s="252">
        <v>14.14</v>
      </c>
      <c r="I318" s="253"/>
      <c r="J318" s="254">
        <f>ROUND(I318*H318,2)</f>
        <v>0</v>
      </c>
      <c r="K318" s="250" t="s">
        <v>170</v>
      </c>
      <c r="L318" s="255"/>
      <c r="M318" s="256" t="s">
        <v>50</v>
      </c>
      <c r="N318" s="257" t="s">
        <v>56</v>
      </c>
      <c r="O318" s="44"/>
      <c r="P318" s="215">
        <f>O318*H318</f>
        <v>0</v>
      </c>
      <c r="Q318" s="215">
        <v>5.1499999999999997E-2</v>
      </c>
      <c r="R318" s="215">
        <f>Q318*H318</f>
        <v>0.72821000000000002</v>
      </c>
      <c r="S318" s="215">
        <v>0</v>
      </c>
      <c r="T318" s="216">
        <f>S318*H318</f>
        <v>0</v>
      </c>
      <c r="AR318" s="25" t="s">
        <v>218</v>
      </c>
      <c r="AT318" s="25" t="s">
        <v>239</v>
      </c>
      <c r="AU318" s="25" t="s">
        <v>92</v>
      </c>
      <c r="AY318" s="25" t="s">
        <v>163</v>
      </c>
      <c r="BE318" s="217">
        <f>IF(N318="základní",J318,0)</f>
        <v>0</v>
      </c>
      <c r="BF318" s="217">
        <f>IF(N318="snížená",J318,0)</f>
        <v>0</v>
      </c>
      <c r="BG318" s="217">
        <f>IF(N318="zákl. přenesená",J318,0)</f>
        <v>0</v>
      </c>
      <c r="BH318" s="217">
        <f>IF(N318="sníž. přenesená",J318,0)</f>
        <v>0</v>
      </c>
      <c r="BI318" s="217">
        <f>IF(N318="nulová",J318,0)</f>
        <v>0</v>
      </c>
      <c r="BJ318" s="25" t="s">
        <v>25</v>
      </c>
      <c r="BK318" s="217">
        <f>ROUND(I318*H318,2)</f>
        <v>0</v>
      </c>
      <c r="BL318" s="25" t="s">
        <v>120</v>
      </c>
      <c r="BM318" s="25" t="s">
        <v>322</v>
      </c>
    </row>
    <row r="319" spans="2:65" s="1" customFormat="1" ht="13.5">
      <c r="B319" s="43"/>
      <c r="C319" s="65"/>
      <c r="D319" s="218" t="s">
        <v>172</v>
      </c>
      <c r="E319" s="65"/>
      <c r="F319" s="219" t="s">
        <v>323</v>
      </c>
      <c r="G319" s="65"/>
      <c r="H319" s="65"/>
      <c r="I319" s="174"/>
      <c r="J319" s="65"/>
      <c r="K319" s="65"/>
      <c r="L319" s="63"/>
      <c r="M319" s="220"/>
      <c r="N319" s="44"/>
      <c r="O319" s="44"/>
      <c r="P319" s="44"/>
      <c r="Q319" s="44"/>
      <c r="R319" s="44"/>
      <c r="S319" s="44"/>
      <c r="T319" s="80"/>
      <c r="AT319" s="25" t="s">
        <v>172</v>
      </c>
      <c r="AU319" s="25" t="s">
        <v>92</v>
      </c>
    </row>
    <row r="320" spans="2:65" s="12" customFormat="1" ht="13.5">
      <c r="B320" s="222"/>
      <c r="C320" s="223"/>
      <c r="D320" s="218" t="s">
        <v>176</v>
      </c>
      <c r="E320" s="224" t="s">
        <v>50</v>
      </c>
      <c r="F320" s="225" t="s">
        <v>578</v>
      </c>
      <c r="G320" s="223"/>
      <c r="H320" s="226" t="s">
        <v>50</v>
      </c>
      <c r="I320" s="227"/>
      <c r="J320" s="223"/>
      <c r="K320" s="223"/>
      <c r="L320" s="228"/>
      <c r="M320" s="229"/>
      <c r="N320" s="230"/>
      <c r="O320" s="230"/>
      <c r="P320" s="230"/>
      <c r="Q320" s="230"/>
      <c r="R320" s="230"/>
      <c r="S320" s="230"/>
      <c r="T320" s="231"/>
      <c r="AT320" s="232" t="s">
        <v>176</v>
      </c>
      <c r="AU320" s="232" t="s">
        <v>92</v>
      </c>
      <c r="AV320" s="12" t="s">
        <v>25</v>
      </c>
      <c r="AW320" s="12" t="s">
        <v>48</v>
      </c>
      <c r="AX320" s="12" t="s">
        <v>85</v>
      </c>
      <c r="AY320" s="232" t="s">
        <v>163</v>
      </c>
    </row>
    <row r="321" spans="2:65" s="13" customFormat="1" ht="13.5">
      <c r="B321" s="233"/>
      <c r="C321" s="234"/>
      <c r="D321" s="235" t="s">
        <v>176</v>
      </c>
      <c r="E321" s="236" t="s">
        <v>50</v>
      </c>
      <c r="F321" s="237" t="s">
        <v>579</v>
      </c>
      <c r="G321" s="234"/>
      <c r="H321" s="238">
        <v>14.14</v>
      </c>
      <c r="I321" s="239"/>
      <c r="J321" s="234"/>
      <c r="K321" s="234"/>
      <c r="L321" s="240"/>
      <c r="M321" s="241"/>
      <c r="N321" s="242"/>
      <c r="O321" s="242"/>
      <c r="P321" s="242"/>
      <c r="Q321" s="242"/>
      <c r="R321" s="242"/>
      <c r="S321" s="242"/>
      <c r="T321" s="243"/>
      <c r="AT321" s="244" t="s">
        <v>176</v>
      </c>
      <c r="AU321" s="244" t="s">
        <v>92</v>
      </c>
      <c r="AV321" s="13" t="s">
        <v>92</v>
      </c>
      <c r="AW321" s="13" t="s">
        <v>48</v>
      </c>
      <c r="AX321" s="13" t="s">
        <v>85</v>
      </c>
      <c r="AY321" s="244" t="s">
        <v>163</v>
      </c>
    </row>
    <row r="322" spans="2:65" s="1" customFormat="1" ht="22.5" customHeight="1">
      <c r="B322" s="43"/>
      <c r="C322" s="206" t="s">
        <v>383</v>
      </c>
      <c r="D322" s="206" t="s">
        <v>166</v>
      </c>
      <c r="E322" s="207" t="s">
        <v>327</v>
      </c>
      <c r="F322" s="208" t="s">
        <v>328</v>
      </c>
      <c r="G322" s="209" t="s">
        <v>169</v>
      </c>
      <c r="H322" s="210">
        <v>9.9559999999999995</v>
      </c>
      <c r="I322" s="211"/>
      <c r="J322" s="212">
        <f>ROUND(I322*H322,2)</f>
        <v>0</v>
      </c>
      <c r="K322" s="208" t="s">
        <v>170</v>
      </c>
      <c r="L322" s="63"/>
      <c r="M322" s="213" t="s">
        <v>50</v>
      </c>
      <c r="N322" s="214" t="s">
        <v>56</v>
      </c>
      <c r="O322" s="44"/>
      <c r="P322" s="215">
        <f>O322*H322</f>
        <v>0</v>
      </c>
      <c r="Q322" s="215">
        <v>2.2563399999999998</v>
      </c>
      <c r="R322" s="215">
        <f>Q322*H322</f>
        <v>22.464121039999998</v>
      </c>
      <c r="S322" s="215">
        <v>0</v>
      </c>
      <c r="T322" s="216">
        <f>S322*H322</f>
        <v>0</v>
      </c>
      <c r="AR322" s="25" t="s">
        <v>120</v>
      </c>
      <c r="AT322" s="25" t="s">
        <v>166</v>
      </c>
      <c r="AU322" s="25" t="s">
        <v>92</v>
      </c>
      <c r="AY322" s="25" t="s">
        <v>163</v>
      </c>
      <c r="BE322" s="217">
        <f>IF(N322="základní",J322,0)</f>
        <v>0</v>
      </c>
      <c r="BF322" s="217">
        <f>IF(N322="snížená",J322,0)</f>
        <v>0</v>
      </c>
      <c r="BG322" s="217">
        <f>IF(N322="zákl. přenesená",J322,0)</f>
        <v>0</v>
      </c>
      <c r="BH322" s="217">
        <f>IF(N322="sníž. přenesená",J322,0)</f>
        <v>0</v>
      </c>
      <c r="BI322" s="217">
        <f>IF(N322="nulová",J322,0)</f>
        <v>0</v>
      </c>
      <c r="BJ322" s="25" t="s">
        <v>25</v>
      </c>
      <c r="BK322" s="217">
        <f>ROUND(I322*H322,2)</f>
        <v>0</v>
      </c>
      <c r="BL322" s="25" t="s">
        <v>120</v>
      </c>
      <c r="BM322" s="25" t="s">
        <v>329</v>
      </c>
    </row>
    <row r="323" spans="2:65" s="1" customFormat="1" ht="13.5">
      <c r="B323" s="43"/>
      <c r="C323" s="65"/>
      <c r="D323" s="218" t="s">
        <v>172</v>
      </c>
      <c r="E323" s="65"/>
      <c r="F323" s="219" t="s">
        <v>330</v>
      </c>
      <c r="G323" s="65"/>
      <c r="H323" s="65"/>
      <c r="I323" s="174"/>
      <c r="J323" s="65"/>
      <c r="K323" s="65"/>
      <c r="L323" s="63"/>
      <c r="M323" s="220"/>
      <c r="N323" s="44"/>
      <c r="O323" s="44"/>
      <c r="P323" s="44"/>
      <c r="Q323" s="44"/>
      <c r="R323" s="44"/>
      <c r="S323" s="44"/>
      <c r="T323" s="80"/>
      <c r="AT323" s="25" t="s">
        <v>172</v>
      </c>
      <c r="AU323" s="25" t="s">
        <v>92</v>
      </c>
    </row>
    <row r="324" spans="2:65" s="12" customFormat="1" ht="13.5">
      <c r="B324" s="222"/>
      <c r="C324" s="223"/>
      <c r="D324" s="218" t="s">
        <v>176</v>
      </c>
      <c r="E324" s="224" t="s">
        <v>50</v>
      </c>
      <c r="F324" s="225" t="s">
        <v>278</v>
      </c>
      <c r="G324" s="223"/>
      <c r="H324" s="226" t="s">
        <v>50</v>
      </c>
      <c r="I324" s="227"/>
      <c r="J324" s="223"/>
      <c r="K324" s="223"/>
      <c r="L324" s="228"/>
      <c r="M324" s="229"/>
      <c r="N324" s="230"/>
      <c r="O324" s="230"/>
      <c r="P324" s="230"/>
      <c r="Q324" s="230"/>
      <c r="R324" s="230"/>
      <c r="S324" s="230"/>
      <c r="T324" s="231"/>
      <c r="AT324" s="232" t="s">
        <v>176</v>
      </c>
      <c r="AU324" s="232" t="s">
        <v>92</v>
      </c>
      <c r="AV324" s="12" t="s">
        <v>25</v>
      </c>
      <c r="AW324" s="12" t="s">
        <v>48</v>
      </c>
      <c r="AX324" s="12" t="s">
        <v>85</v>
      </c>
      <c r="AY324" s="232" t="s">
        <v>163</v>
      </c>
    </row>
    <row r="325" spans="2:65" s="13" customFormat="1" ht="13.5">
      <c r="B325" s="233"/>
      <c r="C325" s="234"/>
      <c r="D325" s="218" t="s">
        <v>176</v>
      </c>
      <c r="E325" s="245" t="s">
        <v>50</v>
      </c>
      <c r="F325" s="246" t="s">
        <v>580</v>
      </c>
      <c r="G325" s="234"/>
      <c r="H325" s="247">
        <v>0.67500000000000004</v>
      </c>
      <c r="I325" s="239"/>
      <c r="J325" s="234"/>
      <c r="K325" s="234"/>
      <c r="L325" s="240"/>
      <c r="M325" s="241"/>
      <c r="N325" s="242"/>
      <c r="O325" s="242"/>
      <c r="P325" s="242"/>
      <c r="Q325" s="242"/>
      <c r="R325" s="242"/>
      <c r="S325" s="242"/>
      <c r="T325" s="243"/>
      <c r="AT325" s="244" t="s">
        <v>176</v>
      </c>
      <c r="AU325" s="244" t="s">
        <v>92</v>
      </c>
      <c r="AV325" s="13" t="s">
        <v>92</v>
      </c>
      <c r="AW325" s="13" t="s">
        <v>48</v>
      </c>
      <c r="AX325" s="13" t="s">
        <v>85</v>
      </c>
      <c r="AY325" s="244" t="s">
        <v>163</v>
      </c>
    </row>
    <row r="326" spans="2:65" s="12" customFormat="1" ht="13.5">
      <c r="B326" s="222"/>
      <c r="C326" s="223"/>
      <c r="D326" s="218" t="s">
        <v>176</v>
      </c>
      <c r="E326" s="224" t="s">
        <v>50</v>
      </c>
      <c r="F326" s="225" t="s">
        <v>280</v>
      </c>
      <c r="G326" s="223"/>
      <c r="H326" s="226" t="s">
        <v>50</v>
      </c>
      <c r="I326" s="227"/>
      <c r="J326" s="223"/>
      <c r="K326" s="223"/>
      <c r="L326" s="228"/>
      <c r="M326" s="229"/>
      <c r="N326" s="230"/>
      <c r="O326" s="230"/>
      <c r="P326" s="230"/>
      <c r="Q326" s="230"/>
      <c r="R326" s="230"/>
      <c r="S326" s="230"/>
      <c r="T326" s="231"/>
      <c r="AT326" s="232" t="s">
        <v>176</v>
      </c>
      <c r="AU326" s="232" t="s">
        <v>92</v>
      </c>
      <c r="AV326" s="12" t="s">
        <v>25</v>
      </c>
      <c r="AW326" s="12" t="s">
        <v>48</v>
      </c>
      <c r="AX326" s="12" t="s">
        <v>85</v>
      </c>
      <c r="AY326" s="232" t="s">
        <v>163</v>
      </c>
    </row>
    <row r="327" spans="2:65" s="13" customFormat="1" ht="13.5">
      <c r="B327" s="233"/>
      <c r="C327" s="234"/>
      <c r="D327" s="218" t="s">
        <v>176</v>
      </c>
      <c r="E327" s="245" t="s">
        <v>50</v>
      </c>
      <c r="F327" s="246" t="s">
        <v>581</v>
      </c>
      <c r="G327" s="234"/>
      <c r="H327" s="247">
        <v>0.216</v>
      </c>
      <c r="I327" s="239"/>
      <c r="J327" s="234"/>
      <c r="K327" s="234"/>
      <c r="L327" s="240"/>
      <c r="M327" s="241"/>
      <c r="N327" s="242"/>
      <c r="O327" s="242"/>
      <c r="P327" s="242"/>
      <c r="Q327" s="242"/>
      <c r="R327" s="242"/>
      <c r="S327" s="242"/>
      <c r="T327" s="243"/>
      <c r="AT327" s="244" t="s">
        <v>176</v>
      </c>
      <c r="AU327" s="244" t="s">
        <v>92</v>
      </c>
      <c r="AV327" s="13" t="s">
        <v>92</v>
      </c>
      <c r="AW327" s="13" t="s">
        <v>48</v>
      </c>
      <c r="AX327" s="13" t="s">
        <v>85</v>
      </c>
      <c r="AY327" s="244" t="s">
        <v>163</v>
      </c>
    </row>
    <row r="328" spans="2:65" s="12" customFormat="1" ht="13.5">
      <c r="B328" s="222"/>
      <c r="C328" s="223"/>
      <c r="D328" s="218" t="s">
        <v>176</v>
      </c>
      <c r="E328" s="224" t="s">
        <v>50</v>
      </c>
      <c r="F328" s="225" t="s">
        <v>282</v>
      </c>
      <c r="G328" s="223"/>
      <c r="H328" s="226" t="s">
        <v>50</v>
      </c>
      <c r="I328" s="227"/>
      <c r="J328" s="223"/>
      <c r="K328" s="223"/>
      <c r="L328" s="228"/>
      <c r="M328" s="229"/>
      <c r="N328" s="230"/>
      <c r="O328" s="230"/>
      <c r="P328" s="230"/>
      <c r="Q328" s="230"/>
      <c r="R328" s="230"/>
      <c r="S328" s="230"/>
      <c r="T328" s="231"/>
      <c r="AT328" s="232" t="s">
        <v>176</v>
      </c>
      <c r="AU328" s="232" t="s">
        <v>92</v>
      </c>
      <c r="AV328" s="12" t="s">
        <v>25</v>
      </c>
      <c r="AW328" s="12" t="s">
        <v>48</v>
      </c>
      <c r="AX328" s="12" t="s">
        <v>85</v>
      </c>
      <c r="AY328" s="232" t="s">
        <v>163</v>
      </c>
    </row>
    <row r="329" spans="2:65" s="13" customFormat="1" ht="13.5">
      <c r="B329" s="233"/>
      <c r="C329" s="234"/>
      <c r="D329" s="218" t="s">
        <v>176</v>
      </c>
      <c r="E329" s="245" t="s">
        <v>50</v>
      </c>
      <c r="F329" s="246" t="s">
        <v>582</v>
      </c>
      <c r="G329" s="234"/>
      <c r="H329" s="247">
        <v>6.51</v>
      </c>
      <c r="I329" s="239"/>
      <c r="J329" s="234"/>
      <c r="K329" s="234"/>
      <c r="L329" s="240"/>
      <c r="M329" s="241"/>
      <c r="N329" s="242"/>
      <c r="O329" s="242"/>
      <c r="P329" s="242"/>
      <c r="Q329" s="242"/>
      <c r="R329" s="242"/>
      <c r="S329" s="242"/>
      <c r="T329" s="243"/>
      <c r="AT329" s="244" t="s">
        <v>176</v>
      </c>
      <c r="AU329" s="244" t="s">
        <v>92</v>
      </c>
      <c r="AV329" s="13" t="s">
        <v>92</v>
      </c>
      <c r="AW329" s="13" t="s">
        <v>48</v>
      </c>
      <c r="AX329" s="13" t="s">
        <v>85</v>
      </c>
      <c r="AY329" s="244" t="s">
        <v>163</v>
      </c>
    </row>
    <row r="330" spans="2:65" s="12" customFormat="1" ht="13.5">
      <c r="B330" s="222"/>
      <c r="C330" s="223"/>
      <c r="D330" s="218" t="s">
        <v>176</v>
      </c>
      <c r="E330" s="224" t="s">
        <v>50</v>
      </c>
      <c r="F330" s="225" t="s">
        <v>283</v>
      </c>
      <c r="G330" s="223"/>
      <c r="H330" s="226" t="s">
        <v>50</v>
      </c>
      <c r="I330" s="227"/>
      <c r="J330" s="223"/>
      <c r="K330" s="223"/>
      <c r="L330" s="228"/>
      <c r="M330" s="229"/>
      <c r="N330" s="230"/>
      <c r="O330" s="230"/>
      <c r="P330" s="230"/>
      <c r="Q330" s="230"/>
      <c r="R330" s="230"/>
      <c r="S330" s="230"/>
      <c r="T330" s="231"/>
      <c r="AT330" s="232" t="s">
        <v>176</v>
      </c>
      <c r="AU330" s="232" t="s">
        <v>92</v>
      </c>
      <c r="AV330" s="12" t="s">
        <v>25</v>
      </c>
      <c r="AW330" s="12" t="s">
        <v>48</v>
      </c>
      <c r="AX330" s="12" t="s">
        <v>85</v>
      </c>
      <c r="AY330" s="232" t="s">
        <v>163</v>
      </c>
    </row>
    <row r="331" spans="2:65" s="13" customFormat="1" ht="13.5">
      <c r="B331" s="233"/>
      <c r="C331" s="234"/>
      <c r="D331" s="218" t="s">
        <v>176</v>
      </c>
      <c r="E331" s="245" t="s">
        <v>50</v>
      </c>
      <c r="F331" s="246" t="s">
        <v>583</v>
      </c>
      <c r="G331" s="234"/>
      <c r="H331" s="247">
        <v>1.665</v>
      </c>
      <c r="I331" s="239"/>
      <c r="J331" s="234"/>
      <c r="K331" s="234"/>
      <c r="L331" s="240"/>
      <c r="M331" s="241"/>
      <c r="N331" s="242"/>
      <c r="O331" s="242"/>
      <c r="P331" s="242"/>
      <c r="Q331" s="242"/>
      <c r="R331" s="242"/>
      <c r="S331" s="242"/>
      <c r="T331" s="243"/>
      <c r="AT331" s="244" t="s">
        <v>176</v>
      </c>
      <c r="AU331" s="244" t="s">
        <v>92</v>
      </c>
      <c r="AV331" s="13" t="s">
        <v>92</v>
      </c>
      <c r="AW331" s="13" t="s">
        <v>48</v>
      </c>
      <c r="AX331" s="13" t="s">
        <v>85</v>
      </c>
      <c r="AY331" s="244" t="s">
        <v>163</v>
      </c>
    </row>
    <row r="332" spans="2:65" s="12" customFormat="1" ht="13.5">
      <c r="B332" s="222"/>
      <c r="C332" s="223"/>
      <c r="D332" s="218" t="s">
        <v>176</v>
      </c>
      <c r="E332" s="224" t="s">
        <v>50</v>
      </c>
      <c r="F332" s="225" t="s">
        <v>567</v>
      </c>
      <c r="G332" s="223"/>
      <c r="H332" s="226" t="s">
        <v>50</v>
      </c>
      <c r="I332" s="227"/>
      <c r="J332" s="223"/>
      <c r="K332" s="223"/>
      <c r="L332" s="228"/>
      <c r="M332" s="229"/>
      <c r="N332" s="230"/>
      <c r="O332" s="230"/>
      <c r="P332" s="230"/>
      <c r="Q332" s="230"/>
      <c r="R332" s="230"/>
      <c r="S332" s="230"/>
      <c r="T332" s="231"/>
      <c r="AT332" s="232" t="s">
        <v>176</v>
      </c>
      <c r="AU332" s="232" t="s">
        <v>92</v>
      </c>
      <c r="AV332" s="12" t="s">
        <v>25</v>
      </c>
      <c r="AW332" s="12" t="s">
        <v>48</v>
      </c>
      <c r="AX332" s="12" t="s">
        <v>85</v>
      </c>
      <c r="AY332" s="232" t="s">
        <v>163</v>
      </c>
    </row>
    <row r="333" spans="2:65" s="13" customFormat="1" ht="13.5">
      <c r="B333" s="233"/>
      <c r="C333" s="234"/>
      <c r="D333" s="218" t="s">
        <v>176</v>
      </c>
      <c r="E333" s="245" t="s">
        <v>50</v>
      </c>
      <c r="F333" s="246" t="s">
        <v>584</v>
      </c>
      <c r="G333" s="234"/>
      <c r="H333" s="247">
        <v>0.3</v>
      </c>
      <c r="I333" s="239"/>
      <c r="J333" s="234"/>
      <c r="K333" s="234"/>
      <c r="L333" s="240"/>
      <c r="M333" s="241"/>
      <c r="N333" s="242"/>
      <c r="O333" s="242"/>
      <c r="P333" s="242"/>
      <c r="Q333" s="242"/>
      <c r="R333" s="242"/>
      <c r="S333" s="242"/>
      <c r="T333" s="243"/>
      <c r="AT333" s="244" t="s">
        <v>176</v>
      </c>
      <c r="AU333" s="244" t="s">
        <v>92</v>
      </c>
      <c r="AV333" s="13" t="s">
        <v>92</v>
      </c>
      <c r="AW333" s="13" t="s">
        <v>48</v>
      </c>
      <c r="AX333" s="13" t="s">
        <v>85</v>
      </c>
      <c r="AY333" s="244" t="s">
        <v>163</v>
      </c>
    </row>
    <row r="334" spans="2:65" s="12" customFormat="1" ht="13.5">
      <c r="B334" s="222"/>
      <c r="C334" s="223"/>
      <c r="D334" s="218" t="s">
        <v>176</v>
      </c>
      <c r="E334" s="224" t="s">
        <v>50</v>
      </c>
      <c r="F334" s="225" t="s">
        <v>568</v>
      </c>
      <c r="G334" s="223"/>
      <c r="H334" s="226" t="s">
        <v>50</v>
      </c>
      <c r="I334" s="227"/>
      <c r="J334" s="223"/>
      <c r="K334" s="223"/>
      <c r="L334" s="228"/>
      <c r="M334" s="229"/>
      <c r="N334" s="230"/>
      <c r="O334" s="230"/>
      <c r="P334" s="230"/>
      <c r="Q334" s="230"/>
      <c r="R334" s="230"/>
      <c r="S334" s="230"/>
      <c r="T334" s="231"/>
      <c r="AT334" s="232" t="s">
        <v>176</v>
      </c>
      <c r="AU334" s="232" t="s">
        <v>92</v>
      </c>
      <c r="AV334" s="12" t="s">
        <v>25</v>
      </c>
      <c r="AW334" s="12" t="s">
        <v>48</v>
      </c>
      <c r="AX334" s="12" t="s">
        <v>85</v>
      </c>
      <c r="AY334" s="232" t="s">
        <v>163</v>
      </c>
    </row>
    <row r="335" spans="2:65" s="13" customFormat="1" ht="13.5">
      <c r="B335" s="233"/>
      <c r="C335" s="234"/>
      <c r="D335" s="218" t="s">
        <v>176</v>
      </c>
      <c r="E335" s="245" t="s">
        <v>50</v>
      </c>
      <c r="F335" s="246" t="s">
        <v>585</v>
      </c>
      <c r="G335" s="234"/>
      <c r="H335" s="247">
        <v>0.24</v>
      </c>
      <c r="I335" s="239"/>
      <c r="J335" s="234"/>
      <c r="K335" s="234"/>
      <c r="L335" s="240"/>
      <c r="M335" s="241"/>
      <c r="N335" s="242"/>
      <c r="O335" s="242"/>
      <c r="P335" s="242"/>
      <c r="Q335" s="242"/>
      <c r="R335" s="242"/>
      <c r="S335" s="242"/>
      <c r="T335" s="243"/>
      <c r="AT335" s="244" t="s">
        <v>176</v>
      </c>
      <c r="AU335" s="244" t="s">
        <v>92</v>
      </c>
      <c r="AV335" s="13" t="s">
        <v>92</v>
      </c>
      <c r="AW335" s="13" t="s">
        <v>48</v>
      </c>
      <c r="AX335" s="13" t="s">
        <v>85</v>
      </c>
      <c r="AY335" s="244" t="s">
        <v>163</v>
      </c>
    </row>
    <row r="336" spans="2:65" s="12" customFormat="1" ht="13.5">
      <c r="B336" s="222"/>
      <c r="C336" s="223"/>
      <c r="D336" s="218" t="s">
        <v>176</v>
      </c>
      <c r="E336" s="224" t="s">
        <v>50</v>
      </c>
      <c r="F336" s="225" t="s">
        <v>250</v>
      </c>
      <c r="G336" s="223"/>
      <c r="H336" s="226" t="s">
        <v>50</v>
      </c>
      <c r="I336" s="227"/>
      <c r="J336" s="223"/>
      <c r="K336" s="223"/>
      <c r="L336" s="228"/>
      <c r="M336" s="229"/>
      <c r="N336" s="230"/>
      <c r="O336" s="230"/>
      <c r="P336" s="230"/>
      <c r="Q336" s="230"/>
      <c r="R336" s="230"/>
      <c r="S336" s="230"/>
      <c r="T336" s="231"/>
      <c r="AT336" s="232" t="s">
        <v>176</v>
      </c>
      <c r="AU336" s="232" t="s">
        <v>92</v>
      </c>
      <c r="AV336" s="12" t="s">
        <v>25</v>
      </c>
      <c r="AW336" s="12" t="s">
        <v>48</v>
      </c>
      <c r="AX336" s="12" t="s">
        <v>85</v>
      </c>
      <c r="AY336" s="232" t="s">
        <v>163</v>
      </c>
    </row>
    <row r="337" spans="2:65" s="13" customFormat="1" ht="13.5">
      <c r="B337" s="233"/>
      <c r="C337" s="234"/>
      <c r="D337" s="235" t="s">
        <v>176</v>
      </c>
      <c r="E337" s="236" t="s">
        <v>50</v>
      </c>
      <c r="F337" s="237" t="s">
        <v>586</v>
      </c>
      <c r="G337" s="234"/>
      <c r="H337" s="238">
        <v>0.35</v>
      </c>
      <c r="I337" s="239"/>
      <c r="J337" s="234"/>
      <c r="K337" s="234"/>
      <c r="L337" s="240"/>
      <c r="M337" s="241"/>
      <c r="N337" s="242"/>
      <c r="O337" s="242"/>
      <c r="P337" s="242"/>
      <c r="Q337" s="242"/>
      <c r="R337" s="242"/>
      <c r="S337" s="242"/>
      <c r="T337" s="243"/>
      <c r="AT337" s="244" t="s">
        <v>176</v>
      </c>
      <c r="AU337" s="244" t="s">
        <v>92</v>
      </c>
      <c r="AV337" s="13" t="s">
        <v>92</v>
      </c>
      <c r="AW337" s="13" t="s">
        <v>48</v>
      </c>
      <c r="AX337" s="13" t="s">
        <v>85</v>
      </c>
      <c r="AY337" s="244" t="s">
        <v>163</v>
      </c>
    </row>
    <row r="338" spans="2:65" s="1" customFormat="1" ht="22.5" customHeight="1">
      <c r="B338" s="43"/>
      <c r="C338" s="206" t="s">
        <v>587</v>
      </c>
      <c r="D338" s="206" t="s">
        <v>166</v>
      </c>
      <c r="E338" s="207" t="s">
        <v>336</v>
      </c>
      <c r="F338" s="208" t="s">
        <v>337</v>
      </c>
      <c r="G338" s="209" t="s">
        <v>287</v>
      </c>
      <c r="H338" s="210">
        <v>10</v>
      </c>
      <c r="I338" s="211"/>
      <c r="J338" s="212">
        <f>ROUND(I338*H338,2)</f>
        <v>0</v>
      </c>
      <c r="K338" s="208" t="s">
        <v>50</v>
      </c>
      <c r="L338" s="63"/>
      <c r="M338" s="213" t="s">
        <v>50</v>
      </c>
      <c r="N338" s="214" t="s">
        <v>56</v>
      </c>
      <c r="O338" s="44"/>
      <c r="P338" s="215">
        <f>O338*H338</f>
        <v>0</v>
      </c>
      <c r="Q338" s="215">
        <v>0</v>
      </c>
      <c r="R338" s="215">
        <f>Q338*H338</f>
        <v>0</v>
      </c>
      <c r="S338" s="215">
        <v>0</v>
      </c>
      <c r="T338" s="216">
        <f>S338*H338</f>
        <v>0</v>
      </c>
      <c r="AR338" s="25" t="s">
        <v>120</v>
      </c>
      <c r="AT338" s="25" t="s">
        <v>166</v>
      </c>
      <c r="AU338" s="25" t="s">
        <v>92</v>
      </c>
      <c r="AY338" s="25" t="s">
        <v>163</v>
      </c>
      <c r="BE338" s="217">
        <f>IF(N338="základní",J338,0)</f>
        <v>0</v>
      </c>
      <c r="BF338" s="217">
        <f>IF(N338="snížená",J338,0)</f>
        <v>0</v>
      </c>
      <c r="BG338" s="217">
        <f>IF(N338="zákl. přenesená",J338,0)</f>
        <v>0</v>
      </c>
      <c r="BH338" s="217">
        <f>IF(N338="sníž. přenesená",J338,0)</f>
        <v>0</v>
      </c>
      <c r="BI338" s="217">
        <f>IF(N338="nulová",J338,0)</f>
        <v>0</v>
      </c>
      <c r="BJ338" s="25" t="s">
        <v>25</v>
      </c>
      <c r="BK338" s="217">
        <f>ROUND(I338*H338,2)</f>
        <v>0</v>
      </c>
      <c r="BL338" s="25" t="s">
        <v>120</v>
      </c>
      <c r="BM338" s="25" t="s">
        <v>338</v>
      </c>
    </row>
    <row r="339" spans="2:65" s="1" customFormat="1" ht="13.5">
      <c r="B339" s="43"/>
      <c r="C339" s="65"/>
      <c r="D339" s="218" t="s">
        <v>172</v>
      </c>
      <c r="E339" s="65"/>
      <c r="F339" s="219" t="s">
        <v>337</v>
      </c>
      <c r="G339" s="65"/>
      <c r="H339" s="65"/>
      <c r="I339" s="174"/>
      <c r="J339" s="65"/>
      <c r="K339" s="65"/>
      <c r="L339" s="63"/>
      <c r="M339" s="220"/>
      <c r="N339" s="44"/>
      <c r="O339" s="44"/>
      <c r="P339" s="44"/>
      <c r="Q339" s="44"/>
      <c r="R339" s="44"/>
      <c r="S339" s="44"/>
      <c r="T339" s="80"/>
      <c r="AT339" s="25" t="s">
        <v>172</v>
      </c>
      <c r="AU339" s="25" t="s">
        <v>92</v>
      </c>
    </row>
    <row r="340" spans="2:65" s="12" customFormat="1" ht="13.5">
      <c r="B340" s="222"/>
      <c r="C340" s="223"/>
      <c r="D340" s="218" t="s">
        <v>176</v>
      </c>
      <c r="E340" s="224" t="s">
        <v>50</v>
      </c>
      <c r="F340" s="225" t="s">
        <v>588</v>
      </c>
      <c r="G340" s="223"/>
      <c r="H340" s="226" t="s">
        <v>50</v>
      </c>
      <c r="I340" s="227"/>
      <c r="J340" s="223"/>
      <c r="K340" s="223"/>
      <c r="L340" s="228"/>
      <c r="M340" s="229"/>
      <c r="N340" s="230"/>
      <c r="O340" s="230"/>
      <c r="P340" s="230"/>
      <c r="Q340" s="230"/>
      <c r="R340" s="230"/>
      <c r="S340" s="230"/>
      <c r="T340" s="231"/>
      <c r="AT340" s="232" t="s">
        <v>176</v>
      </c>
      <c r="AU340" s="232" t="s">
        <v>92</v>
      </c>
      <c r="AV340" s="12" t="s">
        <v>25</v>
      </c>
      <c r="AW340" s="12" t="s">
        <v>48</v>
      </c>
      <c r="AX340" s="12" t="s">
        <v>85</v>
      </c>
      <c r="AY340" s="232" t="s">
        <v>163</v>
      </c>
    </row>
    <row r="341" spans="2:65" s="13" customFormat="1" ht="13.5">
      <c r="B341" s="233"/>
      <c r="C341" s="234"/>
      <c r="D341" s="235" t="s">
        <v>176</v>
      </c>
      <c r="E341" s="236" t="s">
        <v>50</v>
      </c>
      <c r="F341" s="237" t="s">
        <v>340</v>
      </c>
      <c r="G341" s="234"/>
      <c r="H341" s="238">
        <v>10</v>
      </c>
      <c r="I341" s="239"/>
      <c r="J341" s="234"/>
      <c r="K341" s="234"/>
      <c r="L341" s="240"/>
      <c r="M341" s="241"/>
      <c r="N341" s="242"/>
      <c r="O341" s="242"/>
      <c r="P341" s="242"/>
      <c r="Q341" s="242"/>
      <c r="R341" s="242"/>
      <c r="S341" s="242"/>
      <c r="T341" s="243"/>
      <c r="AT341" s="244" t="s">
        <v>176</v>
      </c>
      <c r="AU341" s="244" t="s">
        <v>92</v>
      </c>
      <c r="AV341" s="13" t="s">
        <v>92</v>
      </c>
      <c r="AW341" s="13" t="s">
        <v>48</v>
      </c>
      <c r="AX341" s="13" t="s">
        <v>85</v>
      </c>
      <c r="AY341" s="244" t="s">
        <v>163</v>
      </c>
    </row>
    <row r="342" spans="2:65" s="1" customFormat="1" ht="22.5" customHeight="1">
      <c r="B342" s="43"/>
      <c r="C342" s="206" t="s">
        <v>589</v>
      </c>
      <c r="D342" s="206" t="s">
        <v>166</v>
      </c>
      <c r="E342" s="207" t="s">
        <v>342</v>
      </c>
      <c r="F342" s="208" t="s">
        <v>343</v>
      </c>
      <c r="G342" s="209" t="s">
        <v>191</v>
      </c>
      <c r="H342" s="210">
        <v>148.42400000000001</v>
      </c>
      <c r="I342" s="211"/>
      <c r="J342" s="212">
        <f>ROUND(I342*H342,2)</f>
        <v>0</v>
      </c>
      <c r="K342" s="208" t="s">
        <v>170</v>
      </c>
      <c r="L342" s="63"/>
      <c r="M342" s="213" t="s">
        <v>50</v>
      </c>
      <c r="N342" s="214" t="s">
        <v>56</v>
      </c>
      <c r="O342" s="44"/>
      <c r="P342" s="215">
        <f>O342*H342</f>
        <v>0</v>
      </c>
      <c r="Q342" s="215">
        <v>0</v>
      </c>
      <c r="R342" s="215">
        <f>Q342*H342</f>
        <v>0</v>
      </c>
      <c r="S342" s="215">
        <v>0</v>
      </c>
      <c r="T342" s="216">
        <f>S342*H342</f>
        <v>0</v>
      </c>
      <c r="AR342" s="25" t="s">
        <v>120</v>
      </c>
      <c r="AT342" s="25" t="s">
        <v>166</v>
      </c>
      <c r="AU342" s="25" t="s">
        <v>92</v>
      </c>
      <c r="AY342" s="25" t="s">
        <v>163</v>
      </c>
      <c r="BE342" s="217">
        <f>IF(N342="základní",J342,0)</f>
        <v>0</v>
      </c>
      <c r="BF342" s="217">
        <f>IF(N342="snížená",J342,0)</f>
        <v>0</v>
      </c>
      <c r="BG342" s="217">
        <f>IF(N342="zákl. přenesená",J342,0)</f>
        <v>0</v>
      </c>
      <c r="BH342" s="217">
        <f>IF(N342="sníž. přenesená",J342,0)</f>
        <v>0</v>
      </c>
      <c r="BI342" s="217">
        <f>IF(N342="nulová",J342,0)</f>
        <v>0</v>
      </c>
      <c r="BJ342" s="25" t="s">
        <v>25</v>
      </c>
      <c r="BK342" s="217">
        <f>ROUND(I342*H342,2)</f>
        <v>0</v>
      </c>
      <c r="BL342" s="25" t="s">
        <v>120</v>
      </c>
      <c r="BM342" s="25" t="s">
        <v>344</v>
      </c>
    </row>
    <row r="343" spans="2:65" s="1" customFormat="1" ht="27">
      <c r="B343" s="43"/>
      <c r="C343" s="65"/>
      <c r="D343" s="218" t="s">
        <v>172</v>
      </c>
      <c r="E343" s="65"/>
      <c r="F343" s="219" t="s">
        <v>345</v>
      </c>
      <c r="G343" s="65"/>
      <c r="H343" s="65"/>
      <c r="I343" s="174"/>
      <c r="J343" s="65"/>
      <c r="K343" s="65"/>
      <c r="L343" s="63"/>
      <c r="M343" s="220"/>
      <c r="N343" s="44"/>
      <c r="O343" s="44"/>
      <c r="P343" s="44"/>
      <c r="Q343" s="44"/>
      <c r="R343" s="44"/>
      <c r="S343" s="44"/>
      <c r="T343" s="80"/>
      <c r="AT343" s="25" t="s">
        <v>172</v>
      </c>
      <c r="AU343" s="25" t="s">
        <v>92</v>
      </c>
    </row>
    <row r="344" spans="2:65" s="11" customFormat="1" ht="29.85" customHeight="1">
      <c r="B344" s="189"/>
      <c r="C344" s="190"/>
      <c r="D344" s="191" t="s">
        <v>84</v>
      </c>
      <c r="E344" s="272" t="s">
        <v>218</v>
      </c>
      <c r="F344" s="272" t="s">
        <v>590</v>
      </c>
      <c r="G344" s="190"/>
      <c r="H344" s="190"/>
      <c r="I344" s="193"/>
      <c r="J344" s="273">
        <f>BK344</f>
        <v>0</v>
      </c>
      <c r="K344" s="190"/>
      <c r="L344" s="195"/>
      <c r="M344" s="196"/>
      <c r="N344" s="197"/>
      <c r="O344" s="197"/>
      <c r="P344" s="198">
        <v>0</v>
      </c>
      <c r="Q344" s="197"/>
      <c r="R344" s="198">
        <v>0</v>
      </c>
      <c r="S344" s="197"/>
      <c r="T344" s="199">
        <v>0</v>
      </c>
      <c r="AR344" s="200" t="s">
        <v>25</v>
      </c>
      <c r="AT344" s="201" t="s">
        <v>84</v>
      </c>
      <c r="AU344" s="201" t="s">
        <v>25</v>
      </c>
      <c r="AY344" s="200" t="s">
        <v>163</v>
      </c>
      <c r="BK344" s="202">
        <v>0</v>
      </c>
    </row>
    <row r="345" spans="2:65" s="11" customFormat="1" ht="19.899999999999999" customHeight="1">
      <c r="B345" s="189"/>
      <c r="C345" s="190"/>
      <c r="D345" s="203" t="s">
        <v>84</v>
      </c>
      <c r="E345" s="204" t="s">
        <v>591</v>
      </c>
      <c r="F345" s="204" t="s">
        <v>592</v>
      </c>
      <c r="G345" s="190"/>
      <c r="H345" s="190"/>
      <c r="I345" s="193"/>
      <c r="J345" s="205">
        <f>BK345</f>
        <v>0</v>
      </c>
      <c r="K345" s="190"/>
      <c r="L345" s="195"/>
      <c r="M345" s="196"/>
      <c r="N345" s="197"/>
      <c r="O345" s="197"/>
      <c r="P345" s="198">
        <f>SUM(P346:P353)</f>
        <v>0</v>
      </c>
      <c r="Q345" s="197"/>
      <c r="R345" s="198">
        <f>SUM(R346:R353)</f>
        <v>4.0440400000000007</v>
      </c>
      <c r="S345" s="197"/>
      <c r="T345" s="199">
        <f>SUM(T346:T353)</f>
        <v>0</v>
      </c>
      <c r="AR345" s="200" t="s">
        <v>25</v>
      </c>
      <c r="AT345" s="201" t="s">
        <v>84</v>
      </c>
      <c r="AU345" s="201" t="s">
        <v>25</v>
      </c>
      <c r="AY345" s="200" t="s">
        <v>163</v>
      </c>
      <c r="BK345" s="202">
        <f>SUM(BK346:BK353)</f>
        <v>0</v>
      </c>
    </row>
    <row r="346" spans="2:65" s="1" customFormat="1" ht="31.5" customHeight="1">
      <c r="B346" s="43"/>
      <c r="C346" s="206" t="s">
        <v>593</v>
      </c>
      <c r="D346" s="206" t="s">
        <v>166</v>
      </c>
      <c r="E346" s="207" t="s">
        <v>594</v>
      </c>
      <c r="F346" s="208" t="s">
        <v>595</v>
      </c>
      <c r="G346" s="209" t="s">
        <v>287</v>
      </c>
      <c r="H346" s="210">
        <v>13</v>
      </c>
      <c r="I346" s="211"/>
      <c r="J346" s="212">
        <f>ROUND(I346*H346,2)</f>
        <v>0</v>
      </c>
      <c r="K346" s="208" t="s">
        <v>170</v>
      </c>
      <c r="L346" s="63"/>
      <c r="M346" s="213" t="s">
        <v>50</v>
      </c>
      <c r="N346" s="214" t="s">
        <v>56</v>
      </c>
      <c r="O346" s="44"/>
      <c r="P346" s="215">
        <f>O346*H346</f>
        <v>0</v>
      </c>
      <c r="Q346" s="215">
        <v>0.31108000000000002</v>
      </c>
      <c r="R346" s="215">
        <f>Q346*H346</f>
        <v>4.0440400000000007</v>
      </c>
      <c r="S346" s="215">
        <v>0</v>
      </c>
      <c r="T346" s="216">
        <f>S346*H346</f>
        <v>0</v>
      </c>
      <c r="AR346" s="25" t="s">
        <v>120</v>
      </c>
      <c r="AT346" s="25" t="s">
        <v>166</v>
      </c>
      <c r="AU346" s="25" t="s">
        <v>92</v>
      </c>
      <c r="AY346" s="25" t="s">
        <v>163</v>
      </c>
      <c r="BE346" s="217">
        <f>IF(N346="základní",J346,0)</f>
        <v>0</v>
      </c>
      <c r="BF346" s="217">
        <f>IF(N346="snížená",J346,0)</f>
        <v>0</v>
      </c>
      <c r="BG346" s="217">
        <f>IF(N346="zákl. přenesená",J346,0)</f>
        <v>0</v>
      </c>
      <c r="BH346" s="217">
        <f>IF(N346="sníž. přenesená",J346,0)</f>
        <v>0</v>
      </c>
      <c r="BI346" s="217">
        <f>IF(N346="nulová",J346,0)</f>
        <v>0</v>
      </c>
      <c r="BJ346" s="25" t="s">
        <v>25</v>
      </c>
      <c r="BK346" s="217">
        <f>ROUND(I346*H346,2)</f>
        <v>0</v>
      </c>
      <c r="BL346" s="25" t="s">
        <v>120</v>
      </c>
      <c r="BM346" s="25" t="s">
        <v>596</v>
      </c>
    </row>
    <row r="347" spans="2:65" s="1" customFormat="1" ht="27">
      <c r="B347" s="43"/>
      <c r="C347" s="65"/>
      <c r="D347" s="218" t="s">
        <v>172</v>
      </c>
      <c r="E347" s="65"/>
      <c r="F347" s="219" t="s">
        <v>597</v>
      </c>
      <c r="G347" s="65"/>
      <c r="H347" s="65"/>
      <c r="I347" s="174"/>
      <c r="J347" s="65"/>
      <c r="K347" s="65"/>
      <c r="L347" s="63"/>
      <c r="M347" s="220"/>
      <c r="N347" s="44"/>
      <c r="O347" s="44"/>
      <c r="P347" s="44"/>
      <c r="Q347" s="44"/>
      <c r="R347" s="44"/>
      <c r="S347" s="44"/>
      <c r="T347" s="80"/>
      <c r="AT347" s="25" t="s">
        <v>172</v>
      </c>
      <c r="AU347" s="25" t="s">
        <v>92</v>
      </c>
    </row>
    <row r="348" spans="2:65" s="1" customFormat="1" ht="108">
      <c r="B348" s="43"/>
      <c r="C348" s="65"/>
      <c r="D348" s="218" t="s">
        <v>174</v>
      </c>
      <c r="E348" s="65"/>
      <c r="F348" s="221" t="s">
        <v>598</v>
      </c>
      <c r="G348" s="65"/>
      <c r="H348" s="65"/>
      <c r="I348" s="174"/>
      <c r="J348" s="65"/>
      <c r="K348" s="65"/>
      <c r="L348" s="63"/>
      <c r="M348" s="220"/>
      <c r="N348" s="44"/>
      <c r="O348" s="44"/>
      <c r="P348" s="44"/>
      <c r="Q348" s="44"/>
      <c r="R348" s="44"/>
      <c r="S348" s="44"/>
      <c r="T348" s="80"/>
      <c r="AT348" s="25" t="s">
        <v>174</v>
      </c>
      <c r="AU348" s="25" t="s">
        <v>92</v>
      </c>
    </row>
    <row r="349" spans="2:65" s="12" customFormat="1" ht="13.5">
      <c r="B349" s="222"/>
      <c r="C349" s="223"/>
      <c r="D349" s="218" t="s">
        <v>176</v>
      </c>
      <c r="E349" s="224" t="s">
        <v>50</v>
      </c>
      <c r="F349" s="225" t="s">
        <v>599</v>
      </c>
      <c r="G349" s="223"/>
      <c r="H349" s="226" t="s">
        <v>50</v>
      </c>
      <c r="I349" s="227"/>
      <c r="J349" s="223"/>
      <c r="K349" s="223"/>
      <c r="L349" s="228"/>
      <c r="M349" s="229"/>
      <c r="N349" s="230"/>
      <c r="O349" s="230"/>
      <c r="P349" s="230"/>
      <c r="Q349" s="230"/>
      <c r="R349" s="230"/>
      <c r="S349" s="230"/>
      <c r="T349" s="231"/>
      <c r="AT349" s="232" t="s">
        <v>176</v>
      </c>
      <c r="AU349" s="232" t="s">
        <v>92</v>
      </c>
      <c r="AV349" s="12" t="s">
        <v>25</v>
      </c>
      <c r="AW349" s="12" t="s">
        <v>48</v>
      </c>
      <c r="AX349" s="12" t="s">
        <v>85</v>
      </c>
      <c r="AY349" s="232" t="s">
        <v>163</v>
      </c>
    </row>
    <row r="350" spans="2:65" s="13" customFormat="1" ht="13.5">
      <c r="B350" s="233"/>
      <c r="C350" s="234"/>
      <c r="D350" s="235" t="s">
        <v>176</v>
      </c>
      <c r="E350" s="236" t="s">
        <v>50</v>
      </c>
      <c r="F350" s="237" t="s">
        <v>251</v>
      </c>
      <c r="G350" s="234"/>
      <c r="H350" s="238">
        <v>13</v>
      </c>
      <c r="I350" s="239"/>
      <c r="J350" s="234"/>
      <c r="K350" s="234"/>
      <c r="L350" s="240"/>
      <c r="M350" s="241"/>
      <c r="N350" s="242"/>
      <c r="O350" s="242"/>
      <c r="P350" s="242"/>
      <c r="Q350" s="242"/>
      <c r="R350" s="242"/>
      <c r="S350" s="242"/>
      <c r="T350" s="243"/>
      <c r="AT350" s="244" t="s">
        <v>176</v>
      </c>
      <c r="AU350" s="244" t="s">
        <v>92</v>
      </c>
      <c r="AV350" s="13" t="s">
        <v>92</v>
      </c>
      <c r="AW350" s="13" t="s">
        <v>48</v>
      </c>
      <c r="AX350" s="13" t="s">
        <v>85</v>
      </c>
      <c r="AY350" s="244" t="s">
        <v>163</v>
      </c>
    </row>
    <row r="351" spans="2:65" s="1" customFormat="1" ht="22.5" customHeight="1">
      <c r="B351" s="43"/>
      <c r="C351" s="206" t="s">
        <v>600</v>
      </c>
      <c r="D351" s="206" t="s">
        <v>166</v>
      </c>
      <c r="E351" s="207" t="s">
        <v>601</v>
      </c>
      <c r="F351" s="208" t="s">
        <v>602</v>
      </c>
      <c r="G351" s="209" t="s">
        <v>191</v>
      </c>
      <c r="H351" s="210">
        <v>4.0439999999999996</v>
      </c>
      <c r="I351" s="211"/>
      <c r="J351" s="212">
        <f>ROUND(I351*H351,2)</f>
        <v>0</v>
      </c>
      <c r="K351" s="208" t="s">
        <v>170</v>
      </c>
      <c r="L351" s="63"/>
      <c r="M351" s="213" t="s">
        <v>50</v>
      </c>
      <c r="N351" s="214" t="s">
        <v>56</v>
      </c>
      <c r="O351" s="44"/>
      <c r="P351" s="215">
        <f>O351*H351</f>
        <v>0</v>
      </c>
      <c r="Q351" s="215">
        <v>0</v>
      </c>
      <c r="R351" s="215">
        <f>Q351*H351</f>
        <v>0</v>
      </c>
      <c r="S351" s="215">
        <v>0</v>
      </c>
      <c r="T351" s="216">
        <f>S351*H351</f>
        <v>0</v>
      </c>
      <c r="AR351" s="25" t="s">
        <v>120</v>
      </c>
      <c r="AT351" s="25" t="s">
        <v>166</v>
      </c>
      <c r="AU351" s="25" t="s">
        <v>92</v>
      </c>
      <c r="AY351" s="25" t="s">
        <v>163</v>
      </c>
      <c r="BE351" s="217">
        <f>IF(N351="základní",J351,0)</f>
        <v>0</v>
      </c>
      <c r="BF351" s="217">
        <f>IF(N351="snížená",J351,0)</f>
        <v>0</v>
      </c>
      <c r="BG351" s="217">
        <f>IF(N351="zákl. přenesená",J351,0)</f>
        <v>0</v>
      </c>
      <c r="BH351" s="217">
        <f>IF(N351="sníž. přenesená",J351,0)</f>
        <v>0</v>
      </c>
      <c r="BI351" s="217">
        <f>IF(N351="nulová",J351,0)</f>
        <v>0</v>
      </c>
      <c r="BJ351" s="25" t="s">
        <v>25</v>
      </c>
      <c r="BK351" s="217">
        <f>ROUND(I351*H351,2)</f>
        <v>0</v>
      </c>
      <c r="BL351" s="25" t="s">
        <v>120</v>
      </c>
      <c r="BM351" s="25" t="s">
        <v>603</v>
      </c>
    </row>
    <row r="352" spans="2:65" s="1" customFormat="1" ht="27">
      <c r="B352" s="43"/>
      <c r="C352" s="65"/>
      <c r="D352" s="218" t="s">
        <v>172</v>
      </c>
      <c r="E352" s="65"/>
      <c r="F352" s="219" t="s">
        <v>604</v>
      </c>
      <c r="G352" s="65"/>
      <c r="H352" s="65"/>
      <c r="I352" s="174"/>
      <c r="J352" s="65"/>
      <c r="K352" s="65"/>
      <c r="L352" s="63"/>
      <c r="M352" s="220"/>
      <c r="N352" s="44"/>
      <c r="O352" s="44"/>
      <c r="P352" s="44"/>
      <c r="Q352" s="44"/>
      <c r="R352" s="44"/>
      <c r="S352" s="44"/>
      <c r="T352" s="80"/>
      <c r="AT352" s="25" t="s">
        <v>172</v>
      </c>
      <c r="AU352" s="25" t="s">
        <v>92</v>
      </c>
    </row>
    <row r="353" spans="2:65" s="1" customFormat="1" ht="54">
      <c r="B353" s="43"/>
      <c r="C353" s="65"/>
      <c r="D353" s="218" t="s">
        <v>174</v>
      </c>
      <c r="E353" s="65"/>
      <c r="F353" s="221" t="s">
        <v>605</v>
      </c>
      <c r="G353" s="65"/>
      <c r="H353" s="65"/>
      <c r="I353" s="174"/>
      <c r="J353" s="65"/>
      <c r="K353" s="65"/>
      <c r="L353" s="63"/>
      <c r="M353" s="220"/>
      <c r="N353" s="44"/>
      <c r="O353" s="44"/>
      <c r="P353" s="44"/>
      <c r="Q353" s="44"/>
      <c r="R353" s="44"/>
      <c r="S353" s="44"/>
      <c r="T353" s="80"/>
      <c r="AT353" s="25" t="s">
        <v>174</v>
      </c>
      <c r="AU353" s="25" t="s">
        <v>92</v>
      </c>
    </row>
    <row r="354" spans="2:65" s="11" customFormat="1" ht="29.85" customHeight="1">
      <c r="B354" s="189"/>
      <c r="C354" s="190"/>
      <c r="D354" s="203" t="s">
        <v>84</v>
      </c>
      <c r="E354" s="204" t="s">
        <v>606</v>
      </c>
      <c r="F354" s="204" t="s">
        <v>607</v>
      </c>
      <c r="G354" s="190"/>
      <c r="H354" s="190"/>
      <c r="I354" s="193"/>
      <c r="J354" s="205">
        <f>BK354</f>
        <v>0</v>
      </c>
      <c r="K354" s="190"/>
      <c r="L354" s="195"/>
      <c r="M354" s="196"/>
      <c r="N354" s="197"/>
      <c r="O354" s="197"/>
      <c r="P354" s="198">
        <f>SUM(P355:P392)</f>
        <v>0</v>
      </c>
      <c r="Q354" s="197"/>
      <c r="R354" s="198">
        <f>SUM(R355:R392)</f>
        <v>27.030745000000007</v>
      </c>
      <c r="S354" s="197"/>
      <c r="T354" s="199">
        <f>SUM(T355:T392)</f>
        <v>0</v>
      </c>
      <c r="AR354" s="200" t="s">
        <v>25</v>
      </c>
      <c r="AT354" s="201" t="s">
        <v>84</v>
      </c>
      <c r="AU354" s="201" t="s">
        <v>25</v>
      </c>
      <c r="AY354" s="200" t="s">
        <v>163</v>
      </c>
      <c r="BK354" s="202">
        <f>SUM(BK355:BK392)</f>
        <v>0</v>
      </c>
    </row>
    <row r="355" spans="2:65" s="1" customFormat="1" ht="22.5" customHeight="1">
      <c r="B355" s="43"/>
      <c r="C355" s="206" t="s">
        <v>563</v>
      </c>
      <c r="D355" s="206" t="s">
        <v>166</v>
      </c>
      <c r="E355" s="207" t="s">
        <v>608</v>
      </c>
      <c r="F355" s="208" t="s">
        <v>609</v>
      </c>
      <c r="G355" s="209" t="s">
        <v>272</v>
      </c>
      <c r="H355" s="210">
        <v>240</v>
      </c>
      <c r="I355" s="211"/>
      <c r="J355" s="212">
        <f>ROUND(I355*H355,2)</f>
        <v>0</v>
      </c>
      <c r="K355" s="208" t="s">
        <v>50</v>
      </c>
      <c r="L355" s="63"/>
      <c r="M355" s="213" t="s">
        <v>50</v>
      </c>
      <c r="N355" s="214" t="s">
        <v>56</v>
      </c>
      <c r="O355" s="44"/>
      <c r="P355" s="215">
        <f>O355*H355</f>
        <v>0</v>
      </c>
      <c r="Q355" s="215">
        <v>0.108</v>
      </c>
      <c r="R355" s="215">
        <f>Q355*H355</f>
        <v>25.919999999999998</v>
      </c>
      <c r="S355" s="215">
        <v>0</v>
      </c>
      <c r="T355" s="216">
        <f>S355*H355</f>
        <v>0</v>
      </c>
      <c r="AR355" s="25" t="s">
        <v>610</v>
      </c>
      <c r="AT355" s="25" t="s">
        <v>166</v>
      </c>
      <c r="AU355" s="25" t="s">
        <v>92</v>
      </c>
      <c r="AY355" s="25" t="s">
        <v>163</v>
      </c>
      <c r="BE355" s="217">
        <f>IF(N355="základní",J355,0)</f>
        <v>0</v>
      </c>
      <c r="BF355" s="217">
        <f>IF(N355="snížená",J355,0)</f>
        <v>0</v>
      </c>
      <c r="BG355" s="217">
        <f>IF(N355="zákl. přenesená",J355,0)</f>
        <v>0</v>
      </c>
      <c r="BH355" s="217">
        <f>IF(N355="sníž. přenesená",J355,0)</f>
        <v>0</v>
      </c>
      <c r="BI355" s="217">
        <f>IF(N355="nulová",J355,0)</f>
        <v>0</v>
      </c>
      <c r="BJ355" s="25" t="s">
        <v>25</v>
      </c>
      <c r="BK355" s="217">
        <f>ROUND(I355*H355,2)</f>
        <v>0</v>
      </c>
      <c r="BL355" s="25" t="s">
        <v>610</v>
      </c>
      <c r="BM355" s="25" t="s">
        <v>611</v>
      </c>
    </row>
    <row r="356" spans="2:65" s="1" customFormat="1" ht="13.5">
      <c r="B356" s="43"/>
      <c r="C356" s="65"/>
      <c r="D356" s="218" t="s">
        <v>172</v>
      </c>
      <c r="E356" s="65"/>
      <c r="F356" s="219" t="s">
        <v>612</v>
      </c>
      <c r="G356" s="65"/>
      <c r="H356" s="65"/>
      <c r="I356" s="174"/>
      <c r="J356" s="65"/>
      <c r="K356" s="65"/>
      <c r="L356" s="63"/>
      <c r="M356" s="220"/>
      <c r="N356" s="44"/>
      <c r="O356" s="44"/>
      <c r="P356" s="44"/>
      <c r="Q356" s="44"/>
      <c r="R356" s="44"/>
      <c r="S356" s="44"/>
      <c r="T356" s="80"/>
      <c r="AT356" s="25" t="s">
        <v>172</v>
      </c>
      <c r="AU356" s="25" t="s">
        <v>92</v>
      </c>
    </row>
    <row r="357" spans="2:65" s="12" customFormat="1" ht="13.5">
      <c r="B357" s="222"/>
      <c r="C357" s="223"/>
      <c r="D357" s="218" t="s">
        <v>176</v>
      </c>
      <c r="E357" s="224" t="s">
        <v>50</v>
      </c>
      <c r="F357" s="225" t="s">
        <v>613</v>
      </c>
      <c r="G357" s="223"/>
      <c r="H357" s="226" t="s">
        <v>50</v>
      </c>
      <c r="I357" s="227"/>
      <c r="J357" s="223"/>
      <c r="K357" s="223"/>
      <c r="L357" s="228"/>
      <c r="M357" s="229"/>
      <c r="N357" s="230"/>
      <c r="O357" s="230"/>
      <c r="P357" s="230"/>
      <c r="Q357" s="230"/>
      <c r="R357" s="230"/>
      <c r="S357" s="230"/>
      <c r="T357" s="231"/>
      <c r="AT357" s="232" t="s">
        <v>176</v>
      </c>
      <c r="AU357" s="232" t="s">
        <v>92</v>
      </c>
      <c r="AV357" s="12" t="s">
        <v>25</v>
      </c>
      <c r="AW357" s="12" t="s">
        <v>48</v>
      </c>
      <c r="AX357" s="12" t="s">
        <v>85</v>
      </c>
      <c r="AY357" s="232" t="s">
        <v>163</v>
      </c>
    </row>
    <row r="358" spans="2:65" s="13" customFormat="1" ht="13.5">
      <c r="B358" s="233"/>
      <c r="C358" s="234"/>
      <c r="D358" s="235" t="s">
        <v>176</v>
      </c>
      <c r="E358" s="236" t="s">
        <v>50</v>
      </c>
      <c r="F358" s="237" t="s">
        <v>614</v>
      </c>
      <c r="G358" s="234"/>
      <c r="H358" s="238">
        <v>240</v>
      </c>
      <c r="I358" s="239"/>
      <c r="J358" s="234"/>
      <c r="K358" s="234"/>
      <c r="L358" s="240"/>
      <c r="M358" s="241"/>
      <c r="N358" s="242"/>
      <c r="O358" s="242"/>
      <c r="P358" s="242"/>
      <c r="Q358" s="242"/>
      <c r="R358" s="242"/>
      <c r="S358" s="242"/>
      <c r="T358" s="243"/>
      <c r="AT358" s="244" t="s">
        <v>176</v>
      </c>
      <c r="AU358" s="244" t="s">
        <v>92</v>
      </c>
      <c r="AV358" s="13" t="s">
        <v>92</v>
      </c>
      <c r="AW358" s="13" t="s">
        <v>48</v>
      </c>
      <c r="AX358" s="13" t="s">
        <v>85</v>
      </c>
      <c r="AY358" s="244" t="s">
        <v>163</v>
      </c>
    </row>
    <row r="359" spans="2:65" s="1" customFormat="1" ht="31.5" customHeight="1">
      <c r="B359" s="43"/>
      <c r="C359" s="206" t="s">
        <v>615</v>
      </c>
      <c r="D359" s="206" t="s">
        <v>166</v>
      </c>
      <c r="E359" s="207" t="s">
        <v>616</v>
      </c>
      <c r="F359" s="208" t="s">
        <v>617</v>
      </c>
      <c r="G359" s="209" t="s">
        <v>198</v>
      </c>
      <c r="H359" s="210">
        <v>41</v>
      </c>
      <c r="I359" s="211"/>
      <c r="J359" s="212">
        <f>ROUND(I359*H359,2)</f>
        <v>0</v>
      </c>
      <c r="K359" s="208" t="s">
        <v>170</v>
      </c>
      <c r="L359" s="63"/>
      <c r="M359" s="213" t="s">
        <v>50</v>
      </c>
      <c r="N359" s="214" t="s">
        <v>56</v>
      </c>
      <c r="O359" s="44"/>
      <c r="P359" s="215">
        <f>O359*H359</f>
        <v>0</v>
      </c>
      <c r="Q359" s="215">
        <v>5.9000000000000003E-4</v>
      </c>
      <c r="R359" s="215">
        <f>Q359*H359</f>
        <v>2.419E-2</v>
      </c>
      <c r="S359" s="215">
        <v>0</v>
      </c>
      <c r="T359" s="216">
        <f>S359*H359</f>
        <v>0</v>
      </c>
      <c r="AR359" s="25" t="s">
        <v>269</v>
      </c>
      <c r="AT359" s="25" t="s">
        <v>166</v>
      </c>
      <c r="AU359" s="25" t="s">
        <v>92</v>
      </c>
      <c r="AY359" s="25" t="s">
        <v>163</v>
      </c>
      <c r="BE359" s="217">
        <f>IF(N359="základní",J359,0)</f>
        <v>0</v>
      </c>
      <c r="BF359" s="217">
        <f>IF(N359="snížená",J359,0)</f>
        <v>0</v>
      </c>
      <c r="BG359" s="217">
        <f>IF(N359="zákl. přenesená",J359,0)</f>
        <v>0</v>
      </c>
      <c r="BH359" s="217">
        <f>IF(N359="sníž. přenesená",J359,0)</f>
        <v>0</v>
      </c>
      <c r="BI359" s="217">
        <f>IF(N359="nulová",J359,0)</f>
        <v>0</v>
      </c>
      <c r="BJ359" s="25" t="s">
        <v>25</v>
      </c>
      <c r="BK359" s="217">
        <f>ROUND(I359*H359,2)</f>
        <v>0</v>
      </c>
      <c r="BL359" s="25" t="s">
        <v>269</v>
      </c>
      <c r="BM359" s="25" t="s">
        <v>618</v>
      </c>
    </row>
    <row r="360" spans="2:65" s="1" customFormat="1" ht="27">
      <c r="B360" s="43"/>
      <c r="C360" s="65"/>
      <c r="D360" s="218" t="s">
        <v>172</v>
      </c>
      <c r="E360" s="65"/>
      <c r="F360" s="219" t="s">
        <v>619</v>
      </c>
      <c r="G360" s="65"/>
      <c r="H360" s="65"/>
      <c r="I360" s="174"/>
      <c r="J360" s="65"/>
      <c r="K360" s="65"/>
      <c r="L360" s="63"/>
      <c r="M360" s="220"/>
      <c r="N360" s="44"/>
      <c r="O360" s="44"/>
      <c r="P360" s="44"/>
      <c r="Q360" s="44"/>
      <c r="R360" s="44"/>
      <c r="S360" s="44"/>
      <c r="T360" s="80"/>
      <c r="AT360" s="25" t="s">
        <v>172</v>
      </c>
      <c r="AU360" s="25" t="s">
        <v>92</v>
      </c>
    </row>
    <row r="361" spans="2:65" s="1" customFormat="1" ht="40.5">
      <c r="B361" s="43"/>
      <c r="C361" s="65"/>
      <c r="D361" s="218" t="s">
        <v>174</v>
      </c>
      <c r="E361" s="65"/>
      <c r="F361" s="221" t="s">
        <v>620</v>
      </c>
      <c r="G361" s="65"/>
      <c r="H361" s="65"/>
      <c r="I361" s="174"/>
      <c r="J361" s="65"/>
      <c r="K361" s="65"/>
      <c r="L361" s="63"/>
      <c r="M361" s="220"/>
      <c r="N361" s="44"/>
      <c r="O361" s="44"/>
      <c r="P361" s="44"/>
      <c r="Q361" s="44"/>
      <c r="R361" s="44"/>
      <c r="S361" s="44"/>
      <c r="T361" s="80"/>
      <c r="AT361" s="25" t="s">
        <v>174</v>
      </c>
      <c r="AU361" s="25" t="s">
        <v>92</v>
      </c>
    </row>
    <row r="362" spans="2:65" s="12" customFormat="1" ht="13.5">
      <c r="B362" s="222"/>
      <c r="C362" s="223"/>
      <c r="D362" s="218" t="s">
        <v>176</v>
      </c>
      <c r="E362" s="224" t="s">
        <v>50</v>
      </c>
      <c r="F362" s="225" t="s">
        <v>621</v>
      </c>
      <c r="G362" s="223"/>
      <c r="H362" s="226" t="s">
        <v>50</v>
      </c>
      <c r="I362" s="227"/>
      <c r="J362" s="223"/>
      <c r="K362" s="223"/>
      <c r="L362" s="228"/>
      <c r="M362" s="229"/>
      <c r="N362" s="230"/>
      <c r="O362" s="230"/>
      <c r="P362" s="230"/>
      <c r="Q362" s="230"/>
      <c r="R362" s="230"/>
      <c r="S362" s="230"/>
      <c r="T362" s="231"/>
      <c r="AT362" s="232" t="s">
        <v>176</v>
      </c>
      <c r="AU362" s="232" t="s">
        <v>92</v>
      </c>
      <c r="AV362" s="12" t="s">
        <v>25</v>
      </c>
      <c r="AW362" s="12" t="s">
        <v>48</v>
      </c>
      <c r="AX362" s="12" t="s">
        <v>85</v>
      </c>
      <c r="AY362" s="232" t="s">
        <v>163</v>
      </c>
    </row>
    <row r="363" spans="2:65" s="13" customFormat="1" ht="13.5">
      <c r="B363" s="233"/>
      <c r="C363" s="234"/>
      <c r="D363" s="235" t="s">
        <v>176</v>
      </c>
      <c r="E363" s="236" t="s">
        <v>50</v>
      </c>
      <c r="F363" s="237" t="s">
        <v>622</v>
      </c>
      <c r="G363" s="234"/>
      <c r="H363" s="238">
        <v>41</v>
      </c>
      <c r="I363" s="239"/>
      <c r="J363" s="234"/>
      <c r="K363" s="234"/>
      <c r="L363" s="240"/>
      <c r="M363" s="241"/>
      <c r="N363" s="242"/>
      <c r="O363" s="242"/>
      <c r="P363" s="242"/>
      <c r="Q363" s="242"/>
      <c r="R363" s="242"/>
      <c r="S363" s="242"/>
      <c r="T363" s="243"/>
      <c r="AT363" s="244" t="s">
        <v>176</v>
      </c>
      <c r="AU363" s="244" t="s">
        <v>92</v>
      </c>
      <c r="AV363" s="13" t="s">
        <v>92</v>
      </c>
      <c r="AW363" s="13" t="s">
        <v>48</v>
      </c>
      <c r="AX363" s="13" t="s">
        <v>85</v>
      </c>
      <c r="AY363" s="244" t="s">
        <v>163</v>
      </c>
    </row>
    <row r="364" spans="2:65" s="1" customFormat="1" ht="22.5" customHeight="1">
      <c r="B364" s="43"/>
      <c r="C364" s="206" t="s">
        <v>623</v>
      </c>
      <c r="D364" s="206" t="s">
        <v>166</v>
      </c>
      <c r="E364" s="207" t="s">
        <v>624</v>
      </c>
      <c r="F364" s="208" t="s">
        <v>625</v>
      </c>
      <c r="G364" s="209" t="s">
        <v>272</v>
      </c>
      <c r="H364" s="210">
        <v>82</v>
      </c>
      <c r="I364" s="211"/>
      <c r="J364" s="212">
        <f>ROUND(I364*H364,2)</f>
        <v>0</v>
      </c>
      <c r="K364" s="208" t="s">
        <v>170</v>
      </c>
      <c r="L364" s="63"/>
      <c r="M364" s="213" t="s">
        <v>50</v>
      </c>
      <c r="N364" s="214" t="s">
        <v>56</v>
      </c>
      <c r="O364" s="44"/>
      <c r="P364" s="215">
        <f>O364*H364</f>
        <v>0</v>
      </c>
      <c r="Q364" s="215">
        <v>1.6000000000000001E-4</v>
      </c>
      <c r="R364" s="215">
        <f>Q364*H364</f>
        <v>1.3120000000000001E-2</v>
      </c>
      <c r="S364" s="215">
        <v>0</v>
      </c>
      <c r="T364" s="216">
        <f>S364*H364</f>
        <v>0</v>
      </c>
      <c r="AR364" s="25" t="s">
        <v>269</v>
      </c>
      <c r="AT364" s="25" t="s">
        <v>166</v>
      </c>
      <c r="AU364" s="25" t="s">
        <v>92</v>
      </c>
      <c r="AY364" s="25" t="s">
        <v>163</v>
      </c>
      <c r="BE364" s="217">
        <f>IF(N364="základní",J364,0)</f>
        <v>0</v>
      </c>
      <c r="BF364" s="217">
        <f>IF(N364="snížená",J364,0)</f>
        <v>0</v>
      </c>
      <c r="BG364" s="217">
        <f>IF(N364="zákl. přenesená",J364,0)</f>
        <v>0</v>
      </c>
      <c r="BH364" s="217">
        <f>IF(N364="sníž. přenesená",J364,0)</f>
        <v>0</v>
      </c>
      <c r="BI364" s="217">
        <f>IF(N364="nulová",J364,0)</f>
        <v>0</v>
      </c>
      <c r="BJ364" s="25" t="s">
        <v>25</v>
      </c>
      <c r="BK364" s="217">
        <f>ROUND(I364*H364,2)</f>
        <v>0</v>
      </c>
      <c r="BL364" s="25" t="s">
        <v>269</v>
      </c>
      <c r="BM364" s="25" t="s">
        <v>626</v>
      </c>
    </row>
    <row r="365" spans="2:65" s="1" customFormat="1" ht="27">
      <c r="B365" s="43"/>
      <c r="C365" s="65"/>
      <c r="D365" s="218" t="s">
        <v>172</v>
      </c>
      <c r="E365" s="65"/>
      <c r="F365" s="219" t="s">
        <v>627</v>
      </c>
      <c r="G365" s="65"/>
      <c r="H365" s="65"/>
      <c r="I365" s="174"/>
      <c r="J365" s="65"/>
      <c r="K365" s="65"/>
      <c r="L365" s="63"/>
      <c r="M365" s="220"/>
      <c r="N365" s="44"/>
      <c r="O365" s="44"/>
      <c r="P365" s="44"/>
      <c r="Q365" s="44"/>
      <c r="R365" s="44"/>
      <c r="S365" s="44"/>
      <c r="T365" s="80"/>
      <c r="AT365" s="25" t="s">
        <v>172</v>
      </c>
      <c r="AU365" s="25" t="s">
        <v>92</v>
      </c>
    </row>
    <row r="366" spans="2:65" s="12" customFormat="1" ht="13.5">
      <c r="B366" s="222"/>
      <c r="C366" s="223"/>
      <c r="D366" s="218" t="s">
        <v>176</v>
      </c>
      <c r="E366" s="224" t="s">
        <v>50</v>
      </c>
      <c r="F366" s="225" t="s">
        <v>621</v>
      </c>
      <c r="G366" s="223"/>
      <c r="H366" s="226" t="s">
        <v>50</v>
      </c>
      <c r="I366" s="227"/>
      <c r="J366" s="223"/>
      <c r="K366" s="223"/>
      <c r="L366" s="228"/>
      <c r="M366" s="229"/>
      <c r="N366" s="230"/>
      <c r="O366" s="230"/>
      <c r="P366" s="230"/>
      <c r="Q366" s="230"/>
      <c r="R366" s="230"/>
      <c r="S366" s="230"/>
      <c r="T366" s="231"/>
      <c r="AT366" s="232" t="s">
        <v>176</v>
      </c>
      <c r="AU366" s="232" t="s">
        <v>92</v>
      </c>
      <c r="AV366" s="12" t="s">
        <v>25</v>
      </c>
      <c r="AW366" s="12" t="s">
        <v>48</v>
      </c>
      <c r="AX366" s="12" t="s">
        <v>85</v>
      </c>
      <c r="AY366" s="232" t="s">
        <v>163</v>
      </c>
    </row>
    <row r="367" spans="2:65" s="13" customFormat="1" ht="13.5">
      <c r="B367" s="233"/>
      <c r="C367" s="234"/>
      <c r="D367" s="235" t="s">
        <v>176</v>
      </c>
      <c r="E367" s="236" t="s">
        <v>50</v>
      </c>
      <c r="F367" s="237" t="s">
        <v>506</v>
      </c>
      <c r="G367" s="234"/>
      <c r="H367" s="238">
        <v>82</v>
      </c>
      <c r="I367" s="239"/>
      <c r="J367" s="234"/>
      <c r="K367" s="234"/>
      <c r="L367" s="240"/>
      <c r="M367" s="241"/>
      <c r="N367" s="242"/>
      <c r="O367" s="242"/>
      <c r="P367" s="242"/>
      <c r="Q367" s="242"/>
      <c r="R367" s="242"/>
      <c r="S367" s="242"/>
      <c r="T367" s="243"/>
      <c r="AT367" s="244" t="s">
        <v>176</v>
      </c>
      <c r="AU367" s="244" t="s">
        <v>92</v>
      </c>
      <c r="AV367" s="13" t="s">
        <v>92</v>
      </c>
      <c r="AW367" s="13" t="s">
        <v>48</v>
      </c>
      <c r="AX367" s="13" t="s">
        <v>85</v>
      </c>
      <c r="AY367" s="244" t="s">
        <v>163</v>
      </c>
    </row>
    <row r="368" spans="2:65" s="1" customFormat="1" ht="22.5" customHeight="1">
      <c r="B368" s="43"/>
      <c r="C368" s="206" t="s">
        <v>628</v>
      </c>
      <c r="D368" s="206" t="s">
        <v>166</v>
      </c>
      <c r="E368" s="207" t="s">
        <v>629</v>
      </c>
      <c r="F368" s="208" t="s">
        <v>630</v>
      </c>
      <c r="G368" s="209" t="s">
        <v>272</v>
      </c>
      <c r="H368" s="210">
        <v>3.5</v>
      </c>
      <c r="I368" s="211"/>
      <c r="J368" s="212">
        <f>ROUND(I368*H368,2)</f>
        <v>0</v>
      </c>
      <c r="K368" s="208" t="s">
        <v>170</v>
      </c>
      <c r="L368" s="63"/>
      <c r="M368" s="213" t="s">
        <v>50</v>
      </c>
      <c r="N368" s="214" t="s">
        <v>56</v>
      </c>
      <c r="O368" s="44"/>
      <c r="P368" s="215">
        <f>O368*H368</f>
        <v>0</v>
      </c>
      <c r="Q368" s="215">
        <v>0.29221000000000003</v>
      </c>
      <c r="R368" s="215">
        <f>Q368*H368</f>
        <v>1.0227350000000002</v>
      </c>
      <c r="S368" s="215">
        <v>0</v>
      </c>
      <c r="T368" s="216">
        <f>S368*H368</f>
        <v>0</v>
      </c>
      <c r="AR368" s="25" t="s">
        <v>120</v>
      </c>
      <c r="AT368" s="25" t="s">
        <v>166</v>
      </c>
      <c r="AU368" s="25" t="s">
        <v>92</v>
      </c>
      <c r="AY368" s="25" t="s">
        <v>163</v>
      </c>
      <c r="BE368" s="217">
        <f>IF(N368="základní",J368,0)</f>
        <v>0</v>
      </c>
      <c r="BF368" s="217">
        <f>IF(N368="snížená",J368,0)</f>
        <v>0</v>
      </c>
      <c r="BG368" s="217">
        <f>IF(N368="zákl. přenesená",J368,0)</f>
        <v>0</v>
      </c>
      <c r="BH368" s="217">
        <f>IF(N368="sníž. přenesená",J368,0)</f>
        <v>0</v>
      </c>
      <c r="BI368" s="217">
        <f>IF(N368="nulová",J368,0)</f>
        <v>0</v>
      </c>
      <c r="BJ368" s="25" t="s">
        <v>25</v>
      </c>
      <c r="BK368" s="217">
        <f>ROUND(I368*H368,2)</f>
        <v>0</v>
      </c>
      <c r="BL368" s="25" t="s">
        <v>120</v>
      </c>
      <c r="BM368" s="25" t="s">
        <v>631</v>
      </c>
    </row>
    <row r="369" spans="2:65" s="1" customFormat="1" ht="13.5">
      <c r="B369" s="43"/>
      <c r="C369" s="65"/>
      <c r="D369" s="218" t="s">
        <v>172</v>
      </c>
      <c r="E369" s="65"/>
      <c r="F369" s="219" t="s">
        <v>632</v>
      </c>
      <c r="G369" s="65"/>
      <c r="H369" s="65"/>
      <c r="I369" s="174"/>
      <c r="J369" s="65"/>
      <c r="K369" s="65"/>
      <c r="L369" s="63"/>
      <c r="M369" s="220"/>
      <c r="N369" s="44"/>
      <c r="O369" s="44"/>
      <c r="P369" s="44"/>
      <c r="Q369" s="44"/>
      <c r="R369" s="44"/>
      <c r="S369" s="44"/>
      <c r="T369" s="80"/>
      <c r="AT369" s="25" t="s">
        <v>172</v>
      </c>
      <c r="AU369" s="25" t="s">
        <v>92</v>
      </c>
    </row>
    <row r="370" spans="2:65" s="1" customFormat="1" ht="54">
      <c r="B370" s="43"/>
      <c r="C370" s="65"/>
      <c r="D370" s="218" t="s">
        <v>174</v>
      </c>
      <c r="E370" s="65"/>
      <c r="F370" s="221" t="s">
        <v>633</v>
      </c>
      <c r="G370" s="65"/>
      <c r="H370" s="65"/>
      <c r="I370" s="174"/>
      <c r="J370" s="65"/>
      <c r="K370" s="65"/>
      <c r="L370" s="63"/>
      <c r="M370" s="220"/>
      <c r="N370" s="44"/>
      <c r="O370" s="44"/>
      <c r="P370" s="44"/>
      <c r="Q370" s="44"/>
      <c r="R370" s="44"/>
      <c r="S370" s="44"/>
      <c r="T370" s="80"/>
      <c r="AT370" s="25" t="s">
        <v>174</v>
      </c>
      <c r="AU370" s="25" t="s">
        <v>92</v>
      </c>
    </row>
    <row r="371" spans="2:65" s="12" customFormat="1" ht="13.5">
      <c r="B371" s="222"/>
      <c r="C371" s="223"/>
      <c r="D371" s="218" t="s">
        <v>176</v>
      </c>
      <c r="E371" s="224" t="s">
        <v>50</v>
      </c>
      <c r="F371" s="225" t="s">
        <v>634</v>
      </c>
      <c r="G371" s="223"/>
      <c r="H371" s="226" t="s">
        <v>50</v>
      </c>
      <c r="I371" s="227"/>
      <c r="J371" s="223"/>
      <c r="K371" s="223"/>
      <c r="L371" s="228"/>
      <c r="M371" s="229"/>
      <c r="N371" s="230"/>
      <c r="O371" s="230"/>
      <c r="P371" s="230"/>
      <c r="Q371" s="230"/>
      <c r="R371" s="230"/>
      <c r="S371" s="230"/>
      <c r="T371" s="231"/>
      <c r="AT371" s="232" t="s">
        <v>176</v>
      </c>
      <c r="AU371" s="232" t="s">
        <v>92</v>
      </c>
      <c r="AV371" s="12" t="s">
        <v>25</v>
      </c>
      <c r="AW371" s="12" t="s">
        <v>48</v>
      </c>
      <c r="AX371" s="12" t="s">
        <v>85</v>
      </c>
      <c r="AY371" s="232" t="s">
        <v>163</v>
      </c>
    </row>
    <row r="372" spans="2:65" s="13" customFormat="1" ht="13.5">
      <c r="B372" s="233"/>
      <c r="C372" s="234"/>
      <c r="D372" s="235" t="s">
        <v>176</v>
      </c>
      <c r="E372" s="236" t="s">
        <v>50</v>
      </c>
      <c r="F372" s="237" t="s">
        <v>635</v>
      </c>
      <c r="G372" s="234"/>
      <c r="H372" s="238">
        <v>3.5</v>
      </c>
      <c r="I372" s="239"/>
      <c r="J372" s="234"/>
      <c r="K372" s="234"/>
      <c r="L372" s="240"/>
      <c r="M372" s="241"/>
      <c r="N372" s="242"/>
      <c r="O372" s="242"/>
      <c r="P372" s="242"/>
      <c r="Q372" s="242"/>
      <c r="R372" s="242"/>
      <c r="S372" s="242"/>
      <c r="T372" s="243"/>
      <c r="AT372" s="244" t="s">
        <v>176</v>
      </c>
      <c r="AU372" s="244" t="s">
        <v>92</v>
      </c>
      <c r="AV372" s="13" t="s">
        <v>92</v>
      </c>
      <c r="AW372" s="13" t="s">
        <v>48</v>
      </c>
      <c r="AX372" s="13" t="s">
        <v>85</v>
      </c>
      <c r="AY372" s="244" t="s">
        <v>163</v>
      </c>
    </row>
    <row r="373" spans="2:65" s="1" customFormat="1" ht="22.5" customHeight="1">
      <c r="B373" s="43"/>
      <c r="C373" s="248" t="s">
        <v>636</v>
      </c>
      <c r="D373" s="248" t="s">
        <v>239</v>
      </c>
      <c r="E373" s="249" t="s">
        <v>637</v>
      </c>
      <c r="F373" s="250" t="s">
        <v>638</v>
      </c>
      <c r="G373" s="251" t="s">
        <v>287</v>
      </c>
      <c r="H373" s="252">
        <v>1</v>
      </c>
      <c r="I373" s="253"/>
      <c r="J373" s="254">
        <f>ROUND(I373*H373,2)</f>
        <v>0</v>
      </c>
      <c r="K373" s="250" t="s">
        <v>50</v>
      </c>
      <c r="L373" s="255"/>
      <c r="M373" s="256" t="s">
        <v>50</v>
      </c>
      <c r="N373" s="257" t="s">
        <v>56</v>
      </c>
      <c r="O373" s="44"/>
      <c r="P373" s="215">
        <f>O373*H373</f>
        <v>0</v>
      </c>
      <c r="Q373" s="215">
        <v>3.8999999999999998E-3</v>
      </c>
      <c r="R373" s="215">
        <f>Q373*H373</f>
        <v>3.8999999999999998E-3</v>
      </c>
      <c r="S373" s="215">
        <v>0</v>
      </c>
      <c r="T373" s="216">
        <f>S373*H373</f>
        <v>0</v>
      </c>
      <c r="AR373" s="25" t="s">
        <v>218</v>
      </c>
      <c r="AT373" s="25" t="s">
        <v>239</v>
      </c>
      <c r="AU373" s="25" t="s">
        <v>92</v>
      </c>
      <c r="AY373" s="25" t="s">
        <v>163</v>
      </c>
      <c r="BE373" s="217">
        <f>IF(N373="základní",J373,0)</f>
        <v>0</v>
      </c>
      <c r="BF373" s="217">
        <f>IF(N373="snížená",J373,0)</f>
        <v>0</v>
      </c>
      <c r="BG373" s="217">
        <f>IF(N373="zákl. přenesená",J373,0)</f>
        <v>0</v>
      </c>
      <c r="BH373" s="217">
        <f>IF(N373="sníž. přenesená",J373,0)</f>
        <v>0</v>
      </c>
      <c r="BI373" s="217">
        <f>IF(N373="nulová",J373,0)</f>
        <v>0</v>
      </c>
      <c r="BJ373" s="25" t="s">
        <v>25</v>
      </c>
      <c r="BK373" s="217">
        <f>ROUND(I373*H373,2)</f>
        <v>0</v>
      </c>
      <c r="BL373" s="25" t="s">
        <v>120</v>
      </c>
      <c r="BM373" s="25" t="s">
        <v>639</v>
      </c>
    </row>
    <row r="374" spans="2:65" s="1" customFormat="1" ht="13.5">
      <c r="B374" s="43"/>
      <c r="C374" s="65"/>
      <c r="D374" s="218" t="s">
        <v>172</v>
      </c>
      <c r="E374" s="65"/>
      <c r="F374" s="219" t="s">
        <v>640</v>
      </c>
      <c r="G374" s="65"/>
      <c r="H374" s="65"/>
      <c r="I374" s="174"/>
      <c r="J374" s="65"/>
      <c r="K374" s="65"/>
      <c r="L374" s="63"/>
      <c r="M374" s="220"/>
      <c r="N374" s="44"/>
      <c r="O374" s="44"/>
      <c r="P374" s="44"/>
      <c r="Q374" s="44"/>
      <c r="R374" s="44"/>
      <c r="S374" s="44"/>
      <c r="T374" s="80"/>
      <c r="AT374" s="25" t="s">
        <v>172</v>
      </c>
      <c r="AU374" s="25" t="s">
        <v>92</v>
      </c>
    </row>
    <row r="375" spans="2:65" s="12" customFormat="1" ht="13.5">
      <c r="B375" s="222"/>
      <c r="C375" s="223"/>
      <c r="D375" s="218" t="s">
        <v>176</v>
      </c>
      <c r="E375" s="224" t="s">
        <v>50</v>
      </c>
      <c r="F375" s="225" t="s">
        <v>634</v>
      </c>
      <c r="G375" s="223"/>
      <c r="H375" s="226" t="s">
        <v>50</v>
      </c>
      <c r="I375" s="227"/>
      <c r="J375" s="223"/>
      <c r="K375" s="223"/>
      <c r="L375" s="228"/>
      <c r="M375" s="229"/>
      <c r="N375" s="230"/>
      <c r="O375" s="230"/>
      <c r="P375" s="230"/>
      <c r="Q375" s="230"/>
      <c r="R375" s="230"/>
      <c r="S375" s="230"/>
      <c r="T375" s="231"/>
      <c r="AT375" s="232" t="s">
        <v>176</v>
      </c>
      <c r="AU375" s="232" t="s">
        <v>92</v>
      </c>
      <c r="AV375" s="12" t="s">
        <v>25</v>
      </c>
      <c r="AW375" s="12" t="s">
        <v>48</v>
      </c>
      <c r="AX375" s="12" t="s">
        <v>85</v>
      </c>
      <c r="AY375" s="232" t="s">
        <v>163</v>
      </c>
    </row>
    <row r="376" spans="2:65" s="13" customFormat="1" ht="13.5">
      <c r="B376" s="233"/>
      <c r="C376" s="234"/>
      <c r="D376" s="235" t="s">
        <v>176</v>
      </c>
      <c r="E376" s="236" t="s">
        <v>50</v>
      </c>
      <c r="F376" s="237" t="s">
        <v>25</v>
      </c>
      <c r="G376" s="234"/>
      <c r="H376" s="238">
        <v>1</v>
      </c>
      <c r="I376" s="239"/>
      <c r="J376" s="234"/>
      <c r="K376" s="234"/>
      <c r="L376" s="240"/>
      <c r="M376" s="241"/>
      <c r="N376" s="242"/>
      <c r="O376" s="242"/>
      <c r="P376" s="242"/>
      <c r="Q376" s="242"/>
      <c r="R376" s="242"/>
      <c r="S376" s="242"/>
      <c r="T376" s="243"/>
      <c r="AT376" s="244" t="s">
        <v>176</v>
      </c>
      <c r="AU376" s="244" t="s">
        <v>92</v>
      </c>
      <c r="AV376" s="13" t="s">
        <v>92</v>
      </c>
      <c r="AW376" s="13" t="s">
        <v>48</v>
      </c>
      <c r="AX376" s="13" t="s">
        <v>85</v>
      </c>
      <c r="AY376" s="244" t="s">
        <v>163</v>
      </c>
    </row>
    <row r="377" spans="2:65" s="1" customFormat="1" ht="22.5" customHeight="1">
      <c r="B377" s="43"/>
      <c r="C377" s="248" t="s">
        <v>641</v>
      </c>
      <c r="D377" s="248" t="s">
        <v>239</v>
      </c>
      <c r="E377" s="249" t="s">
        <v>642</v>
      </c>
      <c r="F377" s="250" t="s">
        <v>643</v>
      </c>
      <c r="G377" s="251" t="s">
        <v>287</v>
      </c>
      <c r="H377" s="252">
        <v>3</v>
      </c>
      <c r="I377" s="253"/>
      <c r="J377" s="254">
        <f>ROUND(I377*H377,2)</f>
        <v>0</v>
      </c>
      <c r="K377" s="250" t="s">
        <v>50</v>
      </c>
      <c r="L377" s="255"/>
      <c r="M377" s="256" t="s">
        <v>50</v>
      </c>
      <c r="N377" s="257" t="s">
        <v>56</v>
      </c>
      <c r="O377" s="44"/>
      <c r="P377" s="215">
        <f>O377*H377</f>
        <v>0</v>
      </c>
      <c r="Q377" s="215">
        <v>3.8999999999999998E-3</v>
      </c>
      <c r="R377" s="215">
        <f>Q377*H377</f>
        <v>1.1699999999999999E-2</v>
      </c>
      <c r="S377" s="215">
        <v>0</v>
      </c>
      <c r="T377" s="216">
        <f>S377*H377</f>
        <v>0</v>
      </c>
      <c r="AR377" s="25" t="s">
        <v>218</v>
      </c>
      <c r="AT377" s="25" t="s">
        <v>239</v>
      </c>
      <c r="AU377" s="25" t="s">
        <v>92</v>
      </c>
      <c r="AY377" s="25" t="s">
        <v>163</v>
      </c>
      <c r="BE377" s="217">
        <f>IF(N377="základní",J377,0)</f>
        <v>0</v>
      </c>
      <c r="BF377" s="217">
        <f>IF(N377="snížená",J377,0)</f>
        <v>0</v>
      </c>
      <c r="BG377" s="217">
        <f>IF(N377="zákl. přenesená",J377,0)</f>
        <v>0</v>
      </c>
      <c r="BH377" s="217">
        <f>IF(N377="sníž. přenesená",J377,0)</f>
        <v>0</v>
      </c>
      <c r="BI377" s="217">
        <f>IF(N377="nulová",J377,0)</f>
        <v>0</v>
      </c>
      <c r="BJ377" s="25" t="s">
        <v>25</v>
      </c>
      <c r="BK377" s="217">
        <f>ROUND(I377*H377,2)</f>
        <v>0</v>
      </c>
      <c r="BL377" s="25" t="s">
        <v>120</v>
      </c>
      <c r="BM377" s="25" t="s">
        <v>644</v>
      </c>
    </row>
    <row r="378" spans="2:65" s="1" customFormat="1" ht="13.5">
      <c r="B378" s="43"/>
      <c r="C378" s="65"/>
      <c r="D378" s="218" t="s">
        <v>172</v>
      </c>
      <c r="E378" s="65"/>
      <c r="F378" s="219" t="s">
        <v>645</v>
      </c>
      <c r="G378" s="65"/>
      <c r="H378" s="65"/>
      <c r="I378" s="174"/>
      <c r="J378" s="65"/>
      <c r="K378" s="65"/>
      <c r="L378" s="63"/>
      <c r="M378" s="220"/>
      <c r="N378" s="44"/>
      <c r="O378" s="44"/>
      <c r="P378" s="44"/>
      <c r="Q378" s="44"/>
      <c r="R378" s="44"/>
      <c r="S378" s="44"/>
      <c r="T378" s="80"/>
      <c r="AT378" s="25" t="s">
        <v>172</v>
      </c>
      <c r="AU378" s="25" t="s">
        <v>92</v>
      </c>
    </row>
    <row r="379" spans="2:65" s="12" customFormat="1" ht="13.5">
      <c r="B379" s="222"/>
      <c r="C379" s="223"/>
      <c r="D379" s="218" t="s">
        <v>176</v>
      </c>
      <c r="E379" s="224" t="s">
        <v>50</v>
      </c>
      <c r="F379" s="225" t="s">
        <v>634</v>
      </c>
      <c r="G379" s="223"/>
      <c r="H379" s="226" t="s">
        <v>50</v>
      </c>
      <c r="I379" s="227"/>
      <c r="J379" s="223"/>
      <c r="K379" s="223"/>
      <c r="L379" s="228"/>
      <c r="M379" s="229"/>
      <c r="N379" s="230"/>
      <c r="O379" s="230"/>
      <c r="P379" s="230"/>
      <c r="Q379" s="230"/>
      <c r="R379" s="230"/>
      <c r="S379" s="230"/>
      <c r="T379" s="231"/>
      <c r="AT379" s="232" t="s">
        <v>176</v>
      </c>
      <c r="AU379" s="232" t="s">
        <v>92</v>
      </c>
      <c r="AV379" s="12" t="s">
        <v>25</v>
      </c>
      <c r="AW379" s="12" t="s">
        <v>48</v>
      </c>
      <c r="AX379" s="12" t="s">
        <v>85</v>
      </c>
      <c r="AY379" s="232" t="s">
        <v>163</v>
      </c>
    </row>
    <row r="380" spans="2:65" s="13" customFormat="1" ht="13.5">
      <c r="B380" s="233"/>
      <c r="C380" s="234"/>
      <c r="D380" s="235" t="s">
        <v>176</v>
      </c>
      <c r="E380" s="236" t="s">
        <v>50</v>
      </c>
      <c r="F380" s="237" t="s">
        <v>100</v>
      </c>
      <c r="G380" s="234"/>
      <c r="H380" s="238">
        <v>3</v>
      </c>
      <c r="I380" s="239"/>
      <c r="J380" s="234"/>
      <c r="K380" s="234"/>
      <c r="L380" s="240"/>
      <c r="M380" s="241"/>
      <c r="N380" s="242"/>
      <c r="O380" s="242"/>
      <c r="P380" s="242"/>
      <c r="Q380" s="242"/>
      <c r="R380" s="242"/>
      <c r="S380" s="242"/>
      <c r="T380" s="243"/>
      <c r="AT380" s="244" t="s">
        <v>176</v>
      </c>
      <c r="AU380" s="244" t="s">
        <v>92</v>
      </c>
      <c r="AV380" s="13" t="s">
        <v>92</v>
      </c>
      <c r="AW380" s="13" t="s">
        <v>48</v>
      </c>
      <c r="AX380" s="13" t="s">
        <v>85</v>
      </c>
      <c r="AY380" s="244" t="s">
        <v>163</v>
      </c>
    </row>
    <row r="381" spans="2:65" s="1" customFormat="1" ht="22.5" customHeight="1">
      <c r="B381" s="43"/>
      <c r="C381" s="248" t="s">
        <v>646</v>
      </c>
      <c r="D381" s="248" t="s">
        <v>239</v>
      </c>
      <c r="E381" s="249" t="s">
        <v>647</v>
      </c>
      <c r="F381" s="250" t="s">
        <v>648</v>
      </c>
      <c r="G381" s="251" t="s">
        <v>287</v>
      </c>
      <c r="H381" s="252">
        <v>7</v>
      </c>
      <c r="I381" s="253"/>
      <c r="J381" s="254">
        <f>ROUND(I381*H381,2)</f>
        <v>0</v>
      </c>
      <c r="K381" s="250" t="s">
        <v>50</v>
      </c>
      <c r="L381" s="255"/>
      <c r="M381" s="256" t="s">
        <v>50</v>
      </c>
      <c r="N381" s="257" t="s">
        <v>56</v>
      </c>
      <c r="O381" s="44"/>
      <c r="P381" s="215">
        <f>O381*H381</f>
        <v>0</v>
      </c>
      <c r="Q381" s="215">
        <v>3.8999999999999998E-3</v>
      </c>
      <c r="R381" s="215">
        <f>Q381*H381</f>
        <v>2.7299999999999998E-2</v>
      </c>
      <c r="S381" s="215">
        <v>0</v>
      </c>
      <c r="T381" s="216">
        <f>S381*H381</f>
        <v>0</v>
      </c>
      <c r="AR381" s="25" t="s">
        <v>218</v>
      </c>
      <c r="AT381" s="25" t="s">
        <v>239</v>
      </c>
      <c r="AU381" s="25" t="s">
        <v>92</v>
      </c>
      <c r="AY381" s="25" t="s">
        <v>163</v>
      </c>
      <c r="BE381" s="217">
        <f>IF(N381="základní",J381,0)</f>
        <v>0</v>
      </c>
      <c r="BF381" s="217">
        <f>IF(N381="snížená",J381,0)</f>
        <v>0</v>
      </c>
      <c r="BG381" s="217">
        <f>IF(N381="zákl. přenesená",J381,0)</f>
        <v>0</v>
      </c>
      <c r="BH381" s="217">
        <f>IF(N381="sníž. přenesená",J381,0)</f>
        <v>0</v>
      </c>
      <c r="BI381" s="217">
        <f>IF(N381="nulová",J381,0)</f>
        <v>0</v>
      </c>
      <c r="BJ381" s="25" t="s">
        <v>25</v>
      </c>
      <c r="BK381" s="217">
        <f>ROUND(I381*H381,2)</f>
        <v>0</v>
      </c>
      <c r="BL381" s="25" t="s">
        <v>120</v>
      </c>
      <c r="BM381" s="25" t="s">
        <v>649</v>
      </c>
    </row>
    <row r="382" spans="2:65" s="1" customFormat="1" ht="13.5">
      <c r="B382" s="43"/>
      <c r="C382" s="65"/>
      <c r="D382" s="218" t="s">
        <v>172</v>
      </c>
      <c r="E382" s="65"/>
      <c r="F382" s="219" t="s">
        <v>650</v>
      </c>
      <c r="G382" s="65"/>
      <c r="H382" s="65"/>
      <c r="I382" s="174"/>
      <c r="J382" s="65"/>
      <c r="K382" s="65"/>
      <c r="L382" s="63"/>
      <c r="M382" s="220"/>
      <c r="N382" s="44"/>
      <c r="O382" s="44"/>
      <c r="P382" s="44"/>
      <c r="Q382" s="44"/>
      <c r="R382" s="44"/>
      <c r="S382" s="44"/>
      <c r="T382" s="80"/>
      <c r="AT382" s="25" t="s">
        <v>172</v>
      </c>
      <c r="AU382" s="25" t="s">
        <v>92</v>
      </c>
    </row>
    <row r="383" spans="2:65" s="12" customFormat="1" ht="13.5">
      <c r="B383" s="222"/>
      <c r="C383" s="223"/>
      <c r="D383" s="218" t="s">
        <v>176</v>
      </c>
      <c r="E383" s="224" t="s">
        <v>50</v>
      </c>
      <c r="F383" s="225" t="s">
        <v>634</v>
      </c>
      <c r="G383" s="223"/>
      <c r="H383" s="226" t="s">
        <v>50</v>
      </c>
      <c r="I383" s="227"/>
      <c r="J383" s="223"/>
      <c r="K383" s="223"/>
      <c r="L383" s="228"/>
      <c r="M383" s="229"/>
      <c r="N383" s="230"/>
      <c r="O383" s="230"/>
      <c r="P383" s="230"/>
      <c r="Q383" s="230"/>
      <c r="R383" s="230"/>
      <c r="S383" s="230"/>
      <c r="T383" s="231"/>
      <c r="AT383" s="232" t="s">
        <v>176</v>
      </c>
      <c r="AU383" s="232" t="s">
        <v>92</v>
      </c>
      <c r="AV383" s="12" t="s">
        <v>25</v>
      </c>
      <c r="AW383" s="12" t="s">
        <v>48</v>
      </c>
      <c r="AX383" s="12" t="s">
        <v>85</v>
      </c>
      <c r="AY383" s="232" t="s">
        <v>163</v>
      </c>
    </row>
    <row r="384" spans="2:65" s="13" customFormat="1" ht="13.5">
      <c r="B384" s="233"/>
      <c r="C384" s="234"/>
      <c r="D384" s="235" t="s">
        <v>176</v>
      </c>
      <c r="E384" s="236" t="s">
        <v>50</v>
      </c>
      <c r="F384" s="237" t="s">
        <v>651</v>
      </c>
      <c r="G384" s="234"/>
      <c r="H384" s="238">
        <v>7</v>
      </c>
      <c r="I384" s="239"/>
      <c r="J384" s="234"/>
      <c r="K384" s="234"/>
      <c r="L384" s="240"/>
      <c r="M384" s="241"/>
      <c r="N384" s="242"/>
      <c r="O384" s="242"/>
      <c r="P384" s="242"/>
      <c r="Q384" s="242"/>
      <c r="R384" s="242"/>
      <c r="S384" s="242"/>
      <c r="T384" s="243"/>
      <c r="AT384" s="244" t="s">
        <v>176</v>
      </c>
      <c r="AU384" s="244" t="s">
        <v>92</v>
      </c>
      <c r="AV384" s="13" t="s">
        <v>92</v>
      </c>
      <c r="AW384" s="13" t="s">
        <v>48</v>
      </c>
      <c r="AX384" s="13" t="s">
        <v>85</v>
      </c>
      <c r="AY384" s="244" t="s">
        <v>163</v>
      </c>
    </row>
    <row r="385" spans="2:65" s="1" customFormat="1" ht="22.5" customHeight="1">
      <c r="B385" s="43"/>
      <c r="C385" s="248" t="s">
        <v>652</v>
      </c>
      <c r="D385" s="248" t="s">
        <v>239</v>
      </c>
      <c r="E385" s="249" t="s">
        <v>653</v>
      </c>
      <c r="F385" s="250" t="s">
        <v>654</v>
      </c>
      <c r="G385" s="251" t="s">
        <v>287</v>
      </c>
      <c r="H385" s="252">
        <v>1</v>
      </c>
      <c r="I385" s="253"/>
      <c r="J385" s="254">
        <f>ROUND(I385*H385,2)</f>
        <v>0</v>
      </c>
      <c r="K385" s="250" t="s">
        <v>50</v>
      </c>
      <c r="L385" s="255"/>
      <c r="M385" s="256" t="s">
        <v>50</v>
      </c>
      <c r="N385" s="257" t="s">
        <v>56</v>
      </c>
      <c r="O385" s="44"/>
      <c r="P385" s="215">
        <f>O385*H385</f>
        <v>0</v>
      </c>
      <c r="Q385" s="215">
        <v>3.8999999999999998E-3</v>
      </c>
      <c r="R385" s="215">
        <f>Q385*H385</f>
        <v>3.8999999999999998E-3</v>
      </c>
      <c r="S385" s="215">
        <v>0</v>
      </c>
      <c r="T385" s="216">
        <f>S385*H385</f>
        <v>0</v>
      </c>
      <c r="AR385" s="25" t="s">
        <v>218</v>
      </c>
      <c r="AT385" s="25" t="s">
        <v>239</v>
      </c>
      <c r="AU385" s="25" t="s">
        <v>92</v>
      </c>
      <c r="AY385" s="25" t="s">
        <v>163</v>
      </c>
      <c r="BE385" s="217">
        <f>IF(N385="základní",J385,0)</f>
        <v>0</v>
      </c>
      <c r="BF385" s="217">
        <f>IF(N385="snížená",J385,0)</f>
        <v>0</v>
      </c>
      <c r="BG385" s="217">
        <f>IF(N385="zákl. přenesená",J385,0)</f>
        <v>0</v>
      </c>
      <c r="BH385" s="217">
        <f>IF(N385="sníž. přenesená",J385,0)</f>
        <v>0</v>
      </c>
      <c r="BI385" s="217">
        <f>IF(N385="nulová",J385,0)</f>
        <v>0</v>
      </c>
      <c r="BJ385" s="25" t="s">
        <v>25</v>
      </c>
      <c r="BK385" s="217">
        <f>ROUND(I385*H385,2)</f>
        <v>0</v>
      </c>
      <c r="BL385" s="25" t="s">
        <v>120</v>
      </c>
      <c r="BM385" s="25" t="s">
        <v>655</v>
      </c>
    </row>
    <row r="386" spans="2:65" s="1" customFormat="1" ht="13.5">
      <c r="B386" s="43"/>
      <c r="C386" s="65"/>
      <c r="D386" s="218" t="s">
        <v>172</v>
      </c>
      <c r="E386" s="65"/>
      <c r="F386" s="219" t="s">
        <v>656</v>
      </c>
      <c r="G386" s="65"/>
      <c r="H386" s="65"/>
      <c r="I386" s="174"/>
      <c r="J386" s="65"/>
      <c r="K386" s="65"/>
      <c r="L386" s="63"/>
      <c r="M386" s="220"/>
      <c r="N386" s="44"/>
      <c r="O386" s="44"/>
      <c r="P386" s="44"/>
      <c r="Q386" s="44"/>
      <c r="R386" s="44"/>
      <c r="S386" s="44"/>
      <c r="T386" s="80"/>
      <c r="AT386" s="25" t="s">
        <v>172</v>
      </c>
      <c r="AU386" s="25" t="s">
        <v>92</v>
      </c>
    </row>
    <row r="387" spans="2:65" s="12" customFormat="1" ht="13.5">
      <c r="B387" s="222"/>
      <c r="C387" s="223"/>
      <c r="D387" s="218" t="s">
        <v>176</v>
      </c>
      <c r="E387" s="224" t="s">
        <v>50</v>
      </c>
      <c r="F387" s="225" t="s">
        <v>634</v>
      </c>
      <c r="G387" s="223"/>
      <c r="H387" s="226" t="s">
        <v>50</v>
      </c>
      <c r="I387" s="227"/>
      <c r="J387" s="223"/>
      <c r="K387" s="223"/>
      <c r="L387" s="228"/>
      <c r="M387" s="229"/>
      <c r="N387" s="230"/>
      <c r="O387" s="230"/>
      <c r="P387" s="230"/>
      <c r="Q387" s="230"/>
      <c r="R387" s="230"/>
      <c r="S387" s="230"/>
      <c r="T387" s="231"/>
      <c r="AT387" s="232" t="s">
        <v>176</v>
      </c>
      <c r="AU387" s="232" t="s">
        <v>92</v>
      </c>
      <c r="AV387" s="12" t="s">
        <v>25</v>
      </c>
      <c r="AW387" s="12" t="s">
        <v>48</v>
      </c>
      <c r="AX387" s="12" t="s">
        <v>85</v>
      </c>
      <c r="AY387" s="232" t="s">
        <v>163</v>
      </c>
    </row>
    <row r="388" spans="2:65" s="13" customFormat="1" ht="13.5">
      <c r="B388" s="233"/>
      <c r="C388" s="234"/>
      <c r="D388" s="235" t="s">
        <v>176</v>
      </c>
      <c r="E388" s="236" t="s">
        <v>50</v>
      </c>
      <c r="F388" s="237" t="s">
        <v>25</v>
      </c>
      <c r="G388" s="234"/>
      <c r="H388" s="238">
        <v>1</v>
      </c>
      <c r="I388" s="239"/>
      <c r="J388" s="234"/>
      <c r="K388" s="234"/>
      <c r="L388" s="240"/>
      <c r="M388" s="241"/>
      <c r="N388" s="242"/>
      <c r="O388" s="242"/>
      <c r="P388" s="242"/>
      <c r="Q388" s="242"/>
      <c r="R388" s="242"/>
      <c r="S388" s="242"/>
      <c r="T388" s="243"/>
      <c r="AT388" s="244" t="s">
        <v>176</v>
      </c>
      <c r="AU388" s="244" t="s">
        <v>92</v>
      </c>
      <c r="AV388" s="13" t="s">
        <v>92</v>
      </c>
      <c r="AW388" s="13" t="s">
        <v>48</v>
      </c>
      <c r="AX388" s="13" t="s">
        <v>85</v>
      </c>
      <c r="AY388" s="244" t="s">
        <v>163</v>
      </c>
    </row>
    <row r="389" spans="2:65" s="1" customFormat="1" ht="31.5" customHeight="1">
      <c r="B389" s="43"/>
      <c r="C389" s="248" t="s">
        <v>657</v>
      </c>
      <c r="D389" s="248" t="s">
        <v>239</v>
      </c>
      <c r="E389" s="249" t="s">
        <v>658</v>
      </c>
      <c r="F389" s="250" t="s">
        <v>659</v>
      </c>
      <c r="G389" s="251" t="s">
        <v>287</v>
      </c>
      <c r="H389" s="252">
        <v>1</v>
      </c>
      <c r="I389" s="253"/>
      <c r="J389" s="254">
        <f>ROUND(I389*H389,2)</f>
        <v>0</v>
      </c>
      <c r="K389" s="250" t="s">
        <v>50</v>
      </c>
      <c r="L389" s="255"/>
      <c r="M389" s="256" t="s">
        <v>50</v>
      </c>
      <c r="N389" s="257" t="s">
        <v>56</v>
      </c>
      <c r="O389" s="44"/>
      <c r="P389" s="215">
        <f>O389*H389</f>
        <v>0</v>
      </c>
      <c r="Q389" s="215">
        <v>3.8999999999999998E-3</v>
      </c>
      <c r="R389" s="215">
        <f>Q389*H389</f>
        <v>3.8999999999999998E-3</v>
      </c>
      <c r="S389" s="215">
        <v>0</v>
      </c>
      <c r="T389" s="216">
        <f>S389*H389</f>
        <v>0</v>
      </c>
      <c r="AR389" s="25" t="s">
        <v>218</v>
      </c>
      <c r="AT389" s="25" t="s">
        <v>239</v>
      </c>
      <c r="AU389" s="25" t="s">
        <v>92</v>
      </c>
      <c r="AY389" s="25" t="s">
        <v>163</v>
      </c>
      <c r="BE389" s="217">
        <f>IF(N389="základní",J389,0)</f>
        <v>0</v>
      </c>
      <c r="BF389" s="217">
        <f>IF(N389="snížená",J389,0)</f>
        <v>0</v>
      </c>
      <c r="BG389" s="217">
        <f>IF(N389="zákl. přenesená",J389,0)</f>
        <v>0</v>
      </c>
      <c r="BH389" s="217">
        <f>IF(N389="sníž. přenesená",J389,0)</f>
        <v>0</v>
      </c>
      <c r="BI389" s="217">
        <f>IF(N389="nulová",J389,0)</f>
        <v>0</v>
      </c>
      <c r="BJ389" s="25" t="s">
        <v>25</v>
      </c>
      <c r="BK389" s="217">
        <f>ROUND(I389*H389,2)</f>
        <v>0</v>
      </c>
      <c r="BL389" s="25" t="s">
        <v>120</v>
      </c>
      <c r="BM389" s="25" t="s">
        <v>660</v>
      </c>
    </row>
    <row r="390" spans="2:65" s="1" customFormat="1" ht="13.5">
      <c r="B390" s="43"/>
      <c r="C390" s="65"/>
      <c r="D390" s="218" t="s">
        <v>172</v>
      </c>
      <c r="E390" s="65"/>
      <c r="F390" s="219" t="s">
        <v>661</v>
      </c>
      <c r="G390" s="65"/>
      <c r="H390" s="65"/>
      <c r="I390" s="174"/>
      <c r="J390" s="65"/>
      <c r="K390" s="65"/>
      <c r="L390" s="63"/>
      <c r="M390" s="220"/>
      <c r="N390" s="44"/>
      <c r="O390" s="44"/>
      <c r="P390" s="44"/>
      <c r="Q390" s="44"/>
      <c r="R390" s="44"/>
      <c r="S390" s="44"/>
      <c r="T390" s="80"/>
      <c r="AT390" s="25" t="s">
        <v>172</v>
      </c>
      <c r="AU390" s="25" t="s">
        <v>92</v>
      </c>
    </row>
    <row r="391" spans="2:65" s="12" customFormat="1" ht="13.5">
      <c r="B391" s="222"/>
      <c r="C391" s="223"/>
      <c r="D391" s="218" t="s">
        <v>176</v>
      </c>
      <c r="E391" s="224" t="s">
        <v>50</v>
      </c>
      <c r="F391" s="225" t="s">
        <v>634</v>
      </c>
      <c r="G391" s="223"/>
      <c r="H391" s="226" t="s">
        <v>50</v>
      </c>
      <c r="I391" s="227"/>
      <c r="J391" s="223"/>
      <c r="K391" s="223"/>
      <c r="L391" s="228"/>
      <c r="M391" s="229"/>
      <c r="N391" s="230"/>
      <c r="O391" s="230"/>
      <c r="P391" s="230"/>
      <c r="Q391" s="230"/>
      <c r="R391" s="230"/>
      <c r="S391" s="230"/>
      <c r="T391" s="231"/>
      <c r="AT391" s="232" t="s">
        <v>176</v>
      </c>
      <c r="AU391" s="232" t="s">
        <v>92</v>
      </c>
      <c r="AV391" s="12" t="s">
        <v>25</v>
      </c>
      <c r="AW391" s="12" t="s">
        <v>48</v>
      </c>
      <c r="AX391" s="12" t="s">
        <v>85</v>
      </c>
      <c r="AY391" s="232" t="s">
        <v>163</v>
      </c>
    </row>
    <row r="392" spans="2:65" s="13" customFormat="1" ht="13.5">
      <c r="B392" s="233"/>
      <c r="C392" s="234"/>
      <c r="D392" s="218" t="s">
        <v>176</v>
      </c>
      <c r="E392" s="245" t="s">
        <v>50</v>
      </c>
      <c r="F392" s="246" t="s">
        <v>25</v>
      </c>
      <c r="G392" s="234"/>
      <c r="H392" s="247">
        <v>1</v>
      </c>
      <c r="I392" s="239"/>
      <c r="J392" s="234"/>
      <c r="K392" s="234"/>
      <c r="L392" s="240"/>
      <c r="M392" s="241"/>
      <c r="N392" s="242"/>
      <c r="O392" s="242"/>
      <c r="P392" s="242"/>
      <c r="Q392" s="242"/>
      <c r="R392" s="242"/>
      <c r="S392" s="242"/>
      <c r="T392" s="243"/>
      <c r="AT392" s="244" t="s">
        <v>176</v>
      </c>
      <c r="AU392" s="244" t="s">
        <v>92</v>
      </c>
      <c r="AV392" s="13" t="s">
        <v>92</v>
      </c>
      <c r="AW392" s="13" t="s">
        <v>48</v>
      </c>
      <c r="AX392" s="13" t="s">
        <v>85</v>
      </c>
      <c r="AY392" s="244" t="s">
        <v>163</v>
      </c>
    </row>
    <row r="393" spans="2:65" s="11" customFormat="1" ht="29.85" customHeight="1">
      <c r="B393" s="189"/>
      <c r="C393" s="190"/>
      <c r="D393" s="203" t="s">
        <v>84</v>
      </c>
      <c r="E393" s="204" t="s">
        <v>346</v>
      </c>
      <c r="F393" s="204" t="s">
        <v>347</v>
      </c>
      <c r="G393" s="190"/>
      <c r="H393" s="190"/>
      <c r="I393" s="193"/>
      <c r="J393" s="205">
        <f>BK393</f>
        <v>0</v>
      </c>
      <c r="K393" s="190"/>
      <c r="L393" s="195"/>
      <c r="M393" s="196"/>
      <c r="N393" s="197"/>
      <c r="O393" s="197"/>
      <c r="P393" s="198">
        <f>SUM(P394:P529)</f>
        <v>0</v>
      </c>
      <c r="Q393" s="197"/>
      <c r="R393" s="198">
        <f>SUM(R394:R529)</f>
        <v>1.035E-2</v>
      </c>
      <c r="S393" s="197"/>
      <c r="T393" s="199">
        <f>SUM(T394:T529)</f>
        <v>145.21349999999998</v>
      </c>
      <c r="AR393" s="200" t="s">
        <v>25</v>
      </c>
      <c r="AT393" s="201" t="s">
        <v>84</v>
      </c>
      <c r="AU393" s="201" t="s">
        <v>25</v>
      </c>
      <c r="AY393" s="200" t="s">
        <v>163</v>
      </c>
      <c r="BK393" s="202">
        <f>SUM(BK394:BK529)</f>
        <v>0</v>
      </c>
    </row>
    <row r="394" spans="2:65" s="1" customFormat="1" ht="22.5" customHeight="1">
      <c r="B394" s="43"/>
      <c r="C394" s="206" t="s">
        <v>662</v>
      </c>
      <c r="D394" s="206" t="s">
        <v>166</v>
      </c>
      <c r="E394" s="207" t="s">
        <v>663</v>
      </c>
      <c r="F394" s="208" t="s">
        <v>664</v>
      </c>
      <c r="G394" s="209" t="s">
        <v>198</v>
      </c>
      <c r="H394" s="210">
        <v>115</v>
      </c>
      <c r="I394" s="211"/>
      <c r="J394" s="212">
        <f>ROUND(I394*H394,2)</f>
        <v>0</v>
      </c>
      <c r="K394" s="208" t="s">
        <v>170</v>
      </c>
      <c r="L394" s="63"/>
      <c r="M394" s="213" t="s">
        <v>50</v>
      </c>
      <c r="N394" s="214" t="s">
        <v>56</v>
      </c>
      <c r="O394" s="44"/>
      <c r="P394" s="215">
        <f>O394*H394</f>
        <v>0</v>
      </c>
      <c r="Q394" s="215">
        <v>9.0000000000000006E-5</v>
      </c>
      <c r="R394" s="215">
        <f>Q394*H394</f>
        <v>1.035E-2</v>
      </c>
      <c r="S394" s="215">
        <v>0.25600000000000001</v>
      </c>
      <c r="T394" s="216">
        <f>S394*H394</f>
        <v>29.44</v>
      </c>
      <c r="AR394" s="25" t="s">
        <v>120</v>
      </c>
      <c r="AT394" s="25" t="s">
        <v>166</v>
      </c>
      <c r="AU394" s="25" t="s">
        <v>92</v>
      </c>
      <c r="AY394" s="25" t="s">
        <v>163</v>
      </c>
      <c r="BE394" s="217">
        <f>IF(N394="základní",J394,0)</f>
        <v>0</v>
      </c>
      <c r="BF394" s="217">
        <f>IF(N394="snížená",J394,0)</f>
        <v>0</v>
      </c>
      <c r="BG394" s="217">
        <f>IF(N394="zákl. přenesená",J394,0)</f>
        <v>0</v>
      </c>
      <c r="BH394" s="217">
        <f>IF(N394="sníž. přenesená",J394,0)</f>
        <v>0</v>
      </c>
      <c r="BI394" s="217">
        <f>IF(N394="nulová",J394,0)</f>
        <v>0</v>
      </c>
      <c r="BJ394" s="25" t="s">
        <v>25</v>
      </c>
      <c r="BK394" s="217">
        <f>ROUND(I394*H394,2)</f>
        <v>0</v>
      </c>
      <c r="BL394" s="25" t="s">
        <v>120</v>
      </c>
      <c r="BM394" s="25" t="s">
        <v>665</v>
      </c>
    </row>
    <row r="395" spans="2:65" s="1" customFormat="1" ht="27">
      <c r="B395" s="43"/>
      <c r="C395" s="65"/>
      <c r="D395" s="218" t="s">
        <v>172</v>
      </c>
      <c r="E395" s="65"/>
      <c r="F395" s="219" t="s">
        <v>666</v>
      </c>
      <c r="G395" s="65"/>
      <c r="H395" s="65"/>
      <c r="I395" s="174"/>
      <c r="J395" s="65"/>
      <c r="K395" s="65"/>
      <c r="L395" s="63"/>
      <c r="M395" s="220"/>
      <c r="N395" s="44"/>
      <c r="O395" s="44"/>
      <c r="P395" s="44"/>
      <c r="Q395" s="44"/>
      <c r="R395" s="44"/>
      <c r="S395" s="44"/>
      <c r="T395" s="80"/>
      <c r="AT395" s="25" t="s">
        <v>172</v>
      </c>
      <c r="AU395" s="25" t="s">
        <v>92</v>
      </c>
    </row>
    <row r="396" spans="2:65" s="1" customFormat="1" ht="216">
      <c r="B396" s="43"/>
      <c r="C396" s="65"/>
      <c r="D396" s="218" t="s">
        <v>174</v>
      </c>
      <c r="E396" s="65"/>
      <c r="F396" s="221" t="s">
        <v>667</v>
      </c>
      <c r="G396" s="65"/>
      <c r="H396" s="65"/>
      <c r="I396" s="174"/>
      <c r="J396" s="65"/>
      <c r="K396" s="65"/>
      <c r="L396" s="63"/>
      <c r="M396" s="220"/>
      <c r="N396" s="44"/>
      <c r="O396" s="44"/>
      <c r="P396" s="44"/>
      <c r="Q396" s="44"/>
      <c r="R396" s="44"/>
      <c r="S396" s="44"/>
      <c r="T396" s="80"/>
      <c r="AT396" s="25" t="s">
        <v>174</v>
      </c>
      <c r="AU396" s="25" t="s">
        <v>92</v>
      </c>
    </row>
    <row r="397" spans="2:65" s="12" customFormat="1" ht="13.5">
      <c r="B397" s="222"/>
      <c r="C397" s="223"/>
      <c r="D397" s="218" t="s">
        <v>176</v>
      </c>
      <c r="E397" s="224" t="s">
        <v>50</v>
      </c>
      <c r="F397" s="225" t="s">
        <v>668</v>
      </c>
      <c r="G397" s="223"/>
      <c r="H397" s="226" t="s">
        <v>50</v>
      </c>
      <c r="I397" s="227"/>
      <c r="J397" s="223"/>
      <c r="K397" s="223"/>
      <c r="L397" s="228"/>
      <c r="M397" s="229"/>
      <c r="N397" s="230"/>
      <c r="O397" s="230"/>
      <c r="P397" s="230"/>
      <c r="Q397" s="230"/>
      <c r="R397" s="230"/>
      <c r="S397" s="230"/>
      <c r="T397" s="231"/>
      <c r="AT397" s="232" t="s">
        <v>176</v>
      </c>
      <c r="AU397" s="232" t="s">
        <v>92</v>
      </c>
      <c r="AV397" s="12" t="s">
        <v>25</v>
      </c>
      <c r="AW397" s="12" t="s">
        <v>48</v>
      </c>
      <c r="AX397" s="12" t="s">
        <v>85</v>
      </c>
      <c r="AY397" s="232" t="s">
        <v>163</v>
      </c>
    </row>
    <row r="398" spans="2:65" s="13" customFormat="1" ht="13.5">
      <c r="B398" s="233"/>
      <c r="C398" s="234"/>
      <c r="D398" s="235" t="s">
        <v>176</v>
      </c>
      <c r="E398" s="236" t="s">
        <v>50</v>
      </c>
      <c r="F398" s="237" t="s">
        <v>669</v>
      </c>
      <c r="G398" s="234"/>
      <c r="H398" s="238">
        <v>115</v>
      </c>
      <c r="I398" s="239"/>
      <c r="J398" s="234"/>
      <c r="K398" s="234"/>
      <c r="L398" s="240"/>
      <c r="M398" s="241"/>
      <c r="N398" s="242"/>
      <c r="O398" s="242"/>
      <c r="P398" s="242"/>
      <c r="Q398" s="242"/>
      <c r="R398" s="242"/>
      <c r="S398" s="242"/>
      <c r="T398" s="243"/>
      <c r="AT398" s="244" t="s">
        <v>176</v>
      </c>
      <c r="AU398" s="244" t="s">
        <v>92</v>
      </c>
      <c r="AV398" s="13" t="s">
        <v>92</v>
      </c>
      <c r="AW398" s="13" t="s">
        <v>48</v>
      </c>
      <c r="AX398" s="13" t="s">
        <v>85</v>
      </c>
      <c r="AY398" s="244" t="s">
        <v>163</v>
      </c>
    </row>
    <row r="399" spans="2:65" s="1" customFormat="1" ht="22.5" customHeight="1">
      <c r="B399" s="43"/>
      <c r="C399" s="206" t="s">
        <v>670</v>
      </c>
      <c r="D399" s="206" t="s">
        <v>166</v>
      </c>
      <c r="E399" s="207" t="s">
        <v>671</v>
      </c>
      <c r="F399" s="208" t="s">
        <v>672</v>
      </c>
      <c r="G399" s="209" t="s">
        <v>191</v>
      </c>
      <c r="H399" s="210">
        <v>29.44</v>
      </c>
      <c r="I399" s="211"/>
      <c r="J399" s="212">
        <f>ROUND(I399*H399,2)</f>
        <v>0</v>
      </c>
      <c r="K399" s="208" t="s">
        <v>170</v>
      </c>
      <c r="L399" s="63"/>
      <c r="M399" s="213" t="s">
        <v>50</v>
      </c>
      <c r="N399" s="214" t="s">
        <v>56</v>
      </c>
      <c r="O399" s="44"/>
      <c r="P399" s="215">
        <f>O399*H399</f>
        <v>0</v>
      </c>
      <c r="Q399" s="215">
        <v>0</v>
      </c>
      <c r="R399" s="215">
        <f>Q399*H399</f>
        <v>0</v>
      </c>
      <c r="S399" s="215">
        <v>0</v>
      </c>
      <c r="T399" s="216">
        <f>S399*H399</f>
        <v>0</v>
      </c>
      <c r="AR399" s="25" t="s">
        <v>120</v>
      </c>
      <c r="AT399" s="25" t="s">
        <v>166</v>
      </c>
      <c r="AU399" s="25" t="s">
        <v>92</v>
      </c>
      <c r="AY399" s="25" t="s">
        <v>163</v>
      </c>
      <c r="BE399" s="217">
        <f>IF(N399="základní",J399,0)</f>
        <v>0</v>
      </c>
      <c r="BF399" s="217">
        <f>IF(N399="snížená",J399,0)</f>
        <v>0</v>
      </c>
      <c r="BG399" s="217">
        <f>IF(N399="zákl. přenesená",J399,0)</f>
        <v>0</v>
      </c>
      <c r="BH399" s="217">
        <f>IF(N399="sníž. přenesená",J399,0)</f>
        <v>0</v>
      </c>
      <c r="BI399" s="217">
        <f>IF(N399="nulová",J399,0)</f>
        <v>0</v>
      </c>
      <c r="BJ399" s="25" t="s">
        <v>25</v>
      </c>
      <c r="BK399" s="217">
        <f>ROUND(I399*H399,2)</f>
        <v>0</v>
      </c>
      <c r="BL399" s="25" t="s">
        <v>120</v>
      </c>
      <c r="BM399" s="25" t="s">
        <v>673</v>
      </c>
    </row>
    <row r="400" spans="2:65" s="1" customFormat="1" ht="27">
      <c r="B400" s="43"/>
      <c r="C400" s="65"/>
      <c r="D400" s="218" t="s">
        <v>172</v>
      </c>
      <c r="E400" s="65"/>
      <c r="F400" s="219" t="s">
        <v>674</v>
      </c>
      <c r="G400" s="65"/>
      <c r="H400" s="65"/>
      <c r="I400" s="174"/>
      <c r="J400" s="65"/>
      <c r="K400" s="65"/>
      <c r="L400" s="63"/>
      <c r="M400" s="220"/>
      <c r="N400" s="44"/>
      <c r="O400" s="44"/>
      <c r="P400" s="44"/>
      <c r="Q400" s="44"/>
      <c r="R400" s="44"/>
      <c r="S400" s="44"/>
      <c r="T400" s="80"/>
      <c r="AT400" s="25" t="s">
        <v>172</v>
      </c>
      <c r="AU400" s="25" t="s">
        <v>92</v>
      </c>
    </row>
    <row r="401" spans="2:65" s="1" customFormat="1" ht="94.5">
      <c r="B401" s="43"/>
      <c r="C401" s="65"/>
      <c r="D401" s="218" t="s">
        <v>174</v>
      </c>
      <c r="E401" s="65"/>
      <c r="F401" s="221" t="s">
        <v>416</v>
      </c>
      <c r="G401" s="65"/>
      <c r="H401" s="65"/>
      <c r="I401" s="174"/>
      <c r="J401" s="65"/>
      <c r="K401" s="65"/>
      <c r="L401" s="63"/>
      <c r="M401" s="220"/>
      <c r="N401" s="44"/>
      <c r="O401" s="44"/>
      <c r="P401" s="44"/>
      <c r="Q401" s="44"/>
      <c r="R401" s="44"/>
      <c r="S401" s="44"/>
      <c r="T401" s="80"/>
      <c r="AT401" s="25" t="s">
        <v>174</v>
      </c>
      <c r="AU401" s="25" t="s">
        <v>92</v>
      </c>
    </row>
    <row r="402" spans="2:65" s="12" customFormat="1" ht="13.5">
      <c r="B402" s="222"/>
      <c r="C402" s="223"/>
      <c r="D402" s="218" t="s">
        <v>176</v>
      </c>
      <c r="E402" s="224" t="s">
        <v>50</v>
      </c>
      <c r="F402" s="225" t="s">
        <v>668</v>
      </c>
      <c r="G402" s="223"/>
      <c r="H402" s="226" t="s">
        <v>50</v>
      </c>
      <c r="I402" s="227"/>
      <c r="J402" s="223"/>
      <c r="K402" s="223"/>
      <c r="L402" s="228"/>
      <c r="M402" s="229"/>
      <c r="N402" s="230"/>
      <c r="O402" s="230"/>
      <c r="P402" s="230"/>
      <c r="Q402" s="230"/>
      <c r="R402" s="230"/>
      <c r="S402" s="230"/>
      <c r="T402" s="231"/>
      <c r="AT402" s="232" t="s">
        <v>176</v>
      </c>
      <c r="AU402" s="232" t="s">
        <v>92</v>
      </c>
      <c r="AV402" s="12" t="s">
        <v>25</v>
      </c>
      <c r="AW402" s="12" t="s">
        <v>48</v>
      </c>
      <c r="AX402" s="12" t="s">
        <v>85</v>
      </c>
      <c r="AY402" s="232" t="s">
        <v>163</v>
      </c>
    </row>
    <row r="403" spans="2:65" s="13" customFormat="1" ht="13.5">
      <c r="B403" s="233"/>
      <c r="C403" s="234"/>
      <c r="D403" s="235" t="s">
        <v>176</v>
      </c>
      <c r="E403" s="236" t="s">
        <v>50</v>
      </c>
      <c r="F403" s="237" t="s">
        <v>675</v>
      </c>
      <c r="G403" s="234"/>
      <c r="H403" s="238">
        <v>29.44</v>
      </c>
      <c r="I403" s="239"/>
      <c r="J403" s="234"/>
      <c r="K403" s="234"/>
      <c r="L403" s="240"/>
      <c r="M403" s="241"/>
      <c r="N403" s="242"/>
      <c r="O403" s="242"/>
      <c r="P403" s="242"/>
      <c r="Q403" s="242"/>
      <c r="R403" s="242"/>
      <c r="S403" s="242"/>
      <c r="T403" s="243"/>
      <c r="AT403" s="244" t="s">
        <v>176</v>
      </c>
      <c r="AU403" s="244" t="s">
        <v>92</v>
      </c>
      <c r="AV403" s="13" t="s">
        <v>92</v>
      </c>
      <c r="AW403" s="13" t="s">
        <v>48</v>
      </c>
      <c r="AX403" s="13" t="s">
        <v>85</v>
      </c>
      <c r="AY403" s="244" t="s">
        <v>163</v>
      </c>
    </row>
    <row r="404" spans="2:65" s="1" customFormat="1" ht="22.5" customHeight="1">
      <c r="B404" s="43"/>
      <c r="C404" s="206" t="s">
        <v>676</v>
      </c>
      <c r="D404" s="206" t="s">
        <v>166</v>
      </c>
      <c r="E404" s="207" t="s">
        <v>677</v>
      </c>
      <c r="F404" s="208" t="s">
        <v>678</v>
      </c>
      <c r="G404" s="209" t="s">
        <v>191</v>
      </c>
      <c r="H404" s="210">
        <v>176.64</v>
      </c>
      <c r="I404" s="211"/>
      <c r="J404" s="212">
        <f>ROUND(I404*H404,2)</f>
        <v>0</v>
      </c>
      <c r="K404" s="208" t="s">
        <v>170</v>
      </c>
      <c r="L404" s="63"/>
      <c r="M404" s="213" t="s">
        <v>50</v>
      </c>
      <c r="N404" s="214" t="s">
        <v>56</v>
      </c>
      <c r="O404" s="44"/>
      <c r="P404" s="215">
        <f>O404*H404</f>
        <v>0</v>
      </c>
      <c r="Q404" s="215">
        <v>0</v>
      </c>
      <c r="R404" s="215">
        <f>Q404*H404</f>
        <v>0</v>
      </c>
      <c r="S404" s="215">
        <v>0</v>
      </c>
      <c r="T404" s="216">
        <f>S404*H404</f>
        <v>0</v>
      </c>
      <c r="AR404" s="25" t="s">
        <v>120</v>
      </c>
      <c r="AT404" s="25" t="s">
        <v>166</v>
      </c>
      <c r="AU404" s="25" t="s">
        <v>92</v>
      </c>
      <c r="AY404" s="25" t="s">
        <v>163</v>
      </c>
      <c r="BE404" s="217">
        <f>IF(N404="základní",J404,0)</f>
        <v>0</v>
      </c>
      <c r="BF404" s="217">
        <f>IF(N404="snížená",J404,0)</f>
        <v>0</v>
      </c>
      <c r="BG404" s="217">
        <f>IF(N404="zákl. přenesená",J404,0)</f>
        <v>0</v>
      </c>
      <c r="BH404" s="217">
        <f>IF(N404="sníž. přenesená",J404,0)</f>
        <v>0</v>
      </c>
      <c r="BI404" s="217">
        <f>IF(N404="nulová",J404,0)</f>
        <v>0</v>
      </c>
      <c r="BJ404" s="25" t="s">
        <v>25</v>
      </c>
      <c r="BK404" s="217">
        <f>ROUND(I404*H404,2)</f>
        <v>0</v>
      </c>
      <c r="BL404" s="25" t="s">
        <v>120</v>
      </c>
      <c r="BM404" s="25" t="s">
        <v>679</v>
      </c>
    </row>
    <row r="405" spans="2:65" s="1" customFormat="1" ht="27">
      <c r="B405" s="43"/>
      <c r="C405" s="65"/>
      <c r="D405" s="218" t="s">
        <v>172</v>
      </c>
      <c r="E405" s="65"/>
      <c r="F405" s="219" t="s">
        <v>421</v>
      </c>
      <c r="G405" s="65"/>
      <c r="H405" s="65"/>
      <c r="I405" s="174"/>
      <c r="J405" s="65"/>
      <c r="K405" s="65"/>
      <c r="L405" s="63"/>
      <c r="M405" s="220"/>
      <c r="N405" s="44"/>
      <c r="O405" s="44"/>
      <c r="P405" s="44"/>
      <c r="Q405" s="44"/>
      <c r="R405" s="44"/>
      <c r="S405" s="44"/>
      <c r="T405" s="80"/>
      <c r="AT405" s="25" t="s">
        <v>172</v>
      </c>
      <c r="AU405" s="25" t="s">
        <v>92</v>
      </c>
    </row>
    <row r="406" spans="2:65" s="1" customFormat="1" ht="94.5">
      <c r="B406" s="43"/>
      <c r="C406" s="65"/>
      <c r="D406" s="218" t="s">
        <v>174</v>
      </c>
      <c r="E406" s="65"/>
      <c r="F406" s="221" t="s">
        <v>416</v>
      </c>
      <c r="G406" s="65"/>
      <c r="H406" s="65"/>
      <c r="I406" s="174"/>
      <c r="J406" s="65"/>
      <c r="K406" s="65"/>
      <c r="L406" s="63"/>
      <c r="M406" s="220"/>
      <c r="N406" s="44"/>
      <c r="O406" s="44"/>
      <c r="P406" s="44"/>
      <c r="Q406" s="44"/>
      <c r="R406" s="44"/>
      <c r="S406" s="44"/>
      <c r="T406" s="80"/>
      <c r="AT406" s="25" t="s">
        <v>174</v>
      </c>
      <c r="AU406" s="25" t="s">
        <v>92</v>
      </c>
    </row>
    <row r="407" spans="2:65" s="12" customFormat="1" ht="13.5">
      <c r="B407" s="222"/>
      <c r="C407" s="223"/>
      <c r="D407" s="218" t="s">
        <v>176</v>
      </c>
      <c r="E407" s="224" t="s">
        <v>50</v>
      </c>
      <c r="F407" s="225" t="s">
        <v>680</v>
      </c>
      <c r="G407" s="223"/>
      <c r="H407" s="226" t="s">
        <v>50</v>
      </c>
      <c r="I407" s="227"/>
      <c r="J407" s="223"/>
      <c r="K407" s="223"/>
      <c r="L407" s="228"/>
      <c r="M407" s="229"/>
      <c r="N407" s="230"/>
      <c r="O407" s="230"/>
      <c r="P407" s="230"/>
      <c r="Q407" s="230"/>
      <c r="R407" s="230"/>
      <c r="S407" s="230"/>
      <c r="T407" s="231"/>
      <c r="AT407" s="232" t="s">
        <v>176</v>
      </c>
      <c r="AU407" s="232" t="s">
        <v>92</v>
      </c>
      <c r="AV407" s="12" t="s">
        <v>25</v>
      </c>
      <c r="AW407" s="12" t="s">
        <v>48</v>
      </c>
      <c r="AX407" s="12" t="s">
        <v>85</v>
      </c>
      <c r="AY407" s="232" t="s">
        <v>163</v>
      </c>
    </row>
    <row r="408" spans="2:65" s="12" customFormat="1" ht="13.5">
      <c r="B408" s="222"/>
      <c r="C408" s="223"/>
      <c r="D408" s="218" t="s">
        <v>176</v>
      </c>
      <c r="E408" s="224" t="s">
        <v>50</v>
      </c>
      <c r="F408" s="225" t="s">
        <v>668</v>
      </c>
      <c r="G408" s="223"/>
      <c r="H408" s="226" t="s">
        <v>50</v>
      </c>
      <c r="I408" s="227"/>
      <c r="J408" s="223"/>
      <c r="K408" s="223"/>
      <c r="L408" s="228"/>
      <c r="M408" s="229"/>
      <c r="N408" s="230"/>
      <c r="O408" s="230"/>
      <c r="P408" s="230"/>
      <c r="Q408" s="230"/>
      <c r="R408" s="230"/>
      <c r="S408" s="230"/>
      <c r="T408" s="231"/>
      <c r="AT408" s="232" t="s">
        <v>176</v>
      </c>
      <c r="AU408" s="232" t="s">
        <v>92</v>
      </c>
      <c r="AV408" s="12" t="s">
        <v>25</v>
      </c>
      <c r="AW408" s="12" t="s">
        <v>48</v>
      </c>
      <c r="AX408" s="12" t="s">
        <v>85</v>
      </c>
      <c r="AY408" s="232" t="s">
        <v>163</v>
      </c>
    </row>
    <row r="409" spans="2:65" s="13" customFormat="1" ht="13.5">
      <c r="B409" s="233"/>
      <c r="C409" s="234"/>
      <c r="D409" s="235" t="s">
        <v>176</v>
      </c>
      <c r="E409" s="236" t="s">
        <v>50</v>
      </c>
      <c r="F409" s="237" t="s">
        <v>681</v>
      </c>
      <c r="G409" s="234"/>
      <c r="H409" s="238">
        <v>176.64</v>
      </c>
      <c r="I409" s="239"/>
      <c r="J409" s="234"/>
      <c r="K409" s="234"/>
      <c r="L409" s="240"/>
      <c r="M409" s="241"/>
      <c r="N409" s="242"/>
      <c r="O409" s="242"/>
      <c r="P409" s="242"/>
      <c r="Q409" s="242"/>
      <c r="R409" s="242"/>
      <c r="S409" s="242"/>
      <c r="T409" s="243"/>
      <c r="AT409" s="244" t="s">
        <v>176</v>
      </c>
      <c r="AU409" s="244" t="s">
        <v>92</v>
      </c>
      <c r="AV409" s="13" t="s">
        <v>92</v>
      </c>
      <c r="AW409" s="13" t="s">
        <v>48</v>
      </c>
      <c r="AX409" s="13" t="s">
        <v>85</v>
      </c>
      <c r="AY409" s="244" t="s">
        <v>163</v>
      </c>
    </row>
    <row r="410" spans="2:65" s="1" customFormat="1" ht="22.5" customHeight="1">
      <c r="B410" s="43"/>
      <c r="C410" s="206" t="s">
        <v>206</v>
      </c>
      <c r="D410" s="206" t="s">
        <v>166</v>
      </c>
      <c r="E410" s="207" t="s">
        <v>682</v>
      </c>
      <c r="F410" s="208" t="s">
        <v>683</v>
      </c>
      <c r="G410" s="209" t="s">
        <v>191</v>
      </c>
      <c r="H410" s="210">
        <v>29.44</v>
      </c>
      <c r="I410" s="211"/>
      <c r="J410" s="212">
        <f>ROUND(I410*H410,2)</f>
        <v>0</v>
      </c>
      <c r="K410" s="208" t="s">
        <v>170</v>
      </c>
      <c r="L410" s="63"/>
      <c r="M410" s="213" t="s">
        <v>50</v>
      </c>
      <c r="N410" s="214" t="s">
        <v>56</v>
      </c>
      <c r="O410" s="44"/>
      <c r="P410" s="215">
        <f>O410*H410</f>
        <v>0</v>
      </c>
      <c r="Q410" s="215">
        <v>0</v>
      </c>
      <c r="R410" s="215">
        <f>Q410*H410</f>
        <v>0</v>
      </c>
      <c r="S410" s="215">
        <v>0</v>
      </c>
      <c r="T410" s="216">
        <f>S410*H410</f>
        <v>0</v>
      </c>
      <c r="AR410" s="25" t="s">
        <v>120</v>
      </c>
      <c r="AT410" s="25" t="s">
        <v>166</v>
      </c>
      <c r="AU410" s="25" t="s">
        <v>92</v>
      </c>
      <c r="AY410" s="25" t="s">
        <v>163</v>
      </c>
      <c r="BE410" s="217">
        <f>IF(N410="základní",J410,0)</f>
        <v>0</v>
      </c>
      <c r="BF410" s="217">
        <f>IF(N410="snížená",J410,0)</f>
        <v>0</v>
      </c>
      <c r="BG410" s="217">
        <f>IF(N410="zákl. přenesená",J410,0)</f>
        <v>0</v>
      </c>
      <c r="BH410" s="217">
        <f>IF(N410="sníž. přenesená",J410,0)</f>
        <v>0</v>
      </c>
      <c r="BI410" s="217">
        <f>IF(N410="nulová",J410,0)</f>
        <v>0</v>
      </c>
      <c r="BJ410" s="25" t="s">
        <v>25</v>
      </c>
      <c r="BK410" s="217">
        <f>ROUND(I410*H410,2)</f>
        <v>0</v>
      </c>
      <c r="BL410" s="25" t="s">
        <v>120</v>
      </c>
      <c r="BM410" s="25" t="s">
        <v>684</v>
      </c>
    </row>
    <row r="411" spans="2:65" s="1" customFormat="1" ht="13.5">
      <c r="B411" s="43"/>
      <c r="C411" s="65"/>
      <c r="D411" s="218" t="s">
        <v>172</v>
      </c>
      <c r="E411" s="65"/>
      <c r="F411" s="219" t="s">
        <v>685</v>
      </c>
      <c r="G411" s="65"/>
      <c r="H411" s="65"/>
      <c r="I411" s="174"/>
      <c r="J411" s="65"/>
      <c r="K411" s="65"/>
      <c r="L411" s="63"/>
      <c r="M411" s="220"/>
      <c r="N411" s="44"/>
      <c r="O411" s="44"/>
      <c r="P411" s="44"/>
      <c r="Q411" s="44"/>
      <c r="R411" s="44"/>
      <c r="S411" s="44"/>
      <c r="T411" s="80"/>
      <c r="AT411" s="25" t="s">
        <v>172</v>
      </c>
      <c r="AU411" s="25" t="s">
        <v>92</v>
      </c>
    </row>
    <row r="412" spans="2:65" s="1" customFormat="1" ht="67.5">
      <c r="B412" s="43"/>
      <c r="C412" s="65"/>
      <c r="D412" s="218" t="s">
        <v>174</v>
      </c>
      <c r="E412" s="65"/>
      <c r="F412" s="221" t="s">
        <v>686</v>
      </c>
      <c r="G412" s="65"/>
      <c r="H412" s="65"/>
      <c r="I412" s="174"/>
      <c r="J412" s="65"/>
      <c r="K412" s="65"/>
      <c r="L412" s="63"/>
      <c r="M412" s="220"/>
      <c r="N412" s="44"/>
      <c r="O412" s="44"/>
      <c r="P412" s="44"/>
      <c r="Q412" s="44"/>
      <c r="R412" s="44"/>
      <c r="S412" s="44"/>
      <c r="T412" s="80"/>
      <c r="AT412" s="25" t="s">
        <v>174</v>
      </c>
      <c r="AU412" s="25" t="s">
        <v>92</v>
      </c>
    </row>
    <row r="413" spans="2:65" s="12" customFormat="1" ht="13.5">
      <c r="B413" s="222"/>
      <c r="C413" s="223"/>
      <c r="D413" s="218" t="s">
        <v>176</v>
      </c>
      <c r="E413" s="224" t="s">
        <v>50</v>
      </c>
      <c r="F413" s="225" t="s">
        <v>668</v>
      </c>
      <c r="G413" s="223"/>
      <c r="H413" s="226" t="s">
        <v>50</v>
      </c>
      <c r="I413" s="227"/>
      <c r="J413" s="223"/>
      <c r="K413" s="223"/>
      <c r="L413" s="228"/>
      <c r="M413" s="229"/>
      <c r="N413" s="230"/>
      <c r="O413" s="230"/>
      <c r="P413" s="230"/>
      <c r="Q413" s="230"/>
      <c r="R413" s="230"/>
      <c r="S413" s="230"/>
      <c r="T413" s="231"/>
      <c r="AT413" s="232" t="s">
        <v>176</v>
      </c>
      <c r="AU413" s="232" t="s">
        <v>92</v>
      </c>
      <c r="AV413" s="12" t="s">
        <v>25</v>
      </c>
      <c r="AW413" s="12" t="s">
        <v>48</v>
      </c>
      <c r="AX413" s="12" t="s">
        <v>85</v>
      </c>
      <c r="AY413" s="232" t="s">
        <v>163</v>
      </c>
    </row>
    <row r="414" spans="2:65" s="13" customFormat="1" ht="13.5">
      <c r="B414" s="233"/>
      <c r="C414" s="234"/>
      <c r="D414" s="235" t="s">
        <v>176</v>
      </c>
      <c r="E414" s="236" t="s">
        <v>50</v>
      </c>
      <c r="F414" s="237" t="s">
        <v>675</v>
      </c>
      <c r="G414" s="234"/>
      <c r="H414" s="238">
        <v>29.44</v>
      </c>
      <c r="I414" s="239"/>
      <c r="J414" s="234"/>
      <c r="K414" s="234"/>
      <c r="L414" s="240"/>
      <c r="M414" s="241"/>
      <c r="N414" s="242"/>
      <c r="O414" s="242"/>
      <c r="P414" s="242"/>
      <c r="Q414" s="242"/>
      <c r="R414" s="242"/>
      <c r="S414" s="242"/>
      <c r="T414" s="243"/>
      <c r="AT414" s="244" t="s">
        <v>176</v>
      </c>
      <c r="AU414" s="244" t="s">
        <v>92</v>
      </c>
      <c r="AV414" s="13" t="s">
        <v>92</v>
      </c>
      <c r="AW414" s="13" t="s">
        <v>48</v>
      </c>
      <c r="AX414" s="13" t="s">
        <v>85</v>
      </c>
      <c r="AY414" s="244" t="s">
        <v>163</v>
      </c>
    </row>
    <row r="415" spans="2:65" s="1" customFormat="1" ht="22.5" customHeight="1">
      <c r="B415" s="43"/>
      <c r="C415" s="206" t="s">
        <v>687</v>
      </c>
      <c r="D415" s="206" t="s">
        <v>166</v>
      </c>
      <c r="E415" s="207" t="s">
        <v>688</v>
      </c>
      <c r="F415" s="208" t="s">
        <v>689</v>
      </c>
      <c r="G415" s="209" t="s">
        <v>198</v>
      </c>
      <c r="H415" s="210">
        <v>45</v>
      </c>
      <c r="I415" s="211"/>
      <c r="J415" s="212">
        <f>ROUND(I415*H415,2)</f>
        <v>0</v>
      </c>
      <c r="K415" s="208" t="s">
        <v>170</v>
      </c>
      <c r="L415" s="63"/>
      <c r="M415" s="213" t="s">
        <v>50</v>
      </c>
      <c r="N415" s="214" t="s">
        <v>56</v>
      </c>
      <c r="O415" s="44"/>
      <c r="P415" s="215">
        <f>O415*H415</f>
        <v>0</v>
      </c>
      <c r="Q415" s="215">
        <v>0</v>
      </c>
      <c r="R415" s="215">
        <f>Q415*H415</f>
        <v>0</v>
      </c>
      <c r="S415" s="215">
        <v>0.28100000000000003</v>
      </c>
      <c r="T415" s="216">
        <f>S415*H415</f>
        <v>12.645000000000001</v>
      </c>
      <c r="AR415" s="25" t="s">
        <v>120</v>
      </c>
      <c r="AT415" s="25" t="s">
        <v>166</v>
      </c>
      <c r="AU415" s="25" t="s">
        <v>92</v>
      </c>
      <c r="AY415" s="25" t="s">
        <v>163</v>
      </c>
      <c r="BE415" s="217">
        <f>IF(N415="základní",J415,0)</f>
        <v>0</v>
      </c>
      <c r="BF415" s="217">
        <f>IF(N415="snížená",J415,0)</f>
        <v>0</v>
      </c>
      <c r="BG415" s="217">
        <f>IF(N415="zákl. přenesená",J415,0)</f>
        <v>0</v>
      </c>
      <c r="BH415" s="217">
        <f>IF(N415="sníž. přenesená",J415,0)</f>
        <v>0</v>
      </c>
      <c r="BI415" s="217">
        <f>IF(N415="nulová",J415,0)</f>
        <v>0</v>
      </c>
      <c r="BJ415" s="25" t="s">
        <v>25</v>
      </c>
      <c r="BK415" s="217">
        <f>ROUND(I415*H415,2)</f>
        <v>0</v>
      </c>
      <c r="BL415" s="25" t="s">
        <v>120</v>
      </c>
      <c r="BM415" s="25" t="s">
        <v>690</v>
      </c>
    </row>
    <row r="416" spans="2:65" s="1" customFormat="1" ht="40.5">
      <c r="B416" s="43"/>
      <c r="C416" s="65"/>
      <c r="D416" s="218" t="s">
        <v>172</v>
      </c>
      <c r="E416" s="65"/>
      <c r="F416" s="219" t="s">
        <v>691</v>
      </c>
      <c r="G416" s="65"/>
      <c r="H416" s="65"/>
      <c r="I416" s="174"/>
      <c r="J416" s="65"/>
      <c r="K416" s="65"/>
      <c r="L416" s="63"/>
      <c r="M416" s="220"/>
      <c r="N416" s="44"/>
      <c r="O416" s="44"/>
      <c r="P416" s="44"/>
      <c r="Q416" s="44"/>
      <c r="R416" s="44"/>
      <c r="S416" s="44"/>
      <c r="T416" s="80"/>
      <c r="AT416" s="25" t="s">
        <v>172</v>
      </c>
      <c r="AU416" s="25" t="s">
        <v>92</v>
      </c>
    </row>
    <row r="417" spans="2:65" s="1" customFormat="1" ht="175.5">
      <c r="B417" s="43"/>
      <c r="C417" s="65"/>
      <c r="D417" s="218" t="s">
        <v>174</v>
      </c>
      <c r="E417" s="65"/>
      <c r="F417" s="221" t="s">
        <v>353</v>
      </c>
      <c r="G417" s="65"/>
      <c r="H417" s="65"/>
      <c r="I417" s="174"/>
      <c r="J417" s="65"/>
      <c r="K417" s="65"/>
      <c r="L417" s="63"/>
      <c r="M417" s="220"/>
      <c r="N417" s="44"/>
      <c r="O417" s="44"/>
      <c r="P417" s="44"/>
      <c r="Q417" s="44"/>
      <c r="R417" s="44"/>
      <c r="S417" s="44"/>
      <c r="T417" s="80"/>
      <c r="AT417" s="25" t="s">
        <v>174</v>
      </c>
      <c r="AU417" s="25" t="s">
        <v>92</v>
      </c>
    </row>
    <row r="418" spans="2:65" s="12" customFormat="1" ht="13.5">
      <c r="B418" s="222"/>
      <c r="C418" s="223"/>
      <c r="D418" s="218" t="s">
        <v>176</v>
      </c>
      <c r="E418" s="224" t="s">
        <v>50</v>
      </c>
      <c r="F418" s="225" t="s">
        <v>549</v>
      </c>
      <c r="G418" s="223"/>
      <c r="H418" s="226" t="s">
        <v>50</v>
      </c>
      <c r="I418" s="227"/>
      <c r="J418" s="223"/>
      <c r="K418" s="223"/>
      <c r="L418" s="228"/>
      <c r="M418" s="229"/>
      <c r="N418" s="230"/>
      <c r="O418" s="230"/>
      <c r="P418" s="230"/>
      <c r="Q418" s="230"/>
      <c r="R418" s="230"/>
      <c r="S418" s="230"/>
      <c r="T418" s="231"/>
      <c r="AT418" s="232" t="s">
        <v>176</v>
      </c>
      <c r="AU418" s="232" t="s">
        <v>92</v>
      </c>
      <c r="AV418" s="12" t="s">
        <v>25</v>
      </c>
      <c r="AW418" s="12" t="s">
        <v>48</v>
      </c>
      <c r="AX418" s="12" t="s">
        <v>85</v>
      </c>
      <c r="AY418" s="232" t="s">
        <v>163</v>
      </c>
    </row>
    <row r="419" spans="2:65" s="13" customFormat="1" ht="13.5">
      <c r="B419" s="233"/>
      <c r="C419" s="234"/>
      <c r="D419" s="218" t="s">
        <v>176</v>
      </c>
      <c r="E419" s="245" t="s">
        <v>50</v>
      </c>
      <c r="F419" s="246" t="s">
        <v>341</v>
      </c>
      <c r="G419" s="234"/>
      <c r="H419" s="247">
        <v>25</v>
      </c>
      <c r="I419" s="239"/>
      <c r="J419" s="234"/>
      <c r="K419" s="234"/>
      <c r="L419" s="240"/>
      <c r="M419" s="241"/>
      <c r="N419" s="242"/>
      <c r="O419" s="242"/>
      <c r="P419" s="242"/>
      <c r="Q419" s="242"/>
      <c r="R419" s="242"/>
      <c r="S419" s="242"/>
      <c r="T419" s="243"/>
      <c r="AT419" s="244" t="s">
        <v>176</v>
      </c>
      <c r="AU419" s="244" t="s">
        <v>92</v>
      </c>
      <c r="AV419" s="13" t="s">
        <v>92</v>
      </c>
      <c r="AW419" s="13" t="s">
        <v>48</v>
      </c>
      <c r="AX419" s="13" t="s">
        <v>85</v>
      </c>
      <c r="AY419" s="244" t="s">
        <v>163</v>
      </c>
    </row>
    <row r="420" spans="2:65" s="12" customFormat="1" ht="13.5">
      <c r="B420" s="222"/>
      <c r="C420" s="223"/>
      <c r="D420" s="218" t="s">
        <v>176</v>
      </c>
      <c r="E420" s="224" t="s">
        <v>50</v>
      </c>
      <c r="F420" s="225" t="s">
        <v>395</v>
      </c>
      <c r="G420" s="223"/>
      <c r="H420" s="226" t="s">
        <v>50</v>
      </c>
      <c r="I420" s="227"/>
      <c r="J420" s="223"/>
      <c r="K420" s="223"/>
      <c r="L420" s="228"/>
      <c r="M420" s="229"/>
      <c r="N420" s="230"/>
      <c r="O420" s="230"/>
      <c r="P420" s="230"/>
      <c r="Q420" s="230"/>
      <c r="R420" s="230"/>
      <c r="S420" s="230"/>
      <c r="T420" s="231"/>
      <c r="AT420" s="232" t="s">
        <v>176</v>
      </c>
      <c r="AU420" s="232" t="s">
        <v>92</v>
      </c>
      <c r="AV420" s="12" t="s">
        <v>25</v>
      </c>
      <c r="AW420" s="12" t="s">
        <v>48</v>
      </c>
      <c r="AX420" s="12" t="s">
        <v>85</v>
      </c>
      <c r="AY420" s="232" t="s">
        <v>163</v>
      </c>
    </row>
    <row r="421" spans="2:65" s="13" customFormat="1" ht="13.5">
      <c r="B421" s="233"/>
      <c r="C421" s="234"/>
      <c r="D421" s="235" t="s">
        <v>176</v>
      </c>
      <c r="E421" s="236" t="s">
        <v>50</v>
      </c>
      <c r="F421" s="237" t="s">
        <v>305</v>
      </c>
      <c r="G421" s="234"/>
      <c r="H421" s="238">
        <v>20</v>
      </c>
      <c r="I421" s="239"/>
      <c r="J421" s="234"/>
      <c r="K421" s="234"/>
      <c r="L421" s="240"/>
      <c r="M421" s="241"/>
      <c r="N421" s="242"/>
      <c r="O421" s="242"/>
      <c r="P421" s="242"/>
      <c r="Q421" s="242"/>
      <c r="R421" s="242"/>
      <c r="S421" s="242"/>
      <c r="T421" s="243"/>
      <c r="AT421" s="244" t="s">
        <v>176</v>
      </c>
      <c r="AU421" s="244" t="s">
        <v>92</v>
      </c>
      <c r="AV421" s="13" t="s">
        <v>92</v>
      </c>
      <c r="AW421" s="13" t="s">
        <v>48</v>
      </c>
      <c r="AX421" s="13" t="s">
        <v>85</v>
      </c>
      <c r="AY421" s="244" t="s">
        <v>163</v>
      </c>
    </row>
    <row r="422" spans="2:65" s="1" customFormat="1" ht="22.5" customHeight="1">
      <c r="B422" s="43"/>
      <c r="C422" s="206" t="s">
        <v>229</v>
      </c>
      <c r="D422" s="206" t="s">
        <v>166</v>
      </c>
      <c r="E422" s="207" t="s">
        <v>376</v>
      </c>
      <c r="F422" s="208" t="s">
        <v>377</v>
      </c>
      <c r="G422" s="209" t="s">
        <v>198</v>
      </c>
      <c r="H422" s="210">
        <v>181</v>
      </c>
      <c r="I422" s="211"/>
      <c r="J422" s="212">
        <f>ROUND(I422*H422,2)</f>
        <v>0</v>
      </c>
      <c r="K422" s="208" t="s">
        <v>170</v>
      </c>
      <c r="L422" s="63"/>
      <c r="M422" s="213" t="s">
        <v>50</v>
      </c>
      <c r="N422" s="214" t="s">
        <v>56</v>
      </c>
      <c r="O422" s="44"/>
      <c r="P422" s="215">
        <f>O422*H422</f>
        <v>0</v>
      </c>
      <c r="Q422" s="215">
        <v>0</v>
      </c>
      <c r="R422" s="215">
        <f>Q422*H422</f>
        <v>0</v>
      </c>
      <c r="S422" s="215">
        <v>0.29499999999999998</v>
      </c>
      <c r="T422" s="216">
        <f>S422*H422</f>
        <v>53.394999999999996</v>
      </c>
      <c r="AR422" s="25" t="s">
        <v>120</v>
      </c>
      <c r="AT422" s="25" t="s">
        <v>166</v>
      </c>
      <c r="AU422" s="25" t="s">
        <v>92</v>
      </c>
      <c r="AY422" s="25" t="s">
        <v>163</v>
      </c>
      <c r="BE422" s="217">
        <f>IF(N422="základní",J422,0)</f>
        <v>0</v>
      </c>
      <c r="BF422" s="217">
        <f>IF(N422="snížená",J422,0)</f>
        <v>0</v>
      </c>
      <c r="BG422" s="217">
        <f>IF(N422="zákl. přenesená",J422,0)</f>
        <v>0</v>
      </c>
      <c r="BH422" s="217">
        <f>IF(N422="sníž. přenesená",J422,0)</f>
        <v>0</v>
      </c>
      <c r="BI422" s="217">
        <f>IF(N422="nulová",J422,0)</f>
        <v>0</v>
      </c>
      <c r="BJ422" s="25" t="s">
        <v>25</v>
      </c>
      <c r="BK422" s="217">
        <f>ROUND(I422*H422,2)</f>
        <v>0</v>
      </c>
      <c r="BL422" s="25" t="s">
        <v>120</v>
      </c>
      <c r="BM422" s="25" t="s">
        <v>692</v>
      </c>
    </row>
    <row r="423" spans="2:65" s="1" customFormat="1" ht="40.5">
      <c r="B423" s="43"/>
      <c r="C423" s="65"/>
      <c r="D423" s="218" t="s">
        <v>172</v>
      </c>
      <c r="E423" s="65"/>
      <c r="F423" s="219" t="s">
        <v>379</v>
      </c>
      <c r="G423" s="65"/>
      <c r="H423" s="65"/>
      <c r="I423" s="174"/>
      <c r="J423" s="65"/>
      <c r="K423" s="65"/>
      <c r="L423" s="63"/>
      <c r="M423" s="220"/>
      <c r="N423" s="44"/>
      <c r="O423" s="44"/>
      <c r="P423" s="44"/>
      <c r="Q423" s="44"/>
      <c r="R423" s="44"/>
      <c r="S423" s="44"/>
      <c r="T423" s="80"/>
      <c r="AT423" s="25" t="s">
        <v>172</v>
      </c>
      <c r="AU423" s="25" t="s">
        <v>92</v>
      </c>
    </row>
    <row r="424" spans="2:65" s="1" customFormat="1" ht="175.5">
      <c r="B424" s="43"/>
      <c r="C424" s="65"/>
      <c r="D424" s="218" t="s">
        <v>174</v>
      </c>
      <c r="E424" s="65"/>
      <c r="F424" s="221" t="s">
        <v>353</v>
      </c>
      <c r="G424" s="65"/>
      <c r="H424" s="65"/>
      <c r="I424" s="174"/>
      <c r="J424" s="65"/>
      <c r="K424" s="65"/>
      <c r="L424" s="63"/>
      <c r="M424" s="220"/>
      <c r="N424" s="44"/>
      <c r="O424" s="44"/>
      <c r="P424" s="44"/>
      <c r="Q424" s="44"/>
      <c r="R424" s="44"/>
      <c r="S424" s="44"/>
      <c r="T424" s="80"/>
      <c r="AT424" s="25" t="s">
        <v>174</v>
      </c>
      <c r="AU424" s="25" t="s">
        <v>92</v>
      </c>
    </row>
    <row r="425" spans="2:65" s="12" customFormat="1" ht="13.5">
      <c r="B425" s="222"/>
      <c r="C425" s="223"/>
      <c r="D425" s="218" t="s">
        <v>176</v>
      </c>
      <c r="E425" s="224" t="s">
        <v>50</v>
      </c>
      <c r="F425" s="225" t="s">
        <v>543</v>
      </c>
      <c r="G425" s="223"/>
      <c r="H425" s="226" t="s">
        <v>50</v>
      </c>
      <c r="I425" s="227"/>
      <c r="J425" s="223"/>
      <c r="K425" s="223"/>
      <c r="L425" s="228"/>
      <c r="M425" s="229"/>
      <c r="N425" s="230"/>
      <c r="O425" s="230"/>
      <c r="P425" s="230"/>
      <c r="Q425" s="230"/>
      <c r="R425" s="230"/>
      <c r="S425" s="230"/>
      <c r="T425" s="231"/>
      <c r="AT425" s="232" t="s">
        <v>176</v>
      </c>
      <c r="AU425" s="232" t="s">
        <v>92</v>
      </c>
      <c r="AV425" s="12" t="s">
        <v>25</v>
      </c>
      <c r="AW425" s="12" t="s">
        <v>48</v>
      </c>
      <c r="AX425" s="12" t="s">
        <v>85</v>
      </c>
      <c r="AY425" s="232" t="s">
        <v>163</v>
      </c>
    </row>
    <row r="426" spans="2:65" s="13" customFormat="1" ht="13.5">
      <c r="B426" s="233"/>
      <c r="C426" s="234"/>
      <c r="D426" s="218" t="s">
        <v>176</v>
      </c>
      <c r="E426" s="245" t="s">
        <v>50</v>
      </c>
      <c r="F426" s="246" t="s">
        <v>319</v>
      </c>
      <c r="G426" s="234"/>
      <c r="H426" s="247">
        <v>22</v>
      </c>
      <c r="I426" s="239"/>
      <c r="J426" s="234"/>
      <c r="K426" s="234"/>
      <c r="L426" s="240"/>
      <c r="M426" s="241"/>
      <c r="N426" s="242"/>
      <c r="O426" s="242"/>
      <c r="P426" s="242"/>
      <c r="Q426" s="242"/>
      <c r="R426" s="242"/>
      <c r="S426" s="242"/>
      <c r="T426" s="243"/>
      <c r="AT426" s="244" t="s">
        <v>176</v>
      </c>
      <c r="AU426" s="244" t="s">
        <v>92</v>
      </c>
      <c r="AV426" s="13" t="s">
        <v>92</v>
      </c>
      <c r="AW426" s="13" t="s">
        <v>48</v>
      </c>
      <c r="AX426" s="13" t="s">
        <v>85</v>
      </c>
      <c r="AY426" s="244" t="s">
        <v>163</v>
      </c>
    </row>
    <row r="427" spans="2:65" s="12" customFormat="1" ht="13.5">
      <c r="B427" s="222"/>
      <c r="C427" s="223"/>
      <c r="D427" s="218" t="s">
        <v>176</v>
      </c>
      <c r="E427" s="224" t="s">
        <v>50</v>
      </c>
      <c r="F427" s="225" t="s">
        <v>364</v>
      </c>
      <c r="G427" s="223"/>
      <c r="H427" s="226" t="s">
        <v>50</v>
      </c>
      <c r="I427" s="227"/>
      <c r="J427" s="223"/>
      <c r="K427" s="223"/>
      <c r="L427" s="228"/>
      <c r="M427" s="229"/>
      <c r="N427" s="230"/>
      <c r="O427" s="230"/>
      <c r="P427" s="230"/>
      <c r="Q427" s="230"/>
      <c r="R427" s="230"/>
      <c r="S427" s="230"/>
      <c r="T427" s="231"/>
      <c r="AT427" s="232" t="s">
        <v>176</v>
      </c>
      <c r="AU427" s="232" t="s">
        <v>92</v>
      </c>
      <c r="AV427" s="12" t="s">
        <v>25</v>
      </c>
      <c r="AW427" s="12" t="s">
        <v>48</v>
      </c>
      <c r="AX427" s="12" t="s">
        <v>85</v>
      </c>
      <c r="AY427" s="232" t="s">
        <v>163</v>
      </c>
    </row>
    <row r="428" spans="2:65" s="13" customFormat="1" ht="13.5">
      <c r="B428" s="233"/>
      <c r="C428" s="234"/>
      <c r="D428" s="218" t="s">
        <v>176</v>
      </c>
      <c r="E428" s="245" t="s">
        <v>50</v>
      </c>
      <c r="F428" s="246" t="s">
        <v>693</v>
      </c>
      <c r="G428" s="234"/>
      <c r="H428" s="247">
        <v>145</v>
      </c>
      <c r="I428" s="239"/>
      <c r="J428" s="234"/>
      <c r="K428" s="234"/>
      <c r="L428" s="240"/>
      <c r="M428" s="241"/>
      <c r="N428" s="242"/>
      <c r="O428" s="242"/>
      <c r="P428" s="242"/>
      <c r="Q428" s="242"/>
      <c r="R428" s="242"/>
      <c r="S428" s="242"/>
      <c r="T428" s="243"/>
      <c r="AT428" s="244" t="s">
        <v>176</v>
      </c>
      <c r="AU428" s="244" t="s">
        <v>92</v>
      </c>
      <c r="AV428" s="13" t="s">
        <v>92</v>
      </c>
      <c r="AW428" s="13" t="s">
        <v>48</v>
      </c>
      <c r="AX428" s="13" t="s">
        <v>85</v>
      </c>
      <c r="AY428" s="244" t="s">
        <v>163</v>
      </c>
    </row>
    <row r="429" spans="2:65" s="12" customFormat="1" ht="13.5">
      <c r="B429" s="222"/>
      <c r="C429" s="223"/>
      <c r="D429" s="218" t="s">
        <v>176</v>
      </c>
      <c r="E429" s="224" t="s">
        <v>50</v>
      </c>
      <c r="F429" s="225" t="s">
        <v>380</v>
      </c>
      <c r="G429" s="223"/>
      <c r="H429" s="226" t="s">
        <v>50</v>
      </c>
      <c r="I429" s="227"/>
      <c r="J429" s="223"/>
      <c r="K429" s="223"/>
      <c r="L429" s="228"/>
      <c r="M429" s="229"/>
      <c r="N429" s="230"/>
      <c r="O429" s="230"/>
      <c r="P429" s="230"/>
      <c r="Q429" s="230"/>
      <c r="R429" s="230"/>
      <c r="S429" s="230"/>
      <c r="T429" s="231"/>
      <c r="AT429" s="232" t="s">
        <v>176</v>
      </c>
      <c r="AU429" s="232" t="s">
        <v>92</v>
      </c>
      <c r="AV429" s="12" t="s">
        <v>25</v>
      </c>
      <c r="AW429" s="12" t="s">
        <v>48</v>
      </c>
      <c r="AX429" s="12" t="s">
        <v>85</v>
      </c>
      <c r="AY429" s="232" t="s">
        <v>163</v>
      </c>
    </row>
    <row r="430" spans="2:65" s="13" customFormat="1" ht="13.5">
      <c r="B430" s="233"/>
      <c r="C430" s="234"/>
      <c r="D430" s="235" t="s">
        <v>176</v>
      </c>
      <c r="E430" s="236" t="s">
        <v>50</v>
      </c>
      <c r="F430" s="237" t="s">
        <v>226</v>
      </c>
      <c r="G430" s="234"/>
      <c r="H430" s="238">
        <v>14</v>
      </c>
      <c r="I430" s="239"/>
      <c r="J430" s="234"/>
      <c r="K430" s="234"/>
      <c r="L430" s="240"/>
      <c r="M430" s="241"/>
      <c r="N430" s="242"/>
      <c r="O430" s="242"/>
      <c r="P430" s="242"/>
      <c r="Q430" s="242"/>
      <c r="R430" s="242"/>
      <c r="S430" s="242"/>
      <c r="T430" s="243"/>
      <c r="AT430" s="244" t="s">
        <v>176</v>
      </c>
      <c r="AU430" s="244" t="s">
        <v>92</v>
      </c>
      <c r="AV430" s="13" t="s">
        <v>92</v>
      </c>
      <c r="AW430" s="13" t="s">
        <v>48</v>
      </c>
      <c r="AX430" s="13" t="s">
        <v>85</v>
      </c>
      <c r="AY430" s="244" t="s">
        <v>163</v>
      </c>
    </row>
    <row r="431" spans="2:65" s="1" customFormat="1" ht="22.5" customHeight="1">
      <c r="B431" s="43"/>
      <c r="C431" s="206" t="s">
        <v>694</v>
      </c>
      <c r="D431" s="206" t="s">
        <v>166</v>
      </c>
      <c r="E431" s="207" t="s">
        <v>385</v>
      </c>
      <c r="F431" s="208" t="s">
        <v>386</v>
      </c>
      <c r="G431" s="209" t="s">
        <v>198</v>
      </c>
      <c r="H431" s="210">
        <v>181</v>
      </c>
      <c r="I431" s="211"/>
      <c r="J431" s="212">
        <f>ROUND(I431*H431,2)</f>
        <v>0</v>
      </c>
      <c r="K431" s="208" t="s">
        <v>170</v>
      </c>
      <c r="L431" s="63"/>
      <c r="M431" s="213" t="s">
        <v>50</v>
      </c>
      <c r="N431" s="214" t="s">
        <v>56</v>
      </c>
      <c r="O431" s="44"/>
      <c r="P431" s="215">
        <f>O431*H431</f>
        <v>0</v>
      </c>
      <c r="Q431" s="215">
        <v>0</v>
      </c>
      <c r="R431" s="215">
        <f>Q431*H431</f>
        <v>0</v>
      </c>
      <c r="S431" s="215">
        <v>0</v>
      </c>
      <c r="T431" s="216">
        <f>S431*H431</f>
        <v>0</v>
      </c>
      <c r="AR431" s="25" t="s">
        <v>120</v>
      </c>
      <c r="AT431" s="25" t="s">
        <v>166</v>
      </c>
      <c r="AU431" s="25" t="s">
        <v>92</v>
      </c>
      <c r="AY431" s="25" t="s">
        <v>163</v>
      </c>
      <c r="BE431" s="217">
        <f>IF(N431="základní",J431,0)</f>
        <v>0</v>
      </c>
      <c r="BF431" s="217">
        <f>IF(N431="snížená",J431,0)</f>
        <v>0</v>
      </c>
      <c r="BG431" s="217">
        <f>IF(N431="zákl. přenesená",J431,0)</f>
        <v>0</v>
      </c>
      <c r="BH431" s="217">
        <f>IF(N431="sníž. přenesená",J431,0)</f>
        <v>0</v>
      </c>
      <c r="BI431" s="217">
        <f>IF(N431="nulová",J431,0)</f>
        <v>0</v>
      </c>
      <c r="BJ431" s="25" t="s">
        <v>25</v>
      </c>
      <c r="BK431" s="217">
        <f>ROUND(I431*H431,2)</f>
        <v>0</v>
      </c>
      <c r="BL431" s="25" t="s">
        <v>120</v>
      </c>
      <c r="BM431" s="25" t="s">
        <v>695</v>
      </c>
    </row>
    <row r="432" spans="2:65" s="1" customFormat="1" ht="40.5">
      <c r="B432" s="43"/>
      <c r="C432" s="65"/>
      <c r="D432" s="218" t="s">
        <v>172</v>
      </c>
      <c r="E432" s="65"/>
      <c r="F432" s="219" t="s">
        <v>388</v>
      </c>
      <c r="G432" s="65"/>
      <c r="H432" s="65"/>
      <c r="I432" s="174"/>
      <c r="J432" s="65"/>
      <c r="K432" s="65"/>
      <c r="L432" s="63"/>
      <c r="M432" s="220"/>
      <c r="N432" s="44"/>
      <c r="O432" s="44"/>
      <c r="P432" s="44"/>
      <c r="Q432" s="44"/>
      <c r="R432" s="44"/>
      <c r="S432" s="44"/>
      <c r="T432" s="80"/>
      <c r="AT432" s="25" t="s">
        <v>172</v>
      </c>
      <c r="AU432" s="25" t="s">
        <v>92</v>
      </c>
    </row>
    <row r="433" spans="2:65" s="1" customFormat="1" ht="67.5">
      <c r="B433" s="43"/>
      <c r="C433" s="65"/>
      <c r="D433" s="218" t="s">
        <v>174</v>
      </c>
      <c r="E433" s="65"/>
      <c r="F433" s="221" t="s">
        <v>389</v>
      </c>
      <c r="G433" s="65"/>
      <c r="H433" s="65"/>
      <c r="I433" s="174"/>
      <c r="J433" s="65"/>
      <c r="K433" s="65"/>
      <c r="L433" s="63"/>
      <c r="M433" s="220"/>
      <c r="N433" s="44"/>
      <c r="O433" s="44"/>
      <c r="P433" s="44"/>
      <c r="Q433" s="44"/>
      <c r="R433" s="44"/>
      <c r="S433" s="44"/>
      <c r="T433" s="80"/>
      <c r="AT433" s="25" t="s">
        <v>174</v>
      </c>
      <c r="AU433" s="25" t="s">
        <v>92</v>
      </c>
    </row>
    <row r="434" spans="2:65" s="12" customFormat="1" ht="13.5">
      <c r="B434" s="222"/>
      <c r="C434" s="223"/>
      <c r="D434" s="218" t="s">
        <v>176</v>
      </c>
      <c r="E434" s="224" t="s">
        <v>50</v>
      </c>
      <c r="F434" s="225" t="s">
        <v>543</v>
      </c>
      <c r="G434" s="223"/>
      <c r="H434" s="226" t="s">
        <v>50</v>
      </c>
      <c r="I434" s="227"/>
      <c r="J434" s="223"/>
      <c r="K434" s="223"/>
      <c r="L434" s="228"/>
      <c r="M434" s="229"/>
      <c r="N434" s="230"/>
      <c r="O434" s="230"/>
      <c r="P434" s="230"/>
      <c r="Q434" s="230"/>
      <c r="R434" s="230"/>
      <c r="S434" s="230"/>
      <c r="T434" s="231"/>
      <c r="AT434" s="232" t="s">
        <v>176</v>
      </c>
      <c r="AU434" s="232" t="s">
        <v>92</v>
      </c>
      <c r="AV434" s="12" t="s">
        <v>25</v>
      </c>
      <c r="AW434" s="12" t="s">
        <v>48</v>
      </c>
      <c r="AX434" s="12" t="s">
        <v>85</v>
      </c>
      <c r="AY434" s="232" t="s">
        <v>163</v>
      </c>
    </row>
    <row r="435" spans="2:65" s="13" customFormat="1" ht="13.5">
      <c r="B435" s="233"/>
      <c r="C435" s="234"/>
      <c r="D435" s="218" t="s">
        <v>176</v>
      </c>
      <c r="E435" s="245" t="s">
        <v>50</v>
      </c>
      <c r="F435" s="246" t="s">
        <v>319</v>
      </c>
      <c r="G435" s="234"/>
      <c r="H435" s="247">
        <v>22</v>
      </c>
      <c r="I435" s="239"/>
      <c r="J435" s="234"/>
      <c r="K435" s="234"/>
      <c r="L435" s="240"/>
      <c r="M435" s="241"/>
      <c r="N435" s="242"/>
      <c r="O435" s="242"/>
      <c r="P435" s="242"/>
      <c r="Q435" s="242"/>
      <c r="R435" s="242"/>
      <c r="S435" s="242"/>
      <c r="T435" s="243"/>
      <c r="AT435" s="244" t="s">
        <v>176</v>
      </c>
      <c r="AU435" s="244" t="s">
        <v>92</v>
      </c>
      <c r="AV435" s="13" t="s">
        <v>92</v>
      </c>
      <c r="AW435" s="13" t="s">
        <v>48</v>
      </c>
      <c r="AX435" s="13" t="s">
        <v>85</v>
      </c>
      <c r="AY435" s="244" t="s">
        <v>163</v>
      </c>
    </row>
    <row r="436" spans="2:65" s="12" customFormat="1" ht="13.5">
      <c r="B436" s="222"/>
      <c r="C436" s="223"/>
      <c r="D436" s="218" t="s">
        <v>176</v>
      </c>
      <c r="E436" s="224" t="s">
        <v>50</v>
      </c>
      <c r="F436" s="225" t="s">
        <v>364</v>
      </c>
      <c r="G436" s="223"/>
      <c r="H436" s="226" t="s">
        <v>50</v>
      </c>
      <c r="I436" s="227"/>
      <c r="J436" s="223"/>
      <c r="K436" s="223"/>
      <c r="L436" s="228"/>
      <c r="M436" s="229"/>
      <c r="N436" s="230"/>
      <c r="O436" s="230"/>
      <c r="P436" s="230"/>
      <c r="Q436" s="230"/>
      <c r="R436" s="230"/>
      <c r="S436" s="230"/>
      <c r="T436" s="231"/>
      <c r="AT436" s="232" t="s">
        <v>176</v>
      </c>
      <c r="AU436" s="232" t="s">
        <v>92</v>
      </c>
      <c r="AV436" s="12" t="s">
        <v>25</v>
      </c>
      <c r="AW436" s="12" t="s">
        <v>48</v>
      </c>
      <c r="AX436" s="12" t="s">
        <v>85</v>
      </c>
      <c r="AY436" s="232" t="s">
        <v>163</v>
      </c>
    </row>
    <row r="437" spans="2:65" s="13" customFormat="1" ht="13.5">
      <c r="B437" s="233"/>
      <c r="C437" s="234"/>
      <c r="D437" s="218" t="s">
        <v>176</v>
      </c>
      <c r="E437" s="245" t="s">
        <v>50</v>
      </c>
      <c r="F437" s="246" t="s">
        <v>693</v>
      </c>
      <c r="G437" s="234"/>
      <c r="H437" s="247">
        <v>145</v>
      </c>
      <c r="I437" s="239"/>
      <c r="J437" s="234"/>
      <c r="K437" s="234"/>
      <c r="L437" s="240"/>
      <c r="M437" s="241"/>
      <c r="N437" s="242"/>
      <c r="O437" s="242"/>
      <c r="P437" s="242"/>
      <c r="Q437" s="242"/>
      <c r="R437" s="242"/>
      <c r="S437" s="242"/>
      <c r="T437" s="243"/>
      <c r="AT437" s="244" t="s">
        <v>176</v>
      </c>
      <c r="AU437" s="244" t="s">
        <v>92</v>
      </c>
      <c r="AV437" s="13" t="s">
        <v>92</v>
      </c>
      <c r="AW437" s="13" t="s">
        <v>48</v>
      </c>
      <c r="AX437" s="13" t="s">
        <v>85</v>
      </c>
      <c r="AY437" s="244" t="s">
        <v>163</v>
      </c>
    </row>
    <row r="438" spans="2:65" s="12" customFormat="1" ht="13.5">
      <c r="B438" s="222"/>
      <c r="C438" s="223"/>
      <c r="D438" s="218" t="s">
        <v>176</v>
      </c>
      <c r="E438" s="224" t="s">
        <v>50</v>
      </c>
      <c r="F438" s="225" t="s">
        <v>380</v>
      </c>
      <c r="G438" s="223"/>
      <c r="H438" s="226" t="s">
        <v>50</v>
      </c>
      <c r="I438" s="227"/>
      <c r="J438" s="223"/>
      <c r="K438" s="223"/>
      <c r="L438" s="228"/>
      <c r="M438" s="229"/>
      <c r="N438" s="230"/>
      <c r="O438" s="230"/>
      <c r="P438" s="230"/>
      <c r="Q438" s="230"/>
      <c r="R438" s="230"/>
      <c r="S438" s="230"/>
      <c r="T438" s="231"/>
      <c r="AT438" s="232" t="s">
        <v>176</v>
      </c>
      <c r="AU438" s="232" t="s">
        <v>92</v>
      </c>
      <c r="AV438" s="12" t="s">
        <v>25</v>
      </c>
      <c r="AW438" s="12" t="s">
        <v>48</v>
      </c>
      <c r="AX438" s="12" t="s">
        <v>85</v>
      </c>
      <c r="AY438" s="232" t="s">
        <v>163</v>
      </c>
    </row>
    <row r="439" spans="2:65" s="13" customFormat="1" ht="13.5">
      <c r="B439" s="233"/>
      <c r="C439" s="234"/>
      <c r="D439" s="235" t="s">
        <v>176</v>
      </c>
      <c r="E439" s="236" t="s">
        <v>50</v>
      </c>
      <c r="F439" s="237" t="s">
        <v>226</v>
      </c>
      <c r="G439" s="234"/>
      <c r="H439" s="238">
        <v>14</v>
      </c>
      <c r="I439" s="239"/>
      <c r="J439" s="234"/>
      <c r="K439" s="234"/>
      <c r="L439" s="240"/>
      <c r="M439" s="241"/>
      <c r="N439" s="242"/>
      <c r="O439" s="242"/>
      <c r="P439" s="242"/>
      <c r="Q439" s="242"/>
      <c r="R439" s="242"/>
      <c r="S439" s="242"/>
      <c r="T439" s="243"/>
      <c r="AT439" s="244" t="s">
        <v>176</v>
      </c>
      <c r="AU439" s="244" t="s">
        <v>92</v>
      </c>
      <c r="AV439" s="13" t="s">
        <v>92</v>
      </c>
      <c r="AW439" s="13" t="s">
        <v>48</v>
      </c>
      <c r="AX439" s="13" t="s">
        <v>85</v>
      </c>
      <c r="AY439" s="244" t="s">
        <v>163</v>
      </c>
    </row>
    <row r="440" spans="2:65" s="1" customFormat="1" ht="31.5" customHeight="1">
      <c r="B440" s="43"/>
      <c r="C440" s="206" t="s">
        <v>696</v>
      </c>
      <c r="D440" s="206" t="s">
        <v>166</v>
      </c>
      <c r="E440" s="207" t="s">
        <v>697</v>
      </c>
      <c r="F440" s="208" t="s">
        <v>698</v>
      </c>
      <c r="G440" s="209" t="s">
        <v>198</v>
      </c>
      <c r="H440" s="210">
        <v>45</v>
      </c>
      <c r="I440" s="211"/>
      <c r="J440" s="212">
        <f>ROUND(I440*H440,2)</f>
        <v>0</v>
      </c>
      <c r="K440" s="208" t="s">
        <v>170</v>
      </c>
      <c r="L440" s="63"/>
      <c r="M440" s="213" t="s">
        <v>50</v>
      </c>
      <c r="N440" s="214" t="s">
        <v>56</v>
      </c>
      <c r="O440" s="44"/>
      <c r="P440" s="215">
        <f>O440*H440</f>
        <v>0</v>
      </c>
      <c r="Q440" s="215">
        <v>0</v>
      </c>
      <c r="R440" s="215">
        <f>Q440*H440</f>
        <v>0</v>
      </c>
      <c r="S440" s="215">
        <v>0</v>
      </c>
      <c r="T440" s="216">
        <f>S440*H440</f>
        <v>0</v>
      </c>
      <c r="AR440" s="25" t="s">
        <v>120</v>
      </c>
      <c r="AT440" s="25" t="s">
        <v>166</v>
      </c>
      <c r="AU440" s="25" t="s">
        <v>92</v>
      </c>
      <c r="AY440" s="25" t="s">
        <v>163</v>
      </c>
      <c r="BE440" s="217">
        <f>IF(N440="základní",J440,0)</f>
        <v>0</v>
      </c>
      <c r="BF440" s="217">
        <f>IF(N440="snížená",J440,0)</f>
        <v>0</v>
      </c>
      <c r="BG440" s="217">
        <f>IF(N440="zákl. přenesená",J440,0)</f>
        <v>0</v>
      </c>
      <c r="BH440" s="217">
        <f>IF(N440="sníž. přenesená",J440,0)</f>
        <v>0</v>
      </c>
      <c r="BI440" s="217">
        <f>IF(N440="nulová",J440,0)</f>
        <v>0</v>
      </c>
      <c r="BJ440" s="25" t="s">
        <v>25</v>
      </c>
      <c r="BK440" s="217">
        <f>ROUND(I440*H440,2)</f>
        <v>0</v>
      </c>
      <c r="BL440" s="25" t="s">
        <v>120</v>
      </c>
      <c r="BM440" s="25" t="s">
        <v>699</v>
      </c>
    </row>
    <row r="441" spans="2:65" s="1" customFormat="1" ht="40.5">
      <c r="B441" s="43"/>
      <c r="C441" s="65"/>
      <c r="D441" s="218" t="s">
        <v>172</v>
      </c>
      <c r="E441" s="65"/>
      <c r="F441" s="219" t="s">
        <v>700</v>
      </c>
      <c r="G441" s="65"/>
      <c r="H441" s="65"/>
      <c r="I441" s="174"/>
      <c r="J441" s="65"/>
      <c r="K441" s="65"/>
      <c r="L441" s="63"/>
      <c r="M441" s="220"/>
      <c r="N441" s="44"/>
      <c r="O441" s="44"/>
      <c r="P441" s="44"/>
      <c r="Q441" s="44"/>
      <c r="R441" s="44"/>
      <c r="S441" s="44"/>
      <c r="T441" s="80"/>
      <c r="AT441" s="25" t="s">
        <v>172</v>
      </c>
      <c r="AU441" s="25" t="s">
        <v>92</v>
      </c>
    </row>
    <row r="442" spans="2:65" s="1" customFormat="1" ht="67.5">
      <c r="B442" s="43"/>
      <c r="C442" s="65"/>
      <c r="D442" s="218" t="s">
        <v>174</v>
      </c>
      <c r="E442" s="65"/>
      <c r="F442" s="221" t="s">
        <v>701</v>
      </c>
      <c r="G442" s="65"/>
      <c r="H442" s="65"/>
      <c r="I442" s="174"/>
      <c r="J442" s="65"/>
      <c r="K442" s="65"/>
      <c r="L442" s="63"/>
      <c r="M442" s="220"/>
      <c r="N442" s="44"/>
      <c r="O442" s="44"/>
      <c r="P442" s="44"/>
      <c r="Q442" s="44"/>
      <c r="R442" s="44"/>
      <c r="S442" s="44"/>
      <c r="T442" s="80"/>
      <c r="AT442" s="25" t="s">
        <v>174</v>
      </c>
      <c r="AU442" s="25" t="s">
        <v>92</v>
      </c>
    </row>
    <row r="443" spans="2:65" s="12" customFormat="1" ht="13.5">
      <c r="B443" s="222"/>
      <c r="C443" s="223"/>
      <c r="D443" s="218" t="s">
        <v>176</v>
      </c>
      <c r="E443" s="224" t="s">
        <v>50</v>
      </c>
      <c r="F443" s="225" t="s">
        <v>549</v>
      </c>
      <c r="G443" s="223"/>
      <c r="H443" s="226" t="s">
        <v>50</v>
      </c>
      <c r="I443" s="227"/>
      <c r="J443" s="223"/>
      <c r="K443" s="223"/>
      <c r="L443" s="228"/>
      <c r="M443" s="229"/>
      <c r="N443" s="230"/>
      <c r="O443" s="230"/>
      <c r="P443" s="230"/>
      <c r="Q443" s="230"/>
      <c r="R443" s="230"/>
      <c r="S443" s="230"/>
      <c r="T443" s="231"/>
      <c r="AT443" s="232" t="s">
        <v>176</v>
      </c>
      <c r="AU443" s="232" t="s">
        <v>92</v>
      </c>
      <c r="AV443" s="12" t="s">
        <v>25</v>
      </c>
      <c r="AW443" s="12" t="s">
        <v>48</v>
      </c>
      <c r="AX443" s="12" t="s">
        <v>85</v>
      </c>
      <c r="AY443" s="232" t="s">
        <v>163</v>
      </c>
    </row>
    <row r="444" spans="2:65" s="13" customFormat="1" ht="13.5">
      <c r="B444" s="233"/>
      <c r="C444" s="234"/>
      <c r="D444" s="218" t="s">
        <v>176</v>
      </c>
      <c r="E444" s="245" t="s">
        <v>50</v>
      </c>
      <c r="F444" s="246" t="s">
        <v>341</v>
      </c>
      <c r="G444" s="234"/>
      <c r="H444" s="247">
        <v>25</v>
      </c>
      <c r="I444" s="239"/>
      <c r="J444" s="234"/>
      <c r="K444" s="234"/>
      <c r="L444" s="240"/>
      <c r="M444" s="241"/>
      <c r="N444" s="242"/>
      <c r="O444" s="242"/>
      <c r="P444" s="242"/>
      <c r="Q444" s="242"/>
      <c r="R444" s="242"/>
      <c r="S444" s="242"/>
      <c r="T444" s="243"/>
      <c r="AT444" s="244" t="s">
        <v>176</v>
      </c>
      <c r="AU444" s="244" t="s">
        <v>92</v>
      </c>
      <c r="AV444" s="13" t="s">
        <v>92</v>
      </c>
      <c r="AW444" s="13" t="s">
        <v>48</v>
      </c>
      <c r="AX444" s="13" t="s">
        <v>85</v>
      </c>
      <c r="AY444" s="244" t="s">
        <v>163</v>
      </c>
    </row>
    <row r="445" spans="2:65" s="12" customFormat="1" ht="13.5">
      <c r="B445" s="222"/>
      <c r="C445" s="223"/>
      <c r="D445" s="218" t="s">
        <v>176</v>
      </c>
      <c r="E445" s="224" t="s">
        <v>50</v>
      </c>
      <c r="F445" s="225" t="s">
        <v>395</v>
      </c>
      <c r="G445" s="223"/>
      <c r="H445" s="226" t="s">
        <v>50</v>
      </c>
      <c r="I445" s="227"/>
      <c r="J445" s="223"/>
      <c r="K445" s="223"/>
      <c r="L445" s="228"/>
      <c r="M445" s="229"/>
      <c r="N445" s="230"/>
      <c r="O445" s="230"/>
      <c r="P445" s="230"/>
      <c r="Q445" s="230"/>
      <c r="R445" s="230"/>
      <c r="S445" s="230"/>
      <c r="T445" s="231"/>
      <c r="AT445" s="232" t="s">
        <v>176</v>
      </c>
      <c r="AU445" s="232" t="s">
        <v>92</v>
      </c>
      <c r="AV445" s="12" t="s">
        <v>25</v>
      </c>
      <c r="AW445" s="12" t="s">
        <v>48</v>
      </c>
      <c r="AX445" s="12" t="s">
        <v>85</v>
      </c>
      <c r="AY445" s="232" t="s">
        <v>163</v>
      </c>
    </row>
    <row r="446" spans="2:65" s="13" customFormat="1" ht="13.5">
      <c r="B446" s="233"/>
      <c r="C446" s="234"/>
      <c r="D446" s="235" t="s">
        <v>176</v>
      </c>
      <c r="E446" s="236" t="s">
        <v>50</v>
      </c>
      <c r="F446" s="237" t="s">
        <v>305</v>
      </c>
      <c r="G446" s="234"/>
      <c r="H446" s="238">
        <v>20</v>
      </c>
      <c r="I446" s="239"/>
      <c r="J446" s="234"/>
      <c r="K446" s="234"/>
      <c r="L446" s="240"/>
      <c r="M446" s="241"/>
      <c r="N446" s="242"/>
      <c r="O446" s="242"/>
      <c r="P446" s="242"/>
      <c r="Q446" s="242"/>
      <c r="R446" s="242"/>
      <c r="S446" s="242"/>
      <c r="T446" s="243"/>
      <c r="AT446" s="244" t="s">
        <v>176</v>
      </c>
      <c r="AU446" s="244" t="s">
        <v>92</v>
      </c>
      <c r="AV446" s="13" t="s">
        <v>92</v>
      </c>
      <c r="AW446" s="13" t="s">
        <v>48</v>
      </c>
      <c r="AX446" s="13" t="s">
        <v>85</v>
      </c>
      <c r="AY446" s="244" t="s">
        <v>163</v>
      </c>
    </row>
    <row r="447" spans="2:65" s="1" customFormat="1" ht="22.5" customHeight="1">
      <c r="B447" s="43"/>
      <c r="C447" s="206" t="s">
        <v>702</v>
      </c>
      <c r="D447" s="206" t="s">
        <v>166</v>
      </c>
      <c r="E447" s="207" t="s">
        <v>703</v>
      </c>
      <c r="F447" s="208" t="s">
        <v>704</v>
      </c>
      <c r="G447" s="209" t="s">
        <v>198</v>
      </c>
      <c r="H447" s="210">
        <v>12</v>
      </c>
      <c r="I447" s="211"/>
      <c r="J447" s="212">
        <f>ROUND(I447*H447,2)</f>
        <v>0</v>
      </c>
      <c r="K447" s="208" t="s">
        <v>170</v>
      </c>
      <c r="L447" s="63"/>
      <c r="M447" s="213" t="s">
        <v>50</v>
      </c>
      <c r="N447" s="214" t="s">
        <v>56</v>
      </c>
      <c r="O447" s="44"/>
      <c r="P447" s="215">
        <f>O447*H447</f>
        <v>0</v>
      </c>
      <c r="Q447" s="215">
        <v>0</v>
      </c>
      <c r="R447" s="215">
        <f>Q447*H447</f>
        <v>0</v>
      </c>
      <c r="S447" s="215">
        <v>0.23499999999999999</v>
      </c>
      <c r="T447" s="216">
        <f>S447*H447</f>
        <v>2.82</v>
      </c>
      <c r="AR447" s="25" t="s">
        <v>120</v>
      </c>
      <c r="AT447" s="25" t="s">
        <v>166</v>
      </c>
      <c r="AU447" s="25" t="s">
        <v>92</v>
      </c>
      <c r="AY447" s="25" t="s">
        <v>163</v>
      </c>
      <c r="BE447" s="217">
        <f>IF(N447="základní",J447,0)</f>
        <v>0</v>
      </c>
      <c r="BF447" s="217">
        <f>IF(N447="snížená",J447,0)</f>
        <v>0</v>
      </c>
      <c r="BG447" s="217">
        <f>IF(N447="zákl. přenesená",J447,0)</f>
        <v>0</v>
      </c>
      <c r="BH447" s="217">
        <f>IF(N447="sníž. přenesená",J447,0)</f>
        <v>0</v>
      </c>
      <c r="BI447" s="217">
        <f>IF(N447="nulová",J447,0)</f>
        <v>0</v>
      </c>
      <c r="BJ447" s="25" t="s">
        <v>25</v>
      </c>
      <c r="BK447" s="217">
        <f>ROUND(I447*H447,2)</f>
        <v>0</v>
      </c>
      <c r="BL447" s="25" t="s">
        <v>120</v>
      </c>
      <c r="BM447" s="25" t="s">
        <v>705</v>
      </c>
    </row>
    <row r="448" spans="2:65" s="1" customFormat="1" ht="40.5">
      <c r="B448" s="43"/>
      <c r="C448" s="65"/>
      <c r="D448" s="218" t="s">
        <v>172</v>
      </c>
      <c r="E448" s="65"/>
      <c r="F448" s="219" t="s">
        <v>706</v>
      </c>
      <c r="G448" s="65"/>
      <c r="H448" s="65"/>
      <c r="I448" s="174"/>
      <c r="J448" s="65"/>
      <c r="K448" s="65"/>
      <c r="L448" s="63"/>
      <c r="M448" s="220"/>
      <c r="N448" s="44"/>
      <c r="O448" s="44"/>
      <c r="P448" s="44"/>
      <c r="Q448" s="44"/>
      <c r="R448" s="44"/>
      <c r="S448" s="44"/>
      <c r="T448" s="80"/>
      <c r="AT448" s="25" t="s">
        <v>172</v>
      </c>
      <c r="AU448" s="25" t="s">
        <v>92</v>
      </c>
    </row>
    <row r="449" spans="2:65" s="1" customFormat="1" ht="175.5">
      <c r="B449" s="43"/>
      <c r="C449" s="65"/>
      <c r="D449" s="218" t="s">
        <v>174</v>
      </c>
      <c r="E449" s="65"/>
      <c r="F449" s="221" t="s">
        <v>353</v>
      </c>
      <c r="G449" s="65"/>
      <c r="H449" s="65"/>
      <c r="I449" s="174"/>
      <c r="J449" s="65"/>
      <c r="K449" s="65"/>
      <c r="L449" s="63"/>
      <c r="M449" s="220"/>
      <c r="N449" s="44"/>
      <c r="O449" s="44"/>
      <c r="P449" s="44"/>
      <c r="Q449" s="44"/>
      <c r="R449" s="44"/>
      <c r="S449" s="44"/>
      <c r="T449" s="80"/>
      <c r="AT449" s="25" t="s">
        <v>174</v>
      </c>
      <c r="AU449" s="25" t="s">
        <v>92</v>
      </c>
    </row>
    <row r="450" spans="2:65" s="12" customFormat="1" ht="13.5">
      <c r="B450" s="222"/>
      <c r="C450" s="223"/>
      <c r="D450" s="218" t="s">
        <v>176</v>
      </c>
      <c r="E450" s="224" t="s">
        <v>50</v>
      </c>
      <c r="F450" s="225" t="s">
        <v>382</v>
      </c>
      <c r="G450" s="223"/>
      <c r="H450" s="226" t="s">
        <v>50</v>
      </c>
      <c r="I450" s="227"/>
      <c r="J450" s="223"/>
      <c r="K450" s="223"/>
      <c r="L450" s="228"/>
      <c r="M450" s="229"/>
      <c r="N450" s="230"/>
      <c r="O450" s="230"/>
      <c r="P450" s="230"/>
      <c r="Q450" s="230"/>
      <c r="R450" s="230"/>
      <c r="S450" s="230"/>
      <c r="T450" s="231"/>
      <c r="AT450" s="232" t="s">
        <v>176</v>
      </c>
      <c r="AU450" s="232" t="s">
        <v>92</v>
      </c>
      <c r="AV450" s="12" t="s">
        <v>25</v>
      </c>
      <c r="AW450" s="12" t="s">
        <v>48</v>
      </c>
      <c r="AX450" s="12" t="s">
        <v>85</v>
      </c>
      <c r="AY450" s="232" t="s">
        <v>163</v>
      </c>
    </row>
    <row r="451" spans="2:65" s="13" customFormat="1" ht="13.5">
      <c r="B451" s="233"/>
      <c r="C451" s="234"/>
      <c r="D451" s="235" t="s">
        <v>176</v>
      </c>
      <c r="E451" s="236" t="s">
        <v>50</v>
      </c>
      <c r="F451" s="237" t="s">
        <v>245</v>
      </c>
      <c r="G451" s="234"/>
      <c r="H451" s="238">
        <v>12</v>
      </c>
      <c r="I451" s="239"/>
      <c r="J451" s="234"/>
      <c r="K451" s="234"/>
      <c r="L451" s="240"/>
      <c r="M451" s="241"/>
      <c r="N451" s="242"/>
      <c r="O451" s="242"/>
      <c r="P451" s="242"/>
      <c r="Q451" s="242"/>
      <c r="R451" s="242"/>
      <c r="S451" s="242"/>
      <c r="T451" s="243"/>
      <c r="AT451" s="244" t="s">
        <v>176</v>
      </c>
      <c r="AU451" s="244" t="s">
        <v>92</v>
      </c>
      <c r="AV451" s="13" t="s">
        <v>92</v>
      </c>
      <c r="AW451" s="13" t="s">
        <v>48</v>
      </c>
      <c r="AX451" s="13" t="s">
        <v>85</v>
      </c>
      <c r="AY451" s="244" t="s">
        <v>163</v>
      </c>
    </row>
    <row r="452" spans="2:65" s="1" customFormat="1" ht="22.5" customHeight="1">
      <c r="B452" s="43"/>
      <c r="C452" s="206" t="s">
        <v>707</v>
      </c>
      <c r="D452" s="206" t="s">
        <v>166</v>
      </c>
      <c r="E452" s="207" t="s">
        <v>391</v>
      </c>
      <c r="F452" s="208" t="s">
        <v>392</v>
      </c>
      <c r="G452" s="209" t="s">
        <v>198</v>
      </c>
      <c r="H452" s="210">
        <v>2</v>
      </c>
      <c r="I452" s="211"/>
      <c r="J452" s="212">
        <f>ROUND(I452*H452,2)</f>
        <v>0</v>
      </c>
      <c r="K452" s="208" t="s">
        <v>170</v>
      </c>
      <c r="L452" s="63"/>
      <c r="M452" s="213" t="s">
        <v>50</v>
      </c>
      <c r="N452" s="214" t="s">
        <v>56</v>
      </c>
      <c r="O452" s="44"/>
      <c r="P452" s="215">
        <f>O452*H452</f>
        <v>0</v>
      </c>
      <c r="Q452" s="215">
        <v>0</v>
      </c>
      <c r="R452" s="215">
        <f>Q452*H452</f>
        <v>0</v>
      </c>
      <c r="S452" s="215">
        <v>0.255</v>
      </c>
      <c r="T452" s="216">
        <f>S452*H452</f>
        <v>0.51</v>
      </c>
      <c r="AR452" s="25" t="s">
        <v>120</v>
      </c>
      <c r="AT452" s="25" t="s">
        <v>166</v>
      </c>
      <c r="AU452" s="25" t="s">
        <v>92</v>
      </c>
      <c r="AY452" s="25" t="s">
        <v>163</v>
      </c>
      <c r="BE452" s="217">
        <f>IF(N452="základní",J452,0)</f>
        <v>0</v>
      </c>
      <c r="BF452" s="217">
        <f>IF(N452="snížená",J452,0)</f>
        <v>0</v>
      </c>
      <c r="BG452" s="217">
        <f>IF(N452="zákl. přenesená",J452,0)</f>
        <v>0</v>
      </c>
      <c r="BH452" s="217">
        <f>IF(N452="sníž. přenesená",J452,0)</f>
        <v>0</v>
      </c>
      <c r="BI452" s="217">
        <f>IF(N452="nulová",J452,0)</f>
        <v>0</v>
      </c>
      <c r="BJ452" s="25" t="s">
        <v>25</v>
      </c>
      <c r="BK452" s="217">
        <f>ROUND(I452*H452,2)</f>
        <v>0</v>
      </c>
      <c r="BL452" s="25" t="s">
        <v>120</v>
      </c>
      <c r="BM452" s="25" t="s">
        <v>708</v>
      </c>
    </row>
    <row r="453" spans="2:65" s="1" customFormat="1" ht="54">
      <c r="B453" s="43"/>
      <c r="C453" s="65"/>
      <c r="D453" s="218" t="s">
        <v>172</v>
      </c>
      <c r="E453" s="65"/>
      <c r="F453" s="219" t="s">
        <v>394</v>
      </c>
      <c r="G453" s="65"/>
      <c r="H453" s="65"/>
      <c r="I453" s="174"/>
      <c r="J453" s="65"/>
      <c r="K453" s="65"/>
      <c r="L453" s="63"/>
      <c r="M453" s="220"/>
      <c r="N453" s="44"/>
      <c r="O453" s="44"/>
      <c r="P453" s="44"/>
      <c r="Q453" s="44"/>
      <c r="R453" s="44"/>
      <c r="S453" s="44"/>
      <c r="T453" s="80"/>
      <c r="AT453" s="25" t="s">
        <v>172</v>
      </c>
      <c r="AU453" s="25" t="s">
        <v>92</v>
      </c>
    </row>
    <row r="454" spans="2:65" s="1" customFormat="1" ht="175.5">
      <c r="B454" s="43"/>
      <c r="C454" s="65"/>
      <c r="D454" s="218" t="s">
        <v>174</v>
      </c>
      <c r="E454" s="65"/>
      <c r="F454" s="221" t="s">
        <v>353</v>
      </c>
      <c r="G454" s="65"/>
      <c r="H454" s="65"/>
      <c r="I454" s="174"/>
      <c r="J454" s="65"/>
      <c r="K454" s="65"/>
      <c r="L454" s="63"/>
      <c r="M454" s="220"/>
      <c r="N454" s="44"/>
      <c r="O454" s="44"/>
      <c r="P454" s="44"/>
      <c r="Q454" s="44"/>
      <c r="R454" s="44"/>
      <c r="S454" s="44"/>
      <c r="T454" s="80"/>
      <c r="AT454" s="25" t="s">
        <v>174</v>
      </c>
      <c r="AU454" s="25" t="s">
        <v>92</v>
      </c>
    </row>
    <row r="455" spans="2:65" s="12" customFormat="1" ht="13.5">
      <c r="B455" s="222"/>
      <c r="C455" s="223"/>
      <c r="D455" s="218" t="s">
        <v>176</v>
      </c>
      <c r="E455" s="224" t="s">
        <v>50</v>
      </c>
      <c r="F455" s="225" t="s">
        <v>317</v>
      </c>
      <c r="G455" s="223"/>
      <c r="H455" s="226" t="s">
        <v>50</v>
      </c>
      <c r="I455" s="227"/>
      <c r="J455" s="223"/>
      <c r="K455" s="223"/>
      <c r="L455" s="228"/>
      <c r="M455" s="229"/>
      <c r="N455" s="230"/>
      <c r="O455" s="230"/>
      <c r="P455" s="230"/>
      <c r="Q455" s="230"/>
      <c r="R455" s="230"/>
      <c r="S455" s="230"/>
      <c r="T455" s="231"/>
      <c r="AT455" s="232" t="s">
        <v>176</v>
      </c>
      <c r="AU455" s="232" t="s">
        <v>92</v>
      </c>
      <c r="AV455" s="12" t="s">
        <v>25</v>
      </c>
      <c r="AW455" s="12" t="s">
        <v>48</v>
      </c>
      <c r="AX455" s="12" t="s">
        <v>85</v>
      </c>
      <c r="AY455" s="232" t="s">
        <v>163</v>
      </c>
    </row>
    <row r="456" spans="2:65" s="13" customFormat="1" ht="13.5">
      <c r="B456" s="233"/>
      <c r="C456" s="234"/>
      <c r="D456" s="235" t="s">
        <v>176</v>
      </c>
      <c r="E456" s="236" t="s">
        <v>50</v>
      </c>
      <c r="F456" s="237" t="s">
        <v>92</v>
      </c>
      <c r="G456" s="234"/>
      <c r="H456" s="238">
        <v>2</v>
      </c>
      <c r="I456" s="239"/>
      <c r="J456" s="234"/>
      <c r="K456" s="234"/>
      <c r="L456" s="240"/>
      <c r="M456" s="241"/>
      <c r="N456" s="242"/>
      <c r="O456" s="242"/>
      <c r="P456" s="242"/>
      <c r="Q456" s="242"/>
      <c r="R456" s="242"/>
      <c r="S456" s="242"/>
      <c r="T456" s="243"/>
      <c r="AT456" s="244" t="s">
        <v>176</v>
      </c>
      <c r="AU456" s="244" t="s">
        <v>92</v>
      </c>
      <c r="AV456" s="13" t="s">
        <v>92</v>
      </c>
      <c r="AW456" s="13" t="s">
        <v>48</v>
      </c>
      <c r="AX456" s="13" t="s">
        <v>85</v>
      </c>
      <c r="AY456" s="244" t="s">
        <v>163</v>
      </c>
    </row>
    <row r="457" spans="2:65" s="1" customFormat="1" ht="22.5" customHeight="1">
      <c r="B457" s="43"/>
      <c r="C457" s="206" t="s">
        <v>610</v>
      </c>
      <c r="D457" s="206" t="s">
        <v>166</v>
      </c>
      <c r="E457" s="207" t="s">
        <v>709</v>
      </c>
      <c r="F457" s="208" t="s">
        <v>710</v>
      </c>
      <c r="G457" s="209" t="s">
        <v>198</v>
      </c>
      <c r="H457" s="210">
        <v>11</v>
      </c>
      <c r="I457" s="211"/>
      <c r="J457" s="212">
        <f>ROUND(I457*H457,2)</f>
        <v>0</v>
      </c>
      <c r="K457" s="208" t="s">
        <v>170</v>
      </c>
      <c r="L457" s="63"/>
      <c r="M457" s="213" t="s">
        <v>50</v>
      </c>
      <c r="N457" s="214" t="s">
        <v>56</v>
      </c>
      <c r="O457" s="44"/>
      <c r="P457" s="215">
        <f>O457*H457</f>
        <v>0</v>
      </c>
      <c r="Q457" s="215">
        <v>0</v>
      </c>
      <c r="R457" s="215">
        <f>Q457*H457</f>
        <v>0</v>
      </c>
      <c r="S457" s="215">
        <v>0.32</v>
      </c>
      <c r="T457" s="216">
        <f>S457*H457</f>
        <v>3.52</v>
      </c>
      <c r="AR457" s="25" t="s">
        <v>120</v>
      </c>
      <c r="AT457" s="25" t="s">
        <v>166</v>
      </c>
      <c r="AU457" s="25" t="s">
        <v>92</v>
      </c>
      <c r="AY457" s="25" t="s">
        <v>163</v>
      </c>
      <c r="BE457" s="217">
        <f>IF(N457="základní",J457,0)</f>
        <v>0</v>
      </c>
      <c r="BF457" s="217">
        <f>IF(N457="snížená",J457,0)</f>
        <v>0</v>
      </c>
      <c r="BG457" s="217">
        <f>IF(N457="zákl. přenesená",J457,0)</f>
        <v>0</v>
      </c>
      <c r="BH457" s="217">
        <f>IF(N457="sníž. přenesená",J457,0)</f>
        <v>0</v>
      </c>
      <c r="BI457" s="217">
        <f>IF(N457="nulová",J457,0)</f>
        <v>0</v>
      </c>
      <c r="BJ457" s="25" t="s">
        <v>25</v>
      </c>
      <c r="BK457" s="217">
        <f>ROUND(I457*H457,2)</f>
        <v>0</v>
      </c>
      <c r="BL457" s="25" t="s">
        <v>120</v>
      </c>
      <c r="BM457" s="25" t="s">
        <v>711</v>
      </c>
    </row>
    <row r="458" spans="2:65" s="1" customFormat="1" ht="40.5">
      <c r="B458" s="43"/>
      <c r="C458" s="65"/>
      <c r="D458" s="218" t="s">
        <v>172</v>
      </c>
      <c r="E458" s="65"/>
      <c r="F458" s="219" t="s">
        <v>712</v>
      </c>
      <c r="G458" s="65"/>
      <c r="H458" s="65"/>
      <c r="I458" s="174"/>
      <c r="J458" s="65"/>
      <c r="K458" s="65"/>
      <c r="L458" s="63"/>
      <c r="M458" s="220"/>
      <c r="N458" s="44"/>
      <c r="O458" s="44"/>
      <c r="P458" s="44"/>
      <c r="Q458" s="44"/>
      <c r="R458" s="44"/>
      <c r="S458" s="44"/>
      <c r="T458" s="80"/>
      <c r="AT458" s="25" t="s">
        <v>172</v>
      </c>
      <c r="AU458" s="25" t="s">
        <v>92</v>
      </c>
    </row>
    <row r="459" spans="2:65" s="1" customFormat="1" ht="175.5">
      <c r="B459" s="43"/>
      <c r="C459" s="65"/>
      <c r="D459" s="218" t="s">
        <v>174</v>
      </c>
      <c r="E459" s="65"/>
      <c r="F459" s="221" t="s">
        <v>353</v>
      </c>
      <c r="G459" s="65"/>
      <c r="H459" s="65"/>
      <c r="I459" s="174"/>
      <c r="J459" s="65"/>
      <c r="K459" s="65"/>
      <c r="L459" s="63"/>
      <c r="M459" s="220"/>
      <c r="N459" s="44"/>
      <c r="O459" s="44"/>
      <c r="P459" s="44"/>
      <c r="Q459" s="44"/>
      <c r="R459" s="44"/>
      <c r="S459" s="44"/>
      <c r="T459" s="80"/>
      <c r="AT459" s="25" t="s">
        <v>174</v>
      </c>
      <c r="AU459" s="25" t="s">
        <v>92</v>
      </c>
    </row>
    <row r="460" spans="2:65" s="12" customFormat="1" ht="13.5">
      <c r="B460" s="222"/>
      <c r="C460" s="223"/>
      <c r="D460" s="218" t="s">
        <v>176</v>
      </c>
      <c r="E460" s="224" t="s">
        <v>50</v>
      </c>
      <c r="F460" s="225" t="s">
        <v>276</v>
      </c>
      <c r="G460" s="223"/>
      <c r="H460" s="226" t="s">
        <v>50</v>
      </c>
      <c r="I460" s="227"/>
      <c r="J460" s="223"/>
      <c r="K460" s="223"/>
      <c r="L460" s="228"/>
      <c r="M460" s="229"/>
      <c r="N460" s="230"/>
      <c r="O460" s="230"/>
      <c r="P460" s="230"/>
      <c r="Q460" s="230"/>
      <c r="R460" s="230"/>
      <c r="S460" s="230"/>
      <c r="T460" s="231"/>
      <c r="AT460" s="232" t="s">
        <v>176</v>
      </c>
      <c r="AU460" s="232" t="s">
        <v>92</v>
      </c>
      <c r="AV460" s="12" t="s">
        <v>25</v>
      </c>
      <c r="AW460" s="12" t="s">
        <v>48</v>
      </c>
      <c r="AX460" s="12" t="s">
        <v>85</v>
      </c>
      <c r="AY460" s="232" t="s">
        <v>163</v>
      </c>
    </row>
    <row r="461" spans="2:65" s="13" customFormat="1" ht="13.5">
      <c r="B461" s="233"/>
      <c r="C461" s="234"/>
      <c r="D461" s="235" t="s">
        <v>176</v>
      </c>
      <c r="E461" s="236" t="s">
        <v>50</v>
      </c>
      <c r="F461" s="237" t="s">
        <v>238</v>
      </c>
      <c r="G461" s="234"/>
      <c r="H461" s="238">
        <v>11</v>
      </c>
      <c r="I461" s="239"/>
      <c r="J461" s="234"/>
      <c r="K461" s="234"/>
      <c r="L461" s="240"/>
      <c r="M461" s="241"/>
      <c r="N461" s="242"/>
      <c r="O461" s="242"/>
      <c r="P461" s="242"/>
      <c r="Q461" s="242"/>
      <c r="R461" s="242"/>
      <c r="S461" s="242"/>
      <c r="T461" s="243"/>
      <c r="AT461" s="244" t="s">
        <v>176</v>
      </c>
      <c r="AU461" s="244" t="s">
        <v>92</v>
      </c>
      <c r="AV461" s="13" t="s">
        <v>92</v>
      </c>
      <c r="AW461" s="13" t="s">
        <v>48</v>
      </c>
      <c r="AX461" s="13" t="s">
        <v>85</v>
      </c>
      <c r="AY461" s="244" t="s">
        <v>163</v>
      </c>
    </row>
    <row r="462" spans="2:65" s="1" customFormat="1" ht="22.5" customHeight="1">
      <c r="B462" s="43"/>
      <c r="C462" s="206" t="s">
        <v>713</v>
      </c>
      <c r="D462" s="206" t="s">
        <v>166</v>
      </c>
      <c r="E462" s="207" t="s">
        <v>714</v>
      </c>
      <c r="F462" s="208" t="s">
        <v>715</v>
      </c>
      <c r="G462" s="209" t="s">
        <v>198</v>
      </c>
      <c r="H462" s="210">
        <v>11</v>
      </c>
      <c r="I462" s="211"/>
      <c r="J462" s="212">
        <f>ROUND(I462*H462,2)</f>
        <v>0</v>
      </c>
      <c r="K462" s="208" t="s">
        <v>170</v>
      </c>
      <c r="L462" s="63"/>
      <c r="M462" s="213" t="s">
        <v>50</v>
      </c>
      <c r="N462" s="214" t="s">
        <v>56</v>
      </c>
      <c r="O462" s="44"/>
      <c r="P462" s="215">
        <f>O462*H462</f>
        <v>0</v>
      </c>
      <c r="Q462" s="215">
        <v>0</v>
      </c>
      <c r="R462" s="215">
        <f>Q462*H462</f>
        <v>0</v>
      </c>
      <c r="S462" s="215">
        <v>0</v>
      </c>
      <c r="T462" s="216">
        <f>S462*H462</f>
        <v>0</v>
      </c>
      <c r="AR462" s="25" t="s">
        <v>120</v>
      </c>
      <c r="AT462" s="25" t="s">
        <v>166</v>
      </c>
      <c r="AU462" s="25" t="s">
        <v>92</v>
      </c>
      <c r="AY462" s="25" t="s">
        <v>163</v>
      </c>
      <c r="BE462" s="217">
        <f>IF(N462="základní",J462,0)</f>
        <v>0</v>
      </c>
      <c r="BF462" s="217">
        <f>IF(N462="snížená",J462,0)</f>
        <v>0</v>
      </c>
      <c r="BG462" s="217">
        <f>IF(N462="zákl. přenesená",J462,0)</f>
        <v>0</v>
      </c>
      <c r="BH462" s="217">
        <f>IF(N462="sníž. přenesená",J462,0)</f>
        <v>0</v>
      </c>
      <c r="BI462" s="217">
        <f>IF(N462="nulová",J462,0)</f>
        <v>0</v>
      </c>
      <c r="BJ462" s="25" t="s">
        <v>25</v>
      </c>
      <c r="BK462" s="217">
        <f>ROUND(I462*H462,2)</f>
        <v>0</v>
      </c>
      <c r="BL462" s="25" t="s">
        <v>120</v>
      </c>
      <c r="BM462" s="25" t="s">
        <v>716</v>
      </c>
    </row>
    <row r="463" spans="2:65" s="1" customFormat="1" ht="40.5">
      <c r="B463" s="43"/>
      <c r="C463" s="65"/>
      <c r="D463" s="218" t="s">
        <v>172</v>
      </c>
      <c r="E463" s="65"/>
      <c r="F463" s="219" t="s">
        <v>717</v>
      </c>
      <c r="G463" s="65"/>
      <c r="H463" s="65"/>
      <c r="I463" s="174"/>
      <c r="J463" s="65"/>
      <c r="K463" s="65"/>
      <c r="L463" s="63"/>
      <c r="M463" s="220"/>
      <c r="N463" s="44"/>
      <c r="O463" s="44"/>
      <c r="P463" s="44"/>
      <c r="Q463" s="44"/>
      <c r="R463" s="44"/>
      <c r="S463" s="44"/>
      <c r="T463" s="80"/>
      <c r="AT463" s="25" t="s">
        <v>172</v>
      </c>
      <c r="AU463" s="25" t="s">
        <v>92</v>
      </c>
    </row>
    <row r="464" spans="2:65" s="1" customFormat="1" ht="54">
      <c r="B464" s="43"/>
      <c r="C464" s="65"/>
      <c r="D464" s="218" t="s">
        <v>174</v>
      </c>
      <c r="E464" s="65"/>
      <c r="F464" s="221" t="s">
        <v>718</v>
      </c>
      <c r="G464" s="65"/>
      <c r="H464" s="65"/>
      <c r="I464" s="174"/>
      <c r="J464" s="65"/>
      <c r="K464" s="65"/>
      <c r="L464" s="63"/>
      <c r="M464" s="220"/>
      <c r="N464" s="44"/>
      <c r="O464" s="44"/>
      <c r="P464" s="44"/>
      <c r="Q464" s="44"/>
      <c r="R464" s="44"/>
      <c r="S464" s="44"/>
      <c r="T464" s="80"/>
      <c r="AT464" s="25" t="s">
        <v>174</v>
      </c>
      <c r="AU464" s="25" t="s">
        <v>92</v>
      </c>
    </row>
    <row r="465" spans="2:65" s="12" customFormat="1" ht="13.5">
      <c r="B465" s="222"/>
      <c r="C465" s="223"/>
      <c r="D465" s="218" t="s">
        <v>176</v>
      </c>
      <c r="E465" s="224" t="s">
        <v>50</v>
      </c>
      <c r="F465" s="225" t="s">
        <v>276</v>
      </c>
      <c r="G465" s="223"/>
      <c r="H465" s="226" t="s">
        <v>50</v>
      </c>
      <c r="I465" s="227"/>
      <c r="J465" s="223"/>
      <c r="K465" s="223"/>
      <c r="L465" s="228"/>
      <c r="M465" s="229"/>
      <c r="N465" s="230"/>
      <c r="O465" s="230"/>
      <c r="P465" s="230"/>
      <c r="Q465" s="230"/>
      <c r="R465" s="230"/>
      <c r="S465" s="230"/>
      <c r="T465" s="231"/>
      <c r="AT465" s="232" t="s">
        <v>176</v>
      </c>
      <c r="AU465" s="232" t="s">
        <v>92</v>
      </c>
      <c r="AV465" s="12" t="s">
        <v>25</v>
      </c>
      <c r="AW465" s="12" t="s">
        <v>48</v>
      </c>
      <c r="AX465" s="12" t="s">
        <v>85</v>
      </c>
      <c r="AY465" s="232" t="s">
        <v>163</v>
      </c>
    </row>
    <row r="466" spans="2:65" s="13" customFormat="1" ht="13.5">
      <c r="B466" s="233"/>
      <c r="C466" s="234"/>
      <c r="D466" s="235" t="s">
        <v>176</v>
      </c>
      <c r="E466" s="236" t="s">
        <v>50</v>
      </c>
      <c r="F466" s="237" t="s">
        <v>238</v>
      </c>
      <c r="G466" s="234"/>
      <c r="H466" s="238">
        <v>11</v>
      </c>
      <c r="I466" s="239"/>
      <c r="J466" s="234"/>
      <c r="K466" s="234"/>
      <c r="L466" s="240"/>
      <c r="M466" s="241"/>
      <c r="N466" s="242"/>
      <c r="O466" s="242"/>
      <c r="P466" s="242"/>
      <c r="Q466" s="242"/>
      <c r="R466" s="242"/>
      <c r="S466" s="242"/>
      <c r="T466" s="243"/>
      <c r="AT466" s="244" t="s">
        <v>176</v>
      </c>
      <c r="AU466" s="244" t="s">
        <v>92</v>
      </c>
      <c r="AV466" s="13" t="s">
        <v>92</v>
      </c>
      <c r="AW466" s="13" t="s">
        <v>48</v>
      </c>
      <c r="AX466" s="13" t="s">
        <v>85</v>
      </c>
      <c r="AY466" s="244" t="s">
        <v>163</v>
      </c>
    </row>
    <row r="467" spans="2:65" s="1" customFormat="1" ht="22.5" customHeight="1">
      <c r="B467" s="43"/>
      <c r="C467" s="206" t="s">
        <v>719</v>
      </c>
      <c r="D467" s="206" t="s">
        <v>166</v>
      </c>
      <c r="E467" s="207" t="s">
        <v>720</v>
      </c>
      <c r="F467" s="208" t="s">
        <v>721</v>
      </c>
      <c r="G467" s="209" t="s">
        <v>198</v>
      </c>
      <c r="H467" s="210">
        <v>14</v>
      </c>
      <c r="I467" s="211"/>
      <c r="J467" s="212">
        <f>ROUND(I467*H467,2)</f>
        <v>0</v>
      </c>
      <c r="K467" s="208" t="s">
        <v>170</v>
      </c>
      <c r="L467" s="63"/>
      <c r="M467" s="213" t="s">
        <v>50</v>
      </c>
      <c r="N467" s="214" t="s">
        <v>56</v>
      </c>
      <c r="O467" s="44"/>
      <c r="P467" s="215">
        <f>O467*H467</f>
        <v>0</v>
      </c>
      <c r="Q467" s="215">
        <v>0</v>
      </c>
      <c r="R467" s="215">
        <f>Q467*H467</f>
        <v>0</v>
      </c>
      <c r="S467" s="215">
        <v>0</v>
      </c>
      <c r="T467" s="216">
        <f>S467*H467</f>
        <v>0</v>
      </c>
      <c r="AR467" s="25" t="s">
        <v>120</v>
      </c>
      <c r="AT467" s="25" t="s">
        <v>166</v>
      </c>
      <c r="AU467" s="25" t="s">
        <v>92</v>
      </c>
      <c r="AY467" s="25" t="s">
        <v>163</v>
      </c>
      <c r="BE467" s="217">
        <f>IF(N467="základní",J467,0)</f>
        <v>0</v>
      </c>
      <c r="BF467" s="217">
        <f>IF(N467="snížená",J467,0)</f>
        <v>0</v>
      </c>
      <c r="BG467" s="217">
        <f>IF(N467="zákl. přenesená",J467,0)</f>
        <v>0</v>
      </c>
      <c r="BH467" s="217">
        <f>IF(N467="sníž. přenesená",J467,0)</f>
        <v>0</v>
      </c>
      <c r="BI467" s="217">
        <f>IF(N467="nulová",J467,0)</f>
        <v>0</v>
      </c>
      <c r="BJ467" s="25" t="s">
        <v>25</v>
      </c>
      <c r="BK467" s="217">
        <f>ROUND(I467*H467,2)</f>
        <v>0</v>
      </c>
      <c r="BL467" s="25" t="s">
        <v>120</v>
      </c>
      <c r="BM467" s="25" t="s">
        <v>722</v>
      </c>
    </row>
    <row r="468" spans="2:65" s="1" customFormat="1" ht="40.5">
      <c r="B468" s="43"/>
      <c r="C468" s="65"/>
      <c r="D468" s="218" t="s">
        <v>172</v>
      </c>
      <c r="E468" s="65"/>
      <c r="F468" s="219" t="s">
        <v>723</v>
      </c>
      <c r="G468" s="65"/>
      <c r="H468" s="65"/>
      <c r="I468" s="174"/>
      <c r="J468" s="65"/>
      <c r="K468" s="65"/>
      <c r="L468" s="63"/>
      <c r="M468" s="220"/>
      <c r="N468" s="44"/>
      <c r="O468" s="44"/>
      <c r="P468" s="44"/>
      <c r="Q468" s="44"/>
      <c r="R468" s="44"/>
      <c r="S468" s="44"/>
      <c r="T468" s="80"/>
      <c r="AT468" s="25" t="s">
        <v>172</v>
      </c>
      <c r="AU468" s="25" t="s">
        <v>92</v>
      </c>
    </row>
    <row r="469" spans="2:65" s="1" customFormat="1" ht="67.5">
      <c r="B469" s="43"/>
      <c r="C469" s="65"/>
      <c r="D469" s="218" t="s">
        <v>174</v>
      </c>
      <c r="E469" s="65"/>
      <c r="F469" s="221" t="s">
        <v>389</v>
      </c>
      <c r="G469" s="65"/>
      <c r="H469" s="65"/>
      <c r="I469" s="174"/>
      <c r="J469" s="65"/>
      <c r="K469" s="65"/>
      <c r="L469" s="63"/>
      <c r="M469" s="220"/>
      <c r="N469" s="44"/>
      <c r="O469" s="44"/>
      <c r="P469" s="44"/>
      <c r="Q469" s="44"/>
      <c r="R469" s="44"/>
      <c r="S469" s="44"/>
      <c r="T469" s="80"/>
      <c r="AT469" s="25" t="s">
        <v>174</v>
      </c>
      <c r="AU469" s="25" t="s">
        <v>92</v>
      </c>
    </row>
    <row r="470" spans="2:65" s="12" customFormat="1" ht="13.5">
      <c r="B470" s="222"/>
      <c r="C470" s="223"/>
      <c r="D470" s="218" t="s">
        <v>176</v>
      </c>
      <c r="E470" s="224" t="s">
        <v>50</v>
      </c>
      <c r="F470" s="225" t="s">
        <v>382</v>
      </c>
      <c r="G470" s="223"/>
      <c r="H470" s="226" t="s">
        <v>50</v>
      </c>
      <c r="I470" s="227"/>
      <c r="J470" s="223"/>
      <c r="K470" s="223"/>
      <c r="L470" s="228"/>
      <c r="M470" s="229"/>
      <c r="N470" s="230"/>
      <c r="O470" s="230"/>
      <c r="P470" s="230"/>
      <c r="Q470" s="230"/>
      <c r="R470" s="230"/>
      <c r="S470" s="230"/>
      <c r="T470" s="231"/>
      <c r="AT470" s="232" t="s">
        <v>176</v>
      </c>
      <c r="AU470" s="232" t="s">
        <v>92</v>
      </c>
      <c r="AV470" s="12" t="s">
        <v>25</v>
      </c>
      <c r="AW470" s="12" t="s">
        <v>48</v>
      </c>
      <c r="AX470" s="12" t="s">
        <v>85</v>
      </c>
      <c r="AY470" s="232" t="s">
        <v>163</v>
      </c>
    </row>
    <row r="471" spans="2:65" s="13" customFormat="1" ht="13.5">
      <c r="B471" s="233"/>
      <c r="C471" s="234"/>
      <c r="D471" s="218" t="s">
        <v>176</v>
      </c>
      <c r="E471" s="245" t="s">
        <v>50</v>
      </c>
      <c r="F471" s="246" t="s">
        <v>245</v>
      </c>
      <c r="G471" s="234"/>
      <c r="H471" s="247">
        <v>12</v>
      </c>
      <c r="I471" s="239"/>
      <c r="J471" s="234"/>
      <c r="K471" s="234"/>
      <c r="L471" s="240"/>
      <c r="M471" s="241"/>
      <c r="N471" s="242"/>
      <c r="O471" s="242"/>
      <c r="P471" s="242"/>
      <c r="Q471" s="242"/>
      <c r="R471" s="242"/>
      <c r="S471" s="242"/>
      <c r="T471" s="243"/>
      <c r="AT471" s="244" t="s">
        <v>176</v>
      </c>
      <c r="AU471" s="244" t="s">
        <v>92</v>
      </c>
      <c r="AV471" s="13" t="s">
        <v>92</v>
      </c>
      <c r="AW471" s="13" t="s">
        <v>48</v>
      </c>
      <c r="AX471" s="13" t="s">
        <v>85</v>
      </c>
      <c r="AY471" s="244" t="s">
        <v>163</v>
      </c>
    </row>
    <row r="472" spans="2:65" s="12" customFormat="1" ht="13.5">
      <c r="B472" s="222"/>
      <c r="C472" s="223"/>
      <c r="D472" s="218" t="s">
        <v>176</v>
      </c>
      <c r="E472" s="224" t="s">
        <v>50</v>
      </c>
      <c r="F472" s="225" t="s">
        <v>317</v>
      </c>
      <c r="G472" s="223"/>
      <c r="H472" s="226" t="s">
        <v>50</v>
      </c>
      <c r="I472" s="227"/>
      <c r="J472" s="223"/>
      <c r="K472" s="223"/>
      <c r="L472" s="228"/>
      <c r="M472" s="229"/>
      <c r="N472" s="230"/>
      <c r="O472" s="230"/>
      <c r="P472" s="230"/>
      <c r="Q472" s="230"/>
      <c r="R472" s="230"/>
      <c r="S472" s="230"/>
      <c r="T472" s="231"/>
      <c r="AT472" s="232" t="s">
        <v>176</v>
      </c>
      <c r="AU472" s="232" t="s">
        <v>92</v>
      </c>
      <c r="AV472" s="12" t="s">
        <v>25</v>
      </c>
      <c r="AW472" s="12" t="s">
        <v>48</v>
      </c>
      <c r="AX472" s="12" t="s">
        <v>85</v>
      </c>
      <c r="AY472" s="232" t="s">
        <v>163</v>
      </c>
    </row>
    <row r="473" spans="2:65" s="13" customFormat="1" ht="13.5">
      <c r="B473" s="233"/>
      <c r="C473" s="234"/>
      <c r="D473" s="235" t="s">
        <v>176</v>
      </c>
      <c r="E473" s="236" t="s">
        <v>50</v>
      </c>
      <c r="F473" s="237" t="s">
        <v>92</v>
      </c>
      <c r="G473" s="234"/>
      <c r="H473" s="238">
        <v>2</v>
      </c>
      <c r="I473" s="239"/>
      <c r="J473" s="234"/>
      <c r="K473" s="234"/>
      <c r="L473" s="240"/>
      <c r="M473" s="241"/>
      <c r="N473" s="242"/>
      <c r="O473" s="242"/>
      <c r="P473" s="242"/>
      <c r="Q473" s="242"/>
      <c r="R473" s="242"/>
      <c r="S473" s="242"/>
      <c r="T473" s="243"/>
      <c r="AT473" s="244" t="s">
        <v>176</v>
      </c>
      <c r="AU473" s="244" t="s">
        <v>92</v>
      </c>
      <c r="AV473" s="13" t="s">
        <v>92</v>
      </c>
      <c r="AW473" s="13" t="s">
        <v>48</v>
      </c>
      <c r="AX473" s="13" t="s">
        <v>85</v>
      </c>
      <c r="AY473" s="244" t="s">
        <v>163</v>
      </c>
    </row>
    <row r="474" spans="2:65" s="1" customFormat="1" ht="22.5" customHeight="1">
      <c r="B474" s="43"/>
      <c r="C474" s="206" t="s">
        <v>724</v>
      </c>
      <c r="D474" s="206" t="s">
        <v>166</v>
      </c>
      <c r="E474" s="207" t="s">
        <v>357</v>
      </c>
      <c r="F474" s="208" t="s">
        <v>358</v>
      </c>
      <c r="G474" s="209" t="s">
        <v>198</v>
      </c>
      <c r="H474" s="210">
        <v>48.1</v>
      </c>
      <c r="I474" s="211"/>
      <c r="J474" s="212">
        <f>ROUND(I474*H474,2)</f>
        <v>0</v>
      </c>
      <c r="K474" s="208" t="s">
        <v>170</v>
      </c>
      <c r="L474" s="63"/>
      <c r="M474" s="213" t="s">
        <v>50</v>
      </c>
      <c r="N474" s="214" t="s">
        <v>56</v>
      </c>
      <c r="O474" s="44"/>
      <c r="P474" s="215">
        <f>O474*H474</f>
        <v>0</v>
      </c>
      <c r="Q474" s="215">
        <v>0</v>
      </c>
      <c r="R474" s="215">
        <f>Q474*H474</f>
        <v>0</v>
      </c>
      <c r="S474" s="215">
        <v>0.185</v>
      </c>
      <c r="T474" s="216">
        <f>S474*H474</f>
        <v>8.8985000000000003</v>
      </c>
      <c r="AR474" s="25" t="s">
        <v>120</v>
      </c>
      <c r="AT474" s="25" t="s">
        <v>166</v>
      </c>
      <c r="AU474" s="25" t="s">
        <v>92</v>
      </c>
      <c r="AY474" s="25" t="s">
        <v>163</v>
      </c>
      <c r="BE474" s="217">
        <f>IF(N474="základní",J474,0)</f>
        <v>0</v>
      </c>
      <c r="BF474" s="217">
        <f>IF(N474="snížená",J474,0)</f>
        <v>0</v>
      </c>
      <c r="BG474" s="217">
        <f>IF(N474="zákl. přenesená",J474,0)</f>
        <v>0</v>
      </c>
      <c r="BH474" s="217">
        <f>IF(N474="sníž. přenesená",J474,0)</f>
        <v>0</v>
      </c>
      <c r="BI474" s="217">
        <f>IF(N474="nulová",J474,0)</f>
        <v>0</v>
      </c>
      <c r="BJ474" s="25" t="s">
        <v>25</v>
      </c>
      <c r="BK474" s="217">
        <f>ROUND(I474*H474,2)</f>
        <v>0</v>
      </c>
      <c r="BL474" s="25" t="s">
        <v>120</v>
      </c>
      <c r="BM474" s="25" t="s">
        <v>725</v>
      </c>
    </row>
    <row r="475" spans="2:65" s="1" customFormat="1" ht="40.5">
      <c r="B475" s="43"/>
      <c r="C475" s="65"/>
      <c r="D475" s="218" t="s">
        <v>172</v>
      </c>
      <c r="E475" s="65"/>
      <c r="F475" s="219" t="s">
        <v>360</v>
      </c>
      <c r="G475" s="65"/>
      <c r="H475" s="65"/>
      <c r="I475" s="174"/>
      <c r="J475" s="65"/>
      <c r="K475" s="65"/>
      <c r="L475" s="63"/>
      <c r="M475" s="220"/>
      <c r="N475" s="44"/>
      <c r="O475" s="44"/>
      <c r="P475" s="44"/>
      <c r="Q475" s="44"/>
      <c r="R475" s="44"/>
      <c r="S475" s="44"/>
      <c r="T475" s="80"/>
      <c r="AT475" s="25" t="s">
        <v>172</v>
      </c>
      <c r="AU475" s="25" t="s">
        <v>92</v>
      </c>
    </row>
    <row r="476" spans="2:65" s="1" customFormat="1" ht="256.5">
      <c r="B476" s="43"/>
      <c r="C476" s="65"/>
      <c r="D476" s="218" t="s">
        <v>174</v>
      </c>
      <c r="E476" s="65"/>
      <c r="F476" s="221" t="s">
        <v>361</v>
      </c>
      <c r="G476" s="65"/>
      <c r="H476" s="65"/>
      <c r="I476" s="174"/>
      <c r="J476" s="65"/>
      <c r="K476" s="65"/>
      <c r="L476" s="63"/>
      <c r="M476" s="220"/>
      <c r="N476" s="44"/>
      <c r="O476" s="44"/>
      <c r="P476" s="44"/>
      <c r="Q476" s="44"/>
      <c r="R476" s="44"/>
      <c r="S476" s="44"/>
      <c r="T476" s="80"/>
      <c r="AT476" s="25" t="s">
        <v>174</v>
      </c>
      <c r="AU476" s="25" t="s">
        <v>92</v>
      </c>
    </row>
    <row r="477" spans="2:65" s="12" customFormat="1" ht="13.5">
      <c r="B477" s="222"/>
      <c r="C477" s="223"/>
      <c r="D477" s="218" t="s">
        <v>176</v>
      </c>
      <c r="E477" s="224" t="s">
        <v>50</v>
      </c>
      <c r="F477" s="225" t="s">
        <v>354</v>
      </c>
      <c r="G477" s="223"/>
      <c r="H477" s="226" t="s">
        <v>50</v>
      </c>
      <c r="I477" s="227"/>
      <c r="J477" s="223"/>
      <c r="K477" s="223"/>
      <c r="L477" s="228"/>
      <c r="M477" s="229"/>
      <c r="N477" s="230"/>
      <c r="O477" s="230"/>
      <c r="P477" s="230"/>
      <c r="Q477" s="230"/>
      <c r="R477" s="230"/>
      <c r="S477" s="230"/>
      <c r="T477" s="231"/>
      <c r="AT477" s="232" t="s">
        <v>176</v>
      </c>
      <c r="AU477" s="232" t="s">
        <v>92</v>
      </c>
      <c r="AV477" s="12" t="s">
        <v>25</v>
      </c>
      <c r="AW477" s="12" t="s">
        <v>48</v>
      </c>
      <c r="AX477" s="12" t="s">
        <v>85</v>
      </c>
      <c r="AY477" s="232" t="s">
        <v>163</v>
      </c>
    </row>
    <row r="478" spans="2:65" s="13" customFormat="1" ht="13.5">
      <c r="B478" s="233"/>
      <c r="C478" s="234"/>
      <c r="D478" s="218" t="s">
        <v>176</v>
      </c>
      <c r="E478" s="245" t="s">
        <v>50</v>
      </c>
      <c r="F478" s="246" t="s">
        <v>726</v>
      </c>
      <c r="G478" s="234"/>
      <c r="H478" s="247">
        <v>21.3</v>
      </c>
      <c r="I478" s="239"/>
      <c r="J478" s="234"/>
      <c r="K478" s="234"/>
      <c r="L478" s="240"/>
      <c r="M478" s="241"/>
      <c r="N478" s="242"/>
      <c r="O478" s="242"/>
      <c r="P478" s="242"/>
      <c r="Q478" s="242"/>
      <c r="R478" s="242"/>
      <c r="S478" s="242"/>
      <c r="T478" s="243"/>
      <c r="AT478" s="244" t="s">
        <v>176</v>
      </c>
      <c r="AU478" s="244" t="s">
        <v>92</v>
      </c>
      <c r="AV478" s="13" t="s">
        <v>92</v>
      </c>
      <c r="AW478" s="13" t="s">
        <v>48</v>
      </c>
      <c r="AX478" s="13" t="s">
        <v>85</v>
      </c>
      <c r="AY478" s="244" t="s">
        <v>163</v>
      </c>
    </row>
    <row r="479" spans="2:65" s="12" customFormat="1" ht="13.5">
      <c r="B479" s="222"/>
      <c r="C479" s="223"/>
      <c r="D479" s="218" t="s">
        <v>176</v>
      </c>
      <c r="E479" s="224" t="s">
        <v>50</v>
      </c>
      <c r="F479" s="225" t="s">
        <v>366</v>
      </c>
      <c r="G479" s="223"/>
      <c r="H479" s="226" t="s">
        <v>50</v>
      </c>
      <c r="I479" s="227"/>
      <c r="J479" s="223"/>
      <c r="K479" s="223"/>
      <c r="L479" s="228"/>
      <c r="M479" s="229"/>
      <c r="N479" s="230"/>
      <c r="O479" s="230"/>
      <c r="P479" s="230"/>
      <c r="Q479" s="230"/>
      <c r="R479" s="230"/>
      <c r="S479" s="230"/>
      <c r="T479" s="231"/>
      <c r="AT479" s="232" t="s">
        <v>176</v>
      </c>
      <c r="AU479" s="232" t="s">
        <v>92</v>
      </c>
      <c r="AV479" s="12" t="s">
        <v>25</v>
      </c>
      <c r="AW479" s="12" t="s">
        <v>48</v>
      </c>
      <c r="AX479" s="12" t="s">
        <v>85</v>
      </c>
      <c r="AY479" s="232" t="s">
        <v>163</v>
      </c>
    </row>
    <row r="480" spans="2:65" s="13" customFormat="1" ht="13.5">
      <c r="B480" s="233"/>
      <c r="C480" s="234"/>
      <c r="D480" s="235" t="s">
        <v>176</v>
      </c>
      <c r="E480" s="236" t="s">
        <v>50</v>
      </c>
      <c r="F480" s="237" t="s">
        <v>727</v>
      </c>
      <c r="G480" s="234"/>
      <c r="H480" s="238">
        <v>26.8</v>
      </c>
      <c r="I480" s="239"/>
      <c r="J480" s="234"/>
      <c r="K480" s="234"/>
      <c r="L480" s="240"/>
      <c r="M480" s="241"/>
      <c r="N480" s="242"/>
      <c r="O480" s="242"/>
      <c r="P480" s="242"/>
      <c r="Q480" s="242"/>
      <c r="R480" s="242"/>
      <c r="S480" s="242"/>
      <c r="T480" s="243"/>
      <c r="AT480" s="244" t="s">
        <v>176</v>
      </c>
      <c r="AU480" s="244" t="s">
        <v>92</v>
      </c>
      <c r="AV480" s="13" t="s">
        <v>92</v>
      </c>
      <c r="AW480" s="13" t="s">
        <v>48</v>
      </c>
      <c r="AX480" s="13" t="s">
        <v>85</v>
      </c>
      <c r="AY480" s="244" t="s">
        <v>163</v>
      </c>
    </row>
    <row r="481" spans="2:65" s="1" customFormat="1" ht="22.5" customHeight="1">
      <c r="B481" s="43"/>
      <c r="C481" s="206" t="s">
        <v>728</v>
      </c>
      <c r="D481" s="206" t="s">
        <v>166</v>
      </c>
      <c r="E481" s="207" t="s">
        <v>369</v>
      </c>
      <c r="F481" s="208" t="s">
        <v>370</v>
      </c>
      <c r="G481" s="209" t="s">
        <v>272</v>
      </c>
      <c r="H481" s="210">
        <v>71</v>
      </c>
      <c r="I481" s="211"/>
      <c r="J481" s="212">
        <f>ROUND(I481*H481,2)</f>
        <v>0</v>
      </c>
      <c r="K481" s="208" t="s">
        <v>170</v>
      </c>
      <c r="L481" s="63"/>
      <c r="M481" s="213" t="s">
        <v>50</v>
      </c>
      <c r="N481" s="214" t="s">
        <v>56</v>
      </c>
      <c r="O481" s="44"/>
      <c r="P481" s="215">
        <f>O481*H481</f>
        <v>0</v>
      </c>
      <c r="Q481" s="215">
        <v>0</v>
      </c>
      <c r="R481" s="215">
        <f>Q481*H481</f>
        <v>0</v>
      </c>
      <c r="S481" s="215">
        <v>0.20499999999999999</v>
      </c>
      <c r="T481" s="216">
        <f>S481*H481</f>
        <v>14.555</v>
      </c>
      <c r="AR481" s="25" t="s">
        <v>120</v>
      </c>
      <c r="AT481" s="25" t="s">
        <v>166</v>
      </c>
      <c r="AU481" s="25" t="s">
        <v>92</v>
      </c>
      <c r="AY481" s="25" t="s">
        <v>163</v>
      </c>
      <c r="BE481" s="217">
        <f>IF(N481="základní",J481,0)</f>
        <v>0</v>
      </c>
      <c r="BF481" s="217">
        <f>IF(N481="snížená",J481,0)</f>
        <v>0</v>
      </c>
      <c r="BG481" s="217">
        <f>IF(N481="zákl. přenesená",J481,0)</f>
        <v>0</v>
      </c>
      <c r="BH481" s="217">
        <f>IF(N481="sníž. přenesená",J481,0)</f>
        <v>0</v>
      </c>
      <c r="BI481" s="217">
        <f>IF(N481="nulová",J481,0)</f>
        <v>0</v>
      </c>
      <c r="BJ481" s="25" t="s">
        <v>25</v>
      </c>
      <c r="BK481" s="217">
        <f>ROUND(I481*H481,2)</f>
        <v>0</v>
      </c>
      <c r="BL481" s="25" t="s">
        <v>120</v>
      </c>
      <c r="BM481" s="25" t="s">
        <v>371</v>
      </c>
    </row>
    <row r="482" spans="2:65" s="1" customFormat="1" ht="27">
      <c r="B482" s="43"/>
      <c r="C482" s="65"/>
      <c r="D482" s="218" t="s">
        <v>172</v>
      </c>
      <c r="E482" s="65"/>
      <c r="F482" s="219" t="s">
        <v>372</v>
      </c>
      <c r="G482" s="65"/>
      <c r="H482" s="65"/>
      <c r="I482" s="174"/>
      <c r="J482" s="65"/>
      <c r="K482" s="65"/>
      <c r="L482" s="63"/>
      <c r="M482" s="220"/>
      <c r="N482" s="44"/>
      <c r="O482" s="44"/>
      <c r="P482" s="44"/>
      <c r="Q482" s="44"/>
      <c r="R482" s="44"/>
      <c r="S482" s="44"/>
      <c r="T482" s="80"/>
      <c r="AT482" s="25" t="s">
        <v>172</v>
      </c>
      <c r="AU482" s="25" t="s">
        <v>92</v>
      </c>
    </row>
    <row r="483" spans="2:65" s="1" customFormat="1" ht="148.5">
      <c r="B483" s="43"/>
      <c r="C483" s="65"/>
      <c r="D483" s="218" t="s">
        <v>174</v>
      </c>
      <c r="E483" s="65"/>
      <c r="F483" s="221" t="s">
        <v>373</v>
      </c>
      <c r="G483" s="65"/>
      <c r="H483" s="65"/>
      <c r="I483" s="174"/>
      <c r="J483" s="65"/>
      <c r="K483" s="65"/>
      <c r="L483" s="63"/>
      <c r="M483" s="220"/>
      <c r="N483" s="44"/>
      <c r="O483" s="44"/>
      <c r="P483" s="44"/>
      <c r="Q483" s="44"/>
      <c r="R483" s="44"/>
      <c r="S483" s="44"/>
      <c r="T483" s="80"/>
      <c r="AT483" s="25" t="s">
        <v>174</v>
      </c>
      <c r="AU483" s="25" t="s">
        <v>92</v>
      </c>
    </row>
    <row r="484" spans="2:65" s="12" customFormat="1" ht="13.5">
      <c r="B484" s="222"/>
      <c r="C484" s="223"/>
      <c r="D484" s="218" t="s">
        <v>176</v>
      </c>
      <c r="E484" s="224" t="s">
        <v>50</v>
      </c>
      <c r="F484" s="225" t="s">
        <v>354</v>
      </c>
      <c r="G484" s="223"/>
      <c r="H484" s="226" t="s">
        <v>50</v>
      </c>
      <c r="I484" s="227"/>
      <c r="J484" s="223"/>
      <c r="K484" s="223"/>
      <c r="L484" s="228"/>
      <c r="M484" s="229"/>
      <c r="N484" s="230"/>
      <c r="O484" s="230"/>
      <c r="P484" s="230"/>
      <c r="Q484" s="230"/>
      <c r="R484" s="230"/>
      <c r="S484" s="230"/>
      <c r="T484" s="231"/>
      <c r="AT484" s="232" t="s">
        <v>176</v>
      </c>
      <c r="AU484" s="232" t="s">
        <v>92</v>
      </c>
      <c r="AV484" s="12" t="s">
        <v>25</v>
      </c>
      <c r="AW484" s="12" t="s">
        <v>48</v>
      </c>
      <c r="AX484" s="12" t="s">
        <v>85</v>
      </c>
      <c r="AY484" s="232" t="s">
        <v>163</v>
      </c>
    </row>
    <row r="485" spans="2:65" s="13" customFormat="1" ht="13.5">
      <c r="B485" s="233"/>
      <c r="C485" s="234"/>
      <c r="D485" s="235" t="s">
        <v>176</v>
      </c>
      <c r="E485" s="236" t="s">
        <v>50</v>
      </c>
      <c r="F485" s="237" t="s">
        <v>729</v>
      </c>
      <c r="G485" s="234"/>
      <c r="H485" s="238">
        <v>71</v>
      </c>
      <c r="I485" s="239"/>
      <c r="J485" s="234"/>
      <c r="K485" s="234"/>
      <c r="L485" s="240"/>
      <c r="M485" s="241"/>
      <c r="N485" s="242"/>
      <c r="O485" s="242"/>
      <c r="P485" s="242"/>
      <c r="Q485" s="242"/>
      <c r="R485" s="242"/>
      <c r="S485" s="242"/>
      <c r="T485" s="243"/>
      <c r="AT485" s="244" t="s">
        <v>176</v>
      </c>
      <c r="AU485" s="244" t="s">
        <v>92</v>
      </c>
      <c r="AV485" s="13" t="s">
        <v>92</v>
      </c>
      <c r="AW485" s="13" t="s">
        <v>48</v>
      </c>
      <c r="AX485" s="13" t="s">
        <v>85</v>
      </c>
      <c r="AY485" s="244" t="s">
        <v>163</v>
      </c>
    </row>
    <row r="486" spans="2:65" s="1" customFormat="1" ht="22.5" customHeight="1">
      <c r="B486" s="43"/>
      <c r="C486" s="206" t="s">
        <v>730</v>
      </c>
      <c r="D486" s="206" t="s">
        <v>166</v>
      </c>
      <c r="E486" s="207" t="s">
        <v>731</v>
      </c>
      <c r="F486" s="208" t="s">
        <v>732</v>
      </c>
      <c r="G486" s="209" t="s">
        <v>272</v>
      </c>
      <c r="H486" s="210">
        <v>67</v>
      </c>
      <c r="I486" s="211"/>
      <c r="J486" s="212">
        <f>ROUND(I486*H486,2)</f>
        <v>0</v>
      </c>
      <c r="K486" s="208" t="s">
        <v>170</v>
      </c>
      <c r="L486" s="63"/>
      <c r="M486" s="213" t="s">
        <v>50</v>
      </c>
      <c r="N486" s="214" t="s">
        <v>56</v>
      </c>
      <c r="O486" s="44"/>
      <c r="P486" s="215">
        <f>O486*H486</f>
        <v>0</v>
      </c>
      <c r="Q486" s="215">
        <v>0</v>
      </c>
      <c r="R486" s="215">
        <f>Q486*H486</f>
        <v>0</v>
      </c>
      <c r="S486" s="215">
        <v>0.28999999999999998</v>
      </c>
      <c r="T486" s="216">
        <f>S486*H486</f>
        <v>19.43</v>
      </c>
      <c r="AR486" s="25" t="s">
        <v>120</v>
      </c>
      <c r="AT486" s="25" t="s">
        <v>166</v>
      </c>
      <c r="AU486" s="25" t="s">
        <v>92</v>
      </c>
      <c r="AY486" s="25" t="s">
        <v>163</v>
      </c>
      <c r="BE486" s="217">
        <f>IF(N486="základní",J486,0)</f>
        <v>0</v>
      </c>
      <c r="BF486" s="217">
        <f>IF(N486="snížená",J486,0)</f>
        <v>0</v>
      </c>
      <c r="BG486" s="217">
        <f>IF(N486="zákl. přenesená",J486,0)</f>
        <v>0</v>
      </c>
      <c r="BH486" s="217">
        <f>IF(N486="sníž. přenesená",J486,0)</f>
        <v>0</v>
      </c>
      <c r="BI486" s="217">
        <f>IF(N486="nulová",J486,0)</f>
        <v>0</v>
      </c>
      <c r="BJ486" s="25" t="s">
        <v>25</v>
      </c>
      <c r="BK486" s="217">
        <f>ROUND(I486*H486,2)</f>
        <v>0</v>
      </c>
      <c r="BL486" s="25" t="s">
        <v>120</v>
      </c>
      <c r="BM486" s="25" t="s">
        <v>733</v>
      </c>
    </row>
    <row r="487" spans="2:65" s="1" customFormat="1" ht="27">
      <c r="B487" s="43"/>
      <c r="C487" s="65"/>
      <c r="D487" s="218" t="s">
        <v>172</v>
      </c>
      <c r="E487" s="65"/>
      <c r="F487" s="219" t="s">
        <v>734</v>
      </c>
      <c r="G487" s="65"/>
      <c r="H487" s="65"/>
      <c r="I487" s="174"/>
      <c r="J487" s="65"/>
      <c r="K487" s="65"/>
      <c r="L487" s="63"/>
      <c r="M487" s="220"/>
      <c r="N487" s="44"/>
      <c r="O487" s="44"/>
      <c r="P487" s="44"/>
      <c r="Q487" s="44"/>
      <c r="R487" s="44"/>
      <c r="S487" s="44"/>
      <c r="T487" s="80"/>
      <c r="AT487" s="25" t="s">
        <v>172</v>
      </c>
      <c r="AU487" s="25" t="s">
        <v>92</v>
      </c>
    </row>
    <row r="488" spans="2:65" s="1" customFormat="1" ht="148.5">
      <c r="B488" s="43"/>
      <c r="C488" s="65"/>
      <c r="D488" s="218" t="s">
        <v>174</v>
      </c>
      <c r="E488" s="65"/>
      <c r="F488" s="221" t="s">
        <v>373</v>
      </c>
      <c r="G488" s="65"/>
      <c r="H488" s="65"/>
      <c r="I488" s="174"/>
      <c r="J488" s="65"/>
      <c r="K488" s="65"/>
      <c r="L488" s="63"/>
      <c r="M488" s="220"/>
      <c r="N488" s="44"/>
      <c r="O488" s="44"/>
      <c r="P488" s="44"/>
      <c r="Q488" s="44"/>
      <c r="R488" s="44"/>
      <c r="S488" s="44"/>
      <c r="T488" s="80"/>
      <c r="AT488" s="25" t="s">
        <v>174</v>
      </c>
      <c r="AU488" s="25" t="s">
        <v>92</v>
      </c>
    </row>
    <row r="489" spans="2:65" s="12" customFormat="1" ht="13.5">
      <c r="B489" s="222"/>
      <c r="C489" s="223"/>
      <c r="D489" s="218" t="s">
        <v>176</v>
      </c>
      <c r="E489" s="224" t="s">
        <v>50</v>
      </c>
      <c r="F489" s="225" t="s">
        <v>366</v>
      </c>
      <c r="G489" s="223"/>
      <c r="H489" s="226" t="s">
        <v>50</v>
      </c>
      <c r="I489" s="227"/>
      <c r="J489" s="223"/>
      <c r="K489" s="223"/>
      <c r="L489" s="228"/>
      <c r="M489" s="229"/>
      <c r="N489" s="230"/>
      <c r="O489" s="230"/>
      <c r="P489" s="230"/>
      <c r="Q489" s="230"/>
      <c r="R489" s="230"/>
      <c r="S489" s="230"/>
      <c r="T489" s="231"/>
      <c r="AT489" s="232" t="s">
        <v>176</v>
      </c>
      <c r="AU489" s="232" t="s">
        <v>92</v>
      </c>
      <c r="AV489" s="12" t="s">
        <v>25</v>
      </c>
      <c r="AW489" s="12" t="s">
        <v>48</v>
      </c>
      <c r="AX489" s="12" t="s">
        <v>85</v>
      </c>
      <c r="AY489" s="232" t="s">
        <v>163</v>
      </c>
    </row>
    <row r="490" spans="2:65" s="13" customFormat="1" ht="13.5">
      <c r="B490" s="233"/>
      <c r="C490" s="234"/>
      <c r="D490" s="235" t="s">
        <v>176</v>
      </c>
      <c r="E490" s="236" t="s">
        <v>50</v>
      </c>
      <c r="F490" s="237" t="s">
        <v>724</v>
      </c>
      <c r="G490" s="234"/>
      <c r="H490" s="238">
        <v>67</v>
      </c>
      <c r="I490" s="239"/>
      <c r="J490" s="234"/>
      <c r="K490" s="234"/>
      <c r="L490" s="240"/>
      <c r="M490" s="241"/>
      <c r="N490" s="242"/>
      <c r="O490" s="242"/>
      <c r="P490" s="242"/>
      <c r="Q490" s="242"/>
      <c r="R490" s="242"/>
      <c r="S490" s="242"/>
      <c r="T490" s="243"/>
      <c r="AT490" s="244" t="s">
        <v>176</v>
      </c>
      <c r="AU490" s="244" t="s">
        <v>92</v>
      </c>
      <c r="AV490" s="13" t="s">
        <v>92</v>
      </c>
      <c r="AW490" s="13" t="s">
        <v>48</v>
      </c>
      <c r="AX490" s="13" t="s">
        <v>85</v>
      </c>
      <c r="AY490" s="244" t="s">
        <v>163</v>
      </c>
    </row>
    <row r="491" spans="2:65" s="1" customFormat="1" ht="22.5" customHeight="1">
      <c r="B491" s="43"/>
      <c r="C491" s="206" t="s">
        <v>735</v>
      </c>
      <c r="D491" s="206" t="s">
        <v>166</v>
      </c>
      <c r="E491" s="207" t="s">
        <v>398</v>
      </c>
      <c r="F491" s="208" t="s">
        <v>399</v>
      </c>
      <c r="G491" s="209" t="s">
        <v>191</v>
      </c>
      <c r="H491" s="210">
        <v>42.884</v>
      </c>
      <c r="I491" s="211"/>
      <c r="J491" s="212">
        <f>ROUND(I491*H491,2)</f>
        <v>0</v>
      </c>
      <c r="K491" s="208" t="s">
        <v>170</v>
      </c>
      <c r="L491" s="63"/>
      <c r="M491" s="213" t="s">
        <v>50</v>
      </c>
      <c r="N491" s="214" t="s">
        <v>56</v>
      </c>
      <c r="O491" s="44"/>
      <c r="P491" s="215">
        <f>O491*H491</f>
        <v>0</v>
      </c>
      <c r="Q491" s="215">
        <v>0</v>
      </c>
      <c r="R491" s="215">
        <f>Q491*H491</f>
        <v>0</v>
      </c>
      <c r="S491" s="215">
        <v>0</v>
      </c>
      <c r="T491" s="216">
        <f>S491*H491</f>
        <v>0</v>
      </c>
      <c r="AR491" s="25" t="s">
        <v>120</v>
      </c>
      <c r="AT491" s="25" t="s">
        <v>166</v>
      </c>
      <c r="AU491" s="25" t="s">
        <v>92</v>
      </c>
      <c r="AY491" s="25" t="s">
        <v>163</v>
      </c>
      <c r="BE491" s="217">
        <f>IF(N491="základní",J491,0)</f>
        <v>0</v>
      </c>
      <c r="BF491" s="217">
        <f>IF(N491="snížená",J491,0)</f>
        <v>0</v>
      </c>
      <c r="BG491" s="217">
        <f>IF(N491="zákl. přenesená",J491,0)</f>
        <v>0</v>
      </c>
      <c r="BH491" s="217">
        <f>IF(N491="sníž. přenesená",J491,0)</f>
        <v>0</v>
      </c>
      <c r="BI491" s="217">
        <f>IF(N491="nulová",J491,0)</f>
        <v>0</v>
      </c>
      <c r="BJ491" s="25" t="s">
        <v>25</v>
      </c>
      <c r="BK491" s="217">
        <f>ROUND(I491*H491,2)</f>
        <v>0</v>
      </c>
      <c r="BL491" s="25" t="s">
        <v>120</v>
      </c>
      <c r="BM491" s="25" t="s">
        <v>400</v>
      </c>
    </row>
    <row r="492" spans="2:65" s="1" customFormat="1" ht="13.5">
      <c r="B492" s="43"/>
      <c r="C492" s="65"/>
      <c r="D492" s="218" t="s">
        <v>172</v>
      </c>
      <c r="E492" s="65"/>
      <c r="F492" s="219" t="s">
        <v>401</v>
      </c>
      <c r="G492" s="65"/>
      <c r="H492" s="65"/>
      <c r="I492" s="174"/>
      <c r="J492" s="65"/>
      <c r="K492" s="65"/>
      <c r="L492" s="63"/>
      <c r="M492" s="220"/>
      <c r="N492" s="44"/>
      <c r="O492" s="44"/>
      <c r="P492" s="44"/>
      <c r="Q492" s="44"/>
      <c r="R492" s="44"/>
      <c r="S492" s="44"/>
      <c r="T492" s="80"/>
      <c r="AT492" s="25" t="s">
        <v>172</v>
      </c>
      <c r="AU492" s="25" t="s">
        <v>92</v>
      </c>
    </row>
    <row r="493" spans="2:65" s="1" customFormat="1" ht="40.5">
      <c r="B493" s="43"/>
      <c r="C493" s="65"/>
      <c r="D493" s="218" t="s">
        <v>174</v>
      </c>
      <c r="E493" s="65"/>
      <c r="F493" s="221" t="s">
        <v>402</v>
      </c>
      <c r="G493" s="65"/>
      <c r="H493" s="65"/>
      <c r="I493" s="174"/>
      <c r="J493" s="65"/>
      <c r="K493" s="65"/>
      <c r="L493" s="63"/>
      <c r="M493" s="220"/>
      <c r="N493" s="44"/>
      <c r="O493" s="44"/>
      <c r="P493" s="44"/>
      <c r="Q493" s="44"/>
      <c r="R493" s="44"/>
      <c r="S493" s="44"/>
      <c r="T493" s="80"/>
      <c r="AT493" s="25" t="s">
        <v>174</v>
      </c>
      <c r="AU493" s="25" t="s">
        <v>92</v>
      </c>
    </row>
    <row r="494" spans="2:65" s="12" customFormat="1" ht="13.5">
      <c r="B494" s="222"/>
      <c r="C494" s="223"/>
      <c r="D494" s="218" t="s">
        <v>176</v>
      </c>
      <c r="E494" s="224" t="s">
        <v>50</v>
      </c>
      <c r="F494" s="225" t="s">
        <v>354</v>
      </c>
      <c r="G494" s="223"/>
      <c r="H494" s="226" t="s">
        <v>50</v>
      </c>
      <c r="I494" s="227"/>
      <c r="J494" s="223"/>
      <c r="K494" s="223"/>
      <c r="L494" s="228"/>
      <c r="M494" s="229"/>
      <c r="N494" s="230"/>
      <c r="O494" s="230"/>
      <c r="P494" s="230"/>
      <c r="Q494" s="230"/>
      <c r="R494" s="230"/>
      <c r="S494" s="230"/>
      <c r="T494" s="231"/>
      <c r="AT494" s="232" t="s">
        <v>176</v>
      </c>
      <c r="AU494" s="232" t="s">
        <v>92</v>
      </c>
      <c r="AV494" s="12" t="s">
        <v>25</v>
      </c>
      <c r="AW494" s="12" t="s">
        <v>48</v>
      </c>
      <c r="AX494" s="12" t="s">
        <v>85</v>
      </c>
      <c r="AY494" s="232" t="s">
        <v>163</v>
      </c>
    </row>
    <row r="495" spans="2:65" s="13" customFormat="1" ht="13.5">
      <c r="B495" s="233"/>
      <c r="C495" s="234"/>
      <c r="D495" s="218" t="s">
        <v>176</v>
      </c>
      <c r="E495" s="245" t="s">
        <v>50</v>
      </c>
      <c r="F495" s="246" t="s">
        <v>736</v>
      </c>
      <c r="G495" s="234"/>
      <c r="H495" s="247">
        <v>14.555</v>
      </c>
      <c r="I495" s="239"/>
      <c r="J495" s="234"/>
      <c r="K495" s="234"/>
      <c r="L495" s="240"/>
      <c r="M495" s="241"/>
      <c r="N495" s="242"/>
      <c r="O495" s="242"/>
      <c r="P495" s="242"/>
      <c r="Q495" s="242"/>
      <c r="R495" s="242"/>
      <c r="S495" s="242"/>
      <c r="T495" s="243"/>
      <c r="AT495" s="244" t="s">
        <v>176</v>
      </c>
      <c r="AU495" s="244" t="s">
        <v>92</v>
      </c>
      <c r="AV495" s="13" t="s">
        <v>92</v>
      </c>
      <c r="AW495" s="13" t="s">
        <v>48</v>
      </c>
      <c r="AX495" s="13" t="s">
        <v>85</v>
      </c>
      <c r="AY495" s="244" t="s">
        <v>163</v>
      </c>
    </row>
    <row r="496" spans="2:65" s="13" customFormat="1" ht="13.5">
      <c r="B496" s="233"/>
      <c r="C496" s="234"/>
      <c r="D496" s="218" t="s">
        <v>176</v>
      </c>
      <c r="E496" s="245" t="s">
        <v>50</v>
      </c>
      <c r="F496" s="246" t="s">
        <v>737</v>
      </c>
      <c r="G496" s="234"/>
      <c r="H496" s="247">
        <v>3.9409999999999998</v>
      </c>
      <c r="I496" s="239"/>
      <c r="J496" s="234"/>
      <c r="K496" s="234"/>
      <c r="L496" s="240"/>
      <c r="M496" s="241"/>
      <c r="N496" s="242"/>
      <c r="O496" s="242"/>
      <c r="P496" s="242"/>
      <c r="Q496" s="242"/>
      <c r="R496" s="242"/>
      <c r="S496" s="242"/>
      <c r="T496" s="243"/>
      <c r="AT496" s="244" t="s">
        <v>176</v>
      </c>
      <c r="AU496" s="244" t="s">
        <v>92</v>
      </c>
      <c r="AV496" s="13" t="s">
        <v>92</v>
      </c>
      <c r="AW496" s="13" t="s">
        <v>48</v>
      </c>
      <c r="AX496" s="13" t="s">
        <v>85</v>
      </c>
      <c r="AY496" s="244" t="s">
        <v>163</v>
      </c>
    </row>
    <row r="497" spans="2:65" s="12" customFormat="1" ht="13.5">
      <c r="B497" s="222"/>
      <c r="C497" s="223"/>
      <c r="D497" s="218" t="s">
        <v>176</v>
      </c>
      <c r="E497" s="224" t="s">
        <v>50</v>
      </c>
      <c r="F497" s="225" t="s">
        <v>366</v>
      </c>
      <c r="G497" s="223"/>
      <c r="H497" s="226" t="s">
        <v>50</v>
      </c>
      <c r="I497" s="227"/>
      <c r="J497" s="223"/>
      <c r="K497" s="223"/>
      <c r="L497" s="228"/>
      <c r="M497" s="229"/>
      <c r="N497" s="230"/>
      <c r="O497" s="230"/>
      <c r="P497" s="230"/>
      <c r="Q497" s="230"/>
      <c r="R497" s="230"/>
      <c r="S497" s="230"/>
      <c r="T497" s="231"/>
      <c r="AT497" s="232" t="s">
        <v>176</v>
      </c>
      <c r="AU497" s="232" t="s">
        <v>92</v>
      </c>
      <c r="AV497" s="12" t="s">
        <v>25</v>
      </c>
      <c r="AW497" s="12" t="s">
        <v>48</v>
      </c>
      <c r="AX497" s="12" t="s">
        <v>85</v>
      </c>
      <c r="AY497" s="232" t="s">
        <v>163</v>
      </c>
    </row>
    <row r="498" spans="2:65" s="13" customFormat="1" ht="13.5">
      <c r="B498" s="233"/>
      <c r="C498" s="234"/>
      <c r="D498" s="218" t="s">
        <v>176</v>
      </c>
      <c r="E498" s="245" t="s">
        <v>50</v>
      </c>
      <c r="F498" s="246" t="s">
        <v>738</v>
      </c>
      <c r="G498" s="234"/>
      <c r="H498" s="247">
        <v>19.43</v>
      </c>
      <c r="I498" s="239"/>
      <c r="J498" s="234"/>
      <c r="K498" s="234"/>
      <c r="L498" s="240"/>
      <c r="M498" s="241"/>
      <c r="N498" s="242"/>
      <c r="O498" s="242"/>
      <c r="P498" s="242"/>
      <c r="Q498" s="242"/>
      <c r="R498" s="242"/>
      <c r="S498" s="242"/>
      <c r="T498" s="243"/>
      <c r="AT498" s="244" t="s">
        <v>176</v>
      </c>
      <c r="AU498" s="244" t="s">
        <v>92</v>
      </c>
      <c r="AV498" s="13" t="s">
        <v>92</v>
      </c>
      <c r="AW498" s="13" t="s">
        <v>48</v>
      </c>
      <c r="AX498" s="13" t="s">
        <v>85</v>
      </c>
      <c r="AY498" s="244" t="s">
        <v>163</v>
      </c>
    </row>
    <row r="499" spans="2:65" s="13" customFormat="1" ht="13.5">
      <c r="B499" s="233"/>
      <c r="C499" s="234"/>
      <c r="D499" s="235" t="s">
        <v>176</v>
      </c>
      <c r="E499" s="236" t="s">
        <v>50</v>
      </c>
      <c r="F499" s="237" t="s">
        <v>739</v>
      </c>
      <c r="G499" s="234"/>
      <c r="H499" s="238">
        <v>4.9580000000000002</v>
      </c>
      <c r="I499" s="239"/>
      <c r="J499" s="234"/>
      <c r="K499" s="234"/>
      <c r="L499" s="240"/>
      <c r="M499" s="241"/>
      <c r="N499" s="242"/>
      <c r="O499" s="242"/>
      <c r="P499" s="242"/>
      <c r="Q499" s="242"/>
      <c r="R499" s="242"/>
      <c r="S499" s="242"/>
      <c r="T499" s="243"/>
      <c r="AT499" s="244" t="s">
        <v>176</v>
      </c>
      <c r="AU499" s="244" t="s">
        <v>92</v>
      </c>
      <c r="AV499" s="13" t="s">
        <v>92</v>
      </c>
      <c r="AW499" s="13" t="s">
        <v>48</v>
      </c>
      <c r="AX499" s="13" t="s">
        <v>85</v>
      </c>
      <c r="AY499" s="244" t="s">
        <v>163</v>
      </c>
    </row>
    <row r="500" spans="2:65" s="1" customFormat="1" ht="22.5" customHeight="1">
      <c r="B500" s="43"/>
      <c r="C500" s="206" t="s">
        <v>729</v>
      </c>
      <c r="D500" s="206" t="s">
        <v>166</v>
      </c>
      <c r="E500" s="207" t="s">
        <v>412</v>
      </c>
      <c r="F500" s="208" t="s">
        <v>413</v>
      </c>
      <c r="G500" s="209" t="s">
        <v>191</v>
      </c>
      <c r="H500" s="210">
        <v>42.884</v>
      </c>
      <c r="I500" s="211"/>
      <c r="J500" s="212">
        <f>ROUND(I500*H500,2)</f>
        <v>0</v>
      </c>
      <c r="K500" s="208" t="s">
        <v>170</v>
      </c>
      <c r="L500" s="63"/>
      <c r="M500" s="213" t="s">
        <v>50</v>
      </c>
      <c r="N500" s="214" t="s">
        <v>56</v>
      </c>
      <c r="O500" s="44"/>
      <c r="P500" s="215">
        <f>O500*H500</f>
        <v>0</v>
      </c>
      <c r="Q500" s="215">
        <v>0</v>
      </c>
      <c r="R500" s="215">
        <f>Q500*H500</f>
        <v>0</v>
      </c>
      <c r="S500" s="215">
        <v>0</v>
      </c>
      <c r="T500" s="216">
        <f>S500*H500</f>
        <v>0</v>
      </c>
      <c r="AR500" s="25" t="s">
        <v>120</v>
      </c>
      <c r="AT500" s="25" t="s">
        <v>166</v>
      </c>
      <c r="AU500" s="25" t="s">
        <v>92</v>
      </c>
      <c r="AY500" s="25" t="s">
        <v>163</v>
      </c>
      <c r="BE500" s="217">
        <f>IF(N500="základní",J500,0)</f>
        <v>0</v>
      </c>
      <c r="BF500" s="217">
        <f>IF(N500="snížená",J500,0)</f>
        <v>0</v>
      </c>
      <c r="BG500" s="217">
        <f>IF(N500="zákl. přenesená",J500,0)</f>
        <v>0</v>
      </c>
      <c r="BH500" s="217">
        <f>IF(N500="sníž. přenesená",J500,0)</f>
        <v>0</v>
      </c>
      <c r="BI500" s="217">
        <f>IF(N500="nulová",J500,0)</f>
        <v>0</v>
      </c>
      <c r="BJ500" s="25" t="s">
        <v>25</v>
      </c>
      <c r="BK500" s="217">
        <f>ROUND(I500*H500,2)</f>
        <v>0</v>
      </c>
      <c r="BL500" s="25" t="s">
        <v>120</v>
      </c>
      <c r="BM500" s="25" t="s">
        <v>414</v>
      </c>
    </row>
    <row r="501" spans="2:65" s="1" customFormat="1" ht="27">
      <c r="B501" s="43"/>
      <c r="C501" s="65"/>
      <c r="D501" s="218" t="s">
        <v>172</v>
      </c>
      <c r="E501" s="65"/>
      <c r="F501" s="219" t="s">
        <v>415</v>
      </c>
      <c r="G501" s="65"/>
      <c r="H501" s="65"/>
      <c r="I501" s="174"/>
      <c r="J501" s="65"/>
      <c r="K501" s="65"/>
      <c r="L501" s="63"/>
      <c r="M501" s="220"/>
      <c r="N501" s="44"/>
      <c r="O501" s="44"/>
      <c r="P501" s="44"/>
      <c r="Q501" s="44"/>
      <c r="R501" s="44"/>
      <c r="S501" s="44"/>
      <c r="T501" s="80"/>
      <c r="AT501" s="25" t="s">
        <v>172</v>
      </c>
      <c r="AU501" s="25" t="s">
        <v>92</v>
      </c>
    </row>
    <row r="502" spans="2:65" s="1" customFormat="1" ht="94.5">
      <c r="B502" s="43"/>
      <c r="C502" s="65"/>
      <c r="D502" s="218" t="s">
        <v>174</v>
      </c>
      <c r="E502" s="65"/>
      <c r="F502" s="221" t="s">
        <v>416</v>
      </c>
      <c r="G502" s="65"/>
      <c r="H502" s="65"/>
      <c r="I502" s="174"/>
      <c r="J502" s="65"/>
      <c r="K502" s="65"/>
      <c r="L502" s="63"/>
      <c r="M502" s="220"/>
      <c r="N502" s="44"/>
      <c r="O502" s="44"/>
      <c r="P502" s="44"/>
      <c r="Q502" s="44"/>
      <c r="R502" s="44"/>
      <c r="S502" s="44"/>
      <c r="T502" s="80"/>
      <c r="AT502" s="25" t="s">
        <v>174</v>
      </c>
      <c r="AU502" s="25" t="s">
        <v>92</v>
      </c>
    </row>
    <row r="503" spans="2:65" s="12" customFormat="1" ht="13.5">
      <c r="B503" s="222"/>
      <c r="C503" s="223"/>
      <c r="D503" s="218" t="s">
        <v>176</v>
      </c>
      <c r="E503" s="224" t="s">
        <v>50</v>
      </c>
      <c r="F503" s="225" t="s">
        <v>354</v>
      </c>
      <c r="G503" s="223"/>
      <c r="H503" s="226" t="s">
        <v>50</v>
      </c>
      <c r="I503" s="227"/>
      <c r="J503" s="223"/>
      <c r="K503" s="223"/>
      <c r="L503" s="228"/>
      <c r="M503" s="229"/>
      <c r="N503" s="230"/>
      <c r="O503" s="230"/>
      <c r="P503" s="230"/>
      <c r="Q503" s="230"/>
      <c r="R503" s="230"/>
      <c r="S503" s="230"/>
      <c r="T503" s="231"/>
      <c r="AT503" s="232" t="s">
        <v>176</v>
      </c>
      <c r="AU503" s="232" t="s">
        <v>92</v>
      </c>
      <c r="AV503" s="12" t="s">
        <v>25</v>
      </c>
      <c r="AW503" s="12" t="s">
        <v>48</v>
      </c>
      <c r="AX503" s="12" t="s">
        <v>85</v>
      </c>
      <c r="AY503" s="232" t="s">
        <v>163</v>
      </c>
    </row>
    <row r="504" spans="2:65" s="13" customFormat="1" ht="13.5">
      <c r="B504" s="233"/>
      <c r="C504" s="234"/>
      <c r="D504" s="218" t="s">
        <v>176</v>
      </c>
      <c r="E504" s="245" t="s">
        <v>50</v>
      </c>
      <c r="F504" s="246" t="s">
        <v>736</v>
      </c>
      <c r="G504" s="234"/>
      <c r="H504" s="247">
        <v>14.555</v>
      </c>
      <c r="I504" s="239"/>
      <c r="J504" s="234"/>
      <c r="K504" s="234"/>
      <c r="L504" s="240"/>
      <c r="M504" s="241"/>
      <c r="N504" s="242"/>
      <c r="O504" s="242"/>
      <c r="P504" s="242"/>
      <c r="Q504" s="242"/>
      <c r="R504" s="242"/>
      <c r="S504" s="242"/>
      <c r="T504" s="243"/>
      <c r="AT504" s="244" t="s">
        <v>176</v>
      </c>
      <c r="AU504" s="244" t="s">
        <v>92</v>
      </c>
      <c r="AV504" s="13" t="s">
        <v>92</v>
      </c>
      <c r="AW504" s="13" t="s">
        <v>48</v>
      </c>
      <c r="AX504" s="13" t="s">
        <v>85</v>
      </c>
      <c r="AY504" s="244" t="s">
        <v>163</v>
      </c>
    </row>
    <row r="505" spans="2:65" s="13" customFormat="1" ht="13.5">
      <c r="B505" s="233"/>
      <c r="C505" s="234"/>
      <c r="D505" s="218" t="s">
        <v>176</v>
      </c>
      <c r="E505" s="245" t="s">
        <v>50</v>
      </c>
      <c r="F505" s="246" t="s">
        <v>737</v>
      </c>
      <c r="G505" s="234"/>
      <c r="H505" s="247">
        <v>3.9409999999999998</v>
      </c>
      <c r="I505" s="239"/>
      <c r="J505" s="234"/>
      <c r="K505" s="234"/>
      <c r="L505" s="240"/>
      <c r="M505" s="241"/>
      <c r="N505" s="242"/>
      <c r="O505" s="242"/>
      <c r="P505" s="242"/>
      <c r="Q505" s="242"/>
      <c r="R505" s="242"/>
      <c r="S505" s="242"/>
      <c r="T505" s="243"/>
      <c r="AT505" s="244" t="s">
        <v>176</v>
      </c>
      <c r="AU505" s="244" t="s">
        <v>92</v>
      </c>
      <c r="AV505" s="13" t="s">
        <v>92</v>
      </c>
      <c r="AW505" s="13" t="s">
        <v>48</v>
      </c>
      <c r="AX505" s="13" t="s">
        <v>85</v>
      </c>
      <c r="AY505" s="244" t="s">
        <v>163</v>
      </c>
    </row>
    <row r="506" spans="2:65" s="12" customFormat="1" ht="13.5">
      <c r="B506" s="222"/>
      <c r="C506" s="223"/>
      <c r="D506" s="218" t="s">
        <v>176</v>
      </c>
      <c r="E506" s="224" t="s">
        <v>50</v>
      </c>
      <c r="F506" s="225" t="s">
        <v>366</v>
      </c>
      <c r="G506" s="223"/>
      <c r="H506" s="226" t="s">
        <v>50</v>
      </c>
      <c r="I506" s="227"/>
      <c r="J506" s="223"/>
      <c r="K506" s="223"/>
      <c r="L506" s="228"/>
      <c r="M506" s="229"/>
      <c r="N506" s="230"/>
      <c r="O506" s="230"/>
      <c r="P506" s="230"/>
      <c r="Q506" s="230"/>
      <c r="R506" s="230"/>
      <c r="S506" s="230"/>
      <c r="T506" s="231"/>
      <c r="AT506" s="232" t="s">
        <v>176</v>
      </c>
      <c r="AU506" s="232" t="s">
        <v>92</v>
      </c>
      <c r="AV506" s="12" t="s">
        <v>25</v>
      </c>
      <c r="AW506" s="12" t="s">
        <v>48</v>
      </c>
      <c r="AX506" s="12" t="s">
        <v>85</v>
      </c>
      <c r="AY506" s="232" t="s">
        <v>163</v>
      </c>
    </row>
    <row r="507" spans="2:65" s="13" customFormat="1" ht="13.5">
      <c r="B507" s="233"/>
      <c r="C507" s="234"/>
      <c r="D507" s="218" t="s">
        <v>176</v>
      </c>
      <c r="E507" s="245" t="s">
        <v>50</v>
      </c>
      <c r="F507" s="246" t="s">
        <v>738</v>
      </c>
      <c r="G507" s="234"/>
      <c r="H507" s="247">
        <v>19.43</v>
      </c>
      <c r="I507" s="239"/>
      <c r="J507" s="234"/>
      <c r="K507" s="234"/>
      <c r="L507" s="240"/>
      <c r="M507" s="241"/>
      <c r="N507" s="242"/>
      <c r="O507" s="242"/>
      <c r="P507" s="242"/>
      <c r="Q507" s="242"/>
      <c r="R507" s="242"/>
      <c r="S507" s="242"/>
      <c r="T507" s="243"/>
      <c r="AT507" s="244" t="s">
        <v>176</v>
      </c>
      <c r="AU507" s="244" t="s">
        <v>92</v>
      </c>
      <c r="AV507" s="13" t="s">
        <v>92</v>
      </c>
      <c r="AW507" s="13" t="s">
        <v>48</v>
      </c>
      <c r="AX507" s="13" t="s">
        <v>85</v>
      </c>
      <c r="AY507" s="244" t="s">
        <v>163</v>
      </c>
    </row>
    <row r="508" spans="2:65" s="13" customFormat="1" ht="13.5">
      <c r="B508" s="233"/>
      <c r="C508" s="234"/>
      <c r="D508" s="235" t="s">
        <v>176</v>
      </c>
      <c r="E508" s="236" t="s">
        <v>50</v>
      </c>
      <c r="F508" s="237" t="s">
        <v>739</v>
      </c>
      <c r="G508" s="234"/>
      <c r="H508" s="238">
        <v>4.9580000000000002</v>
      </c>
      <c r="I508" s="239"/>
      <c r="J508" s="234"/>
      <c r="K508" s="234"/>
      <c r="L508" s="240"/>
      <c r="M508" s="241"/>
      <c r="N508" s="242"/>
      <c r="O508" s="242"/>
      <c r="P508" s="242"/>
      <c r="Q508" s="242"/>
      <c r="R508" s="242"/>
      <c r="S508" s="242"/>
      <c r="T508" s="243"/>
      <c r="AT508" s="244" t="s">
        <v>176</v>
      </c>
      <c r="AU508" s="244" t="s">
        <v>92</v>
      </c>
      <c r="AV508" s="13" t="s">
        <v>92</v>
      </c>
      <c r="AW508" s="13" t="s">
        <v>48</v>
      </c>
      <c r="AX508" s="13" t="s">
        <v>85</v>
      </c>
      <c r="AY508" s="244" t="s">
        <v>163</v>
      </c>
    </row>
    <row r="509" spans="2:65" s="1" customFormat="1" ht="22.5" customHeight="1">
      <c r="B509" s="43"/>
      <c r="C509" s="206" t="s">
        <v>740</v>
      </c>
      <c r="D509" s="206" t="s">
        <v>166</v>
      </c>
      <c r="E509" s="207" t="s">
        <v>418</v>
      </c>
      <c r="F509" s="208" t="s">
        <v>419</v>
      </c>
      <c r="G509" s="209" t="s">
        <v>191</v>
      </c>
      <c r="H509" s="210">
        <v>257.30399999999997</v>
      </c>
      <c r="I509" s="211"/>
      <c r="J509" s="212">
        <f>ROUND(I509*H509,2)</f>
        <v>0</v>
      </c>
      <c r="K509" s="208" t="s">
        <v>170</v>
      </c>
      <c r="L509" s="63"/>
      <c r="M509" s="213" t="s">
        <v>50</v>
      </c>
      <c r="N509" s="214" t="s">
        <v>56</v>
      </c>
      <c r="O509" s="44"/>
      <c r="P509" s="215">
        <f>O509*H509</f>
        <v>0</v>
      </c>
      <c r="Q509" s="215">
        <v>0</v>
      </c>
      <c r="R509" s="215">
        <f>Q509*H509</f>
        <v>0</v>
      </c>
      <c r="S509" s="215">
        <v>0</v>
      </c>
      <c r="T509" s="216">
        <f>S509*H509</f>
        <v>0</v>
      </c>
      <c r="AR509" s="25" t="s">
        <v>120</v>
      </c>
      <c r="AT509" s="25" t="s">
        <v>166</v>
      </c>
      <c r="AU509" s="25" t="s">
        <v>92</v>
      </c>
      <c r="AY509" s="25" t="s">
        <v>163</v>
      </c>
      <c r="BE509" s="217">
        <f>IF(N509="základní",J509,0)</f>
        <v>0</v>
      </c>
      <c r="BF509" s="217">
        <f>IF(N509="snížená",J509,0)</f>
        <v>0</v>
      </c>
      <c r="BG509" s="217">
        <f>IF(N509="zákl. přenesená",J509,0)</f>
        <v>0</v>
      </c>
      <c r="BH509" s="217">
        <f>IF(N509="sníž. přenesená",J509,0)</f>
        <v>0</v>
      </c>
      <c r="BI509" s="217">
        <f>IF(N509="nulová",J509,0)</f>
        <v>0</v>
      </c>
      <c r="BJ509" s="25" t="s">
        <v>25</v>
      </c>
      <c r="BK509" s="217">
        <f>ROUND(I509*H509,2)</f>
        <v>0</v>
      </c>
      <c r="BL509" s="25" t="s">
        <v>120</v>
      </c>
      <c r="BM509" s="25" t="s">
        <v>420</v>
      </c>
    </row>
    <row r="510" spans="2:65" s="1" customFormat="1" ht="27">
      <c r="B510" s="43"/>
      <c r="C510" s="65"/>
      <c r="D510" s="218" t="s">
        <v>172</v>
      </c>
      <c r="E510" s="65"/>
      <c r="F510" s="219" t="s">
        <v>421</v>
      </c>
      <c r="G510" s="65"/>
      <c r="H510" s="65"/>
      <c r="I510" s="174"/>
      <c r="J510" s="65"/>
      <c r="K510" s="65"/>
      <c r="L510" s="63"/>
      <c r="M510" s="220"/>
      <c r="N510" s="44"/>
      <c r="O510" s="44"/>
      <c r="P510" s="44"/>
      <c r="Q510" s="44"/>
      <c r="R510" s="44"/>
      <c r="S510" s="44"/>
      <c r="T510" s="80"/>
      <c r="AT510" s="25" t="s">
        <v>172</v>
      </c>
      <c r="AU510" s="25" t="s">
        <v>92</v>
      </c>
    </row>
    <row r="511" spans="2:65" s="1" customFormat="1" ht="94.5">
      <c r="B511" s="43"/>
      <c r="C511" s="65"/>
      <c r="D511" s="218" t="s">
        <v>174</v>
      </c>
      <c r="E511" s="65"/>
      <c r="F511" s="221" t="s">
        <v>416</v>
      </c>
      <c r="G511" s="65"/>
      <c r="H511" s="65"/>
      <c r="I511" s="174"/>
      <c r="J511" s="65"/>
      <c r="K511" s="65"/>
      <c r="L511" s="63"/>
      <c r="M511" s="220"/>
      <c r="N511" s="44"/>
      <c r="O511" s="44"/>
      <c r="P511" s="44"/>
      <c r="Q511" s="44"/>
      <c r="R511" s="44"/>
      <c r="S511" s="44"/>
      <c r="T511" s="80"/>
      <c r="AT511" s="25" t="s">
        <v>174</v>
      </c>
      <c r="AU511" s="25" t="s">
        <v>92</v>
      </c>
    </row>
    <row r="512" spans="2:65" s="12" customFormat="1" ht="13.5">
      <c r="B512" s="222"/>
      <c r="C512" s="223"/>
      <c r="D512" s="218" t="s">
        <v>176</v>
      </c>
      <c r="E512" s="224" t="s">
        <v>50</v>
      </c>
      <c r="F512" s="225" t="s">
        <v>741</v>
      </c>
      <c r="G512" s="223"/>
      <c r="H512" s="226" t="s">
        <v>50</v>
      </c>
      <c r="I512" s="227"/>
      <c r="J512" s="223"/>
      <c r="K512" s="223"/>
      <c r="L512" s="228"/>
      <c r="M512" s="229"/>
      <c r="N512" s="230"/>
      <c r="O512" s="230"/>
      <c r="P512" s="230"/>
      <c r="Q512" s="230"/>
      <c r="R512" s="230"/>
      <c r="S512" s="230"/>
      <c r="T512" s="231"/>
      <c r="AT512" s="232" t="s">
        <v>176</v>
      </c>
      <c r="AU512" s="232" t="s">
        <v>92</v>
      </c>
      <c r="AV512" s="12" t="s">
        <v>25</v>
      </c>
      <c r="AW512" s="12" t="s">
        <v>48</v>
      </c>
      <c r="AX512" s="12" t="s">
        <v>85</v>
      </c>
      <c r="AY512" s="232" t="s">
        <v>163</v>
      </c>
    </row>
    <row r="513" spans="2:65" s="12" customFormat="1" ht="13.5">
      <c r="B513" s="222"/>
      <c r="C513" s="223"/>
      <c r="D513" s="218" t="s">
        <v>176</v>
      </c>
      <c r="E513" s="224" t="s">
        <v>50</v>
      </c>
      <c r="F513" s="225" t="s">
        <v>354</v>
      </c>
      <c r="G513" s="223"/>
      <c r="H513" s="226" t="s">
        <v>50</v>
      </c>
      <c r="I513" s="227"/>
      <c r="J513" s="223"/>
      <c r="K513" s="223"/>
      <c r="L513" s="228"/>
      <c r="M513" s="229"/>
      <c r="N513" s="230"/>
      <c r="O513" s="230"/>
      <c r="P513" s="230"/>
      <c r="Q513" s="230"/>
      <c r="R513" s="230"/>
      <c r="S513" s="230"/>
      <c r="T513" s="231"/>
      <c r="AT513" s="232" t="s">
        <v>176</v>
      </c>
      <c r="AU513" s="232" t="s">
        <v>92</v>
      </c>
      <c r="AV513" s="12" t="s">
        <v>25</v>
      </c>
      <c r="AW513" s="12" t="s">
        <v>48</v>
      </c>
      <c r="AX513" s="12" t="s">
        <v>85</v>
      </c>
      <c r="AY513" s="232" t="s">
        <v>163</v>
      </c>
    </row>
    <row r="514" spans="2:65" s="13" customFormat="1" ht="13.5">
      <c r="B514" s="233"/>
      <c r="C514" s="234"/>
      <c r="D514" s="218" t="s">
        <v>176</v>
      </c>
      <c r="E514" s="245" t="s">
        <v>50</v>
      </c>
      <c r="F514" s="246" t="s">
        <v>736</v>
      </c>
      <c r="G514" s="234"/>
      <c r="H514" s="247">
        <v>14.555</v>
      </c>
      <c r="I514" s="239"/>
      <c r="J514" s="234"/>
      <c r="K514" s="234"/>
      <c r="L514" s="240"/>
      <c r="M514" s="241"/>
      <c r="N514" s="242"/>
      <c r="O514" s="242"/>
      <c r="P514" s="242"/>
      <c r="Q514" s="242"/>
      <c r="R514" s="242"/>
      <c r="S514" s="242"/>
      <c r="T514" s="243"/>
      <c r="AT514" s="244" t="s">
        <v>176</v>
      </c>
      <c r="AU514" s="244" t="s">
        <v>92</v>
      </c>
      <c r="AV514" s="13" t="s">
        <v>92</v>
      </c>
      <c r="AW514" s="13" t="s">
        <v>48</v>
      </c>
      <c r="AX514" s="13" t="s">
        <v>85</v>
      </c>
      <c r="AY514" s="244" t="s">
        <v>163</v>
      </c>
    </row>
    <row r="515" spans="2:65" s="13" customFormat="1" ht="13.5">
      <c r="B515" s="233"/>
      <c r="C515" s="234"/>
      <c r="D515" s="218" t="s">
        <v>176</v>
      </c>
      <c r="E515" s="245" t="s">
        <v>50</v>
      </c>
      <c r="F515" s="246" t="s">
        <v>737</v>
      </c>
      <c r="G515" s="234"/>
      <c r="H515" s="247">
        <v>3.9409999999999998</v>
      </c>
      <c r="I515" s="239"/>
      <c r="J515" s="234"/>
      <c r="K515" s="234"/>
      <c r="L515" s="240"/>
      <c r="M515" s="241"/>
      <c r="N515" s="242"/>
      <c r="O515" s="242"/>
      <c r="P515" s="242"/>
      <c r="Q515" s="242"/>
      <c r="R515" s="242"/>
      <c r="S515" s="242"/>
      <c r="T515" s="243"/>
      <c r="AT515" s="244" t="s">
        <v>176</v>
      </c>
      <c r="AU515" s="244" t="s">
        <v>92</v>
      </c>
      <c r="AV515" s="13" t="s">
        <v>92</v>
      </c>
      <c r="AW515" s="13" t="s">
        <v>48</v>
      </c>
      <c r="AX515" s="13" t="s">
        <v>85</v>
      </c>
      <c r="AY515" s="244" t="s">
        <v>163</v>
      </c>
    </row>
    <row r="516" spans="2:65" s="12" customFormat="1" ht="13.5">
      <c r="B516" s="222"/>
      <c r="C516" s="223"/>
      <c r="D516" s="218" t="s">
        <v>176</v>
      </c>
      <c r="E516" s="224" t="s">
        <v>50</v>
      </c>
      <c r="F516" s="225" t="s">
        <v>366</v>
      </c>
      <c r="G516" s="223"/>
      <c r="H516" s="226" t="s">
        <v>50</v>
      </c>
      <c r="I516" s="227"/>
      <c r="J516" s="223"/>
      <c r="K516" s="223"/>
      <c r="L516" s="228"/>
      <c r="M516" s="229"/>
      <c r="N516" s="230"/>
      <c r="O516" s="230"/>
      <c r="P516" s="230"/>
      <c r="Q516" s="230"/>
      <c r="R516" s="230"/>
      <c r="S516" s="230"/>
      <c r="T516" s="231"/>
      <c r="AT516" s="232" t="s">
        <v>176</v>
      </c>
      <c r="AU516" s="232" t="s">
        <v>92</v>
      </c>
      <c r="AV516" s="12" t="s">
        <v>25</v>
      </c>
      <c r="AW516" s="12" t="s">
        <v>48</v>
      </c>
      <c r="AX516" s="12" t="s">
        <v>85</v>
      </c>
      <c r="AY516" s="232" t="s">
        <v>163</v>
      </c>
    </row>
    <row r="517" spans="2:65" s="13" customFormat="1" ht="13.5">
      <c r="B517" s="233"/>
      <c r="C517" s="234"/>
      <c r="D517" s="218" t="s">
        <v>176</v>
      </c>
      <c r="E517" s="245" t="s">
        <v>50</v>
      </c>
      <c r="F517" s="246" t="s">
        <v>738</v>
      </c>
      <c r="G517" s="234"/>
      <c r="H517" s="247">
        <v>19.43</v>
      </c>
      <c r="I517" s="239"/>
      <c r="J517" s="234"/>
      <c r="K517" s="234"/>
      <c r="L517" s="240"/>
      <c r="M517" s="241"/>
      <c r="N517" s="242"/>
      <c r="O517" s="242"/>
      <c r="P517" s="242"/>
      <c r="Q517" s="242"/>
      <c r="R517" s="242"/>
      <c r="S517" s="242"/>
      <c r="T517" s="243"/>
      <c r="AT517" s="244" t="s">
        <v>176</v>
      </c>
      <c r="AU517" s="244" t="s">
        <v>92</v>
      </c>
      <c r="AV517" s="13" t="s">
        <v>92</v>
      </c>
      <c r="AW517" s="13" t="s">
        <v>48</v>
      </c>
      <c r="AX517" s="13" t="s">
        <v>85</v>
      </c>
      <c r="AY517" s="244" t="s">
        <v>163</v>
      </c>
    </row>
    <row r="518" spans="2:65" s="13" customFormat="1" ht="13.5">
      <c r="B518" s="233"/>
      <c r="C518" s="234"/>
      <c r="D518" s="218" t="s">
        <v>176</v>
      </c>
      <c r="E518" s="245" t="s">
        <v>50</v>
      </c>
      <c r="F518" s="246" t="s">
        <v>739</v>
      </c>
      <c r="G518" s="234"/>
      <c r="H518" s="247">
        <v>4.9580000000000002</v>
      </c>
      <c r="I518" s="239"/>
      <c r="J518" s="234"/>
      <c r="K518" s="234"/>
      <c r="L518" s="240"/>
      <c r="M518" s="241"/>
      <c r="N518" s="242"/>
      <c r="O518" s="242"/>
      <c r="P518" s="242"/>
      <c r="Q518" s="242"/>
      <c r="R518" s="242"/>
      <c r="S518" s="242"/>
      <c r="T518" s="243"/>
      <c r="AT518" s="244" t="s">
        <v>176</v>
      </c>
      <c r="AU518" s="244" t="s">
        <v>92</v>
      </c>
      <c r="AV518" s="13" t="s">
        <v>92</v>
      </c>
      <c r="AW518" s="13" t="s">
        <v>48</v>
      </c>
      <c r="AX518" s="13" t="s">
        <v>85</v>
      </c>
      <c r="AY518" s="244" t="s">
        <v>163</v>
      </c>
    </row>
    <row r="519" spans="2:65" s="14" customFormat="1" ht="13.5">
      <c r="B519" s="258"/>
      <c r="C519" s="259"/>
      <c r="D519" s="218" t="s">
        <v>176</v>
      </c>
      <c r="E519" s="260" t="s">
        <v>50</v>
      </c>
      <c r="F519" s="261" t="s">
        <v>423</v>
      </c>
      <c r="G519" s="259"/>
      <c r="H519" s="262">
        <v>42.884</v>
      </c>
      <c r="I519" s="263"/>
      <c r="J519" s="259"/>
      <c r="K519" s="259"/>
      <c r="L519" s="264"/>
      <c r="M519" s="265"/>
      <c r="N519" s="266"/>
      <c r="O519" s="266"/>
      <c r="P519" s="266"/>
      <c r="Q519" s="266"/>
      <c r="R519" s="266"/>
      <c r="S519" s="266"/>
      <c r="T519" s="267"/>
      <c r="AT519" s="268" t="s">
        <v>176</v>
      </c>
      <c r="AU519" s="268" t="s">
        <v>92</v>
      </c>
      <c r="AV519" s="14" t="s">
        <v>100</v>
      </c>
      <c r="AW519" s="14" t="s">
        <v>48</v>
      </c>
      <c r="AX519" s="14" t="s">
        <v>85</v>
      </c>
      <c r="AY519" s="268" t="s">
        <v>163</v>
      </c>
    </row>
    <row r="520" spans="2:65" s="13" customFormat="1" ht="13.5">
      <c r="B520" s="233"/>
      <c r="C520" s="234"/>
      <c r="D520" s="235" t="s">
        <v>176</v>
      </c>
      <c r="E520" s="236" t="s">
        <v>50</v>
      </c>
      <c r="F520" s="237" t="s">
        <v>742</v>
      </c>
      <c r="G520" s="234"/>
      <c r="H520" s="238">
        <v>257.30399999999997</v>
      </c>
      <c r="I520" s="239"/>
      <c r="J520" s="234"/>
      <c r="K520" s="234"/>
      <c r="L520" s="240"/>
      <c r="M520" s="241"/>
      <c r="N520" s="242"/>
      <c r="O520" s="242"/>
      <c r="P520" s="242"/>
      <c r="Q520" s="242"/>
      <c r="R520" s="242"/>
      <c r="S520" s="242"/>
      <c r="T520" s="243"/>
      <c r="AT520" s="244" t="s">
        <v>176</v>
      </c>
      <c r="AU520" s="244" t="s">
        <v>92</v>
      </c>
      <c r="AV520" s="13" t="s">
        <v>92</v>
      </c>
      <c r="AW520" s="13" t="s">
        <v>48</v>
      </c>
      <c r="AX520" s="13" t="s">
        <v>25</v>
      </c>
      <c r="AY520" s="244" t="s">
        <v>163</v>
      </c>
    </row>
    <row r="521" spans="2:65" s="1" customFormat="1" ht="22.5" customHeight="1">
      <c r="B521" s="43"/>
      <c r="C521" s="206" t="s">
        <v>743</v>
      </c>
      <c r="D521" s="206" t="s">
        <v>166</v>
      </c>
      <c r="E521" s="207" t="s">
        <v>426</v>
      </c>
      <c r="F521" s="208" t="s">
        <v>427</v>
      </c>
      <c r="G521" s="209" t="s">
        <v>191</v>
      </c>
      <c r="H521" s="210">
        <v>42.884</v>
      </c>
      <c r="I521" s="211"/>
      <c r="J521" s="212">
        <f>ROUND(I521*H521,2)</f>
        <v>0</v>
      </c>
      <c r="K521" s="208" t="s">
        <v>170</v>
      </c>
      <c r="L521" s="63"/>
      <c r="M521" s="213" t="s">
        <v>50</v>
      </c>
      <c r="N521" s="214" t="s">
        <v>56</v>
      </c>
      <c r="O521" s="44"/>
      <c r="P521" s="215">
        <f>O521*H521</f>
        <v>0</v>
      </c>
      <c r="Q521" s="215">
        <v>0</v>
      </c>
      <c r="R521" s="215">
        <f>Q521*H521</f>
        <v>0</v>
      </c>
      <c r="S521" s="215">
        <v>0</v>
      </c>
      <c r="T521" s="216">
        <f>S521*H521</f>
        <v>0</v>
      </c>
      <c r="AR521" s="25" t="s">
        <v>120</v>
      </c>
      <c r="AT521" s="25" t="s">
        <v>166</v>
      </c>
      <c r="AU521" s="25" t="s">
        <v>92</v>
      </c>
      <c r="AY521" s="25" t="s">
        <v>163</v>
      </c>
      <c r="BE521" s="217">
        <f>IF(N521="základní",J521,0)</f>
        <v>0</v>
      </c>
      <c r="BF521" s="217">
        <f>IF(N521="snížená",J521,0)</f>
        <v>0</v>
      </c>
      <c r="BG521" s="217">
        <f>IF(N521="zákl. přenesená",J521,0)</f>
        <v>0</v>
      </c>
      <c r="BH521" s="217">
        <f>IF(N521="sníž. přenesená",J521,0)</f>
        <v>0</v>
      </c>
      <c r="BI521" s="217">
        <f>IF(N521="nulová",J521,0)</f>
        <v>0</v>
      </c>
      <c r="BJ521" s="25" t="s">
        <v>25</v>
      </c>
      <c r="BK521" s="217">
        <f>ROUND(I521*H521,2)</f>
        <v>0</v>
      </c>
      <c r="BL521" s="25" t="s">
        <v>120</v>
      </c>
      <c r="BM521" s="25" t="s">
        <v>428</v>
      </c>
    </row>
    <row r="522" spans="2:65" s="1" customFormat="1" ht="13.5">
      <c r="B522" s="43"/>
      <c r="C522" s="65"/>
      <c r="D522" s="218" t="s">
        <v>172</v>
      </c>
      <c r="E522" s="65"/>
      <c r="F522" s="219" t="s">
        <v>429</v>
      </c>
      <c r="G522" s="65"/>
      <c r="H522" s="65"/>
      <c r="I522" s="174"/>
      <c r="J522" s="65"/>
      <c r="K522" s="65"/>
      <c r="L522" s="63"/>
      <c r="M522" s="220"/>
      <c r="N522" s="44"/>
      <c r="O522" s="44"/>
      <c r="P522" s="44"/>
      <c r="Q522" s="44"/>
      <c r="R522" s="44"/>
      <c r="S522" s="44"/>
      <c r="T522" s="80"/>
      <c r="AT522" s="25" t="s">
        <v>172</v>
      </c>
      <c r="AU522" s="25" t="s">
        <v>92</v>
      </c>
    </row>
    <row r="523" spans="2:65" s="1" customFormat="1" ht="67.5">
      <c r="B523" s="43"/>
      <c r="C523" s="65"/>
      <c r="D523" s="218" t="s">
        <v>174</v>
      </c>
      <c r="E523" s="65"/>
      <c r="F523" s="221" t="s">
        <v>430</v>
      </c>
      <c r="G523" s="65"/>
      <c r="H523" s="65"/>
      <c r="I523" s="174"/>
      <c r="J523" s="65"/>
      <c r="K523" s="65"/>
      <c r="L523" s="63"/>
      <c r="M523" s="220"/>
      <c r="N523" s="44"/>
      <c r="O523" s="44"/>
      <c r="P523" s="44"/>
      <c r="Q523" s="44"/>
      <c r="R523" s="44"/>
      <c r="S523" s="44"/>
      <c r="T523" s="80"/>
      <c r="AT523" s="25" t="s">
        <v>174</v>
      </c>
      <c r="AU523" s="25" t="s">
        <v>92</v>
      </c>
    </row>
    <row r="524" spans="2:65" s="12" customFormat="1" ht="13.5">
      <c r="B524" s="222"/>
      <c r="C524" s="223"/>
      <c r="D524" s="218" t="s">
        <v>176</v>
      </c>
      <c r="E524" s="224" t="s">
        <v>50</v>
      </c>
      <c r="F524" s="225" t="s">
        <v>354</v>
      </c>
      <c r="G524" s="223"/>
      <c r="H524" s="226" t="s">
        <v>50</v>
      </c>
      <c r="I524" s="227"/>
      <c r="J524" s="223"/>
      <c r="K524" s="223"/>
      <c r="L524" s="228"/>
      <c r="M524" s="229"/>
      <c r="N524" s="230"/>
      <c r="O524" s="230"/>
      <c r="P524" s="230"/>
      <c r="Q524" s="230"/>
      <c r="R524" s="230"/>
      <c r="S524" s="230"/>
      <c r="T524" s="231"/>
      <c r="AT524" s="232" t="s">
        <v>176</v>
      </c>
      <c r="AU524" s="232" t="s">
        <v>92</v>
      </c>
      <c r="AV524" s="12" t="s">
        <v>25</v>
      </c>
      <c r="AW524" s="12" t="s">
        <v>48</v>
      </c>
      <c r="AX524" s="12" t="s">
        <v>85</v>
      </c>
      <c r="AY524" s="232" t="s">
        <v>163</v>
      </c>
    </row>
    <row r="525" spans="2:65" s="13" customFormat="1" ht="13.5">
      <c r="B525" s="233"/>
      <c r="C525" s="234"/>
      <c r="D525" s="218" t="s">
        <v>176</v>
      </c>
      <c r="E525" s="245" t="s">
        <v>50</v>
      </c>
      <c r="F525" s="246" t="s">
        <v>736</v>
      </c>
      <c r="G525" s="234"/>
      <c r="H525" s="247">
        <v>14.555</v>
      </c>
      <c r="I525" s="239"/>
      <c r="J525" s="234"/>
      <c r="K525" s="234"/>
      <c r="L525" s="240"/>
      <c r="M525" s="241"/>
      <c r="N525" s="242"/>
      <c r="O525" s="242"/>
      <c r="P525" s="242"/>
      <c r="Q525" s="242"/>
      <c r="R525" s="242"/>
      <c r="S525" s="242"/>
      <c r="T525" s="243"/>
      <c r="AT525" s="244" t="s">
        <v>176</v>
      </c>
      <c r="AU525" s="244" t="s">
        <v>92</v>
      </c>
      <c r="AV525" s="13" t="s">
        <v>92</v>
      </c>
      <c r="AW525" s="13" t="s">
        <v>48</v>
      </c>
      <c r="AX525" s="13" t="s">
        <v>85</v>
      </c>
      <c r="AY525" s="244" t="s">
        <v>163</v>
      </c>
    </row>
    <row r="526" spans="2:65" s="13" customFormat="1" ht="13.5">
      <c r="B526" s="233"/>
      <c r="C526" s="234"/>
      <c r="D526" s="218" t="s">
        <v>176</v>
      </c>
      <c r="E526" s="245" t="s">
        <v>50</v>
      </c>
      <c r="F526" s="246" t="s">
        <v>737</v>
      </c>
      <c r="G526" s="234"/>
      <c r="H526" s="247">
        <v>3.9409999999999998</v>
      </c>
      <c r="I526" s="239"/>
      <c r="J526" s="234"/>
      <c r="K526" s="234"/>
      <c r="L526" s="240"/>
      <c r="M526" s="241"/>
      <c r="N526" s="242"/>
      <c r="O526" s="242"/>
      <c r="P526" s="242"/>
      <c r="Q526" s="242"/>
      <c r="R526" s="242"/>
      <c r="S526" s="242"/>
      <c r="T526" s="243"/>
      <c r="AT526" s="244" t="s">
        <v>176</v>
      </c>
      <c r="AU526" s="244" t="s">
        <v>92</v>
      </c>
      <c r="AV526" s="13" t="s">
        <v>92</v>
      </c>
      <c r="AW526" s="13" t="s">
        <v>48</v>
      </c>
      <c r="AX526" s="13" t="s">
        <v>85</v>
      </c>
      <c r="AY526" s="244" t="s">
        <v>163</v>
      </c>
    </row>
    <row r="527" spans="2:65" s="12" customFormat="1" ht="13.5">
      <c r="B527" s="222"/>
      <c r="C527" s="223"/>
      <c r="D527" s="218" t="s">
        <v>176</v>
      </c>
      <c r="E527" s="224" t="s">
        <v>50</v>
      </c>
      <c r="F527" s="225" t="s">
        <v>366</v>
      </c>
      <c r="G527" s="223"/>
      <c r="H527" s="226" t="s">
        <v>50</v>
      </c>
      <c r="I527" s="227"/>
      <c r="J527" s="223"/>
      <c r="K527" s="223"/>
      <c r="L527" s="228"/>
      <c r="M527" s="229"/>
      <c r="N527" s="230"/>
      <c r="O527" s="230"/>
      <c r="P527" s="230"/>
      <c r="Q527" s="230"/>
      <c r="R527" s="230"/>
      <c r="S527" s="230"/>
      <c r="T527" s="231"/>
      <c r="AT527" s="232" t="s">
        <v>176</v>
      </c>
      <c r="AU527" s="232" t="s">
        <v>92</v>
      </c>
      <c r="AV527" s="12" t="s">
        <v>25</v>
      </c>
      <c r="AW527" s="12" t="s">
        <v>48</v>
      </c>
      <c r="AX527" s="12" t="s">
        <v>85</v>
      </c>
      <c r="AY527" s="232" t="s">
        <v>163</v>
      </c>
    </row>
    <row r="528" spans="2:65" s="13" customFormat="1" ht="13.5">
      <c r="B528" s="233"/>
      <c r="C528" s="234"/>
      <c r="D528" s="218" t="s">
        <v>176</v>
      </c>
      <c r="E528" s="245" t="s">
        <v>50</v>
      </c>
      <c r="F528" s="246" t="s">
        <v>738</v>
      </c>
      <c r="G528" s="234"/>
      <c r="H528" s="247">
        <v>19.43</v>
      </c>
      <c r="I528" s="239"/>
      <c r="J528" s="234"/>
      <c r="K528" s="234"/>
      <c r="L528" s="240"/>
      <c r="M528" s="241"/>
      <c r="N528" s="242"/>
      <c r="O528" s="242"/>
      <c r="P528" s="242"/>
      <c r="Q528" s="242"/>
      <c r="R528" s="242"/>
      <c r="S528" s="242"/>
      <c r="T528" s="243"/>
      <c r="AT528" s="244" t="s">
        <v>176</v>
      </c>
      <c r="AU528" s="244" t="s">
        <v>92</v>
      </c>
      <c r="AV528" s="13" t="s">
        <v>92</v>
      </c>
      <c r="AW528" s="13" t="s">
        <v>48</v>
      </c>
      <c r="AX528" s="13" t="s">
        <v>85</v>
      </c>
      <c r="AY528" s="244" t="s">
        <v>163</v>
      </c>
    </row>
    <row r="529" spans="2:51" s="13" customFormat="1" ht="13.5">
      <c r="B529" s="233"/>
      <c r="C529" s="234"/>
      <c r="D529" s="218" t="s">
        <v>176</v>
      </c>
      <c r="E529" s="245" t="s">
        <v>50</v>
      </c>
      <c r="F529" s="246" t="s">
        <v>739</v>
      </c>
      <c r="G529" s="234"/>
      <c r="H529" s="247">
        <v>4.9580000000000002</v>
      </c>
      <c r="I529" s="239"/>
      <c r="J529" s="234"/>
      <c r="K529" s="234"/>
      <c r="L529" s="240"/>
      <c r="M529" s="269"/>
      <c r="N529" s="270"/>
      <c r="O529" s="270"/>
      <c r="P529" s="270"/>
      <c r="Q529" s="270"/>
      <c r="R529" s="270"/>
      <c r="S529" s="270"/>
      <c r="T529" s="271"/>
      <c r="AT529" s="244" t="s">
        <v>176</v>
      </c>
      <c r="AU529" s="244" t="s">
        <v>92</v>
      </c>
      <c r="AV529" s="13" t="s">
        <v>92</v>
      </c>
      <c r="AW529" s="13" t="s">
        <v>48</v>
      </c>
      <c r="AX529" s="13" t="s">
        <v>85</v>
      </c>
      <c r="AY529" s="244" t="s">
        <v>163</v>
      </c>
    </row>
    <row r="530" spans="2:51" s="1" customFormat="1" ht="6.95" customHeight="1">
      <c r="B530" s="58"/>
      <c r="C530" s="59"/>
      <c r="D530" s="59"/>
      <c r="E530" s="59"/>
      <c r="F530" s="59"/>
      <c r="G530" s="59"/>
      <c r="H530" s="59"/>
      <c r="I530" s="150"/>
      <c r="J530" s="59"/>
      <c r="K530" s="59"/>
      <c r="L530" s="63"/>
    </row>
  </sheetData>
  <sheetProtection password="CC35" sheet="1" objects="1" scenarios="1" formatCells="0" formatColumns="0" formatRows="0" sort="0" autoFilter="0"/>
  <autoFilter ref="C95:K529"/>
  <mergeCells count="15">
    <mergeCell ref="E86:H86"/>
    <mergeCell ref="E84:H84"/>
    <mergeCell ref="E88:H88"/>
    <mergeCell ref="G1:H1"/>
    <mergeCell ref="L2:V2"/>
    <mergeCell ref="E49:H49"/>
    <mergeCell ref="E53:H53"/>
    <mergeCell ref="E51:H51"/>
    <mergeCell ref="E55:H55"/>
    <mergeCell ref="E82:H82"/>
    <mergeCell ref="E7:H7"/>
    <mergeCell ref="E11:H11"/>
    <mergeCell ref="E9:H9"/>
    <mergeCell ref="E13:H13"/>
    <mergeCell ref="E28:H28"/>
  </mergeCells>
  <hyperlinks>
    <hyperlink ref="F1:G1" location="C2" display="1) Krycí list soupisu"/>
    <hyperlink ref="G1:H1" location="C62" display="2) Rekapitulace"/>
    <hyperlink ref="J1" location="C95"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401"/>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2" customWidth="1"/>
    <col min="10" max="10" width="23.5" customWidth="1"/>
    <col min="11" max="11" width="15.5" customWidth="1"/>
    <col min="19" max="19" width="8.1640625" customWidth="1"/>
    <col min="20" max="20" width="29.6640625" customWidth="1"/>
    <col min="21" max="21" width="16.33203125"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3"/>
      <c r="C1" s="123"/>
      <c r="D1" s="124" t="s">
        <v>1</v>
      </c>
      <c r="E1" s="123"/>
      <c r="F1" s="125" t="s">
        <v>125</v>
      </c>
      <c r="G1" s="420" t="s">
        <v>126</v>
      </c>
      <c r="H1" s="420"/>
      <c r="I1" s="126"/>
      <c r="J1" s="125" t="s">
        <v>127</v>
      </c>
      <c r="K1" s="124" t="s">
        <v>128</v>
      </c>
      <c r="L1" s="125" t="s">
        <v>129</v>
      </c>
      <c r="M1" s="125"/>
      <c r="N1" s="125"/>
      <c r="O1" s="125"/>
      <c r="P1" s="125"/>
      <c r="Q1" s="125"/>
      <c r="R1" s="125"/>
      <c r="S1" s="125"/>
      <c r="T1" s="125"/>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0"/>
      <c r="M2" s="410"/>
      <c r="N2" s="410"/>
      <c r="O2" s="410"/>
      <c r="P2" s="410"/>
      <c r="Q2" s="410"/>
      <c r="R2" s="410"/>
      <c r="S2" s="410"/>
      <c r="T2" s="410"/>
      <c r="U2" s="410"/>
      <c r="V2" s="410"/>
      <c r="AT2" s="25" t="s">
        <v>111</v>
      </c>
    </row>
    <row r="3" spans="1:70" ht="6.95" customHeight="1">
      <c r="B3" s="26"/>
      <c r="C3" s="27"/>
      <c r="D3" s="27"/>
      <c r="E3" s="27"/>
      <c r="F3" s="27"/>
      <c r="G3" s="27"/>
      <c r="H3" s="27"/>
      <c r="I3" s="127"/>
      <c r="J3" s="27"/>
      <c r="K3" s="28"/>
      <c r="AT3" s="25" t="s">
        <v>92</v>
      </c>
    </row>
    <row r="4" spans="1:70" ht="36.950000000000003" customHeight="1">
      <c r="B4" s="29"/>
      <c r="C4" s="30"/>
      <c r="D4" s="31" t="s">
        <v>130</v>
      </c>
      <c r="E4" s="30"/>
      <c r="F4" s="30"/>
      <c r="G4" s="30"/>
      <c r="H4" s="30"/>
      <c r="I4" s="128"/>
      <c r="J4" s="30"/>
      <c r="K4" s="32"/>
      <c r="M4" s="33" t="s">
        <v>12</v>
      </c>
      <c r="AT4" s="25" t="s">
        <v>6</v>
      </c>
    </row>
    <row r="5" spans="1:70" ht="6.95" customHeight="1">
      <c r="B5" s="29"/>
      <c r="C5" s="30"/>
      <c r="D5" s="30"/>
      <c r="E5" s="30"/>
      <c r="F5" s="30"/>
      <c r="G5" s="30"/>
      <c r="H5" s="30"/>
      <c r="I5" s="128"/>
      <c r="J5" s="30"/>
      <c r="K5" s="32"/>
    </row>
    <row r="6" spans="1:70">
      <c r="B6" s="29"/>
      <c r="C6" s="30"/>
      <c r="D6" s="38" t="s">
        <v>18</v>
      </c>
      <c r="E6" s="30"/>
      <c r="F6" s="30"/>
      <c r="G6" s="30"/>
      <c r="H6" s="30"/>
      <c r="I6" s="128"/>
      <c r="J6" s="30"/>
      <c r="K6" s="32"/>
    </row>
    <row r="7" spans="1:70" ht="22.5" customHeight="1">
      <c r="B7" s="29"/>
      <c r="C7" s="30"/>
      <c r="D7" s="30"/>
      <c r="E7" s="411" t="str">
        <f>'Rekapitulace stavby'!K6</f>
        <v>III/44436 Bělkovice-Lašťany, průtah - III+IV.etapa - 0,2-0,425 km +  0,425-1,019 km-Obec  Bělkovice-Lašťany</v>
      </c>
      <c r="F7" s="412"/>
      <c r="G7" s="412"/>
      <c r="H7" s="412"/>
      <c r="I7" s="128"/>
      <c r="J7" s="30"/>
      <c r="K7" s="32"/>
    </row>
    <row r="8" spans="1:70">
      <c r="B8" s="29"/>
      <c r="C8" s="30"/>
      <c r="D8" s="38" t="s">
        <v>131</v>
      </c>
      <c r="E8" s="30"/>
      <c r="F8" s="30"/>
      <c r="G8" s="30"/>
      <c r="H8" s="30"/>
      <c r="I8" s="128"/>
      <c r="J8" s="30"/>
      <c r="K8" s="32"/>
    </row>
    <row r="9" spans="1:70" ht="22.5" customHeight="1">
      <c r="B9" s="29"/>
      <c r="C9" s="30"/>
      <c r="D9" s="30"/>
      <c r="E9" s="411" t="s">
        <v>744</v>
      </c>
      <c r="F9" s="371"/>
      <c r="G9" s="371"/>
      <c r="H9" s="371"/>
      <c r="I9" s="128"/>
      <c r="J9" s="30"/>
      <c r="K9" s="32"/>
    </row>
    <row r="10" spans="1:70">
      <c r="B10" s="29"/>
      <c r="C10" s="30"/>
      <c r="D10" s="38" t="s">
        <v>133</v>
      </c>
      <c r="E10" s="30"/>
      <c r="F10" s="30"/>
      <c r="G10" s="30"/>
      <c r="H10" s="30"/>
      <c r="I10" s="128"/>
      <c r="J10" s="30"/>
      <c r="K10" s="32"/>
    </row>
    <row r="11" spans="1:70" s="1" customFormat="1" ht="22.5" customHeight="1">
      <c r="B11" s="43"/>
      <c r="C11" s="44"/>
      <c r="D11" s="44"/>
      <c r="E11" s="395" t="s">
        <v>745</v>
      </c>
      <c r="F11" s="413"/>
      <c r="G11" s="413"/>
      <c r="H11" s="413"/>
      <c r="I11" s="129"/>
      <c r="J11" s="44"/>
      <c r="K11" s="47"/>
    </row>
    <row r="12" spans="1:70" s="1" customFormat="1">
      <c r="B12" s="43"/>
      <c r="C12" s="44"/>
      <c r="D12" s="38" t="s">
        <v>135</v>
      </c>
      <c r="E12" s="44"/>
      <c r="F12" s="44"/>
      <c r="G12" s="44"/>
      <c r="H12" s="44"/>
      <c r="I12" s="129"/>
      <c r="J12" s="44"/>
      <c r="K12" s="47"/>
    </row>
    <row r="13" spans="1:70" s="1" customFormat="1" ht="36.950000000000003" customHeight="1">
      <c r="B13" s="43"/>
      <c r="C13" s="44"/>
      <c r="D13" s="44"/>
      <c r="E13" s="414" t="s">
        <v>746</v>
      </c>
      <c r="F13" s="413"/>
      <c r="G13" s="413"/>
      <c r="H13" s="413"/>
      <c r="I13" s="129"/>
      <c r="J13" s="44"/>
      <c r="K13" s="47"/>
    </row>
    <row r="14" spans="1:70" s="1" customFormat="1" ht="13.5">
      <c r="B14" s="43"/>
      <c r="C14" s="44"/>
      <c r="D14" s="44"/>
      <c r="E14" s="44"/>
      <c r="F14" s="44"/>
      <c r="G14" s="44"/>
      <c r="H14" s="44"/>
      <c r="I14" s="129"/>
      <c r="J14" s="44"/>
      <c r="K14" s="47"/>
    </row>
    <row r="15" spans="1:70" s="1" customFormat="1" ht="14.45" customHeight="1">
      <c r="B15" s="43"/>
      <c r="C15" s="44"/>
      <c r="D15" s="38" t="s">
        <v>21</v>
      </c>
      <c r="E15" s="44"/>
      <c r="F15" s="36" t="s">
        <v>50</v>
      </c>
      <c r="G15" s="44"/>
      <c r="H15" s="44"/>
      <c r="I15" s="130" t="s">
        <v>23</v>
      </c>
      <c r="J15" s="36" t="s">
        <v>50</v>
      </c>
      <c r="K15" s="47"/>
    </row>
    <row r="16" spans="1:70" s="1" customFormat="1" ht="14.45" customHeight="1">
      <c r="B16" s="43"/>
      <c r="C16" s="44"/>
      <c r="D16" s="38" t="s">
        <v>26</v>
      </c>
      <c r="E16" s="44"/>
      <c r="F16" s="36" t="s">
        <v>27</v>
      </c>
      <c r="G16" s="44"/>
      <c r="H16" s="44"/>
      <c r="I16" s="130" t="s">
        <v>28</v>
      </c>
      <c r="J16" s="131" t="str">
        <f>'Rekapitulace stavby'!AN8</f>
        <v>22.12.2016</v>
      </c>
      <c r="K16" s="47"/>
    </row>
    <row r="17" spans="2:11" s="1" customFormat="1" ht="10.9" customHeight="1">
      <c r="B17" s="43"/>
      <c r="C17" s="44"/>
      <c r="D17" s="44"/>
      <c r="E17" s="44"/>
      <c r="F17" s="44"/>
      <c r="G17" s="44"/>
      <c r="H17" s="44"/>
      <c r="I17" s="129"/>
      <c r="J17" s="44"/>
      <c r="K17" s="47"/>
    </row>
    <row r="18" spans="2:11" s="1" customFormat="1" ht="14.45" customHeight="1">
      <c r="B18" s="43"/>
      <c r="C18" s="44"/>
      <c r="D18" s="38" t="s">
        <v>36</v>
      </c>
      <c r="E18" s="44"/>
      <c r="F18" s="44"/>
      <c r="G18" s="44"/>
      <c r="H18" s="44"/>
      <c r="I18" s="130" t="s">
        <v>37</v>
      </c>
      <c r="J18" s="36" t="s">
        <v>38</v>
      </c>
      <c r="K18" s="47"/>
    </row>
    <row r="19" spans="2:11" s="1" customFormat="1" ht="18" customHeight="1">
      <c r="B19" s="43"/>
      <c r="C19" s="44"/>
      <c r="D19" s="44"/>
      <c r="E19" s="36" t="s">
        <v>39</v>
      </c>
      <c r="F19" s="44"/>
      <c r="G19" s="44"/>
      <c r="H19" s="44"/>
      <c r="I19" s="130" t="s">
        <v>40</v>
      </c>
      <c r="J19" s="36" t="s">
        <v>41</v>
      </c>
      <c r="K19" s="47"/>
    </row>
    <row r="20" spans="2:11" s="1" customFormat="1" ht="6.95" customHeight="1">
      <c r="B20" s="43"/>
      <c r="C20" s="44"/>
      <c r="D20" s="44"/>
      <c r="E20" s="44"/>
      <c r="F20" s="44"/>
      <c r="G20" s="44"/>
      <c r="H20" s="44"/>
      <c r="I20" s="129"/>
      <c r="J20" s="44"/>
      <c r="K20" s="47"/>
    </row>
    <row r="21" spans="2:11" s="1" customFormat="1" ht="14.45" customHeight="1">
      <c r="B21" s="43"/>
      <c r="C21" s="44"/>
      <c r="D21" s="38" t="s">
        <v>42</v>
      </c>
      <c r="E21" s="44"/>
      <c r="F21" s="44"/>
      <c r="G21" s="44"/>
      <c r="H21" s="44"/>
      <c r="I21" s="130" t="s">
        <v>37</v>
      </c>
      <c r="J21" s="36" t="str">
        <f>IF('Rekapitulace stavby'!AN13="Vyplň údaj","",IF('Rekapitulace stavby'!AN13="","",'Rekapitulace stavby'!AN13))</f>
        <v/>
      </c>
      <c r="K21" s="47"/>
    </row>
    <row r="22" spans="2:11" s="1" customFormat="1" ht="18" customHeight="1">
      <c r="B22" s="43"/>
      <c r="C22" s="44"/>
      <c r="D22" s="44"/>
      <c r="E22" s="36" t="str">
        <f>IF('Rekapitulace stavby'!E14="Vyplň údaj","",IF('Rekapitulace stavby'!E14="","",'Rekapitulace stavby'!E14))</f>
        <v/>
      </c>
      <c r="F22" s="44"/>
      <c r="G22" s="44"/>
      <c r="H22" s="44"/>
      <c r="I22" s="130" t="s">
        <v>40</v>
      </c>
      <c r="J22" s="36" t="str">
        <f>IF('Rekapitulace stavby'!AN14="Vyplň údaj","",IF('Rekapitulace stavby'!AN14="","",'Rekapitulace stavby'!AN14))</f>
        <v/>
      </c>
      <c r="K22" s="47"/>
    </row>
    <row r="23" spans="2:11" s="1" customFormat="1" ht="6.95" customHeight="1">
      <c r="B23" s="43"/>
      <c r="C23" s="44"/>
      <c r="D23" s="44"/>
      <c r="E23" s="44"/>
      <c r="F23" s="44"/>
      <c r="G23" s="44"/>
      <c r="H23" s="44"/>
      <c r="I23" s="129"/>
      <c r="J23" s="44"/>
      <c r="K23" s="47"/>
    </row>
    <row r="24" spans="2:11" s="1" customFormat="1" ht="14.45" customHeight="1">
      <c r="B24" s="43"/>
      <c r="C24" s="44"/>
      <c r="D24" s="38" t="s">
        <v>44</v>
      </c>
      <c r="E24" s="44"/>
      <c r="F24" s="44"/>
      <c r="G24" s="44"/>
      <c r="H24" s="44"/>
      <c r="I24" s="130" t="s">
        <v>37</v>
      </c>
      <c r="J24" s="36" t="s">
        <v>45</v>
      </c>
      <c r="K24" s="47"/>
    </row>
    <row r="25" spans="2:11" s="1" customFormat="1" ht="18" customHeight="1">
      <c r="B25" s="43"/>
      <c r="C25" s="44"/>
      <c r="D25" s="44"/>
      <c r="E25" s="36" t="s">
        <v>46</v>
      </c>
      <c r="F25" s="44"/>
      <c r="G25" s="44"/>
      <c r="H25" s="44"/>
      <c r="I25" s="130" t="s">
        <v>40</v>
      </c>
      <c r="J25" s="36" t="s">
        <v>47</v>
      </c>
      <c r="K25" s="47"/>
    </row>
    <row r="26" spans="2:11" s="1" customFormat="1" ht="6.95" customHeight="1">
      <c r="B26" s="43"/>
      <c r="C26" s="44"/>
      <c r="D26" s="44"/>
      <c r="E26" s="44"/>
      <c r="F26" s="44"/>
      <c r="G26" s="44"/>
      <c r="H26" s="44"/>
      <c r="I26" s="129"/>
      <c r="J26" s="44"/>
      <c r="K26" s="47"/>
    </row>
    <row r="27" spans="2:11" s="1" customFormat="1" ht="14.45" customHeight="1">
      <c r="B27" s="43"/>
      <c r="C27" s="44"/>
      <c r="D27" s="38" t="s">
        <v>49</v>
      </c>
      <c r="E27" s="44"/>
      <c r="F27" s="44"/>
      <c r="G27" s="44"/>
      <c r="H27" s="44"/>
      <c r="I27" s="129"/>
      <c r="J27" s="44"/>
      <c r="K27" s="47"/>
    </row>
    <row r="28" spans="2:11" s="7" customFormat="1" ht="22.5" customHeight="1">
      <c r="B28" s="132"/>
      <c r="C28" s="133"/>
      <c r="D28" s="133"/>
      <c r="E28" s="375" t="s">
        <v>50</v>
      </c>
      <c r="F28" s="375"/>
      <c r="G28" s="375"/>
      <c r="H28" s="375"/>
      <c r="I28" s="134"/>
      <c r="J28" s="133"/>
      <c r="K28" s="135"/>
    </row>
    <row r="29" spans="2:11" s="1" customFormat="1" ht="6.95" customHeight="1">
      <c r="B29" s="43"/>
      <c r="C29" s="44"/>
      <c r="D29" s="44"/>
      <c r="E29" s="44"/>
      <c r="F29" s="44"/>
      <c r="G29" s="44"/>
      <c r="H29" s="44"/>
      <c r="I29" s="129"/>
      <c r="J29" s="44"/>
      <c r="K29" s="47"/>
    </row>
    <row r="30" spans="2:11" s="1" customFormat="1" ht="6.95" customHeight="1">
      <c r="B30" s="43"/>
      <c r="C30" s="44"/>
      <c r="D30" s="87"/>
      <c r="E30" s="87"/>
      <c r="F30" s="87"/>
      <c r="G30" s="87"/>
      <c r="H30" s="87"/>
      <c r="I30" s="136"/>
      <c r="J30" s="87"/>
      <c r="K30" s="137"/>
    </row>
    <row r="31" spans="2:11" s="1" customFormat="1" ht="25.35" customHeight="1">
      <c r="B31" s="43"/>
      <c r="C31" s="44"/>
      <c r="D31" s="138" t="s">
        <v>51</v>
      </c>
      <c r="E31" s="44"/>
      <c r="F31" s="44"/>
      <c r="G31" s="44"/>
      <c r="H31" s="44"/>
      <c r="I31" s="129"/>
      <c r="J31" s="139">
        <f>ROUND(J94,2)</f>
        <v>0</v>
      </c>
      <c r="K31" s="47"/>
    </row>
    <row r="32" spans="2:11" s="1" customFormat="1" ht="6.95" customHeight="1">
      <c r="B32" s="43"/>
      <c r="C32" s="44"/>
      <c r="D32" s="87"/>
      <c r="E32" s="87"/>
      <c r="F32" s="87"/>
      <c r="G32" s="87"/>
      <c r="H32" s="87"/>
      <c r="I32" s="136"/>
      <c r="J32" s="87"/>
      <c r="K32" s="137"/>
    </row>
    <row r="33" spans="2:11" s="1" customFormat="1" ht="14.45" customHeight="1">
      <c r="B33" s="43"/>
      <c r="C33" s="44"/>
      <c r="D33" s="44"/>
      <c r="E33" s="44"/>
      <c r="F33" s="48" t="s">
        <v>53</v>
      </c>
      <c r="G33" s="44"/>
      <c r="H33" s="44"/>
      <c r="I33" s="140" t="s">
        <v>52</v>
      </c>
      <c r="J33" s="48" t="s">
        <v>54</v>
      </c>
      <c r="K33" s="47"/>
    </row>
    <row r="34" spans="2:11" s="1" customFormat="1" ht="14.45" customHeight="1">
      <c r="B34" s="43"/>
      <c r="C34" s="44"/>
      <c r="D34" s="51" t="s">
        <v>55</v>
      </c>
      <c r="E34" s="51" t="s">
        <v>56</v>
      </c>
      <c r="F34" s="141">
        <f>ROUND(SUM(BE94:BE400), 2)</f>
        <v>0</v>
      </c>
      <c r="G34" s="44"/>
      <c r="H34" s="44"/>
      <c r="I34" s="142">
        <v>0.21</v>
      </c>
      <c r="J34" s="141">
        <f>ROUND(ROUND((SUM(BE94:BE400)), 2)*I34, 2)</f>
        <v>0</v>
      </c>
      <c r="K34" s="47"/>
    </row>
    <row r="35" spans="2:11" s="1" customFormat="1" ht="14.45" customHeight="1">
      <c r="B35" s="43"/>
      <c r="C35" s="44"/>
      <c r="D35" s="44"/>
      <c r="E35" s="51" t="s">
        <v>57</v>
      </c>
      <c r="F35" s="141">
        <f>ROUND(SUM(BF94:BF400), 2)</f>
        <v>0</v>
      </c>
      <c r="G35" s="44"/>
      <c r="H35" s="44"/>
      <c r="I35" s="142">
        <v>0.15</v>
      </c>
      <c r="J35" s="141">
        <f>ROUND(ROUND((SUM(BF94:BF400)), 2)*I35, 2)</f>
        <v>0</v>
      </c>
      <c r="K35" s="47"/>
    </row>
    <row r="36" spans="2:11" s="1" customFormat="1" ht="14.45" hidden="1" customHeight="1">
      <c r="B36" s="43"/>
      <c r="C36" s="44"/>
      <c r="D36" s="44"/>
      <c r="E36" s="51" t="s">
        <v>58</v>
      </c>
      <c r="F36" s="141">
        <f>ROUND(SUM(BG94:BG400), 2)</f>
        <v>0</v>
      </c>
      <c r="G36" s="44"/>
      <c r="H36" s="44"/>
      <c r="I36" s="142">
        <v>0.21</v>
      </c>
      <c r="J36" s="141">
        <v>0</v>
      </c>
      <c r="K36" s="47"/>
    </row>
    <row r="37" spans="2:11" s="1" customFormat="1" ht="14.45" hidden="1" customHeight="1">
      <c r="B37" s="43"/>
      <c r="C37" s="44"/>
      <c r="D37" s="44"/>
      <c r="E37" s="51" t="s">
        <v>59</v>
      </c>
      <c r="F37" s="141">
        <f>ROUND(SUM(BH94:BH400), 2)</f>
        <v>0</v>
      </c>
      <c r="G37" s="44"/>
      <c r="H37" s="44"/>
      <c r="I37" s="142">
        <v>0.15</v>
      </c>
      <c r="J37" s="141">
        <v>0</v>
      </c>
      <c r="K37" s="47"/>
    </row>
    <row r="38" spans="2:11" s="1" customFormat="1" ht="14.45" hidden="1" customHeight="1">
      <c r="B38" s="43"/>
      <c r="C38" s="44"/>
      <c r="D38" s="44"/>
      <c r="E38" s="51" t="s">
        <v>60</v>
      </c>
      <c r="F38" s="141">
        <f>ROUND(SUM(BI94:BI400), 2)</f>
        <v>0</v>
      </c>
      <c r="G38" s="44"/>
      <c r="H38" s="44"/>
      <c r="I38" s="142">
        <v>0</v>
      </c>
      <c r="J38" s="141">
        <v>0</v>
      </c>
      <c r="K38" s="47"/>
    </row>
    <row r="39" spans="2:11" s="1" customFormat="1" ht="6.95" customHeight="1">
      <c r="B39" s="43"/>
      <c r="C39" s="44"/>
      <c r="D39" s="44"/>
      <c r="E39" s="44"/>
      <c r="F39" s="44"/>
      <c r="G39" s="44"/>
      <c r="H39" s="44"/>
      <c r="I39" s="129"/>
      <c r="J39" s="44"/>
      <c r="K39" s="47"/>
    </row>
    <row r="40" spans="2:11" s="1" customFormat="1" ht="25.35" customHeight="1">
      <c r="B40" s="43"/>
      <c r="C40" s="143"/>
      <c r="D40" s="144" t="s">
        <v>61</v>
      </c>
      <c r="E40" s="81"/>
      <c r="F40" s="81"/>
      <c r="G40" s="145" t="s">
        <v>62</v>
      </c>
      <c r="H40" s="146" t="s">
        <v>63</v>
      </c>
      <c r="I40" s="147"/>
      <c r="J40" s="148">
        <f>SUM(J31:J38)</f>
        <v>0</v>
      </c>
      <c r="K40" s="149"/>
    </row>
    <row r="41" spans="2:11" s="1" customFormat="1" ht="14.45" customHeight="1">
      <c r="B41" s="58"/>
      <c r="C41" s="59"/>
      <c r="D41" s="59"/>
      <c r="E41" s="59"/>
      <c r="F41" s="59"/>
      <c r="G41" s="59"/>
      <c r="H41" s="59"/>
      <c r="I41" s="150"/>
      <c r="J41" s="59"/>
      <c r="K41" s="60"/>
    </row>
    <row r="45" spans="2:11" s="1" customFormat="1" ht="6.95" customHeight="1">
      <c r="B45" s="151"/>
      <c r="C45" s="152"/>
      <c r="D45" s="152"/>
      <c r="E45" s="152"/>
      <c r="F45" s="152"/>
      <c r="G45" s="152"/>
      <c r="H45" s="152"/>
      <c r="I45" s="153"/>
      <c r="J45" s="152"/>
      <c r="K45" s="154"/>
    </row>
    <row r="46" spans="2:11" s="1" customFormat="1" ht="36.950000000000003" customHeight="1">
      <c r="B46" s="43"/>
      <c r="C46" s="31" t="s">
        <v>137</v>
      </c>
      <c r="D46" s="44"/>
      <c r="E46" s="44"/>
      <c r="F46" s="44"/>
      <c r="G46" s="44"/>
      <c r="H46" s="44"/>
      <c r="I46" s="129"/>
      <c r="J46" s="44"/>
      <c r="K46" s="47"/>
    </row>
    <row r="47" spans="2:11" s="1" customFormat="1" ht="6.95" customHeight="1">
      <c r="B47" s="43"/>
      <c r="C47" s="44"/>
      <c r="D47" s="44"/>
      <c r="E47" s="44"/>
      <c r="F47" s="44"/>
      <c r="G47" s="44"/>
      <c r="H47" s="44"/>
      <c r="I47" s="129"/>
      <c r="J47" s="44"/>
      <c r="K47" s="47"/>
    </row>
    <row r="48" spans="2:11" s="1" customFormat="1" ht="14.45" customHeight="1">
      <c r="B48" s="43"/>
      <c r="C48" s="38" t="s">
        <v>18</v>
      </c>
      <c r="D48" s="44"/>
      <c r="E48" s="44"/>
      <c r="F48" s="44"/>
      <c r="G48" s="44"/>
      <c r="H48" s="44"/>
      <c r="I48" s="129"/>
      <c r="J48" s="44"/>
      <c r="K48" s="47"/>
    </row>
    <row r="49" spans="2:47" s="1" customFormat="1" ht="22.5" customHeight="1">
      <c r="B49" s="43"/>
      <c r="C49" s="44"/>
      <c r="D49" s="44"/>
      <c r="E49" s="411" t="str">
        <f>E7</f>
        <v>III/44436 Bělkovice-Lašťany, průtah - III+IV.etapa - 0,2-0,425 km +  0,425-1,019 km-Obec  Bělkovice-Lašťany</v>
      </c>
      <c r="F49" s="412"/>
      <c r="G49" s="412"/>
      <c r="H49" s="412"/>
      <c r="I49" s="129"/>
      <c r="J49" s="44"/>
      <c r="K49" s="47"/>
    </row>
    <row r="50" spans="2:47">
      <c r="B50" s="29"/>
      <c r="C50" s="38" t="s">
        <v>131</v>
      </c>
      <c r="D50" s="30"/>
      <c r="E50" s="30"/>
      <c r="F50" s="30"/>
      <c r="G50" s="30"/>
      <c r="H50" s="30"/>
      <c r="I50" s="128"/>
      <c r="J50" s="30"/>
      <c r="K50" s="32"/>
    </row>
    <row r="51" spans="2:47" ht="22.5" customHeight="1">
      <c r="B51" s="29"/>
      <c r="C51" s="30"/>
      <c r="D51" s="30"/>
      <c r="E51" s="411" t="s">
        <v>744</v>
      </c>
      <c r="F51" s="371"/>
      <c r="G51" s="371"/>
      <c r="H51" s="371"/>
      <c r="I51" s="128"/>
      <c r="J51" s="30"/>
      <c r="K51" s="32"/>
    </row>
    <row r="52" spans="2:47">
      <c r="B52" s="29"/>
      <c r="C52" s="38" t="s">
        <v>133</v>
      </c>
      <c r="D52" s="30"/>
      <c r="E52" s="30"/>
      <c r="F52" s="30"/>
      <c r="G52" s="30"/>
      <c r="H52" s="30"/>
      <c r="I52" s="128"/>
      <c r="J52" s="30"/>
      <c r="K52" s="32"/>
    </row>
    <row r="53" spans="2:47" s="1" customFormat="1" ht="22.5" customHeight="1">
      <c r="B53" s="43"/>
      <c r="C53" s="44"/>
      <c r="D53" s="44"/>
      <c r="E53" s="395" t="s">
        <v>745</v>
      </c>
      <c r="F53" s="413"/>
      <c r="G53" s="413"/>
      <c r="H53" s="413"/>
      <c r="I53" s="129"/>
      <c r="J53" s="44"/>
      <c r="K53" s="47"/>
    </row>
    <row r="54" spans="2:47" s="1" customFormat="1" ht="14.45" customHeight="1">
      <c r="B54" s="43"/>
      <c r="C54" s="38" t="s">
        <v>135</v>
      </c>
      <c r="D54" s="44"/>
      <c r="E54" s="44"/>
      <c r="F54" s="44"/>
      <c r="G54" s="44"/>
      <c r="H54" s="44"/>
      <c r="I54" s="129"/>
      <c r="J54" s="44"/>
      <c r="K54" s="47"/>
    </row>
    <row r="55" spans="2:47" s="1" customFormat="1" ht="23.25" customHeight="1">
      <c r="B55" s="43"/>
      <c r="C55" s="44"/>
      <c r="D55" s="44"/>
      <c r="E55" s="414" t="str">
        <f>E13</f>
        <v>2-1 - SO 102 - Uznatelné náklady - soupis prací</v>
      </c>
      <c r="F55" s="413"/>
      <c r="G55" s="413"/>
      <c r="H55" s="413"/>
      <c r="I55" s="129"/>
      <c r="J55" s="44"/>
      <c r="K55" s="47"/>
    </row>
    <row r="56" spans="2:47" s="1" customFormat="1" ht="6.95" customHeight="1">
      <c r="B56" s="43"/>
      <c r="C56" s="44"/>
      <c r="D56" s="44"/>
      <c r="E56" s="44"/>
      <c r="F56" s="44"/>
      <c r="G56" s="44"/>
      <c r="H56" s="44"/>
      <c r="I56" s="129"/>
      <c r="J56" s="44"/>
      <c r="K56" s="47"/>
    </row>
    <row r="57" spans="2:47" s="1" customFormat="1" ht="18" customHeight="1">
      <c r="B57" s="43"/>
      <c r="C57" s="38" t="s">
        <v>26</v>
      </c>
      <c r="D57" s="44"/>
      <c r="E57" s="44"/>
      <c r="F57" s="36" t="str">
        <f>F16</f>
        <v xml:space="preserve"> Bělkovice-Lašťany</v>
      </c>
      <c r="G57" s="44"/>
      <c r="H57" s="44"/>
      <c r="I57" s="130" t="s">
        <v>28</v>
      </c>
      <c r="J57" s="131" t="str">
        <f>IF(J16="","",J16)</f>
        <v>22.12.2016</v>
      </c>
      <c r="K57" s="47"/>
    </row>
    <row r="58" spans="2:47" s="1" customFormat="1" ht="6.95" customHeight="1">
      <c r="B58" s="43"/>
      <c r="C58" s="44"/>
      <c r="D58" s="44"/>
      <c r="E58" s="44"/>
      <c r="F58" s="44"/>
      <c r="G58" s="44"/>
      <c r="H58" s="44"/>
      <c r="I58" s="129"/>
      <c r="J58" s="44"/>
      <c r="K58" s="47"/>
    </row>
    <row r="59" spans="2:47" s="1" customFormat="1">
      <c r="B59" s="43"/>
      <c r="C59" s="38" t="s">
        <v>36</v>
      </c>
      <c r="D59" s="44"/>
      <c r="E59" s="44"/>
      <c r="F59" s="36" t="str">
        <f>E19</f>
        <v>Obec  Bělkovice-Lašťany</v>
      </c>
      <c r="G59" s="44"/>
      <c r="H59" s="44"/>
      <c r="I59" s="130" t="s">
        <v>44</v>
      </c>
      <c r="J59" s="36" t="str">
        <f>E25</f>
        <v>Ing. Petr Doležel</v>
      </c>
      <c r="K59" s="47"/>
    </row>
    <row r="60" spans="2:47" s="1" customFormat="1" ht="14.45" customHeight="1">
      <c r="B60" s="43"/>
      <c r="C60" s="38" t="s">
        <v>42</v>
      </c>
      <c r="D60" s="44"/>
      <c r="E60" s="44"/>
      <c r="F60" s="36" t="str">
        <f>IF(E22="","",E22)</f>
        <v/>
      </c>
      <c r="G60" s="44"/>
      <c r="H60" s="44"/>
      <c r="I60" s="129"/>
      <c r="J60" s="44"/>
      <c r="K60" s="47"/>
    </row>
    <row r="61" spans="2:47" s="1" customFormat="1" ht="10.35" customHeight="1">
      <c r="B61" s="43"/>
      <c r="C61" s="44"/>
      <c r="D61" s="44"/>
      <c r="E61" s="44"/>
      <c r="F61" s="44"/>
      <c r="G61" s="44"/>
      <c r="H61" s="44"/>
      <c r="I61" s="129"/>
      <c r="J61" s="44"/>
      <c r="K61" s="47"/>
    </row>
    <row r="62" spans="2:47" s="1" customFormat="1" ht="29.25" customHeight="1">
      <c r="B62" s="43"/>
      <c r="C62" s="155" t="s">
        <v>138</v>
      </c>
      <c r="D62" s="143"/>
      <c r="E62" s="143"/>
      <c r="F62" s="143"/>
      <c r="G62" s="143"/>
      <c r="H62" s="143"/>
      <c r="I62" s="156"/>
      <c r="J62" s="157" t="s">
        <v>139</v>
      </c>
      <c r="K62" s="158"/>
    </row>
    <row r="63" spans="2:47" s="1" customFormat="1" ht="10.35" customHeight="1">
      <c r="B63" s="43"/>
      <c r="C63" s="44"/>
      <c r="D63" s="44"/>
      <c r="E63" s="44"/>
      <c r="F63" s="44"/>
      <c r="G63" s="44"/>
      <c r="H63" s="44"/>
      <c r="I63" s="129"/>
      <c r="J63" s="44"/>
      <c r="K63" s="47"/>
    </row>
    <row r="64" spans="2:47" s="1" customFormat="1" ht="29.25" customHeight="1">
      <c r="B64" s="43"/>
      <c r="C64" s="159" t="s">
        <v>140</v>
      </c>
      <c r="D64" s="44"/>
      <c r="E64" s="44"/>
      <c r="F64" s="44"/>
      <c r="G64" s="44"/>
      <c r="H64" s="44"/>
      <c r="I64" s="129"/>
      <c r="J64" s="139">
        <f>J94</f>
        <v>0</v>
      </c>
      <c r="K64" s="47"/>
      <c r="AU64" s="25" t="s">
        <v>141</v>
      </c>
    </row>
    <row r="65" spans="2:12" s="8" customFormat="1" ht="24.95" customHeight="1">
      <c r="B65" s="160"/>
      <c r="C65" s="161"/>
      <c r="D65" s="162" t="s">
        <v>142</v>
      </c>
      <c r="E65" s="163"/>
      <c r="F65" s="163"/>
      <c r="G65" s="163"/>
      <c r="H65" s="163"/>
      <c r="I65" s="164"/>
      <c r="J65" s="165">
        <f>J95</f>
        <v>0</v>
      </c>
      <c r="K65" s="166"/>
    </row>
    <row r="66" spans="2:12" s="9" customFormat="1" ht="19.899999999999999" customHeight="1">
      <c r="B66" s="167"/>
      <c r="C66" s="168"/>
      <c r="D66" s="169" t="s">
        <v>143</v>
      </c>
      <c r="E66" s="170"/>
      <c r="F66" s="170"/>
      <c r="G66" s="170"/>
      <c r="H66" s="170"/>
      <c r="I66" s="171"/>
      <c r="J66" s="172">
        <f>J96</f>
        <v>0</v>
      </c>
      <c r="K66" s="173"/>
    </row>
    <row r="67" spans="2:12" s="9" customFormat="1" ht="19.899999999999999" customHeight="1">
      <c r="B67" s="167"/>
      <c r="C67" s="168"/>
      <c r="D67" s="169" t="s">
        <v>144</v>
      </c>
      <c r="E67" s="170"/>
      <c r="F67" s="170"/>
      <c r="G67" s="170"/>
      <c r="H67" s="170"/>
      <c r="I67" s="171"/>
      <c r="J67" s="172">
        <f>J125</f>
        <v>0</v>
      </c>
      <c r="K67" s="173"/>
    </row>
    <row r="68" spans="2:12" s="9" customFormat="1" ht="19.899999999999999" customHeight="1">
      <c r="B68" s="167"/>
      <c r="C68" s="168"/>
      <c r="D68" s="169" t="s">
        <v>145</v>
      </c>
      <c r="E68" s="170"/>
      <c r="F68" s="170"/>
      <c r="G68" s="170"/>
      <c r="H68" s="170"/>
      <c r="I68" s="171"/>
      <c r="J68" s="172">
        <f>J141</f>
        <v>0</v>
      </c>
      <c r="K68" s="173"/>
    </row>
    <row r="69" spans="2:12" s="9" customFormat="1" ht="19.899999999999999" customHeight="1">
      <c r="B69" s="167"/>
      <c r="C69" s="168"/>
      <c r="D69" s="169" t="s">
        <v>747</v>
      </c>
      <c r="E69" s="170"/>
      <c r="F69" s="170"/>
      <c r="G69" s="170"/>
      <c r="H69" s="170"/>
      <c r="I69" s="171"/>
      <c r="J69" s="172">
        <f>J235</f>
        <v>0</v>
      </c>
      <c r="K69" s="173"/>
    </row>
    <row r="70" spans="2:12" s="9" customFormat="1" ht="19.899999999999999" customHeight="1">
      <c r="B70" s="167"/>
      <c r="C70" s="168"/>
      <c r="D70" s="169" t="s">
        <v>146</v>
      </c>
      <c r="E70" s="170"/>
      <c r="F70" s="170"/>
      <c r="G70" s="170"/>
      <c r="H70" s="170"/>
      <c r="I70" s="171"/>
      <c r="J70" s="172">
        <f>J250</f>
        <v>0</v>
      </c>
      <c r="K70" s="173"/>
    </row>
    <row r="71" spans="2:12" s="1" customFormat="1" ht="21.75" customHeight="1">
      <c r="B71" s="43"/>
      <c r="C71" s="44"/>
      <c r="D71" s="44"/>
      <c r="E71" s="44"/>
      <c r="F71" s="44"/>
      <c r="G71" s="44"/>
      <c r="H71" s="44"/>
      <c r="I71" s="129"/>
      <c r="J71" s="44"/>
      <c r="K71" s="47"/>
    </row>
    <row r="72" spans="2:12" s="1" customFormat="1" ht="6.95" customHeight="1">
      <c r="B72" s="58"/>
      <c r="C72" s="59"/>
      <c r="D72" s="59"/>
      <c r="E72" s="59"/>
      <c r="F72" s="59"/>
      <c r="G72" s="59"/>
      <c r="H72" s="59"/>
      <c r="I72" s="150"/>
      <c r="J72" s="59"/>
      <c r="K72" s="60"/>
    </row>
    <row r="76" spans="2:12" s="1" customFormat="1" ht="6.95" customHeight="1">
      <c r="B76" s="61"/>
      <c r="C76" s="62"/>
      <c r="D76" s="62"/>
      <c r="E76" s="62"/>
      <c r="F76" s="62"/>
      <c r="G76" s="62"/>
      <c r="H76" s="62"/>
      <c r="I76" s="153"/>
      <c r="J76" s="62"/>
      <c r="K76" s="62"/>
      <c r="L76" s="63"/>
    </row>
    <row r="77" spans="2:12" s="1" customFormat="1" ht="36.950000000000003" customHeight="1">
      <c r="B77" s="43"/>
      <c r="C77" s="64" t="s">
        <v>147</v>
      </c>
      <c r="D77" s="65"/>
      <c r="E77" s="65"/>
      <c r="F77" s="65"/>
      <c r="G77" s="65"/>
      <c r="H77" s="65"/>
      <c r="I77" s="174"/>
      <c r="J77" s="65"/>
      <c r="K77" s="65"/>
      <c r="L77" s="63"/>
    </row>
    <row r="78" spans="2:12" s="1" customFormat="1" ht="6.95" customHeight="1">
      <c r="B78" s="43"/>
      <c r="C78" s="65"/>
      <c r="D78" s="65"/>
      <c r="E78" s="65"/>
      <c r="F78" s="65"/>
      <c r="G78" s="65"/>
      <c r="H78" s="65"/>
      <c r="I78" s="174"/>
      <c r="J78" s="65"/>
      <c r="K78" s="65"/>
      <c r="L78" s="63"/>
    </row>
    <row r="79" spans="2:12" s="1" customFormat="1" ht="14.45" customHeight="1">
      <c r="B79" s="43"/>
      <c r="C79" s="67" t="s">
        <v>18</v>
      </c>
      <c r="D79" s="65"/>
      <c r="E79" s="65"/>
      <c r="F79" s="65"/>
      <c r="G79" s="65"/>
      <c r="H79" s="65"/>
      <c r="I79" s="174"/>
      <c r="J79" s="65"/>
      <c r="K79" s="65"/>
      <c r="L79" s="63"/>
    </row>
    <row r="80" spans="2:12" s="1" customFormat="1" ht="22.5" customHeight="1">
      <c r="B80" s="43"/>
      <c r="C80" s="65"/>
      <c r="D80" s="65"/>
      <c r="E80" s="415" t="str">
        <f>E7</f>
        <v>III/44436 Bělkovice-Lašťany, průtah - III+IV.etapa - 0,2-0,425 km +  0,425-1,019 km-Obec  Bělkovice-Lašťany</v>
      </c>
      <c r="F80" s="416"/>
      <c r="G80" s="416"/>
      <c r="H80" s="416"/>
      <c r="I80" s="174"/>
      <c r="J80" s="65"/>
      <c r="K80" s="65"/>
      <c r="L80" s="63"/>
    </row>
    <row r="81" spans="2:63">
      <c r="B81" s="29"/>
      <c r="C81" s="67" t="s">
        <v>131</v>
      </c>
      <c r="D81" s="175"/>
      <c r="E81" s="175"/>
      <c r="F81" s="175"/>
      <c r="G81" s="175"/>
      <c r="H81" s="175"/>
      <c r="J81" s="175"/>
      <c r="K81" s="175"/>
      <c r="L81" s="176"/>
    </row>
    <row r="82" spans="2:63" ht="22.5" customHeight="1">
      <c r="B82" s="29"/>
      <c r="C82" s="175"/>
      <c r="D82" s="175"/>
      <c r="E82" s="415" t="s">
        <v>744</v>
      </c>
      <c r="F82" s="419"/>
      <c r="G82" s="419"/>
      <c r="H82" s="419"/>
      <c r="J82" s="175"/>
      <c r="K82" s="175"/>
      <c r="L82" s="176"/>
    </row>
    <row r="83" spans="2:63">
      <c r="B83" s="29"/>
      <c r="C83" s="67" t="s">
        <v>133</v>
      </c>
      <c r="D83" s="175"/>
      <c r="E83" s="175"/>
      <c r="F83" s="175"/>
      <c r="G83" s="175"/>
      <c r="H83" s="175"/>
      <c r="J83" s="175"/>
      <c r="K83" s="175"/>
      <c r="L83" s="176"/>
    </row>
    <row r="84" spans="2:63" s="1" customFormat="1" ht="22.5" customHeight="1">
      <c r="B84" s="43"/>
      <c r="C84" s="65"/>
      <c r="D84" s="65"/>
      <c r="E84" s="417" t="s">
        <v>745</v>
      </c>
      <c r="F84" s="418"/>
      <c r="G84" s="418"/>
      <c r="H84" s="418"/>
      <c r="I84" s="174"/>
      <c r="J84" s="65"/>
      <c r="K84" s="65"/>
      <c r="L84" s="63"/>
    </row>
    <row r="85" spans="2:63" s="1" customFormat="1" ht="14.45" customHeight="1">
      <c r="B85" s="43"/>
      <c r="C85" s="67" t="s">
        <v>135</v>
      </c>
      <c r="D85" s="65"/>
      <c r="E85" s="65"/>
      <c r="F85" s="65"/>
      <c r="G85" s="65"/>
      <c r="H85" s="65"/>
      <c r="I85" s="174"/>
      <c r="J85" s="65"/>
      <c r="K85" s="65"/>
      <c r="L85" s="63"/>
    </row>
    <row r="86" spans="2:63" s="1" customFormat="1" ht="23.25" customHeight="1">
      <c r="B86" s="43"/>
      <c r="C86" s="65"/>
      <c r="D86" s="65"/>
      <c r="E86" s="386" t="str">
        <f>E13</f>
        <v>2-1 - SO 102 - Uznatelné náklady - soupis prací</v>
      </c>
      <c r="F86" s="418"/>
      <c r="G86" s="418"/>
      <c r="H86" s="418"/>
      <c r="I86" s="174"/>
      <c r="J86" s="65"/>
      <c r="K86" s="65"/>
      <c r="L86" s="63"/>
    </row>
    <row r="87" spans="2:63" s="1" customFormat="1" ht="6.95" customHeight="1">
      <c r="B87" s="43"/>
      <c r="C87" s="65"/>
      <c r="D87" s="65"/>
      <c r="E87" s="65"/>
      <c r="F87" s="65"/>
      <c r="G87" s="65"/>
      <c r="H87" s="65"/>
      <c r="I87" s="174"/>
      <c r="J87" s="65"/>
      <c r="K87" s="65"/>
      <c r="L87" s="63"/>
    </row>
    <row r="88" spans="2:63" s="1" customFormat="1" ht="18" customHeight="1">
      <c r="B88" s="43"/>
      <c r="C88" s="67" t="s">
        <v>26</v>
      </c>
      <c r="D88" s="65"/>
      <c r="E88" s="65"/>
      <c r="F88" s="177" t="str">
        <f>F16</f>
        <v xml:space="preserve"> Bělkovice-Lašťany</v>
      </c>
      <c r="G88" s="65"/>
      <c r="H88" s="65"/>
      <c r="I88" s="178" t="s">
        <v>28</v>
      </c>
      <c r="J88" s="75" t="str">
        <f>IF(J16="","",J16)</f>
        <v>22.12.2016</v>
      </c>
      <c r="K88" s="65"/>
      <c r="L88" s="63"/>
    </row>
    <row r="89" spans="2:63" s="1" customFormat="1" ht="6.95" customHeight="1">
      <c r="B89" s="43"/>
      <c r="C89" s="65"/>
      <c r="D89" s="65"/>
      <c r="E89" s="65"/>
      <c r="F89" s="65"/>
      <c r="G89" s="65"/>
      <c r="H89" s="65"/>
      <c r="I89" s="174"/>
      <c r="J89" s="65"/>
      <c r="K89" s="65"/>
      <c r="L89" s="63"/>
    </row>
    <row r="90" spans="2:63" s="1" customFormat="1">
      <c r="B90" s="43"/>
      <c r="C90" s="67" t="s">
        <v>36</v>
      </c>
      <c r="D90" s="65"/>
      <c r="E90" s="65"/>
      <c r="F90" s="177" t="str">
        <f>E19</f>
        <v>Obec  Bělkovice-Lašťany</v>
      </c>
      <c r="G90" s="65"/>
      <c r="H90" s="65"/>
      <c r="I90" s="178" t="s">
        <v>44</v>
      </c>
      <c r="J90" s="177" t="str">
        <f>E25</f>
        <v>Ing. Petr Doležel</v>
      </c>
      <c r="K90" s="65"/>
      <c r="L90" s="63"/>
    </row>
    <row r="91" spans="2:63" s="1" customFormat="1" ht="14.45" customHeight="1">
      <c r="B91" s="43"/>
      <c r="C91" s="67" t="s">
        <v>42</v>
      </c>
      <c r="D91" s="65"/>
      <c r="E91" s="65"/>
      <c r="F91" s="177" t="str">
        <f>IF(E22="","",E22)</f>
        <v/>
      </c>
      <c r="G91" s="65"/>
      <c r="H91" s="65"/>
      <c r="I91" s="174"/>
      <c r="J91" s="65"/>
      <c r="K91" s="65"/>
      <c r="L91" s="63"/>
    </row>
    <row r="92" spans="2:63" s="1" customFormat="1" ht="10.35" customHeight="1">
      <c r="B92" s="43"/>
      <c r="C92" s="65"/>
      <c r="D92" s="65"/>
      <c r="E92" s="65"/>
      <c r="F92" s="65"/>
      <c r="G92" s="65"/>
      <c r="H92" s="65"/>
      <c r="I92" s="174"/>
      <c r="J92" s="65"/>
      <c r="K92" s="65"/>
      <c r="L92" s="63"/>
    </row>
    <row r="93" spans="2:63" s="10" customFormat="1" ht="29.25" customHeight="1">
      <c r="B93" s="179"/>
      <c r="C93" s="180" t="s">
        <v>148</v>
      </c>
      <c r="D93" s="181" t="s">
        <v>70</v>
      </c>
      <c r="E93" s="181" t="s">
        <v>66</v>
      </c>
      <c r="F93" s="181" t="s">
        <v>149</v>
      </c>
      <c r="G93" s="181" t="s">
        <v>150</v>
      </c>
      <c r="H93" s="181" t="s">
        <v>151</v>
      </c>
      <c r="I93" s="182" t="s">
        <v>152</v>
      </c>
      <c r="J93" s="181" t="s">
        <v>139</v>
      </c>
      <c r="K93" s="183" t="s">
        <v>153</v>
      </c>
      <c r="L93" s="184"/>
      <c r="M93" s="83" t="s">
        <v>154</v>
      </c>
      <c r="N93" s="84" t="s">
        <v>55</v>
      </c>
      <c r="O93" s="84" t="s">
        <v>155</v>
      </c>
      <c r="P93" s="84" t="s">
        <v>156</v>
      </c>
      <c r="Q93" s="84" t="s">
        <v>157</v>
      </c>
      <c r="R93" s="84" t="s">
        <v>158</v>
      </c>
      <c r="S93" s="84" t="s">
        <v>159</v>
      </c>
      <c r="T93" s="85" t="s">
        <v>160</v>
      </c>
    </row>
    <row r="94" spans="2:63" s="1" customFormat="1" ht="29.25" customHeight="1">
      <c r="B94" s="43"/>
      <c r="C94" s="89" t="s">
        <v>140</v>
      </c>
      <c r="D94" s="65"/>
      <c r="E94" s="65"/>
      <c r="F94" s="65"/>
      <c r="G94" s="65"/>
      <c r="H94" s="65"/>
      <c r="I94" s="174"/>
      <c r="J94" s="185">
        <f>BK94</f>
        <v>0</v>
      </c>
      <c r="K94" s="65"/>
      <c r="L94" s="63"/>
      <c r="M94" s="86"/>
      <c r="N94" s="87"/>
      <c r="O94" s="87"/>
      <c r="P94" s="186">
        <f>P95</f>
        <v>0</v>
      </c>
      <c r="Q94" s="87"/>
      <c r="R94" s="186">
        <f>R95</f>
        <v>1278.36820016</v>
      </c>
      <c r="S94" s="87"/>
      <c r="T94" s="187">
        <f>T95</f>
        <v>370.30875000000003</v>
      </c>
      <c r="AT94" s="25" t="s">
        <v>84</v>
      </c>
      <c r="AU94" s="25" t="s">
        <v>141</v>
      </c>
      <c r="BK94" s="188">
        <f>BK95</f>
        <v>0</v>
      </c>
    </row>
    <row r="95" spans="2:63" s="11" customFormat="1" ht="37.35" customHeight="1">
      <c r="B95" s="189"/>
      <c r="C95" s="190"/>
      <c r="D95" s="191" t="s">
        <v>84</v>
      </c>
      <c r="E95" s="192" t="s">
        <v>161</v>
      </c>
      <c r="F95" s="192" t="s">
        <v>162</v>
      </c>
      <c r="G95" s="190"/>
      <c r="H95" s="190"/>
      <c r="I95" s="193"/>
      <c r="J95" s="194">
        <f>BK95</f>
        <v>0</v>
      </c>
      <c r="K95" s="190"/>
      <c r="L95" s="195"/>
      <c r="M95" s="196"/>
      <c r="N95" s="197"/>
      <c r="O95" s="197"/>
      <c r="P95" s="198">
        <f>P96+P125+P141+P235+P250</f>
        <v>0</v>
      </c>
      <c r="Q95" s="197"/>
      <c r="R95" s="198">
        <f>R96+R125+R141+R235+R250</f>
        <v>1278.36820016</v>
      </c>
      <c r="S95" s="197"/>
      <c r="T95" s="199">
        <f>T96+T125+T141+T235+T250</f>
        <v>370.30875000000003</v>
      </c>
      <c r="AR95" s="200" t="s">
        <v>25</v>
      </c>
      <c r="AT95" s="201" t="s">
        <v>84</v>
      </c>
      <c r="AU95" s="201" t="s">
        <v>85</v>
      </c>
      <c r="AY95" s="200" t="s">
        <v>163</v>
      </c>
      <c r="BK95" s="202">
        <f>BK96+BK125+BK141+BK235+BK250</f>
        <v>0</v>
      </c>
    </row>
    <row r="96" spans="2:63" s="11" customFormat="1" ht="19.899999999999999" customHeight="1">
      <c r="B96" s="189"/>
      <c r="C96" s="190"/>
      <c r="D96" s="203" t="s">
        <v>84</v>
      </c>
      <c r="E96" s="204" t="s">
        <v>164</v>
      </c>
      <c r="F96" s="204" t="s">
        <v>165</v>
      </c>
      <c r="G96" s="190"/>
      <c r="H96" s="190"/>
      <c r="I96" s="193"/>
      <c r="J96" s="205">
        <f>BK96</f>
        <v>0</v>
      </c>
      <c r="K96" s="190"/>
      <c r="L96" s="195"/>
      <c r="M96" s="196"/>
      <c r="N96" s="197"/>
      <c r="O96" s="197"/>
      <c r="P96" s="198">
        <f>SUM(P97:P124)</f>
        <v>0</v>
      </c>
      <c r="Q96" s="197"/>
      <c r="R96" s="198">
        <f>SUM(R97:R124)</f>
        <v>0</v>
      </c>
      <c r="S96" s="197"/>
      <c r="T96" s="199">
        <f>SUM(T97:T124)</f>
        <v>0</v>
      </c>
      <c r="AR96" s="200" t="s">
        <v>25</v>
      </c>
      <c r="AT96" s="201" t="s">
        <v>84</v>
      </c>
      <c r="AU96" s="201" t="s">
        <v>25</v>
      </c>
      <c r="AY96" s="200" t="s">
        <v>163</v>
      </c>
      <c r="BK96" s="202">
        <f>SUM(BK97:BK124)</f>
        <v>0</v>
      </c>
    </row>
    <row r="97" spans="2:65" s="1" customFormat="1" ht="22.5" customHeight="1">
      <c r="B97" s="43"/>
      <c r="C97" s="206" t="s">
        <v>25</v>
      </c>
      <c r="D97" s="206" t="s">
        <v>166</v>
      </c>
      <c r="E97" s="207" t="s">
        <v>167</v>
      </c>
      <c r="F97" s="208" t="s">
        <v>168</v>
      </c>
      <c r="G97" s="209" t="s">
        <v>169</v>
      </c>
      <c r="H97" s="210">
        <v>610.29999999999995</v>
      </c>
      <c r="I97" s="211"/>
      <c r="J97" s="212">
        <f>ROUND(I97*H97,2)</f>
        <v>0</v>
      </c>
      <c r="K97" s="208" t="s">
        <v>170</v>
      </c>
      <c r="L97" s="63"/>
      <c r="M97" s="213" t="s">
        <v>50</v>
      </c>
      <c r="N97" s="214" t="s">
        <v>56</v>
      </c>
      <c r="O97" s="44"/>
      <c r="P97" s="215">
        <f>O97*H97</f>
        <v>0</v>
      </c>
      <c r="Q97" s="215">
        <v>0</v>
      </c>
      <c r="R97" s="215">
        <f>Q97*H97</f>
        <v>0</v>
      </c>
      <c r="S97" s="215">
        <v>0</v>
      </c>
      <c r="T97" s="216">
        <f>S97*H97</f>
        <v>0</v>
      </c>
      <c r="AR97" s="25" t="s">
        <v>120</v>
      </c>
      <c r="AT97" s="25" t="s">
        <v>166</v>
      </c>
      <c r="AU97" s="25" t="s">
        <v>92</v>
      </c>
      <c r="AY97" s="25" t="s">
        <v>163</v>
      </c>
      <c r="BE97" s="217">
        <f>IF(N97="základní",J97,0)</f>
        <v>0</v>
      </c>
      <c r="BF97" s="217">
        <f>IF(N97="snížená",J97,0)</f>
        <v>0</v>
      </c>
      <c r="BG97" s="217">
        <f>IF(N97="zákl. přenesená",J97,0)</f>
        <v>0</v>
      </c>
      <c r="BH97" s="217">
        <f>IF(N97="sníž. přenesená",J97,0)</f>
        <v>0</v>
      </c>
      <c r="BI97" s="217">
        <f>IF(N97="nulová",J97,0)</f>
        <v>0</v>
      </c>
      <c r="BJ97" s="25" t="s">
        <v>25</v>
      </c>
      <c r="BK97" s="217">
        <f>ROUND(I97*H97,2)</f>
        <v>0</v>
      </c>
      <c r="BL97" s="25" t="s">
        <v>120</v>
      </c>
      <c r="BM97" s="25" t="s">
        <v>171</v>
      </c>
    </row>
    <row r="98" spans="2:65" s="1" customFormat="1" ht="27">
      <c r="B98" s="43"/>
      <c r="C98" s="65"/>
      <c r="D98" s="218" t="s">
        <v>172</v>
      </c>
      <c r="E98" s="65"/>
      <c r="F98" s="219" t="s">
        <v>173</v>
      </c>
      <c r="G98" s="65"/>
      <c r="H98" s="65"/>
      <c r="I98" s="174"/>
      <c r="J98" s="65"/>
      <c r="K98" s="65"/>
      <c r="L98" s="63"/>
      <c r="M98" s="220"/>
      <c r="N98" s="44"/>
      <c r="O98" s="44"/>
      <c r="P98" s="44"/>
      <c r="Q98" s="44"/>
      <c r="R98" s="44"/>
      <c r="S98" s="44"/>
      <c r="T98" s="80"/>
      <c r="AT98" s="25" t="s">
        <v>172</v>
      </c>
      <c r="AU98" s="25" t="s">
        <v>92</v>
      </c>
    </row>
    <row r="99" spans="2:65" s="1" customFormat="1" ht="270">
      <c r="B99" s="43"/>
      <c r="C99" s="65"/>
      <c r="D99" s="218" t="s">
        <v>174</v>
      </c>
      <c r="E99" s="65"/>
      <c r="F99" s="221" t="s">
        <v>175</v>
      </c>
      <c r="G99" s="65"/>
      <c r="H99" s="65"/>
      <c r="I99" s="174"/>
      <c r="J99" s="65"/>
      <c r="K99" s="65"/>
      <c r="L99" s="63"/>
      <c r="M99" s="220"/>
      <c r="N99" s="44"/>
      <c r="O99" s="44"/>
      <c r="P99" s="44"/>
      <c r="Q99" s="44"/>
      <c r="R99" s="44"/>
      <c r="S99" s="44"/>
      <c r="T99" s="80"/>
      <c r="AT99" s="25" t="s">
        <v>174</v>
      </c>
      <c r="AU99" s="25" t="s">
        <v>92</v>
      </c>
    </row>
    <row r="100" spans="2:65" s="12" customFormat="1" ht="13.5">
      <c r="B100" s="222"/>
      <c r="C100" s="223"/>
      <c r="D100" s="218" t="s">
        <v>176</v>
      </c>
      <c r="E100" s="224" t="s">
        <v>50</v>
      </c>
      <c r="F100" s="225" t="s">
        <v>362</v>
      </c>
      <c r="G100" s="223"/>
      <c r="H100" s="226" t="s">
        <v>50</v>
      </c>
      <c r="I100" s="227"/>
      <c r="J100" s="223"/>
      <c r="K100" s="223"/>
      <c r="L100" s="228"/>
      <c r="M100" s="229"/>
      <c r="N100" s="230"/>
      <c r="O100" s="230"/>
      <c r="P100" s="230"/>
      <c r="Q100" s="230"/>
      <c r="R100" s="230"/>
      <c r="S100" s="230"/>
      <c r="T100" s="231"/>
      <c r="AT100" s="232" t="s">
        <v>176</v>
      </c>
      <c r="AU100" s="232" t="s">
        <v>92</v>
      </c>
      <c r="AV100" s="12" t="s">
        <v>25</v>
      </c>
      <c r="AW100" s="12" t="s">
        <v>48</v>
      </c>
      <c r="AX100" s="12" t="s">
        <v>85</v>
      </c>
      <c r="AY100" s="232" t="s">
        <v>163</v>
      </c>
    </row>
    <row r="101" spans="2:65" s="13" customFormat="1" ht="13.5">
      <c r="B101" s="233"/>
      <c r="C101" s="234"/>
      <c r="D101" s="235" t="s">
        <v>176</v>
      </c>
      <c r="E101" s="236" t="s">
        <v>50</v>
      </c>
      <c r="F101" s="237" t="s">
        <v>748</v>
      </c>
      <c r="G101" s="234"/>
      <c r="H101" s="238">
        <v>610.29999999999995</v>
      </c>
      <c r="I101" s="239"/>
      <c r="J101" s="234"/>
      <c r="K101" s="234"/>
      <c r="L101" s="240"/>
      <c r="M101" s="241"/>
      <c r="N101" s="242"/>
      <c r="O101" s="242"/>
      <c r="P101" s="242"/>
      <c r="Q101" s="242"/>
      <c r="R101" s="242"/>
      <c r="S101" s="242"/>
      <c r="T101" s="243"/>
      <c r="AT101" s="244" t="s">
        <v>176</v>
      </c>
      <c r="AU101" s="244" t="s">
        <v>92</v>
      </c>
      <c r="AV101" s="13" t="s">
        <v>92</v>
      </c>
      <c r="AW101" s="13" t="s">
        <v>48</v>
      </c>
      <c r="AX101" s="13" t="s">
        <v>85</v>
      </c>
      <c r="AY101" s="244" t="s">
        <v>163</v>
      </c>
    </row>
    <row r="102" spans="2:65" s="1" customFormat="1" ht="22.5" customHeight="1">
      <c r="B102" s="43"/>
      <c r="C102" s="206" t="s">
        <v>92</v>
      </c>
      <c r="D102" s="206" t="s">
        <v>166</v>
      </c>
      <c r="E102" s="207" t="s">
        <v>179</v>
      </c>
      <c r="F102" s="208" t="s">
        <v>180</v>
      </c>
      <c r="G102" s="209" t="s">
        <v>169</v>
      </c>
      <c r="H102" s="210">
        <v>610.29999999999995</v>
      </c>
      <c r="I102" s="211"/>
      <c r="J102" s="212">
        <f>ROUND(I102*H102,2)</f>
        <v>0</v>
      </c>
      <c r="K102" s="208" t="s">
        <v>170</v>
      </c>
      <c r="L102" s="63"/>
      <c r="M102" s="213" t="s">
        <v>50</v>
      </c>
      <c r="N102" s="214" t="s">
        <v>56</v>
      </c>
      <c r="O102" s="44"/>
      <c r="P102" s="215">
        <f>O102*H102</f>
        <v>0</v>
      </c>
      <c r="Q102" s="215">
        <v>0</v>
      </c>
      <c r="R102" s="215">
        <f>Q102*H102</f>
        <v>0</v>
      </c>
      <c r="S102" s="215">
        <v>0</v>
      </c>
      <c r="T102" s="216">
        <f>S102*H102</f>
        <v>0</v>
      </c>
      <c r="AR102" s="25" t="s">
        <v>120</v>
      </c>
      <c r="AT102" s="25" t="s">
        <v>166</v>
      </c>
      <c r="AU102" s="25" t="s">
        <v>92</v>
      </c>
      <c r="AY102" s="25" t="s">
        <v>163</v>
      </c>
      <c r="BE102" s="217">
        <f>IF(N102="základní",J102,0)</f>
        <v>0</v>
      </c>
      <c r="BF102" s="217">
        <f>IF(N102="snížená",J102,0)</f>
        <v>0</v>
      </c>
      <c r="BG102" s="217">
        <f>IF(N102="zákl. přenesená",J102,0)</f>
        <v>0</v>
      </c>
      <c r="BH102" s="217">
        <f>IF(N102="sníž. přenesená",J102,0)</f>
        <v>0</v>
      </c>
      <c r="BI102" s="217">
        <f>IF(N102="nulová",J102,0)</f>
        <v>0</v>
      </c>
      <c r="BJ102" s="25" t="s">
        <v>25</v>
      </c>
      <c r="BK102" s="217">
        <f>ROUND(I102*H102,2)</f>
        <v>0</v>
      </c>
      <c r="BL102" s="25" t="s">
        <v>120</v>
      </c>
      <c r="BM102" s="25" t="s">
        <v>100</v>
      </c>
    </row>
    <row r="103" spans="2:65" s="1" customFormat="1" ht="40.5">
      <c r="B103" s="43"/>
      <c r="C103" s="65"/>
      <c r="D103" s="218" t="s">
        <v>172</v>
      </c>
      <c r="E103" s="65"/>
      <c r="F103" s="219" t="s">
        <v>181</v>
      </c>
      <c r="G103" s="65"/>
      <c r="H103" s="65"/>
      <c r="I103" s="174"/>
      <c r="J103" s="65"/>
      <c r="K103" s="65"/>
      <c r="L103" s="63"/>
      <c r="M103" s="220"/>
      <c r="N103" s="44"/>
      <c r="O103" s="44"/>
      <c r="P103" s="44"/>
      <c r="Q103" s="44"/>
      <c r="R103" s="44"/>
      <c r="S103" s="44"/>
      <c r="T103" s="80"/>
      <c r="AT103" s="25" t="s">
        <v>172</v>
      </c>
      <c r="AU103" s="25" t="s">
        <v>92</v>
      </c>
    </row>
    <row r="104" spans="2:65" s="1" customFormat="1" ht="189">
      <c r="B104" s="43"/>
      <c r="C104" s="65"/>
      <c r="D104" s="218" t="s">
        <v>174</v>
      </c>
      <c r="E104" s="65"/>
      <c r="F104" s="221" t="s">
        <v>182</v>
      </c>
      <c r="G104" s="65"/>
      <c r="H104" s="65"/>
      <c r="I104" s="174"/>
      <c r="J104" s="65"/>
      <c r="K104" s="65"/>
      <c r="L104" s="63"/>
      <c r="M104" s="220"/>
      <c r="N104" s="44"/>
      <c r="O104" s="44"/>
      <c r="P104" s="44"/>
      <c r="Q104" s="44"/>
      <c r="R104" s="44"/>
      <c r="S104" s="44"/>
      <c r="T104" s="80"/>
      <c r="AT104" s="25" t="s">
        <v>174</v>
      </c>
      <c r="AU104" s="25" t="s">
        <v>92</v>
      </c>
    </row>
    <row r="105" spans="2:65" s="12" customFormat="1" ht="13.5">
      <c r="B105" s="222"/>
      <c r="C105" s="223"/>
      <c r="D105" s="218" t="s">
        <v>176</v>
      </c>
      <c r="E105" s="224" t="s">
        <v>50</v>
      </c>
      <c r="F105" s="225" t="s">
        <v>362</v>
      </c>
      <c r="G105" s="223"/>
      <c r="H105" s="226" t="s">
        <v>50</v>
      </c>
      <c r="I105" s="227"/>
      <c r="J105" s="223"/>
      <c r="K105" s="223"/>
      <c r="L105" s="228"/>
      <c r="M105" s="229"/>
      <c r="N105" s="230"/>
      <c r="O105" s="230"/>
      <c r="P105" s="230"/>
      <c r="Q105" s="230"/>
      <c r="R105" s="230"/>
      <c r="S105" s="230"/>
      <c r="T105" s="231"/>
      <c r="AT105" s="232" t="s">
        <v>176</v>
      </c>
      <c r="AU105" s="232" t="s">
        <v>92</v>
      </c>
      <c r="AV105" s="12" t="s">
        <v>25</v>
      </c>
      <c r="AW105" s="12" t="s">
        <v>48</v>
      </c>
      <c r="AX105" s="12" t="s">
        <v>85</v>
      </c>
      <c r="AY105" s="232" t="s">
        <v>163</v>
      </c>
    </row>
    <row r="106" spans="2:65" s="13" customFormat="1" ht="13.5">
      <c r="B106" s="233"/>
      <c r="C106" s="234"/>
      <c r="D106" s="235" t="s">
        <v>176</v>
      </c>
      <c r="E106" s="236" t="s">
        <v>50</v>
      </c>
      <c r="F106" s="237" t="s">
        <v>748</v>
      </c>
      <c r="G106" s="234"/>
      <c r="H106" s="238">
        <v>610.29999999999995</v>
      </c>
      <c r="I106" s="239"/>
      <c r="J106" s="234"/>
      <c r="K106" s="234"/>
      <c r="L106" s="240"/>
      <c r="M106" s="241"/>
      <c r="N106" s="242"/>
      <c r="O106" s="242"/>
      <c r="P106" s="242"/>
      <c r="Q106" s="242"/>
      <c r="R106" s="242"/>
      <c r="S106" s="242"/>
      <c r="T106" s="243"/>
      <c r="AT106" s="244" t="s">
        <v>176</v>
      </c>
      <c r="AU106" s="244" t="s">
        <v>92</v>
      </c>
      <c r="AV106" s="13" t="s">
        <v>92</v>
      </c>
      <c r="AW106" s="13" t="s">
        <v>48</v>
      </c>
      <c r="AX106" s="13" t="s">
        <v>85</v>
      </c>
      <c r="AY106" s="244" t="s">
        <v>163</v>
      </c>
    </row>
    <row r="107" spans="2:65" s="1" customFormat="1" ht="31.5" customHeight="1">
      <c r="B107" s="43"/>
      <c r="C107" s="206" t="s">
        <v>100</v>
      </c>
      <c r="D107" s="206" t="s">
        <v>166</v>
      </c>
      <c r="E107" s="207" t="s">
        <v>183</v>
      </c>
      <c r="F107" s="208" t="s">
        <v>184</v>
      </c>
      <c r="G107" s="209" t="s">
        <v>169</v>
      </c>
      <c r="H107" s="210">
        <v>3051.5</v>
      </c>
      <c r="I107" s="211"/>
      <c r="J107" s="212">
        <f>ROUND(I107*H107,2)</f>
        <v>0</v>
      </c>
      <c r="K107" s="208" t="s">
        <v>170</v>
      </c>
      <c r="L107" s="63"/>
      <c r="M107" s="213" t="s">
        <v>50</v>
      </c>
      <c r="N107" s="214" t="s">
        <v>56</v>
      </c>
      <c r="O107" s="44"/>
      <c r="P107" s="215">
        <f>O107*H107</f>
        <v>0</v>
      </c>
      <c r="Q107" s="215">
        <v>0</v>
      </c>
      <c r="R107" s="215">
        <f>Q107*H107</f>
        <v>0</v>
      </c>
      <c r="S107" s="215">
        <v>0</v>
      </c>
      <c r="T107" s="216">
        <f>S107*H107</f>
        <v>0</v>
      </c>
      <c r="AR107" s="25" t="s">
        <v>120</v>
      </c>
      <c r="AT107" s="25" t="s">
        <v>166</v>
      </c>
      <c r="AU107" s="25" t="s">
        <v>92</v>
      </c>
      <c r="AY107" s="25" t="s">
        <v>163</v>
      </c>
      <c r="BE107" s="217">
        <f>IF(N107="základní",J107,0)</f>
        <v>0</v>
      </c>
      <c r="BF107" s="217">
        <f>IF(N107="snížená",J107,0)</f>
        <v>0</v>
      </c>
      <c r="BG107" s="217">
        <f>IF(N107="zákl. přenesená",J107,0)</f>
        <v>0</v>
      </c>
      <c r="BH107" s="217">
        <f>IF(N107="sníž. přenesená",J107,0)</f>
        <v>0</v>
      </c>
      <c r="BI107" s="217">
        <f>IF(N107="nulová",J107,0)</f>
        <v>0</v>
      </c>
      <c r="BJ107" s="25" t="s">
        <v>25</v>
      </c>
      <c r="BK107" s="217">
        <f>ROUND(I107*H107,2)</f>
        <v>0</v>
      </c>
      <c r="BL107" s="25" t="s">
        <v>120</v>
      </c>
      <c r="BM107" s="25" t="s">
        <v>185</v>
      </c>
    </row>
    <row r="108" spans="2:65" s="1" customFormat="1" ht="40.5">
      <c r="B108" s="43"/>
      <c r="C108" s="65"/>
      <c r="D108" s="218" t="s">
        <v>172</v>
      </c>
      <c r="E108" s="65"/>
      <c r="F108" s="219" t="s">
        <v>186</v>
      </c>
      <c r="G108" s="65"/>
      <c r="H108" s="65"/>
      <c r="I108" s="174"/>
      <c r="J108" s="65"/>
      <c r="K108" s="65"/>
      <c r="L108" s="63"/>
      <c r="M108" s="220"/>
      <c r="N108" s="44"/>
      <c r="O108" s="44"/>
      <c r="P108" s="44"/>
      <c r="Q108" s="44"/>
      <c r="R108" s="44"/>
      <c r="S108" s="44"/>
      <c r="T108" s="80"/>
      <c r="AT108" s="25" t="s">
        <v>172</v>
      </c>
      <c r="AU108" s="25" t="s">
        <v>92</v>
      </c>
    </row>
    <row r="109" spans="2:65" s="1" customFormat="1" ht="189">
      <c r="B109" s="43"/>
      <c r="C109" s="65"/>
      <c r="D109" s="218" t="s">
        <v>174</v>
      </c>
      <c r="E109" s="65"/>
      <c r="F109" s="221" t="s">
        <v>182</v>
      </c>
      <c r="G109" s="65"/>
      <c r="H109" s="65"/>
      <c r="I109" s="174"/>
      <c r="J109" s="65"/>
      <c r="K109" s="65"/>
      <c r="L109" s="63"/>
      <c r="M109" s="220"/>
      <c r="N109" s="44"/>
      <c r="O109" s="44"/>
      <c r="P109" s="44"/>
      <c r="Q109" s="44"/>
      <c r="R109" s="44"/>
      <c r="S109" s="44"/>
      <c r="T109" s="80"/>
      <c r="AT109" s="25" t="s">
        <v>174</v>
      </c>
      <c r="AU109" s="25" t="s">
        <v>92</v>
      </c>
    </row>
    <row r="110" spans="2:65" s="12" customFormat="1" ht="13.5">
      <c r="B110" s="222"/>
      <c r="C110" s="223"/>
      <c r="D110" s="218" t="s">
        <v>176</v>
      </c>
      <c r="E110" s="224" t="s">
        <v>50</v>
      </c>
      <c r="F110" s="225" t="s">
        <v>187</v>
      </c>
      <c r="G110" s="223"/>
      <c r="H110" s="226" t="s">
        <v>50</v>
      </c>
      <c r="I110" s="227"/>
      <c r="J110" s="223"/>
      <c r="K110" s="223"/>
      <c r="L110" s="228"/>
      <c r="M110" s="229"/>
      <c r="N110" s="230"/>
      <c r="O110" s="230"/>
      <c r="P110" s="230"/>
      <c r="Q110" s="230"/>
      <c r="R110" s="230"/>
      <c r="S110" s="230"/>
      <c r="T110" s="231"/>
      <c r="AT110" s="232" t="s">
        <v>176</v>
      </c>
      <c r="AU110" s="232" t="s">
        <v>92</v>
      </c>
      <c r="AV110" s="12" t="s">
        <v>25</v>
      </c>
      <c r="AW110" s="12" t="s">
        <v>48</v>
      </c>
      <c r="AX110" s="12" t="s">
        <v>85</v>
      </c>
      <c r="AY110" s="232" t="s">
        <v>163</v>
      </c>
    </row>
    <row r="111" spans="2:65" s="12" customFormat="1" ht="13.5">
      <c r="B111" s="222"/>
      <c r="C111" s="223"/>
      <c r="D111" s="218" t="s">
        <v>176</v>
      </c>
      <c r="E111" s="224" t="s">
        <v>50</v>
      </c>
      <c r="F111" s="225" t="s">
        <v>362</v>
      </c>
      <c r="G111" s="223"/>
      <c r="H111" s="226" t="s">
        <v>50</v>
      </c>
      <c r="I111" s="227"/>
      <c r="J111" s="223"/>
      <c r="K111" s="223"/>
      <c r="L111" s="228"/>
      <c r="M111" s="229"/>
      <c r="N111" s="230"/>
      <c r="O111" s="230"/>
      <c r="P111" s="230"/>
      <c r="Q111" s="230"/>
      <c r="R111" s="230"/>
      <c r="S111" s="230"/>
      <c r="T111" s="231"/>
      <c r="AT111" s="232" t="s">
        <v>176</v>
      </c>
      <c r="AU111" s="232" t="s">
        <v>92</v>
      </c>
      <c r="AV111" s="12" t="s">
        <v>25</v>
      </c>
      <c r="AW111" s="12" t="s">
        <v>48</v>
      </c>
      <c r="AX111" s="12" t="s">
        <v>85</v>
      </c>
      <c r="AY111" s="232" t="s">
        <v>163</v>
      </c>
    </row>
    <row r="112" spans="2:65" s="13" customFormat="1" ht="13.5">
      <c r="B112" s="233"/>
      <c r="C112" s="234"/>
      <c r="D112" s="235" t="s">
        <v>176</v>
      </c>
      <c r="E112" s="236" t="s">
        <v>50</v>
      </c>
      <c r="F112" s="237" t="s">
        <v>749</v>
      </c>
      <c r="G112" s="234"/>
      <c r="H112" s="238">
        <v>3051.5</v>
      </c>
      <c r="I112" s="239"/>
      <c r="J112" s="234"/>
      <c r="K112" s="234"/>
      <c r="L112" s="240"/>
      <c r="M112" s="241"/>
      <c r="N112" s="242"/>
      <c r="O112" s="242"/>
      <c r="P112" s="242"/>
      <c r="Q112" s="242"/>
      <c r="R112" s="242"/>
      <c r="S112" s="242"/>
      <c r="T112" s="243"/>
      <c r="AT112" s="244" t="s">
        <v>176</v>
      </c>
      <c r="AU112" s="244" t="s">
        <v>92</v>
      </c>
      <c r="AV112" s="13" t="s">
        <v>92</v>
      </c>
      <c r="AW112" s="13" t="s">
        <v>48</v>
      </c>
      <c r="AX112" s="13" t="s">
        <v>85</v>
      </c>
      <c r="AY112" s="244" t="s">
        <v>163</v>
      </c>
    </row>
    <row r="113" spans="2:65" s="1" customFormat="1" ht="22.5" customHeight="1">
      <c r="B113" s="43"/>
      <c r="C113" s="206" t="s">
        <v>120</v>
      </c>
      <c r="D113" s="206" t="s">
        <v>166</v>
      </c>
      <c r="E113" s="207" t="s">
        <v>189</v>
      </c>
      <c r="F113" s="208" t="s">
        <v>190</v>
      </c>
      <c r="G113" s="209" t="s">
        <v>191</v>
      </c>
      <c r="H113" s="210">
        <v>1098.54</v>
      </c>
      <c r="I113" s="211"/>
      <c r="J113" s="212">
        <f>ROUND(I113*H113,2)</f>
        <v>0</v>
      </c>
      <c r="K113" s="208" t="s">
        <v>170</v>
      </c>
      <c r="L113" s="63"/>
      <c r="M113" s="213" t="s">
        <v>50</v>
      </c>
      <c r="N113" s="214" t="s">
        <v>56</v>
      </c>
      <c r="O113" s="44"/>
      <c r="P113" s="215">
        <f>O113*H113</f>
        <v>0</v>
      </c>
      <c r="Q113" s="215">
        <v>0</v>
      </c>
      <c r="R113" s="215">
        <f>Q113*H113</f>
        <v>0</v>
      </c>
      <c r="S113" s="215">
        <v>0</v>
      </c>
      <c r="T113" s="216">
        <f>S113*H113</f>
        <v>0</v>
      </c>
      <c r="AR113" s="25" t="s">
        <v>120</v>
      </c>
      <c r="AT113" s="25" t="s">
        <v>166</v>
      </c>
      <c r="AU113" s="25" t="s">
        <v>92</v>
      </c>
      <c r="AY113" s="25" t="s">
        <v>163</v>
      </c>
      <c r="BE113" s="217">
        <f>IF(N113="základní",J113,0)</f>
        <v>0</v>
      </c>
      <c r="BF113" s="217">
        <f>IF(N113="snížená",J113,0)</f>
        <v>0</v>
      </c>
      <c r="BG113" s="217">
        <f>IF(N113="zákl. přenesená",J113,0)</f>
        <v>0</v>
      </c>
      <c r="BH113" s="217">
        <f>IF(N113="sníž. přenesená",J113,0)</f>
        <v>0</v>
      </c>
      <c r="BI113" s="217">
        <f>IF(N113="nulová",J113,0)</f>
        <v>0</v>
      </c>
      <c r="BJ113" s="25" t="s">
        <v>25</v>
      </c>
      <c r="BK113" s="217">
        <f>ROUND(I113*H113,2)</f>
        <v>0</v>
      </c>
      <c r="BL113" s="25" t="s">
        <v>120</v>
      </c>
      <c r="BM113" s="25" t="s">
        <v>192</v>
      </c>
    </row>
    <row r="114" spans="2:65" s="1" customFormat="1" ht="13.5">
      <c r="B114" s="43"/>
      <c r="C114" s="65"/>
      <c r="D114" s="218" t="s">
        <v>172</v>
      </c>
      <c r="E114" s="65"/>
      <c r="F114" s="219" t="s">
        <v>193</v>
      </c>
      <c r="G114" s="65"/>
      <c r="H114" s="65"/>
      <c r="I114" s="174"/>
      <c r="J114" s="65"/>
      <c r="K114" s="65"/>
      <c r="L114" s="63"/>
      <c r="M114" s="220"/>
      <c r="N114" s="44"/>
      <c r="O114" s="44"/>
      <c r="P114" s="44"/>
      <c r="Q114" s="44"/>
      <c r="R114" s="44"/>
      <c r="S114" s="44"/>
      <c r="T114" s="80"/>
      <c r="AT114" s="25" t="s">
        <v>172</v>
      </c>
      <c r="AU114" s="25" t="s">
        <v>92</v>
      </c>
    </row>
    <row r="115" spans="2:65" s="1" customFormat="1" ht="297">
      <c r="B115" s="43"/>
      <c r="C115" s="65"/>
      <c r="D115" s="218" t="s">
        <v>174</v>
      </c>
      <c r="E115" s="65"/>
      <c r="F115" s="221" t="s">
        <v>194</v>
      </c>
      <c r="G115" s="65"/>
      <c r="H115" s="65"/>
      <c r="I115" s="174"/>
      <c r="J115" s="65"/>
      <c r="K115" s="65"/>
      <c r="L115" s="63"/>
      <c r="M115" s="220"/>
      <c r="N115" s="44"/>
      <c r="O115" s="44"/>
      <c r="P115" s="44"/>
      <c r="Q115" s="44"/>
      <c r="R115" s="44"/>
      <c r="S115" s="44"/>
      <c r="T115" s="80"/>
      <c r="AT115" s="25" t="s">
        <v>174</v>
      </c>
      <c r="AU115" s="25" t="s">
        <v>92</v>
      </c>
    </row>
    <row r="116" spans="2:65" s="12" customFormat="1" ht="13.5">
      <c r="B116" s="222"/>
      <c r="C116" s="223"/>
      <c r="D116" s="218" t="s">
        <v>176</v>
      </c>
      <c r="E116" s="224" t="s">
        <v>50</v>
      </c>
      <c r="F116" s="225" t="s">
        <v>362</v>
      </c>
      <c r="G116" s="223"/>
      <c r="H116" s="226" t="s">
        <v>50</v>
      </c>
      <c r="I116" s="227"/>
      <c r="J116" s="223"/>
      <c r="K116" s="223"/>
      <c r="L116" s="228"/>
      <c r="M116" s="229"/>
      <c r="N116" s="230"/>
      <c r="O116" s="230"/>
      <c r="P116" s="230"/>
      <c r="Q116" s="230"/>
      <c r="R116" s="230"/>
      <c r="S116" s="230"/>
      <c r="T116" s="231"/>
      <c r="AT116" s="232" t="s">
        <v>176</v>
      </c>
      <c r="AU116" s="232" t="s">
        <v>92</v>
      </c>
      <c r="AV116" s="12" t="s">
        <v>25</v>
      </c>
      <c r="AW116" s="12" t="s">
        <v>48</v>
      </c>
      <c r="AX116" s="12" t="s">
        <v>85</v>
      </c>
      <c r="AY116" s="232" t="s">
        <v>163</v>
      </c>
    </row>
    <row r="117" spans="2:65" s="13" customFormat="1" ht="13.5">
      <c r="B117" s="233"/>
      <c r="C117" s="234"/>
      <c r="D117" s="235" t="s">
        <v>176</v>
      </c>
      <c r="E117" s="236" t="s">
        <v>50</v>
      </c>
      <c r="F117" s="237" t="s">
        <v>750</v>
      </c>
      <c r="G117" s="234"/>
      <c r="H117" s="238">
        <v>1098.54</v>
      </c>
      <c r="I117" s="239"/>
      <c r="J117" s="234"/>
      <c r="K117" s="234"/>
      <c r="L117" s="240"/>
      <c r="M117" s="241"/>
      <c r="N117" s="242"/>
      <c r="O117" s="242"/>
      <c r="P117" s="242"/>
      <c r="Q117" s="242"/>
      <c r="R117" s="242"/>
      <c r="S117" s="242"/>
      <c r="T117" s="243"/>
      <c r="AT117" s="244" t="s">
        <v>176</v>
      </c>
      <c r="AU117" s="244" t="s">
        <v>92</v>
      </c>
      <c r="AV117" s="13" t="s">
        <v>92</v>
      </c>
      <c r="AW117" s="13" t="s">
        <v>48</v>
      </c>
      <c r="AX117" s="13" t="s">
        <v>25</v>
      </c>
      <c r="AY117" s="244" t="s">
        <v>163</v>
      </c>
    </row>
    <row r="118" spans="2:65" s="1" customFormat="1" ht="22.5" customHeight="1">
      <c r="B118" s="43"/>
      <c r="C118" s="206" t="s">
        <v>192</v>
      </c>
      <c r="D118" s="206" t="s">
        <v>166</v>
      </c>
      <c r="E118" s="207" t="s">
        <v>196</v>
      </c>
      <c r="F118" s="208" t="s">
        <v>197</v>
      </c>
      <c r="G118" s="209" t="s">
        <v>198</v>
      </c>
      <c r="H118" s="210">
        <v>1189</v>
      </c>
      <c r="I118" s="211"/>
      <c r="J118" s="212">
        <f>ROUND(I118*H118,2)</f>
        <v>0</v>
      </c>
      <c r="K118" s="208" t="s">
        <v>170</v>
      </c>
      <c r="L118" s="63"/>
      <c r="M118" s="213" t="s">
        <v>50</v>
      </c>
      <c r="N118" s="214" t="s">
        <v>56</v>
      </c>
      <c r="O118" s="44"/>
      <c r="P118" s="215">
        <f>O118*H118</f>
        <v>0</v>
      </c>
      <c r="Q118" s="215">
        <v>0</v>
      </c>
      <c r="R118" s="215">
        <f>Q118*H118</f>
        <v>0</v>
      </c>
      <c r="S118" s="215">
        <v>0</v>
      </c>
      <c r="T118" s="216">
        <f>S118*H118</f>
        <v>0</v>
      </c>
      <c r="AR118" s="25" t="s">
        <v>120</v>
      </c>
      <c r="AT118" s="25" t="s">
        <v>166</v>
      </c>
      <c r="AU118" s="25" t="s">
        <v>92</v>
      </c>
      <c r="AY118" s="25" t="s">
        <v>163</v>
      </c>
      <c r="BE118" s="217">
        <f>IF(N118="základní",J118,0)</f>
        <v>0</v>
      </c>
      <c r="BF118" s="217">
        <f>IF(N118="snížená",J118,0)</f>
        <v>0</v>
      </c>
      <c r="BG118" s="217">
        <f>IF(N118="zákl. přenesená",J118,0)</f>
        <v>0</v>
      </c>
      <c r="BH118" s="217">
        <f>IF(N118="sníž. přenesená",J118,0)</f>
        <v>0</v>
      </c>
      <c r="BI118" s="217">
        <f>IF(N118="nulová",J118,0)</f>
        <v>0</v>
      </c>
      <c r="BJ118" s="25" t="s">
        <v>25</v>
      </c>
      <c r="BK118" s="217">
        <f>ROUND(I118*H118,2)</f>
        <v>0</v>
      </c>
      <c r="BL118" s="25" t="s">
        <v>120</v>
      </c>
      <c r="BM118" s="25" t="s">
        <v>199</v>
      </c>
    </row>
    <row r="119" spans="2:65" s="1" customFormat="1" ht="13.5">
      <c r="B119" s="43"/>
      <c r="C119" s="65"/>
      <c r="D119" s="218" t="s">
        <v>172</v>
      </c>
      <c r="E119" s="65"/>
      <c r="F119" s="219" t="s">
        <v>200</v>
      </c>
      <c r="G119" s="65"/>
      <c r="H119" s="65"/>
      <c r="I119" s="174"/>
      <c r="J119" s="65"/>
      <c r="K119" s="65"/>
      <c r="L119" s="63"/>
      <c r="M119" s="220"/>
      <c r="N119" s="44"/>
      <c r="O119" s="44"/>
      <c r="P119" s="44"/>
      <c r="Q119" s="44"/>
      <c r="R119" s="44"/>
      <c r="S119" s="44"/>
      <c r="T119" s="80"/>
      <c r="AT119" s="25" t="s">
        <v>172</v>
      </c>
      <c r="AU119" s="25" t="s">
        <v>92</v>
      </c>
    </row>
    <row r="120" spans="2:65" s="1" customFormat="1" ht="175.5">
      <c r="B120" s="43"/>
      <c r="C120" s="65"/>
      <c r="D120" s="218" t="s">
        <v>174</v>
      </c>
      <c r="E120" s="65"/>
      <c r="F120" s="221" t="s">
        <v>201</v>
      </c>
      <c r="G120" s="65"/>
      <c r="H120" s="65"/>
      <c r="I120" s="174"/>
      <c r="J120" s="65"/>
      <c r="K120" s="65"/>
      <c r="L120" s="63"/>
      <c r="M120" s="220"/>
      <c r="N120" s="44"/>
      <c r="O120" s="44"/>
      <c r="P120" s="44"/>
      <c r="Q120" s="44"/>
      <c r="R120" s="44"/>
      <c r="S120" s="44"/>
      <c r="T120" s="80"/>
      <c r="AT120" s="25" t="s">
        <v>174</v>
      </c>
      <c r="AU120" s="25" t="s">
        <v>92</v>
      </c>
    </row>
    <row r="121" spans="2:65" s="12" customFormat="1" ht="13.5">
      <c r="B121" s="222"/>
      <c r="C121" s="223"/>
      <c r="D121" s="218" t="s">
        <v>176</v>
      </c>
      <c r="E121" s="224" t="s">
        <v>50</v>
      </c>
      <c r="F121" s="225" t="s">
        <v>542</v>
      </c>
      <c r="G121" s="223"/>
      <c r="H121" s="226" t="s">
        <v>50</v>
      </c>
      <c r="I121" s="227"/>
      <c r="J121" s="223"/>
      <c r="K121" s="223"/>
      <c r="L121" s="228"/>
      <c r="M121" s="229"/>
      <c r="N121" s="230"/>
      <c r="O121" s="230"/>
      <c r="P121" s="230"/>
      <c r="Q121" s="230"/>
      <c r="R121" s="230"/>
      <c r="S121" s="230"/>
      <c r="T121" s="231"/>
      <c r="AT121" s="232" t="s">
        <v>176</v>
      </c>
      <c r="AU121" s="232" t="s">
        <v>92</v>
      </c>
      <c r="AV121" s="12" t="s">
        <v>25</v>
      </c>
      <c r="AW121" s="12" t="s">
        <v>48</v>
      </c>
      <c r="AX121" s="12" t="s">
        <v>85</v>
      </c>
      <c r="AY121" s="232" t="s">
        <v>163</v>
      </c>
    </row>
    <row r="122" spans="2:65" s="13" customFormat="1" ht="13.5">
      <c r="B122" s="233"/>
      <c r="C122" s="234"/>
      <c r="D122" s="218" t="s">
        <v>176</v>
      </c>
      <c r="E122" s="245" t="s">
        <v>50</v>
      </c>
      <c r="F122" s="246" t="s">
        <v>751</v>
      </c>
      <c r="G122" s="234"/>
      <c r="H122" s="247">
        <v>187</v>
      </c>
      <c r="I122" s="239"/>
      <c r="J122" s="234"/>
      <c r="K122" s="234"/>
      <c r="L122" s="240"/>
      <c r="M122" s="241"/>
      <c r="N122" s="242"/>
      <c r="O122" s="242"/>
      <c r="P122" s="242"/>
      <c r="Q122" s="242"/>
      <c r="R122" s="242"/>
      <c r="S122" s="242"/>
      <c r="T122" s="243"/>
      <c r="AT122" s="244" t="s">
        <v>176</v>
      </c>
      <c r="AU122" s="244" t="s">
        <v>92</v>
      </c>
      <c r="AV122" s="13" t="s">
        <v>92</v>
      </c>
      <c r="AW122" s="13" t="s">
        <v>48</v>
      </c>
      <c r="AX122" s="13" t="s">
        <v>85</v>
      </c>
      <c r="AY122" s="244" t="s">
        <v>163</v>
      </c>
    </row>
    <row r="123" spans="2:65" s="12" customFormat="1" ht="13.5">
      <c r="B123" s="222"/>
      <c r="C123" s="223"/>
      <c r="D123" s="218" t="s">
        <v>176</v>
      </c>
      <c r="E123" s="224" t="s">
        <v>50</v>
      </c>
      <c r="F123" s="225" t="s">
        <v>516</v>
      </c>
      <c r="G123" s="223"/>
      <c r="H123" s="226" t="s">
        <v>50</v>
      </c>
      <c r="I123" s="227"/>
      <c r="J123" s="223"/>
      <c r="K123" s="223"/>
      <c r="L123" s="228"/>
      <c r="M123" s="229"/>
      <c r="N123" s="230"/>
      <c r="O123" s="230"/>
      <c r="P123" s="230"/>
      <c r="Q123" s="230"/>
      <c r="R123" s="230"/>
      <c r="S123" s="230"/>
      <c r="T123" s="231"/>
      <c r="AT123" s="232" t="s">
        <v>176</v>
      </c>
      <c r="AU123" s="232" t="s">
        <v>92</v>
      </c>
      <c r="AV123" s="12" t="s">
        <v>25</v>
      </c>
      <c r="AW123" s="12" t="s">
        <v>48</v>
      </c>
      <c r="AX123" s="12" t="s">
        <v>85</v>
      </c>
      <c r="AY123" s="232" t="s">
        <v>163</v>
      </c>
    </row>
    <row r="124" spans="2:65" s="13" customFormat="1" ht="13.5">
      <c r="B124" s="233"/>
      <c r="C124" s="234"/>
      <c r="D124" s="218" t="s">
        <v>176</v>
      </c>
      <c r="E124" s="245" t="s">
        <v>50</v>
      </c>
      <c r="F124" s="246" t="s">
        <v>752</v>
      </c>
      <c r="G124" s="234"/>
      <c r="H124" s="247">
        <v>1002</v>
      </c>
      <c r="I124" s="239"/>
      <c r="J124" s="234"/>
      <c r="K124" s="234"/>
      <c r="L124" s="240"/>
      <c r="M124" s="241"/>
      <c r="N124" s="242"/>
      <c r="O124" s="242"/>
      <c r="P124" s="242"/>
      <c r="Q124" s="242"/>
      <c r="R124" s="242"/>
      <c r="S124" s="242"/>
      <c r="T124" s="243"/>
      <c r="AT124" s="244" t="s">
        <v>176</v>
      </c>
      <c r="AU124" s="244" t="s">
        <v>92</v>
      </c>
      <c r="AV124" s="13" t="s">
        <v>92</v>
      </c>
      <c r="AW124" s="13" t="s">
        <v>48</v>
      </c>
      <c r="AX124" s="13" t="s">
        <v>85</v>
      </c>
      <c r="AY124" s="244" t="s">
        <v>163</v>
      </c>
    </row>
    <row r="125" spans="2:65" s="11" customFormat="1" ht="29.85" customHeight="1">
      <c r="B125" s="189"/>
      <c r="C125" s="190"/>
      <c r="D125" s="203" t="s">
        <v>84</v>
      </c>
      <c r="E125" s="204" t="s">
        <v>206</v>
      </c>
      <c r="F125" s="204" t="s">
        <v>207</v>
      </c>
      <c r="G125" s="190"/>
      <c r="H125" s="190"/>
      <c r="I125" s="193"/>
      <c r="J125" s="205">
        <f>BK125</f>
        <v>0</v>
      </c>
      <c r="K125" s="190"/>
      <c r="L125" s="195"/>
      <c r="M125" s="196"/>
      <c r="N125" s="197"/>
      <c r="O125" s="197"/>
      <c r="P125" s="198">
        <f>SUM(P126:P140)</f>
        <v>0</v>
      </c>
      <c r="Q125" s="197"/>
      <c r="R125" s="198">
        <f>SUM(R126:R140)</f>
        <v>691.16877999999997</v>
      </c>
      <c r="S125" s="197"/>
      <c r="T125" s="199">
        <f>SUM(T126:T140)</f>
        <v>0</v>
      </c>
      <c r="AR125" s="200" t="s">
        <v>25</v>
      </c>
      <c r="AT125" s="201" t="s">
        <v>84</v>
      </c>
      <c r="AU125" s="201" t="s">
        <v>25</v>
      </c>
      <c r="AY125" s="200" t="s">
        <v>163</v>
      </c>
      <c r="BK125" s="202">
        <f>SUM(BK126:BK140)</f>
        <v>0</v>
      </c>
    </row>
    <row r="126" spans="2:65" s="1" customFormat="1" ht="22.5" customHeight="1">
      <c r="B126" s="43"/>
      <c r="C126" s="206" t="s">
        <v>208</v>
      </c>
      <c r="D126" s="206" t="s">
        <v>166</v>
      </c>
      <c r="E126" s="207" t="s">
        <v>209</v>
      </c>
      <c r="F126" s="208" t="s">
        <v>210</v>
      </c>
      <c r="G126" s="209" t="s">
        <v>198</v>
      </c>
      <c r="H126" s="210">
        <v>187</v>
      </c>
      <c r="I126" s="211"/>
      <c r="J126" s="212">
        <f>ROUND(I126*H126,2)</f>
        <v>0</v>
      </c>
      <c r="K126" s="208" t="s">
        <v>170</v>
      </c>
      <c r="L126" s="63"/>
      <c r="M126" s="213" t="s">
        <v>50</v>
      </c>
      <c r="N126" s="214" t="s">
        <v>56</v>
      </c>
      <c r="O126" s="44"/>
      <c r="P126" s="215">
        <f>O126*H126</f>
        <v>0</v>
      </c>
      <c r="Q126" s="215">
        <v>0.27994000000000002</v>
      </c>
      <c r="R126" s="215">
        <f>Q126*H126</f>
        <v>52.348780000000005</v>
      </c>
      <c r="S126" s="215">
        <v>0</v>
      </c>
      <c r="T126" s="216">
        <f>S126*H126</f>
        <v>0</v>
      </c>
      <c r="AR126" s="25" t="s">
        <v>120</v>
      </c>
      <c r="AT126" s="25" t="s">
        <v>166</v>
      </c>
      <c r="AU126" s="25" t="s">
        <v>92</v>
      </c>
      <c r="AY126" s="25" t="s">
        <v>163</v>
      </c>
      <c r="BE126" s="217">
        <f>IF(N126="základní",J126,0)</f>
        <v>0</v>
      </c>
      <c r="BF126" s="217">
        <f>IF(N126="snížená",J126,0)</f>
        <v>0</v>
      </c>
      <c r="BG126" s="217">
        <f>IF(N126="zákl. přenesená",J126,0)</f>
        <v>0</v>
      </c>
      <c r="BH126" s="217">
        <f>IF(N126="sníž. přenesená",J126,0)</f>
        <v>0</v>
      </c>
      <c r="BI126" s="217">
        <f>IF(N126="nulová",J126,0)</f>
        <v>0</v>
      </c>
      <c r="BJ126" s="25" t="s">
        <v>25</v>
      </c>
      <c r="BK126" s="217">
        <f>ROUND(I126*H126,2)</f>
        <v>0</v>
      </c>
      <c r="BL126" s="25" t="s">
        <v>120</v>
      </c>
      <c r="BM126" s="25" t="s">
        <v>211</v>
      </c>
    </row>
    <row r="127" spans="2:65" s="1" customFormat="1" ht="13.5">
      <c r="B127" s="43"/>
      <c r="C127" s="65"/>
      <c r="D127" s="218" t="s">
        <v>172</v>
      </c>
      <c r="E127" s="65"/>
      <c r="F127" s="219" t="s">
        <v>212</v>
      </c>
      <c r="G127" s="65"/>
      <c r="H127" s="65"/>
      <c r="I127" s="174"/>
      <c r="J127" s="65"/>
      <c r="K127" s="65"/>
      <c r="L127" s="63"/>
      <c r="M127" s="220"/>
      <c r="N127" s="44"/>
      <c r="O127" s="44"/>
      <c r="P127" s="44"/>
      <c r="Q127" s="44"/>
      <c r="R127" s="44"/>
      <c r="S127" s="44"/>
      <c r="T127" s="80"/>
      <c r="AT127" s="25" t="s">
        <v>172</v>
      </c>
      <c r="AU127" s="25" t="s">
        <v>92</v>
      </c>
    </row>
    <row r="128" spans="2:65" s="12" customFormat="1" ht="13.5">
      <c r="B128" s="222"/>
      <c r="C128" s="223"/>
      <c r="D128" s="218" t="s">
        <v>176</v>
      </c>
      <c r="E128" s="224" t="s">
        <v>50</v>
      </c>
      <c r="F128" s="225" t="s">
        <v>543</v>
      </c>
      <c r="G128" s="223"/>
      <c r="H128" s="226" t="s">
        <v>50</v>
      </c>
      <c r="I128" s="227"/>
      <c r="J128" s="223"/>
      <c r="K128" s="223"/>
      <c r="L128" s="228"/>
      <c r="M128" s="229"/>
      <c r="N128" s="230"/>
      <c r="O128" s="230"/>
      <c r="P128" s="230"/>
      <c r="Q128" s="230"/>
      <c r="R128" s="230"/>
      <c r="S128" s="230"/>
      <c r="T128" s="231"/>
      <c r="AT128" s="232" t="s">
        <v>176</v>
      </c>
      <c r="AU128" s="232" t="s">
        <v>92</v>
      </c>
      <c r="AV128" s="12" t="s">
        <v>25</v>
      </c>
      <c r="AW128" s="12" t="s">
        <v>48</v>
      </c>
      <c r="AX128" s="12" t="s">
        <v>85</v>
      </c>
      <c r="AY128" s="232" t="s">
        <v>163</v>
      </c>
    </row>
    <row r="129" spans="2:65" s="13" customFormat="1" ht="13.5">
      <c r="B129" s="233"/>
      <c r="C129" s="234"/>
      <c r="D129" s="235" t="s">
        <v>176</v>
      </c>
      <c r="E129" s="236" t="s">
        <v>50</v>
      </c>
      <c r="F129" s="237" t="s">
        <v>751</v>
      </c>
      <c r="G129" s="234"/>
      <c r="H129" s="238">
        <v>187</v>
      </c>
      <c r="I129" s="239"/>
      <c r="J129" s="234"/>
      <c r="K129" s="234"/>
      <c r="L129" s="240"/>
      <c r="M129" s="241"/>
      <c r="N129" s="242"/>
      <c r="O129" s="242"/>
      <c r="P129" s="242"/>
      <c r="Q129" s="242"/>
      <c r="R129" s="242"/>
      <c r="S129" s="242"/>
      <c r="T129" s="243"/>
      <c r="AT129" s="244" t="s">
        <v>176</v>
      </c>
      <c r="AU129" s="244" t="s">
        <v>92</v>
      </c>
      <c r="AV129" s="13" t="s">
        <v>92</v>
      </c>
      <c r="AW129" s="13" t="s">
        <v>48</v>
      </c>
      <c r="AX129" s="13" t="s">
        <v>85</v>
      </c>
      <c r="AY129" s="244" t="s">
        <v>163</v>
      </c>
    </row>
    <row r="130" spans="2:65" s="1" customFormat="1" ht="22.5" customHeight="1">
      <c r="B130" s="43"/>
      <c r="C130" s="206" t="s">
        <v>213</v>
      </c>
      <c r="D130" s="206" t="s">
        <v>166</v>
      </c>
      <c r="E130" s="207" t="s">
        <v>214</v>
      </c>
      <c r="F130" s="208" t="s">
        <v>215</v>
      </c>
      <c r="G130" s="209" t="s">
        <v>198</v>
      </c>
      <c r="H130" s="210">
        <v>187</v>
      </c>
      <c r="I130" s="211"/>
      <c r="J130" s="212">
        <f>ROUND(I130*H130,2)</f>
        <v>0</v>
      </c>
      <c r="K130" s="208" t="s">
        <v>170</v>
      </c>
      <c r="L130" s="63"/>
      <c r="M130" s="213" t="s">
        <v>50</v>
      </c>
      <c r="N130" s="214" t="s">
        <v>56</v>
      </c>
      <c r="O130" s="44"/>
      <c r="P130" s="215">
        <f>O130*H130</f>
        <v>0</v>
      </c>
      <c r="Q130" s="215">
        <v>0.378</v>
      </c>
      <c r="R130" s="215">
        <f>Q130*H130</f>
        <v>70.686000000000007</v>
      </c>
      <c r="S130" s="215">
        <v>0</v>
      </c>
      <c r="T130" s="216">
        <f>S130*H130</f>
        <v>0</v>
      </c>
      <c r="AR130" s="25" t="s">
        <v>120</v>
      </c>
      <c r="AT130" s="25" t="s">
        <v>166</v>
      </c>
      <c r="AU130" s="25" t="s">
        <v>92</v>
      </c>
      <c r="AY130" s="25" t="s">
        <v>163</v>
      </c>
      <c r="BE130" s="217">
        <f>IF(N130="základní",J130,0)</f>
        <v>0</v>
      </c>
      <c r="BF130" s="217">
        <f>IF(N130="snížená",J130,0)</f>
        <v>0</v>
      </c>
      <c r="BG130" s="217">
        <f>IF(N130="zákl. přenesená",J130,0)</f>
        <v>0</v>
      </c>
      <c r="BH130" s="217">
        <f>IF(N130="sníž. přenesená",J130,0)</f>
        <v>0</v>
      </c>
      <c r="BI130" s="217">
        <f>IF(N130="nulová",J130,0)</f>
        <v>0</v>
      </c>
      <c r="BJ130" s="25" t="s">
        <v>25</v>
      </c>
      <c r="BK130" s="217">
        <f>ROUND(I130*H130,2)</f>
        <v>0</v>
      </c>
      <c r="BL130" s="25" t="s">
        <v>120</v>
      </c>
      <c r="BM130" s="25" t="s">
        <v>216</v>
      </c>
    </row>
    <row r="131" spans="2:65" s="1" customFormat="1" ht="13.5">
      <c r="B131" s="43"/>
      <c r="C131" s="65"/>
      <c r="D131" s="218" t="s">
        <v>172</v>
      </c>
      <c r="E131" s="65"/>
      <c r="F131" s="219" t="s">
        <v>217</v>
      </c>
      <c r="G131" s="65"/>
      <c r="H131" s="65"/>
      <c r="I131" s="174"/>
      <c r="J131" s="65"/>
      <c r="K131" s="65"/>
      <c r="L131" s="63"/>
      <c r="M131" s="220"/>
      <c r="N131" s="44"/>
      <c r="O131" s="44"/>
      <c r="P131" s="44"/>
      <c r="Q131" s="44"/>
      <c r="R131" s="44"/>
      <c r="S131" s="44"/>
      <c r="T131" s="80"/>
      <c r="AT131" s="25" t="s">
        <v>172</v>
      </c>
      <c r="AU131" s="25" t="s">
        <v>92</v>
      </c>
    </row>
    <row r="132" spans="2:65" s="12" customFormat="1" ht="13.5">
      <c r="B132" s="222"/>
      <c r="C132" s="223"/>
      <c r="D132" s="218" t="s">
        <v>176</v>
      </c>
      <c r="E132" s="224" t="s">
        <v>50</v>
      </c>
      <c r="F132" s="225" t="s">
        <v>542</v>
      </c>
      <c r="G132" s="223"/>
      <c r="H132" s="226" t="s">
        <v>50</v>
      </c>
      <c r="I132" s="227"/>
      <c r="J132" s="223"/>
      <c r="K132" s="223"/>
      <c r="L132" s="228"/>
      <c r="M132" s="229"/>
      <c r="N132" s="230"/>
      <c r="O132" s="230"/>
      <c r="P132" s="230"/>
      <c r="Q132" s="230"/>
      <c r="R132" s="230"/>
      <c r="S132" s="230"/>
      <c r="T132" s="231"/>
      <c r="AT132" s="232" t="s">
        <v>176</v>
      </c>
      <c r="AU132" s="232" t="s">
        <v>92</v>
      </c>
      <c r="AV132" s="12" t="s">
        <v>25</v>
      </c>
      <c r="AW132" s="12" t="s">
        <v>48</v>
      </c>
      <c r="AX132" s="12" t="s">
        <v>85</v>
      </c>
      <c r="AY132" s="232" t="s">
        <v>163</v>
      </c>
    </row>
    <row r="133" spans="2:65" s="13" customFormat="1" ht="13.5">
      <c r="B133" s="233"/>
      <c r="C133" s="234"/>
      <c r="D133" s="235" t="s">
        <v>176</v>
      </c>
      <c r="E133" s="236" t="s">
        <v>50</v>
      </c>
      <c r="F133" s="237" t="s">
        <v>751</v>
      </c>
      <c r="G133" s="234"/>
      <c r="H133" s="238">
        <v>187</v>
      </c>
      <c r="I133" s="239"/>
      <c r="J133" s="234"/>
      <c r="K133" s="234"/>
      <c r="L133" s="240"/>
      <c r="M133" s="241"/>
      <c r="N133" s="242"/>
      <c r="O133" s="242"/>
      <c r="P133" s="242"/>
      <c r="Q133" s="242"/>
      <c r="R133" s="242"/>
      <c r="S133" s="242"/>
      <c r="T133" s="243"/>
      <c r="AT133" s="244" t="s">
        <v>176</v>
      </c>
      <c r="AU133" s="244" t="s">
        <v>92</v>
      </c>
      <c r="AV133" s="13" t="s">
        <v>92</v>
      </c>
      <c r="AW133" s="13" t="s">
        <v>48</v>
      </c>
      <c r="AX133" s="13" t="s">
        <v>85</v>
      </c>
      <c r="AY133" s="244" t="s">
        <v>163</v>
      </c>
    </row>
    <row r="134" spans="2:65" s="1" customFormat="1" ht="22.5" customHeight="1">
      <c r="B134" s="43"/>
      <c r="C134" s="206" t="s">
        <v>218</v>
      </c>
      <c r="D134" s="206" t="s">
        <v>166</v>
      </c>
      <c r="E134" s="207" t="s">
        <v>219</v>
      </c>
      <c r="F134" s="208" t="s">
        <v>220</v>
      </c>
      <c r="G134" s="209" t="s">
        <v>198</v>
      </c>
      <c r="H134" s="210">
        <v>1002</v>
      </c>
      <c r="I134" s="211"/>
      <c r="J134" s="212">
        <f>ROUND(I134*H134,2)</f>
        <v>0</v>
      </c>
      <c r="K134" s="208" t="s">
        <v>170</v>
      </c>
      <c r="L134" s="63"/>
      <c r="M134" s="213" t="s">
        <v>50</v>
      </c>
      <c r="N134" s="214" t="s">
        <v>56</v>
      </c>
      <c r="O134" s="44"/>
      <c r="P134" s="215">
        <f>O134*H134</f>
        <v>0</v>
      </c>
      <c r="Q134" s="215">
        <v>0.56699999999999995</v>
      </c>
      <c r="R134" s="215">
        <f>Q134*H134</f>
        <v>568.1339999999999</v>
      </c>
      <c r="S134" s="215">
        <v>0</v>
      </c>
      <c r="T134" s="216">
        <f>S134*H134</f>
        <v>0</v>
      </c>
      <c r="AR134" s="25" t="s">
        <v>120</v>
      </c>
      <c r="AT134" s="25" t="s">
        <v>166</v>
      </c>
      <c r="AU134" s="25" t="s">
        <v>92</v>
      </c>
      <c r="AY134" s="25" t="s">
        <v>163</v>
      </c>
      <c r="BE134" s="217">
        <f>IF(N134="základní",J134,0)</f>
        <v>0</v>
      </c>
      <c r="BF134" s="217">
        <f>IF(N134="snížená",J134,0)</f>
        <v>0</v>
      </c>
      <c r="BG134" s="217">
        <f>IF(N134="zákl. přenesená",J134,0)</f>
        <v>0</v>
      </c>
      <c r="BH134" s="217">
        <f>IF(N134="sníž. přenesená",J134,0)</f>
        <v>0</v>
      </c>
      <c r="BI134" s="217">
        <f>IF(N134="nulová",J134,0)</f>
        <v>0</v>
      </c>
      <c r="BJ134" s="25" t="s">
        <v>25</v>
      </c>
      <c r="BK134" s="217">
        <f>ROUND(I134*H134,2)</f>
        <v>0</v>
      </c>
      <c r="BL134" s="25" t="s">
        <v>120</v>
      </c>
      <c r="BM134" s="25" t="s">
        <v>221</v>
      </c>
    </row>
    <row r="135" spans="2:65" s="1" customFormat="1" ht="13.5">
      <c r="B135" s="43"/>
      <c r="C135" s="65"/>
      <c r="D135" s="218" t="s">
        <v>172</v>
      </c>
      <c r="E135" s="65"/>
      <c r="F135" s="219" t="s">
        <v>222</v>
      </c>
      <c r="G135" s="65"/>
      <c r="H135" s="65"/>
      <c r="I135" s="174"/>
      <c r="J135" s="65"/>
      <c r="K135" s="65"/>
      <c r="L135" s="63"/>
      <c r="M135" s="220"/>
      <c r="N135" s="44"/>
      <c r="O135" s="44"/>
      <c r="P135" s="44"/>
      <c r="Q135" s="44"/>
      <c r="R135" s="44"/>
      <c r="S135" s="44"/>
      <c r="T135" s="80"/>
      <c r="AT135" s="25" t="s">
        <v>172</v>
      </c>
      <c r="AU135" s="25" t="s">
        <v>92</v>
      </c>
    </row>
    <row r="136" spans="2:65" s="12" customFormat="1" ht="13.5">
      <c r="B136" s="222"/>
      <c r="C136" s="223"/>
      <c r="D136" s="218" t="s">
        <v>176</v>
      </c>
      <c r="E136" s="224" t="s">
        <v>50</v>
      </c>
      <c r="F136" s="225" t="s">
        <v>516</v>
      </c>
      <c r="G136" s="223"/>
      <c r="H136" s="226" t="s">
        <v>50</v>
      </c>
      <c r="I136" s="227"/>
      <c r="J136" s="223"/>
      <c r="K136" s="223"/>
      <c r="L136" s="228"/>
      <c r="M136" s="229"/>
      <c r="N136" s="230"/>
      <c r="O136" s="230"/>
      <c r="P136" s="230"/>
      <c r="Q136" s="230"/>
      <c r="R136" s="230"/>
      <c r="S136" s="230"/>
      <c r="T136" s="231"/>
      <c r="AT136" s="232" t="s">
        <v>176</v>
      </c>
      <c r="AU136" s="232" t="s">
        <v>92</v>
      </c>
      <c r="AV136" s="12" t="s">
        <v>25</v>
      </c>
      <c r="AW136" s="12" t="s">
        <v>48</v>
      </c>
      <c r="AX136" s="12" t="s">
        <v>85</v>
      </c>
      <c r="AY136" s="232" t="s">
        <v>163</v>
      </c>
    </row>
    <row r="137" spans="2:65" s="13" customFormat="1" ht="13.5">
      <c r="B137" s="233"/>
      <c r="C137" s="234"/>
      <c r="D137" s="235" t="s">
        <v>176</v>
      </c>
      <c r="E137" s="236" t="s">
        <v>50</v>
      </c>
      <c r="F137" s="237" t="s">
        <v>752</v>
      </c>
      <c r="G137" s="234"/>
      <c r="H137" s="238">
        <v>1002</v>
      </c>
      <c r="I137" s="239"/>
      <c r="J137" s="234"/>
      <c r="K137" s="234"/>
      <c r="L137" s="240"/>
      <c r="M137" s="241"/>
      <c r="N137" s="242"/>
      <c r="O137" s="242"/>
      <c r="P137" s="242"/>
      <c r="Q137" s="242"/>
      <c r="R137" s="242"/>
      <c r="S137" s="242"/>
      <c r="T137" s="243"/>
      <c r="AT137" s="244" t="s">
        <v>176</v>
      </c>
      <c r="AU137" s="244" t="s">
        <v>92</v>
      </c>
      <c r="AV137" s="13" t="s">
        <v>92</v>
      </c>
      <c r="AW137" s="13" t="s">
        <v>48</v>
      </c>
      <c r="AX137" s="13" t="s">
        <v>85</v>
      </c>
      <c r="AY137" s="244" t="s">
        <v>163</v>
      </c>
    </row>
    <row r="138" spans="2:65" s="1" customFormat="1" ht="31.5" customHeight="1">
      <c r="B138" s="43"/>
      <c r="C138" s="206" t="s">
        <v>223</v>
      </c>
      <c r="D138" s="206" t="s">
        <v>166</v>
      </c>
      <c r="E138" s="207" t="s">
        <v>224</v>
      </c>
      <c r="F138" s="208" t="s">
        <v>225</v>
      </c>
      <c r="G138" s="209" t="s">
        <v>191</v>
      </c>
      <c r="H138" s="210">
        <v>691.16899999999998</v>
      </c>
      <c r="I138" s="211"/>
      <c r="J138" s="212">
        <f>ROUND(I138*H138,2)</f>
        <v>0</v>
      </c>
      <c r="K138" s="208" t="s">
        <v>170</v>
      </c>
      <c r="L138" s="63"/>
      <c r="M138" s="213" t="s">
        <v>50</v>
      </c>
      <c r="N138" s="214" t="s">
        <v>56</v>
      </c>
      <c r="O138" s="44"/>
      <c r="P138" s="215">
        <f>O138*H138</f>
        <v>0</v>
      </c>
      <c r="Q138" s="215">
        <v>0</v>
      </c>
      <c r="R138" s="215">
        <f>Q138*H138</f>
        <v>0</v>
      </c>
      <c r="S138" s="215">
        <v>0</v>
      </c>
      <c r="T138" s="216">
        <f>S138*H138</f>
        <v>0</v>
      </c>
      <c r="AR138" s="25" t="s">
        <v>120</v>
      </c>
      <c r="AT138" s="25" t="s">
        <v>166</v>
      </c>
      <c r="AU138" s="25" t="s">
        <v>92</v>
      </c>
      <c r="AY138" s="25" t="s">
        <v>163</v>
      </c>
      <c r="BE138" s="217">
        <f>IF(N138="základní",J138,0)</f>
        <v>0</v>
      </c>
      <c r="BF138" s="217">
        <f>IF(N138="snížená",J138,0)</f>
        <v>0</v>
      </c>
      <c r="BG138" s="217">
        <f>IF(N138="zákl. přenesená",J138,0)</f>
        <v>0</v>
      </c>
      <c r="BH138" s="217">
        <f>IF(N138="sníž. přenesená",J138,0)</f>
        <v>0</v>
      </c>
      <c r="BI138" s="217">
        <f>IF(N138="nulová",J138,0)</f>
        <v>0</v>
      </c>
      <c r="BJ138" s="25" t="s">
        <v>25</v>
      </c>
      <c r="BK138" s="217">
        <f>ROUND(I138*H138,2)</f>
        <v>0</v>
      </c>
      <c r="BL138" s="25" t="s">
        <v>120</v>
      </c>
      <c r="BM138" s="25" t="s">
        <v>226</v>
      </c>
    </row>
    <row r="139" spans="2:65" s="1" customFormat="1" ht="27">
      <c r="B139" s="43"/>
      <c r="C139" s="65"/>
      <c r="D139" s="218" t="s">
        <v>172</v>
      </c>
      <c r="E139" s="65"/>
      <c r="F139" s="219" t="s">
        <v>227</v>
      </c>
      <c r="G139" s="65"/>
      <c r="H139" s="65"/>
      <c r="I139" s="174"/>
      <c r="J139" s="65"/>
      <c r="K139" s="65"/>
      <c r="L139" s="63"/>
      <c r="M139" s="220"/>
      <c r="N139" s="44"/>
      <c r="O139" s="44"/>
      <c r="P139" s="44"/>
      <c r="Q139" s="44"/>
      <c r="R139" s="44"/>
      <c r="S139" s="44"/>
      <c r="T139" s="80"/>
      <c r="AT139" s="25" t="s">
        <v>172</v>
      </c>
      <c r="AU139" s="25" t="s">
        <v>92</v>
      </c>
    </row>
    <row r="140" spans="2:65" s="1" customFormat="1" ht="27">
      <c r="B140" s="43"/>
      <c r="C140" s="65"/>
      <c r="D140" s="218" t="s">
        <v>174</v>
      </c>
      <c r="E140" s="65"/>
      <c r="F140" s="221" t="s">
        <v>228</v>
      </c>
      <c r="G140" s="65"/>
      <c r="H140" s="65"/>
      <c r="I140" s="174"/>
      <c r="J140" s="65"/>
      <c r="K140" s="65"/>
      <c r="L140" s="63"/>
      <c r="M140" s="220"/>
      <c r="N140" s="44"/>
      <c r="O140" s="44"/>
      <c r="P140" s="44"/>
      <c r="Q140" s="44"/>
      <c r="R140" s="44"/>
      <c r="S140" s="44"/>
      <c r="T140" s="80"/>
      <c r="AT140" s="25" t="s">
        <v>174</v>
      </c>
      <c r="AU140" s="25" t="s">
        <v>92</v>
      </c>
    </row>
    <row r="141" spans="2:65" s="11" customFormat="1" ht="29.85" customHeight="1">
      <c r="B141" s="189"/>
      <c r="C141" s="190"/>
      <c r="D141" s="203" t="s">
        <v>84</v>
      </c>
      <c r="E141" s="204" t="s">
        <v>229</v>
      </c>
      <c r="F141" s="204" t="s">
        <v>230</v>
      </c>
      <c r="G141" s="190"/>
      <c r="H141" s="190"/>
      <c r="I141" s="193"/>
      <c r="J141" s="205">
        <f>BK141</f>
        <v>0</v>
      </c>
      <c r="K141" s="190"/>
      <c r="L141" s="195"/>
      <c r="M141" s="196"/>
      <c r="N141" s="197"/>
      <c r="O141" s="197"/>
      <c r="P141" s="198">
        <f>SUM(P142:P234)</f>
        <v>0</v>
      </c>
      <c r="Q141" s="197"/>
      <c r="R141" s="198">
        <f>SUM(R142:R234)</f>
        <v>580.21199316000002</v>
      </c>
      <c r="S141" s="197"/>
      <c r="T141" s="199">
        <f>SUM(T142:T234)</f>
        <v>0</v>
      </c>
      <c r="AR141" s="200" t="s">
        <v>25</v>
      </c>
      <c r="AT141" s="201" t="s">
        <v>84</v>
      </c>
      <c r="AU141" s="201" t="s">
        <v>25</v>
      </c>
      <c r="AY141" s="200" t="s">
        <v>163</v>
      </c>
      <c r="BK141" s="202">
        <f>SUM(BK142:BK234)</f>
        <v>0</v>
      </c>
    </row>
    <row r="142" spans="2:65" s="1" customFormat="1" ht="22.5" customHeight="1">
      <c r="B142" s="43"/>
      <c r="C142" s="206" t="s">
        <v>30</v>
      </c>
      <c r="D142" s="206" t="s">
        <v>166</v>
      </c>
      <c r="E142" s="207" t="s">
        <v>231</v>
      </c>
      <c r="F142" s="208" t="s">
        <v>232</v>
      </c>
      <c r="G142" s="209" t="s">
        <v>198</v>
      </c>
      <c r="H142" s="210">
        <v>99</v>
      </c>
      <c r="I142" s="211"/>
      <c r="J142" s="212">
        <f>ROUND(I142*H142,2)</f>
        <v>0</v>
      </c>
      <c r="K142" s="208" t="s">
        <v>170</v>
      </c>
      <c r="L142" s="63"/>
      <c r="M142" s="213" t="s">
        <v>50</v>
      </c>
      <c r="N142" s="214" t="s">
        <v>56</v>
      </c>
      <c r="O142" s="44"/>
      <c r="P142" s="215">
        <f>O142*H142</f>
        <v>0</v>
      </c>
      <c r="Q142" s="215">
        <v>8.4250000000000005E-2</v>
      </c>
      <c r="R142" s="215">
        <f>Q142*H142</f>
        <v>8.3407499999999999</v>
      </c>
      <c r="S142" s="215">
        <v>0</v>
      </c>
      <c r="T142" s="216">
        <f>S142*H142</f>
        <v>0</v>
      </c>
      <c r="AR142" s="25" t="s">
        <v>120</v>
      </c>
      <c r="AT142" s="25" t="s">
        <v>166</v>
      </c>
      <c r="AU142" s="25" t="s">
        <v>92</v>
      </c>
      <c r="AY142" s="25" t="s">
        <v>163</v>
      </c>
      <c r="BE142" s="217">
        <f>IF(N142="základní",J142,0)</f>
        <v>0</v>
      </c>
      <c r="BF142" s="217">
        <f>IF(N142="snížená",J142,0)</f>
        <v>0</v>
      </c>
      <c r="BG142" s="217">
        <f>IF(N142="zákl. přenesená",J142,0)</f>
        <v>0</v>
      </c>
      <c r="BH142" s="217">
        <f>IF(N142="sníž. přenesená",J142,0)</f>
        <v>0</v>
      </c>
      <c r="BI142" s="217">
        <f>IF(N142="nulová",J142,0)</f>
        <v>0</v>
      </c>
      <c r="BJ142" s="25" t="s">
        <v>25</v>
      </c>
      <c r="BK142" s="217">
        <f>ROUND(I142*H142,2)</f>
        <v>0</v>
      </c>
      <c r="BL142" s="25" t="s">
        <v>120</v>
      </c>
      <c r="BM142" s="25" t="s">
        <v>233</v>
      </c>
    </row>
    <row r="143" spans="2:65" s="1" customFormat="1" ht="40.5">
      <c r="B143" s="43"/>
      <c r="C143" s="65"/>
      <c r="D143" s="218" t="s">
        <v>172</v>
      </c>
      <c r="E143" s="65"/>
      <c r="F143" s="219" t="s">
        <v>234</v>
      </c>
      <c r="G143" s="65"/>
      <c r="H143" s="65"/>
      <c r="I143" s="174"/>
      <c r="J143" s="65"/>
      <c r="K143" s="65"/>
      <c r="L143" s="63"/>
      <c r="M143" s="220"/>
      <c r="N143" s="44"/>
      <c r="O143" s="44"/>
      <c r="P143" s="44"/>
      <c r="Q143" s="44"/>
      <c r="R143" s="44"/>
      <c r="S143" s="44"/>
      <c r="T143" s="80"/>
      <c r="AT143" s="25" t="s">
        <v>172</v>
      </c>
      <c r="AU143" s="25" t="s">
        <v>92</v>
      </c>
    </row>
    <row r="144" spans="2:65" s="1" customFormat="1" ht="121.5">
      <c r="B144" s="43"/>
      <c r="C144" s="65"/>
      <c r="D144" s="218" t="s">
        <v>174</v>
      </c>
      <c r="E144" s="65"/>
      <c r="F144" s="221" t="s">
        <v>235</v>
      </c>
      <c r="G144" s="65"/>
      <c r="H144" s="65"/>
      <c r="I144" s="174"/>
      <c r="J144" s="65"/>
      <c r="K144" s="65"/>
      <c r="L144" s="63"/>
      <c r="M144" s="220"/>
      <c r="N144" s="44"/>
      <c r="O144" s="44"/>
      <c r="P144" s="44"/>
      <c r="Q144" s="44"/>
      <c r="R144" s="44"/>
      <c r="S144" s="44"/>
      <c r="T144" s="80"/>
      <c r="AT144" s="25" t="s">
        <v>174</v>
      </c>
      <c r="AU144" s="25" t="s">
        <v>92</v>
      </c>
    </row>
    <row r="145" spans="2:65" s="12" customFormat="1" ht="13.5">
      <c r="B145" s="222"/>
      <c r="C145" s="223"/>
      <c r="D145" s="218" t="s">
        <v>176</v>
      </c>
      <c r="E145" s="224" t="s">
        <v>50</v>
      </c>
      <c r="F145" s="225" t="s">
        <v>753</v>
      </c>
      <c r="G145" s="223"/>
      <c r="H145" s="226" t="s">
        <v>50</v>
      </c>
      <c r="I145" s="227"/>
      <c r="J145" s="223"/>
      <c r="K145" s="223"/>
      <c r="L145" s="228"/>
      <c r="M145" s="229"/>
      <c r="N145" s="230"/>
      <c r="O145" s="230"/>
      <c r="P145" s="230"/>
      <c r="Q145" s="230"/>
      <c r="R145" s="230"/>
      <c r="S145" s="230"/>
      <c r="T145" s="231"/>
      <c r="AT145" s="232" t="s">
        <v>176</v>
      </c>
      <c r="AU145" s="232" t="s">
        <v>92</v>
      </c>
      <c r="AV145" s="12" t="s">
        <v>25</v>
      </c>
      <c r="AW145" s="12" t="s">
        <v>48</v>
      </c>
      <c r="AX145" s="12" t="s">
        <v>85</v>
      </c>
      <c r="AY145" s="232" t="s">
        <v>163</v>
      </c>
    </row>
    <row r="146" spans="2:65" s="13" customFormat="1" ht="13.5">
      <c r="B146" s="233"/>
      <c r="C146" s="234"/>
      <c r="D146" s="218" t="s">
        <v>176</v>
      </c>
      <c r="E146" s="245" t="s">
        <v>50</v>
      </c>
      <c r="F146" s="246" t="s">
        <v>754</v>
      </c>
      <c r="G146" s="234"/>
      <c r="H146" s="247">
        <v>89</v>
      </c>
      <c r="I146" s="239"/>
      <c r="J146" s="234"/>
      <c r="K146" s="234"/>
      <c r="L146" s="240"/>
      <c r="M146" s="241"/>
      <c r="N146" s="242"/>
      <c r="O146" s="242"/>
      <c r="P146" s="242"/>
      <c r="Q146" s="242"/>
      <c r="R146" s="242"/>
      <c r="S146" s="242"/>
      <c r="T146" s="243"/>
      <c r="AT146" s="244" t="s">
        <v>176</v>
      </c>
      <c r="AU146" s="244" t="s">
        <v>92</v>
      </c>
      <c r="AV146" s="13" t="s">
        <v>92</v>
      </c>
      <c r="AW146" s="13" t="s">
        <v>48</v>
      </c>
      <c r="AX146" s="13" t="s">
        <v>85</v>
      </c>
      <c r="AY146" s="244" t="s">
        <v>163</v>
      </c>
    </row>
    <row r="147" spans="2:65" s="12" customFormat="1" ht="13.5">
      <c r="B147" s="222"/>
      <c r="C147" s="223"/>
      <c r="D147" s="218" t="s">
        <v>176</v>
      </c>
      <c r="E147" s="224" t="s">
        <v>50</v>
      </c>
      <c r="F147" s="225" t="s">
        <v>755</v>
      </c>
      <c r="G147" s="223"/>
      <c r="H147" s="226" t="s">
        <v>50</v>
      </c>
      <c r="I147" s="227"/>
      <c r="J147" s="223"/>
      <c r="K147" s="223"/>
      <c r="L147" s="228"/>
      <c r="M147" s="229"/>
      <c r="N147" s="230"/>
      <c r="O147" s="230"/>
      <c r="P147" s="230"/>
      <c r="Q147" s="230"/>
      <c r="R147" s="230"/>
      <c r="S147" s="230"/>
      <c r="T147" s="231"/>
      <c r="AT147" s="232" t="s">
        <v>176</v>
      </c>
      <c r="AU147" s="232" t="s">
        <v>92</v>
      </c>
      <c r="AV147" s="12" t="s">
        <v>25</v>
      </c>
      <c r="AW147" s="12" t="s">
        <v>48</v>
      </c>
      <c r="AX147" s="12" t="s">
        <v>85</v>
      </c>
      <c r="AY147" s="232" t="s">
        <v>163</v>
      </c>
    </row>
    <row r="148" spans="2:65" s="13" customFormat="1" ht="13.5">
      <c r="B148" s="233"/>
      <c r="C148" s="234"/>
      <c r="D148" s="235" t="s">
        <v>176</v>
      </c>
      <c r="E148" s="236" t="s">
        <v>50</v>
      </c>
      <c r="F148" s="237" t="s">
        <v>30</v>
      </c>
      <c r="G148" s="234"/>
      <c r="H148" s="238">
        <v>10</v>
      </c>
      <c r="I148" s="239"/>
      <c r="J148" s="234"/>
      <c r="K148" s="234"/>
      <c r="L148" s="240"/>
      <c r="M148" s="241"/>
      <c r="N148" s="242"/>
      <c r="O148" s="242"/>
      <c r="P148" s="242"/>
      <c r="Q148" s="242"/>
      <c r="R148" s="242"/>
      <c r="S148" s="242"/>
      <c r="T148" s="243"/>
      <c r="AT148" s="244" t="s">
        <v>176</v>
      </c>
      <c r="AU148" s="244" t="s">
        <v>92</v>
      </c>
      <c r="AV148" s="13" t="s">
        <v>92</v>
      </c>
      <c r="AW148" s="13" t="s">
        <v>48</v>
      </c>
      <c r="AX148" s="13" t="s">
        <v>85</v>
      </c>
      <c r="AY148" s="244" t="s">
        <v>163</v>
      </c>
    </row>
    <row r="149" spans="2:65" s="1" customFormat="1" ht="22.5" customHeight="1">
      <c r="B149" s="43"/>
      <c r="C149" s="248" t="s">
        <v>238</v>
      </c>
      <c r="D149" s="248" t="s">
        <v>239</v>
      </c>
      <c r="E149" s="249" t="s">
        <v>240</v>
      </c>
      <c r="F149" s="250" t="s">
        <v>241</v>
      </c>
      <c r="G149" s="251" t="s">
        <v>198</v>
      </c>
      <c r="H149" s="252">
        <v>89.89</v>
      </c>
      <c r="I149" s="253"/>
      <c r="J149" s="254">
        <f>ROUND(I149*H149,2)</f>
        <v>0</v>
      </c>
      <c r="K149" s="250" t="s">
        <v>50</v>
      </c>
      <c r="L149" s="255"/>
      <c r="M149" s="256" t="s">
        <v>50</v>
      </c>
      <c r="N149" s="257" t="s">
        <v>56</v>
      </c>
      <c r="O149" s="44"/>
      <c r="P149" s="215">
        <f>O149*H149</f>
        <v>0</v>
      </c>
      <c r="Q149" s="215">
        <v>0.14599999999999999</v>
      </c>
      <c r="R149" s="215">
        <f>Q149*H149</f>
        <v>13.123939999999999</v>
      </c>
      <c r="S149" s="215">
        <v>0</v>
      </c>
      <c r="T149" s="216">
        <f>S149*H149</f>
        <v>0</v>
      </c>
      <c r="AR149" s="25" t="s">
        <v>218</v>
      </c>
      <c r="AT149" s="25" t="s">
        <v>239</v>
      </c>
      <c r="AU149" s="25" t="s">
        <v>92</v>
      </c>
      <c r="AY149" s="25" t="s">
        <v>163</v>
      </c>
      <c r="BE149" s="217">
        <f>IF(N149="základní",J149,0)</f>
        <v>0</v>
      </c>
      <c r="BF149" s="217">
        <f>IF(N149="snížená",J149,0)</f>
        <v>0</v>
      </c>
      <c r="BG149" s="217">
        <f>IF(N149="zákl. přenesená",J149,0)</f>
        <v>0</v>
      </c>
      <c r="BH149" s="217">
        <f>IF(N149="sníž. přenesená",J149,0)</f>
        <v>0</v>
      </c>
      <c r="BI149" s="217">
        <f>IF(N149="nulová",J149,0)</f>
        <v>0</v>
      </c>
      <c r="BJ149" s="25" t="s">
        <v>25</v>
      </c>
      <c r="BK149" s="217">
        <f>ROUND(I149*H149,2)</f>
        <v>0</v>
      </c>
      <c r="BL149" s="25" t="s">
        <v>120</v>
      </c>
      <c r="BM149" s="25" t="s">
        <v>242</v>
      </c>
    </row>
    <row r="150" spans="2:65" s="1" customFormat="1" ht="27">
      <c r="B150" s="43"/>
      <c r="C150" s="65"/>
      <c r="D150" s="218" t="s">
        <v>172</v>
      </c>
      <c r="E150" s="65"/>
      <c r="F150" s="219" t="s">
        <v>243</v>
      </c>
      <c r="G150" s="65"/>
      <c r="H150" s="65"/>
      <c r="I150" s="174"/>
      <c r="J150" s="65"/>
      <c r="K150" s="65"/>
      <c r="L150" s="63"/>
      <c r="M150" s="220"/>
      <c r="N150" s="44"/>
      <c r="O150" s="44"/>
      <c r="P150" s="44"/>
      <c r="Q150" s="44"/>
      <c r="R150" s="44"/>
      <c r="S150" s="44"/>
      <c r="T150" s="80"/>
      <c r="AT150" s="25" t="s">
        <v>172</v>
      </c>
      <c r="AU150" s="25" t="s">
        <v>92</v>
      </c>
    </row>
    <row r="151" spans="2:65" s="12" customFormat="1" ht="13.5">
      <c r="B151" s="222"/>
      <c r="C151" s="223"/>
      <c r="D151" s="218" t="s">
        <v>176</v>
      </c>
      <c r="E151" s="224" t="s">
        <v>50</v>
      </c>
      <c r="F151" s="225" t="s">
        <v>753</v>
      </c>
      <c r="G151" s="223"/>
      <c r="H151" s="226" t="s">
        <v>50</v>
      </c>
      <c r="I151" s="227"/>
      <c r="J151" s="223"/>
      <c r="K151" s="223"/>
      <c r="L151" s="228"/>
      <c r="M151" s="229"/>
      <c r="N151" s="230"/>
      <c r="O151" s="230"/>
      <c r="P151" s="230"/>
      <c r="Q151" s="230"/>
      <c r="R151" s="230"/>
      <c r="S151" s="230"/>
      <c r="T151" s="231"/>
      <c r="AT151" s="232" t="s">
        <v>176</v>
      </c>
      <c r="AU151" s="232" t="s">
        <v>92</v>
      </c>
      <c r="AV151" s="12" t="s">
        <v>25</v>
      </c>
      <c r="AW151" s="12" t="s">
        <v>48</v>
      </c>
      <c r="AX151" s="12" t="s">
        <v>85</v>
      </c>
      <c r="AY151" s="232" t="s">
        <v>163</v>
      </c>
    </row>
    <row r="152" spans="2:65" s="13" customFormat="1" ht="13.5">
      <c r="B152" s="233"/>
      <c r="C152" s="234"/>
      <c r="D152" s="235" t="s">
        <v>176</v>
      </c>
      <c r="E152" s="236" t="s">
        <v>50</v>
      </c>
      <c r="F152" s="237" t="s">
        <v>756</v>
      </c>
      <c r="G152" s="234"/>
      <c r="H152" s="238">
        <v>89.89</v>
      </c>
      <c r="I152" s="239"/>
      <c r="J152" s="234"/>
      <c r="K152" s="234"/>
      <c r="L152" s="240"/>
      <c r="M152" s="241"/>
      <c r="N152" s="242"/>
      <c r="O152" s="242"/>
      <c r="P152" s="242"/>
      <c r="Q152" s="242"/>
      <c r="R152" s="242"/>
      <c r="S152" s="242"/>
      <c r="T152" s="243"/>
      <c r="AT152" s="244" t="s">
        <v>176</v>
      </c>
      <c r="AU152" s="244" t="s">
        <v>92</v>
      </c>
      <c r="AV152" s="13" t="s">
        <v>92</v>
      </c>
      <c r="AW152" s="13" t="s">
        <v>48</v>
      </c>
      <c r="AX152" s="13" t="s">
        <v>85</v>
      </c>
      <c r="AY152" s="244" t="s">
        <v>163</v>
      </c>
    </row>
    <row r="153" spans="2:65" s="1" customFormat="1" ht="22.5" customHeight="1">
      <c r="B153" s="43"/>
      <c r="C153" s="248" t="s">
        <v>245</v>
      </c>
      <c r="D153" s="248" t="s">
        <v>239</v>
      </c>
      <c r="E153" s="249" t="s">
        <v>757</v>
      </c>
      <c r="F153" s="250" t="s">
        <v>758</v>
      </c>
      <c r="G153" s="251" t="s">
        <v>198</v>
      </c>
      <c r="H153" s="252">
        <v>10.1</v>
      </c>
      <c r="I153" s="253"/>
      <c r="J153" s="254">
        <f>ROUND(I153*H153,2)</f>
        <v>0</v>
      </c>
      <c r="K153" s="250" t="s">
        <v>50</v>
      </c>
      <c r="L153" s="255"/>
      <c r="M153" s="256" t="s">
        <v>50</v>
      </c>
      <c r="N153" s="257" t="s">
        <v>56</v>
      </c>
      <c r="O153" s="44"/>
      <c r="P153" s="215">
        <f>O153*H153</f>
        <v>0</v>
      </c>
      <c r="Q153" s="215">
        <v>0.14599999999999999</v>
      </c>
      <c r="R153" s="215">
        <f>Q153*H153</f>
        <v>1.4745999999999999</v>
      </c>
      <c r="S153" s="215">
        <v>0</v>
      </c>
      <c r="T153" s="216">
        <f>S153*H153</f>
        <v>0</v>
      </c>
      <c r="AR153" s="25" t="s">
        <v>218</v>
      </c>
      <c r="AT153" s="25" t="s">
        <v>239</v>
      </c>
      <c r="AU153" s="25" t="s">
        <v>92</v>
      </c>
      <c r="AY153" s="25" t="s">
        <v>163</v>
      </c>
      <c r="BE153" s="217">
        <f>IF(N153="základní",J153,0)</f>
        <v>0</v>
      </c>
      <c r="BF153" s="217">
        <f>IF(N153="snížená",J153,0)</f>
        <v>0</v>
      </c>
      <c r="BG153" s="217">
        <f>IF(N153="zákl. přenesená",J153,0)</f>
        <v>0</v>
      </c>
      <c r="BH153" s="217">
        <f>IF(N153="sníž. přenesená",J153,0)</f>
        <v>0</v>
      </c>
      <c r="BI153" s="217">
        <f>IF(N153="nulová",J153,0)</f>
        <v>0</v>
      </c>
      <c r="BJ153" s="25" t="s">
        <v>25</v>
      </c>
      <c r="BK153" s="217">
        <f>ROUND(I153*H153,2)</f>
        <v>0</v>
      </c>
      <c r="BL153" s="25" t="s">
        <v>120</v>
      </c>
      <c r="BM153" s="25" t="s">
        <v>759</v>
      </c>
    </row>
    <row r="154" spans="2:65" s="1" customFormat="1" ht="13.5">
      <c r="B154" s="43"/>
      <c r="C154" s="65"/>
      <c r="D154" s="218" t="s">
        <v>172</v>
      </c>
      <c r="E154" s="65"/>
      <c r="F154" s="219" t="s">
        <v>758</v>
      </c>
      <c r="G154" s="65"/>
      <c r="H154" s="65"/>
      <c r="I154" s="174"/>
      <c r="J154" s="65"/>
      <c r="K154" s="65"/>
      <c r="L154" s="63"/>
      <c r="M154" s="220"/>
      <c r="N154" s="44"/>
      <c r="O154" s="44"/>
      <c r="P154" s="44"/>
      <c r="Q154" s="44"/>
      <c r="R154" s="44"/>
      <c r="S154" s="44"/>
      <c r="T154" s="80"/>
      <c r="AT154" s="25" t="s">
        <v>172</v>
      </c>
      <c r="AU154" s="25" t="s">
        <v>92</v>
      </c>
    </row>
    <row r="155" spans="2:65" s="12" customFormat="1" ht="13.5">
      <c r="B155" s="222"/>
      <c r="C155" s="223"/>
      <c r="D155" s="218" t="s">
        <v>176</v>
      </c>
      <c r="E155" s="224" t="s">
        <v>50</v>
      </c>
      <c r="F155" s="225" t="s">
        <v>549</v>
      </c>
      <c r="G155" s="223"/>
      <c r="H155" s="226" t="s">
        <v>50</v>
      </c>
      <c r="I155" s="227"/>
      <c r="J155" s="223"/>
      <c r="K155" s="223"/>
      <c r="L155" s="228"/>
      <c r="M155" s="229"/>
      <c r="N155" s="230"/>
      <c r="O155" s="230"/>
      <c r="P155" s="230"/>
      <c r="Q155" s="230"/>
      <c r="R155" s="230"/>
      <c r="S155" s="230"/>
      <c r="T155" s="231"/>
      <c r="AT155" s="232" t="s">
        <v>176</v>
      </c>
      <c r="AU155" s="232" t="s">
        <v>92</v>
      </c>
      <c r="AV155" s="12" t="s">
        <v>25</v>
      </c>
      <c r="AW155" s="12" t="s">
        <v>48</v>
      </c>
      <c r="AX155" s="12" t="s">
        <v>85</v>
      </c>
      <c r="AY155" s="232" t="s">
        <v>163</v>
      </c>
    </row>
    <row r="156" spans="2:65" s="13" customFormat="1" ht="13.5">
      <c r="B156" s="233"/>
      <c r="C156" s="234"/>
      <c r="D156" s="235" t="s">
        <v>176</v>
      </c>
      <c r="E156" s="236" t="s">
        <v>50</v>
      </c>
      <c r="F156" s="237" t="s">
        <v>570</v>
      </c>
      <c r="G156" s="234"/>
      <c r="H156" s="238">
        <v>10.1</v>
      </c>
      <c r="I156" s="239"/>
      <c r="J156" s="234"/>
      <c r="K156" s="234"/>
      <c r="L156" s="240"/>
      <c r="M156" s="241"/>
      <c r="N156" s="242"/>
      <c r="O156" s="242"/>
      <c r="P156" s="242"/>
      <c r="Q156" s="242"/>
      <c r="R156" s="242"/>
      <c r="S156" s="242"/>
      <c r="T156" s="243"/>
      <c r="AT156" s="244" t="s">
        <v>176</v>
      </c>
      <c r="AU156" s="244" t="s">
        <v>92</v>
      </c>
      <c r="AV156" s="13" t="s">
        <v>92</v>
      </c>
      <c r="AW156" s="13" t="s">
        <v>48</v>
      </c>
      <c r="AX156" s="13" t="s">
        <v>85</v>
      </c>
      <c r="AY156" s="244" t="s">
        <v>163</v>
      </c>
    </row>
    <row r="157" spans="2:65" s="1" customFormat="1" ht="22.5" customHeight="1">
      <c r="B157" s="43"/>
      <c r="C157" s="206" t="s">
        <v>251</v>
      </c>
      <c r="D157" s="206" t="s">
        <v>166</v>
      </c>
      <c r="E157" s="207" t="s">
        <v>246</v>
      </c>
      <c r="F157" s="208" t="s">
        <v>247</v>
      </c>
      <c r="G157" s="209" t="s">
        <v>198</v>
      </c>
      <c r="H157" s="210">
        <v>187</v>
      </c>
      <c r="I157" s="211"/>
      <c r="J157" s="212">
        <f>ROUND(I157*H157,2)</f>
        <v>0</v>
      </c>
      <c r="K157" s="208" t="s">
        <v>170</v>
      </c>
      <c r="L157" s="63"/>
      <c r="M157" s="213" t="s">
        <v>50</v>
      </c>
      <c r="N157" s="214" t="s">
        <v>56</v>
      </c>
      <c r="O157" s="44"/>
      <c r="P157" s="215">
        <f>O157*H157</f>
        <v>0</v>
      </c>
      <c r="Q157" s="215">
        <v>8.5650000000000004E-2</v>
      </c>
      <c r="R157" s="215">
        <f>Q157*H157</f>
        <v>16.016550000000002</v>
      </c>
      <c r="S157" s="215">
        <v>0</v>
      </c>
      <c r="T157" s="216">
        <f>S157*H157</f>
        <v>0</v>
      </c>
      <c r="AR157" s="25" t="s">
        <v>120</v>
      </c>
      <c r="AT157" s="25" t="s">
        <v>166</v>
      </c>
      <c r="AU157" s="25" t="s">
        <v>92</v>
      </c>
      <c r="AY157" s="25" t="s">
        <v>163</v>
      </c>
      <c r="BE157" s="217">
        <f>IF(N157="základní",J157,0)</f>
        <v>0</v>
      </c>
      <c r="BF157" s="217">
        <f>IF(N157="snížená",J157,0)</f>
        <v>0</v>
      </c>
      <c r="BG157" s="217">
        <f>IF(N157="zákl. přenesená",J157,0)</f>
        <v>0</v>
      </c>
      <c r="BH157" s="217">
        <f>IF(N157="sníž. přenesená",J157,0)</f>
        <v>0</v>
      </c>
      <c r="BI157" s="217">
        <f>IF(N157="nulová",J157,0)</f>
        <v>0</v>
      </c>
      <c r="BJ157" s="25" t="s">
        <v>25</v>
      </c>
      <c r="BK157" s="217">
        <f>ROUND(I157*H157,2)</f>
        <v>0</v>
      </c>
      <c r="BL157" s="25" t="s">
        <v>120</v>
      </c>
      <c r="BM157" s="25" t="s">
        <v>248</v>
      </c>
    </row>
    <row r="158" spans="2:65" s="1" customFormat="1" ht="40.5">
      <c r="B158" s="43"/>
      <c r="C158" s="65"/>
      <c r="D158" s="218" t="s">
        <v>172</v>
      </c>
      <c r="E158" s="65"/>
      <c r="F158" s="219" t="s">
        <v>249</v>
      </c>
      <c r="G158" s="65"/>
      <c r="H158" s="65"/>
      <c r="I158" s="174"/>
      <c r="J158" s="65"/>
      <c r="K158" s="65"/>
      <c r="L158" s="63"/>
      <c r="M158" s="220"/>
      <c r="N158" s="44"/>
      <c r="O158" s="44"/>
      <c r="P158" s="44"/>
      <c r="Q158" s="44"/>
      <c r="R158" s="44"/>
      <c r="S158" s="44"/>
      <c r="T158" s="80"/>
      <c r="AT158" s="25" t="s">
        <v>172</v>
      </c>
      <c r="AU158" s="25" t="s">
        <v>92</v>
      </c>
    </row>
    <row r="159" spans="2:65" s="1" customFormat="1" ht="121.5">
      <c r="B159" s="43"/>
      <c r="C159" s="65"/>
      <c r="D159" s="218" t="s">
        <v>174</v>
      </c>
      <c r="E159" s="65"/>
      <c r="F159" s="221" t="s">
        <v>235</v>
      </c>
      <c r="G159" s="65"/>
      <c r="H159" s="65"/>
      <c r="I159" s="174"/>
      <c r="J159" s="65"/>
      <c r="K159" s="65"/>
      <c r="L159" s="63"/>
      <c r="M159" s="220"/>
      <c r="N159" s="44"/>
      <c r="O159" s="44"/>
      <c r="P159" s="44"/>
      <c r="Q159" s="44"/>
      <c r="R159" s="44"/>
      <c r="S159" s="44"/>
      <c r="T159" s="80"/>
      <c r="AT159" s="25" t="s">
        <v>174</v>
      </c>
      <c r="AU159" s="25" t="s">
        <v>92</v>
      </c>
    </row>
    <row r="160" spans="2:65" s="12" customFormat="1" ht="13.5">
      <c r="B160" s="222"/>
      <c r="C160" s="223"/>
      <c r="D160" s="218" t="s">
        <v>176</v>
      </c>
      <c r="E160" s="224" t="s">
        <v>50</v>
      </c>
      <c r="F160" s="225" t="s">
        <v>204</v>
      </c>
      <c r="G160" s="223"/>
      <c r="H160" s="226" t="s">
        <v>50</v>
      </c>
      <c r="I160" s="227"/>
      <c r="J160" s="223"/>
      <c r="K160" s="223"/>
      <c r="L160" s="228"/>
      <c r="M160" s="229"/>
      <c r="N160" s="230"/>
      <c r="O160" s="230"/>
      <c r="P160" s="230"/>
      <c r="Q160" s="230"/>
      <c r="R160" s="230"/>
      <c r="S160" s="230"/>
      <c r="T160" s="231"/>
      <c r="AT160" s="232" t="s">
        <v>176</v>
      </c>
      <c r="AU160" s="232" t="s">
        <v>92</v>
      </c>
      <c r="AV160" s="12" t="s">
        <v>25</v>
      </c>
      <c r="AW160" s="12" t="s">
        <v>48</v>
      </c>
      <c r="AX160" s="12" t="s">
        <v>85</v>
      </c>
      <c r="AY160" s="232" t="s">
        <v>163</v>
      </c>
    </row>
    <row r="161" spans="2:65" s="13" customFormat="1" ht="13.5">
      <c r="B161" s="233"/>
      <c r="C161" s="234"/>
      <c r="D161" s="235" t="s">
        <v>176</v>
      </c>
      <c r="E161" s="236" t="s">
        <v>50</v>
      </c>
      <c r="F161" s="237" t="s">
        <v>751</v>
      </c>
      <c r="G161" s="234"/>
      <c r="H161" s="238">
        <v>187</v>
      </c>
      <c r="I161" s="239"/>
      <c r="J161" s="234"/>
      <c r="K161" s="234"/>
      <c r="L161" s="240"/>
      <c r="M161" s="241"/>
      <c r="N161" s="242"/>
      <c r="O161" s="242"/>
      <c r="P161" s="242"/>
      <c r="Q161" s="242"/>
      <c r="R161" s="242"/>
      <c r="S161" s="242"/>
      <c r="T161" s="243"/>
      <c r="AT161" s="244" t="s">
        <v>176</v>
      </c>
      <c r="AU161" s="244" t="s">
        <v>92</v>
      </c>
      <c r="AV161" s="13" t="s">
        <v>92</v>
      </c>
      <c r="AW161" s="13" t="s">
        <v>48</v>
      </c>
      <c r="AX161" s="13" t="s">
        <v>85</v>
      </c>
      <c r="AY161" s="244" t="s">
        <v>163</v>
      </c>
    </row>
    <row r="162" spans="2:65" s="1" customFormat="1" ht="22.5" customHeight="1">
      <c r="B162" s="43"/>
      <c r="C162" s="248" t="s">
        <v>226</v>
      </c>
      <c r="D162" s="248" t="s">
        <v>239</v>
      </c>
      <c r="E162" s="249" t="s">
        <v>252</v>
      </c>
      <c r="F162" s="250" t="s">
        <v>253</v>
      </c>
      <c r="G162" s="251" t="s">
        <v>198</v>
      </c>
      <c r="H162" s="252">
        <v>188.87</v>
      </c>
      <c r="I162" s="253"/>
      <c r="J162" s="254">
        <f>ROUND(I162*H162,2)</f>
        <v>0</v>
      </c>
      <c r="K162" s="250" t="s">
        <v>50</v>
      </c>
      <c r="L162" s="255"/>
      <c r="M162" s="256" t="s">
        <v>50</v>
      </c>
      <c r="N162" s="257" t="s">
        <v>56</v>
      </c>
      <c r="O162" s="44"/>
      <c r="P162" s="215">
        <f>O162*H162</f>
        <v>0</v>
      </c>
      <c r="Q162" s="215">
        <v>0.18</v>
      </c>
      <c r="R162" s="215">
        <f>Q162*H162</f>
        <v>33.996600000000001</v>
      </c>
      <c r="S162" s="215">
        <v>0</v>
      </c>
      <c r="T162" s="216">
        <f>S162*H162</f>
        <v>0</v>
      </c>
      <c r="AR162" s="25" t="s">
        <v>218</v>
      </c>
      <c r="AT162" s="25" t="s">
        <v>239</v>
      </c>
      <c r="AU162" s="25" t="s">
        <v>92</v>
      </c>
      <c r="AY162" s="25" t="s">
        <v>163</v>
      </c>
      <c r="BE162" s="217">
        <f>IF(N162="základní",J162,0)</f>
        <v>0</v>
      </c>
      <c r="BF162" s="217">
        <f>IF(N162="snížená",J162,0)</f>
        <v>0</v>
      </c>
      <c r="BG162" s="217">
        <f>IF(N162="zákl. přenesená",J162,0)</f>
        <v>0</v>
      </c>
      <c r="BH162" s="217">
        <f>IF(N162="sníž. přenesená",J162,0)</f>
        <v>0</v>
      </c>
      <c r="BI162" s="217">
        <f>IF(N162="nulová",J162,0)</f>
        <v>0</v>
      </c>
      <c r="BJ162" s="25" t="s">
        <v>25</v>
      </c>
      <c r="BK162" s="217">
        <f>ROUND(I162*H162,2)</f>
        <v>0</v>
      </c>
      <c r="BL162" s="25" t="s">
        <v>120</v>
      </c>
      <c r="BM162" s="25" t="s">
        <v>254</v>
      </c>
    </row>
    <row r="163" spans="2:65" s="1" customFormat="1" ht="27">
      <c r="B163" s="43"/>
      <c r="C163" s="65"/>
      <c r="D163" s="218" t="s">
        <v>172</v>
      </c>
      <c r="E163" s="65"/>
      <c r="F163" s="219" t="s">
        <v>255</v>
      </c>
      <c r="G163" s="65"/>
      <c r="H163" s="65"/>
      <c r="I163" s="174"/>
      <c r="J163" s="65"/>
      <c r="K163" s="65"/>
      <c r="L163" s="63"/>
      <c r="M163" s="220"/>
      <c r="N163" s="44"/>
      <c r="O163" s="44"/>
      <c r="P163" s="44"/>
      <c r="Q163" s="44"/>
      <c r="R163" s="44"/>
      <c r="S163" s="44"/>
      <c r="T163" s="80"/>
      <c r="AT163" s="25" t="s">
        <v>172</v>
      </c>
      <c r="AU163" s="25" t="s">
        <v>92</v>
      </c>
    </row>
    <row r="164" spans="2:65" s="12" customFormat="1" ht="13.5">
      <c r="B164" s="222"/>
      <c r="C164" s="223"/>
      <c r="D164" s="218" t="s">
        <v>176</v>
      </c>
      <c r="E164" s="224" t="s">
        <v>50</v>
      </c>
      <c r="F164" s="225" t="s">
        <v>204</v>
      </c>
      <c r="G164" s="223"/>
      <c r="H164" s="226" t="s">
        <v>50</v>
      </c>
      <c r="I164" s="227"/>
      <c r="J164" s="223"/>
      <c r="K164" s="223"/>
      <c r="L164" s="228"/>
      <c r="M164" s="229"/>
      <c r="N164" s="230"/>
      <c r="O164" s="230"/>
      <c r="P164" s="230"/>
      <c r="Q164" s="230"/>
      <c r="R164" s="230"/>
      <c r="S164" s="230"/>
      <c r="T164" s="231"/>
      <c r="AT164" s="232" t="s">
        <v>176</v>
      </c>
      <c r="AU164" s="232" t="s">
        <v>92</v>
      </c>
      <c r="AV164" s="12" t="s">
        <v>25</v>
      </c>
      <c r="AW164" s="12" t="s">
        <v>48</v>
      </c>
      <c r="AX164" s="12" t="s">
        <v>85</v>
      </c>
      <c r="AY164" s="232" t="s">
        <v>163</v>
      </c>
    </row>
    <row r="165" spans="2:65" s="13" customFormat="1" ht="13.5">
      <c r="B165" s="233"/>
      <c r="C165" s="234"/>
      <c r="D165" s="235" t="s">
        <v>176</v>
      </c>
      <c r="E165" s="236" t="s">
        <v>50</v>
      </c>
      <c r="F165" s="237" t="s">
        <v>760</v>
      </c>
      <c r="G165" s="234"/>
      <c r="H165" s="238">
        <v>188.87</v>
      </c>
      <c r="I165" s="239"/>
      <c r="J165" s="234"/>
      <c r="K165" s="234"/>
      <c r="L165" s="240"/>
      <c r="M165" s="241"/>
      <c r="N165" s="242"/>
      <c r="O165" s="242"/>
      <c r="P165" s="242"/>
      <c r="Q165" s="242"/>
      <c r="R165" s="242"/>
      <c r="S165" s="242"/>
      <c r="T165" s="243"/>
      <c r="AT165" s="244" t="s">
        <v>176</v>
      </c>
      <c r="AU165" s="244" t="s">
        <v>92</v>
      </c>
      <c r="AV165" s="13" t="s">
        <v>92</v>
      </c>
      <c r="AW165" s="13" t="s">
        <v>48</v>
      </c>
      <c r="AX165" s="13" t="s">
        <v>25</v>
      </c>
      <c r="AY165" s="244" t="s">
        <v>163</v>
      </c>
    </row>
    <row r="166" spans="2:65" s="1" customFormat="1" ht="31.5" customHeight="1">
      <c r="B166" s="43"/>
      <c r="C166" s="206" t="s">
        <v>10</v>
      </c>
      <c r="D166" s="206" t="s">
        <v>166</v>
      </c>
      <c r="E166" s="207" t="s">
        <v>257</v>
      </c>
      <c r="F166" s="208" t="s">
        <v>258</v>
      </c>
      <c r="G166" s="209" t="s">
        <v>198</v>
      </c>
      <c r="H166" s="210">
        <v>903</v>
      </c>
      <c r="I166" s="211"/>
      <c r="J166" s="212">
        <f>ROUND(I166*H166,2)</f>
        <v>0</v>
      </c>
      <c r="K166" s="208" t="s">
        <v>170</v>
      </c>
      <c r="L166" s="63"/>
      <c r="M166" s="213" t="s">
        <v>50</v>
      </c>
      <c r="N166" s="214" t="s">
        <v>56</v>
      </c>
      <c r="O166" s="44"/>
      <c r="P166" s="215">
        <f>O166*H166</f>
        <v>0</v>
      </c>
      <c r="Q166" s="215">
        <v>0.10100000000000001</v>
      </c>
      <c r="R166" s="215">
        <f>Q166*H166</f>
        <v>91.203000000000003</v>
      </c>
      <c r="S166" s="215">
        <v>0</v>
      </c>
      <c r="T166" s="216">
        <f>S166*H166</f>
        <v>0</v>
      </c>
      <c r="AR166" s="25" t="s">
        <v>120</v>
      </c>
      <c r="AT166" s="25" t="s">
        <v>166</v>
      </c>
      <c r="AU166" s="25" t="s">
        <v>92</v>
      </c>
      <c r="AY166" s="25" t="s">
        <v>163</v>
      </c>
      <c r="BE166" s="217">
        <f>IF(N166="základní",J166,0)</f>
        <v>0</v>
      </c>
      <c r="BF166" s="217">
        <f>IF(N166="snížená",J166,0)</f>
        <v>0</v>
      </c>
      <c r="BG166" s="217">
        <f>IF(N166="zákl. přenesená",J166,0)</f>
        <v>0</v>
      </c>
      <c r="BH166" s="217">
        <f>IF(N166="sníž. přenesená",J166,0)</f>
        <v>0</v>
      </c>
      <c r="BI166" s="217">
        <f>IF(N166="nulová",J166,0)</f>
        <v>0</v>
      </c>
      <c r="BJ166" s="25" t="s">
        <v>25</v>
      </c>
      <c r="BK166" s="217">
        <f>ROUND(I166*H166,2)</f>
        <v>0</v>
      </c>
      <c r="BL166" s="25" t="s">
        <v>120</v>
      </c>
      <c r="BM166" s="25" t="s">
        <v>259</v>
      </c>
    </row>
    <row r="167" spans="2:65" s="1" customFormat="1" ht="40.5">
      <c r="B167" s="43"/>
      <c r="C167" s="65"/>
      <c r="D167" s="218" t="s">
        <v>172</v>
      </c>
      <c r="E167" s="65"/>
      <c r="F167" s="219" t="s">
        <v>260</v>
      </c>
      <c r="G167" s="65"/>
      <c r="H167" s="65"/>
      <c r="I167" s="174"/>
      <c r="J167" s="65"/>
      <c r="K167" s="65"/>
      <c r="L167" s="63"/>
      <c r="M167" s="220"/>
      <c r="N167" s="44"/>
      <c r="O167" s="44"/>
      <c r="P167" s="44"/>
      <c r="Q167" s="44"/>
      <c r="R167" s="44"/>
      <c r="S167" s="44"/>
      <c r="T167" s="80"/>
      <c r="AT167" s="25" t="s">
        <v>172</v>
      </c>
      <c r="AU167" s="25" t="s">
        <v>92</v>
      </c>
    </row>
    <row r="168" spans="2:65" s="1" customFormat="1" ht="81">
      <c r="B168" s="43"/>
      <c r="C168" s="65"/>
      <c r="D168" s="218" t="s">
        <v>174</v>
      </c>
      <c r="E168" s="65"/>
      <c r="F168" s="221" t="s">
        <v>261</v>
      </c>
      <c r="G168" s="65"/>
      <c r="H168" s="65"/>
      <c r="I168" s="174"/>
      <c r="J168" s="65"/>
      <c r="K168" s="65"/>
      <c r="L168" s="63"/>
      <c r="M168" s="220"/>
      <c r="N168" s="44"/>
      <c r="O168" s="44"/>
      <c r="P168" s="44"/>
      <c r="Q168" s="44"/>
      <c r="R168" s="44"/>
      <c r="S168" s="44"/>
      <c r="T168" s="80"/>
      <c r="AT168" s="25" t="s">
        <v>174</v>
      </c>
      <c r="AU168" s="25" t="s">
        <v>92</v>
      </c>
    </row>
    <row r="169" spans="2:65" s="12" customFormat="1" ht="13.5">
      <c r="B169" s="222"/>
      <c r="C169" s="223"/>
      <c r="D169" s="218" t="s">
        <v>176</v>
      </c>
      <c r="E169" s="224" t="s">
        <v>50</v>
      </c>
      <c r="F169" s="225" t="s">
        <v>550</v>
      </c>
      <c r="G169" s="223"/>
      <c r="H169" s="226" t="s">
        <v>50</v>
      </c>
      <c r="I169" s="227"/>
      <c r="J169" s="223"/>
      <c r="K169" s="223"/>
      <c r="L169" s="228"/>
      <c r="M169" s="229"/>
      <c r="N169" s="230"/>
      <c r="O169" s="230"/>
      <c r="P169" s="230"/>
      <c r="Q169" s="230"/>
      <c r="R169" s="230"/>
      <c r="S169" s="230"/>
      <c r="T169" s="231"/>
      <c r="AT169" s="232" t="s">
        <v>176</v>
      </c>
      <c r="AU169" s="232" t="s">
        <v>92</v>
      </c>
      <c r="AV169" s="12" t="s">
        <v>25</v>
      </c>
      <c r="AW169" s="12" t="s">
        <v>48</v>
      </c>
      <c r="AX169" s="12" t="s">
        <v>85</v>
      </c>
      <c r="AY169" s="232" t="s">
        <v>163</v>
      </c>
    </row>
    <row r="170" spans="2:65" s="13" customFormat="1" ht="13.5">
      <c r="B170" s="233"/>
      <c r="C170" s="234"/>
      <c r="D170" s="235" t="s">
        <v>176</v>
      </c>
      <c r="E170" s="236" t="s">
        <v>50</v>
      </c>
      <c r="F170" s="237" t="s">
        <v>761</v>
      </c>
      <c r="G170" s="234"/>
      <c r="H170" s="238">
        <v>903</v>
      </c>
      <c r="I170" s="239"/>
      <c r="J170" s="234"/>
      <c r="K170" s="234"/>
      <c r="L170" s="240"/>
      <c r="M170" s="241"/>
      <c r="N170" s="242"/>
      <c r="O170" s="242"/>
      <c r="P170" s="242"/>
      <c r="Q170" s="242"/>
      <c r="R170" s="242"/>
      <c r="S170" s="242"/>
      <c r="T170" s="243"/>
      <c r="AT170" s="244" t="s">
        <v>176</v>
      </c>
      <c r="AU170" s="244" t="s">
        <v>92</v>
      </c>
      <c r="AV170" s="13" t="s">
        <v>92</v>
      </c>
      <c r="AW170" s="13" t="s">
        <v>48</v>
      </c>
      <c r="AX170" s="13" t="s">
        <v>85</v>
      </c>
      <c r="AY170" s="244" t="s">
        <v>163</v>
      </c>
    </row>
    <row r="171" spans="2:65" s="1" customFormat="1" ht="22.5" customHeight="1">
      <c r="B171" s="43"/>
      <c r="C171" s="248" t="s">
        <v>269</v>
      </c>
      <c r="D171" s="248" t="s">
        <v>239</v>
      </c>
      <c r="E171" s="249" t="s">
        <v>264</v>
      </c>
      <c r="F171" s="250" t="s">
        <v>265</v>
      </c>
      <c r="G171" s="251" t="s">
        <v>198</v>
      </c>
      <c r="H171" s="252">
        <v>912.03</v>
      </c>
      <c r="I171" s="253"/>
      <c r="J171" s="254">
        <f>ROUND(I171*H171,2)</f>
        <v>0</v>
      </c>
      <c r="K171" s="250" t="s">
        <v>50</v>
      </c>
      <c r="L171" s="255"/>
      <c r="M171" s="256" t="s">
        <v>50</v>
      </c>
      <c r="N171" s="257" t="s">
        <v>56</v>
      </c>
      <c r="O171" s="44"/>
      <c r="P171" s="215">
        <f>O171*H171</f>
        <v>0</v>
      </c>
      <c r="Q171" s="215">
        <v>0.12</v>
      </c>
      <c r="R171" s="215">
        <f>Q171*H171</f>
        <v>109.44359999999999</v>
      </c>
      <c r="S171" s="215">
        <v>0</v>
      </c>
      <c r="T171" s="216">
        <f>S171*H171</f>
        <v>0</v>
      </c>
      <c r="AR171" s="25" t="s">
        <v>218</v>
      </c>
      <c r="AT171" s="25" t="s">
        <v>239</v>
      </c>
      <c r="AU171" s="25" t="s">
        <v>92</v>
      </c>
      <c r="AY171" s="25" t="s">
        <v>163</v>
      </c>
      <c r="BE171" s="217">
        <f>IF(N171="základní",J171,0)</f>
        <v>0</v>
      </c>
      <c r="BF171" s="217">
        <f>IF(N171="snížená",J171,0)</f>
        <v>0</v>
      </c>
      <c r="BG171" s="217">
        <f>IF(N171="zákl. přenesená",J171,0)</f>
        <v>0</v>
      </c>
      <c r="BH171" s="217">
        <f>IF(N171="sníž. přenesená",J171,0)</f>
        <v>0</v>
      </c>
      <c r="BI171" s="217">
        <f>IF(N171="nulová",J171,0)</f>
        <v>0</v>
      </c>
      <c r="BJ171" s="25" t="s">
        <v>25</v>
      </c>
      <c r="BK171" s="217">
        <f>ROUND(I171*H171,2)</f>
        <v>0</v>
      </c>
      <c r="BL171" s="25" t="s">
        <v>120</v>
      </c>
      <c r="BM171" s="25" t="s">
        <v>266</v>
      </c>
    </row>
    <row r="172" spans="2:65" s="1" customFormat="1" ht="13.5">
      <c r="B172" s="43"/>
      <c r="C172" s="65"/>
      <c r="D172" s="218" t="s">
        <v>172</v>
      </c>
      <c r="E172" s="65"/>
      <c r="F172" s="219" t="s">
        <v>267</v>
      </c>
      <c r="G172" s="65"/>
      <c r="H172" s="65"/>
      <c r="I172" s="174"/>
      <c r="J172" s="65"/>
      <c r="K172" s="65"/>
      <c r="L172" s="63"/>
      <c r="M172" s="220"/>
      <c r="N172" s="44"/>
      <c r="O172" s="44"/>
      <c r="P172" s="44"/>
      <c r="Q172" s="44"/>
      <c r="R172" s="44"/>
      <c r="S172" s="44"/>
      <c r="T172" s="80"/>
      <c r="AT172" s="25" t="s">
        <v>172</v>
      </c>
      <c r="AU172" s="25" t="s">
        <v>92</v>
      </c>
    </row>
    <row r="173" spans="2:65" s="12" customFormat="1" ht="13.5">
      <c r="B173" s="222"/>
      <c r="C173" s="223"/>
      <c r="D173" s="218" t="s">
        <v>176</v>
      </c>
      <c r="E173" s="224" t="s">
        <v>50</v>
      </c>
      <c r="F173" s="225" t="s">
        <v>753</v>
      </c>
      <c r="G173" s="223"/>
      <c r="H173" s="226" t="s">
        <v>50</v>
      </c>
      <c r="I173" s="227"/>
      <c r="J173" s="223"/>
      <c r="K173" s="223"/>
      <c r="L173" s="228"/>
      <c r="M173" s="229"/>
      <c r="N173" s="230"/>
      <c r="O173" s="230"/>
      <c r="P173" s="230"/>
      <c r="Q173" s="230"/>
      <c r="R173" s="230"/>
      <c r="S173" s="230"/>
      <c r="T173" s="231"/>
      <c r="AT173" s="232" t="s">
        <v>176</v>
      </c>
      <c r="AU173" s="232" t="s">
        <v>92</v>
      </c>
      <c r="AV173" s="12" t="s">
        <v>25</v>
      </c>
      <c r="AW173" s="12" t="s">
        <v>48</v>
      </c>
      <c r="AX173" s="12" t="s">
        <v>85</v>
      </c>
      <c r="AY173" s="232" t="s">
        <v>163</v>
      </c>
    </row>
    <row r="174" spans="2:65" s="13" customFormat="1" ht="13.5">
      <c r="B174" s="233"/>
      <c r="C174" s="234"/>
      <c r="D174" s="235" t="s">
        <v>176</v>
      </c>
      <c r="E174" s="236" t="s">
        <v>50</v>
      </c>
      <c r="F174" s="237" t="s">
        <v>762</v>
      </c>
      <c r="G174" s="234"/>
      <c r="H174" s="238">
        <v>912.03</v>
      </c>
      <c r="I174" s="239"/>
      <c r="J174" s="234"/>
      <c r="K174" s="234"/>
      <c r="L174" s="240"/>
      <c r="M174" s="241"/>
      <c r="N174" s="242"/>
      <c r="O174" s="242"/>
      <c r="P174" s="242"/>
      <c r="Q174" s="242"/>
      <c r="R174" s="242"/>
      <c r="S174" s="242"/>
      <c r="T174" s="243"/>
      <c r="AT174" s="244" t="s">
        <v>176</v>
      </c>
      <c r="AU174" s="244" t="s">
        <v>92</v>
      </c>
      <c r="AV174" s="13" t="s">
        <v>92</v>
      </c>
      <c r="AW174" s="13" t="s">
        <v>48</v>
      </c>
      <c r="AX174" s="13" t="s">
        <v>85</v>
      </c>
      <c r="AY174" s="244" t="s">
        <v>163</v>
      </c>
    </row>
    <row r="175" spans="2:65" s="1" customFormat="1" ht="31.5" customHeight="1">
      <c r="B175" s="43"/>
      <c r="C175" s="206" t="s">
        <v>284</v>
      </c>
      <c r="D175" s="206" t="s">
        <v>166</v>
      </c>
      <c r="E175" s="207" t="s">
        <v>270</v>
      </c>
      <c r="F175" s="208" t="s">
        <v>271</v>
      </c>
      <c r="G175" s="209" t="s">
        <v>272</v>
      </c>
      <c r="H175" s="210">
        <v>455.8</v>
      </c>
      <c r="I175" s="211"/>
      <c r="J175" s="212">
        <f>ROUND(I175*H175,2)</f>
        <v>0</v>
      </c>
      <c r="K175" s="208" t="s">
        <v>170</v>
      </c>
      <c r="L175" s="63"/>
      <c r="M175" s="213" t="s">
        <v>50</v>
      </c>
      <c r="N175" s="214" t="s">
        <v>56</v>
      </c>
      <c r="O175" s="44"/>
      <c r="P175" s="215">
        <f>O175*H175</f>
        <v>0</v>
      </c>
      <c r="Q175" s="215">
        <v>0.15540000000000001</v>
      </c>
      <c r="R175" s="215">
        <f>Q175*H175</f>
        <v>70.831320000000005</v>
      </c>
      <c r="S175" s="215">
        <v>0</v>
      </c>
      <c r="T175" s="216">
        <f>S175*H175</f>
        <v>0</v>
      </c>
      <c r="AR175" s="25" t="s">
        <v>120</v>
      </c>
      <c r="AT175" s="25" t="s">
        <v>166</v>
      </c>
      <c r="AU175" s="25" t="s">
        <v>92</v>
      </c>
      <c r="AY175" s="25" t="s">
        <v>163</v>
      </c>
      <c r="BE175" s="217">
        <f>IF(N175="základní",J175,0)</f>
        <v>0</v>
      </c>
      <c r="BF175" s="217">
        <f>IF(N175="snížená",J175,0)</f>
        <v>0</v>
      </c>
      <c r="BG175" s="217">
        <f>IF(N175="zákl. přenesená",J175,0)</f>
        <v>0</v>
      </c>
      <c r="BH175" s="217">
        <f>IF(N175="sníž. přenesená",J175,0)</f>
        <v>0</v>
      </c>
      <c r="BI175" s="217">
        <f>IF(N175="nulová",J175,0)</f>
        <v>0</v>
      </c>
      <c r="BJ175" s="25" t="s">
        <v>25</v>
      </c>
      <c r="BK175" s="217">
        <f>ROUND(I175*H175,2)</f>
        <v>0</v>
      </c>
      <c r="BL175" s="25" t="s">
        <v>120</v>
      </c>
      <c r="BM175" s="25" t="s">
        <v>273</v>
      </c>
    </row>
    <row r="176" spans="2:65" s="1" customFormat="1" ht="40.5">
      <c r="B176" s="43"/>
      <c r="C176" s="65"/>
      <c r="D176" s="218" t="s">
        <v>172</v>
      </c>
      <c r="E176" s="65"/>
      <c r="F176" s="219" t="s">
        <v>274</v>
      </c>
      <c r="G176" s="65"/>
      <c r="H176" s="65"/>
      <c r="I176" s="174"/>
      <c r="J176" s="65"/>
      <c r="K176" s="65"/>
      <c r="L176" s="63"/>
      <c r="M176" s="220"/>
      <c r="N176" s="44"/>
      <c r="O176" s="44"/>
      <c r="P176" s="44"/>
      <c r="Q176" s="44"/>
      <c r="R176" s="44"/>
      <c r="S176" s="44"/>
      <c r="T176" s="80"/>
      <c r="AT176" s="25" t="s">
        <v>172</v>
      </c>
      <c r="AU176" s="25" t="s">
        <v>92</v>
      </c>
    </row>
    <row r="177" spans="2:65" s="1" customFormat="1" ht="94.5">
      <c r="B177" s="43"/>
      <c r="C177" s="65"/>
      <c r="D177" s="218" t="s">
        <v>174</v>
      </c>
      <c r="E177" s="65"/>
      <c r="F177" s="221" t="s">
        <v>275</v>
      </c>
      <c r="G177" s="65"/>
      <c r="H177" s="65"/>
      <c r="I177" s="174"/>
      <c r="J177" s="65"/>
      <c r="K177" s="65"/>
      <c r="L177" s="63"/>
      <c r="M177" s="220"/>
      <c r="N177" s="44"/>
      <c r="O177" s="44"/>
      <c r="P177" s="44"/>
      <c r="Q177" s="44"/>
      <c r="R177" s="44"/>
      <c r="S177" s="44"/>
      <c r="T177" s="80"/>
      <c r="AT177" s="25" t="s">
        <v>174</v>
      </c>
      <c r="AU177" s="25" t="s">
        <v>92</v>
      </c>
    </row>
    <row r="178" spans="2:65" s="12" customFormat="1" ht="13.5">
      <c r="B178" s="222"/>
      <c r="C178" s="223"/>
      <c r="D178" s="218" t="s">
        <v>176</v>
      </c>
      <c r="E178" s="224" t="s">
        <v>50</v>
      </c>
      <c r="F178" s="225" t="s">
        <v>282</v>
      </c>
      <c r="G178" s="223"/>
      <c r="H178" s="226" t="s">
        <v>50</v>
      </c>
      <c r="I178" s="227"/>
      <c r="J178" s="223"/>
      <c r="K178" s="223"/>
      <c r="L178" s="228"/>
      <c r="M178" s="229"/>
      <c r="N178" s="230"/>
      <c r="O178" s="230"/>
      <c r="P178" s="230"/>
      <c r="Q178" s="230"/>
      <c r="R178" s="230"/>
      <c r="S178" s="230"/>
      <c r="T178" s="231"/>
      <c r="AT178" s="232" t="s">
        <v>176</v>
      </c>
      <c r="AU178" s="232" t="s">
        <v>92</v>
      </c>
      <c r="AV178" s="12" t="s">
        <v>25</v>
      </c>
      <c r="AW178" s="12" t="s">
        <v>48</v>
      </c>
      <c r="AX178" s="12" t="s">
        <v>85</v>
      </c>
      <c r="AY178" s="232" t="s">
        <v>163</v>
      </c>
    </row>
    <row r="179" spans="2:65" s="13" customFormat="1" ht="13.5">
      <c r="B179" s="233"/>
      <c r="C179" s="234"/>
      <c r="D179" s="218" t="s">
        <v>176</v>
      </c>
      <c r="E179" s="245" t="s">
        <v>50</v>
      </c>
      <c r="F179" s="246" t="s">
        <v>763</v>
      </c>
      <c r="G179" s="234"/>
      <c r="H179" s="247">
        <v>215</v>
      </c>
      <c r="I179" s="239"/>
      <c r="J179" s="234"/>
      <c r="K179" s="234"/>
      <c r="L179" s="240"/>
      <c r="M179" s="241"/>
      <c r="N179" s="242"/>
      <c r="O179" s="242"/>
      <c r="P179" s="242"/>
      <c r="Q179" s="242"/>
      <c r="R179" s="242"/>
      <c r="S179" s="242"/>
      <c r="T179" s="243"/>
      <c r="AT179" s="244" t="s">
        <v>176</v>
      </c>
      <c r="AU179" s="244" t="s">
        <v>92</v>
      </c>
      <c r="AV179" s="13" t="s">
        <v>92</v>
      </c>
      <c r="AW179" s="13" t="s">
        <v>48</v>
      </c>
      <c r="AX179" s="13" t="s">
        <v>85</v>
      </c>
      <c r="AY179" s="244" t="s">
        <v>163</v>
      </c>
    </row>
    <row r="180" spans="2:65" s="12" customFormat="1" ht="13.5">
      <c r="B180" s="222"/>
      <c r="C180" s="223"/>
      <c r="D180" s="218" t="s">
        <v>176</v>
      </c>
      <c r="E180" s="224" t="s">
        <v>50</v>
      </c>
      <c r="F180" s="225" t="s">
        <v>283</v>
      </c>
      <c r="G180" s="223"/>
      <c r="H180" s="226" t="s">
        <v>50</v>
      </c>
      <c r="I180" s="227"/>
      <c r="J180" s="223"/>
      <c r="K180" s="223"/>
      <c r="L180" s="228"/>
      <c r="M180" s="229"/>
      <c r="N180" s="230"/>
      <c r="O180" s="230"/>
      <c r="P180" s="230"/>
      <c r="Q180" s="230"/>
      <c r="R180" s="230"/>
      <c r="S180" s="230"/>
      <c r="T180" s="231"/>
      <c r="AT180" s="232" t="s">
        <v>176</v>
      </c>
      <c r="AU180" s="232" t="s">
        <v>92</v>
      </c>
      <c r="AV180" s="12" t="s">
        <v>25</v>
      </c>
      <c r="AW180" s="12" t="s">
        <v>48</v>
      </c>
      <c r="AX180" s="12" t="s">
        <v>85</v>
      </c>
      <c r="AY180" s="232" t="s">
        <v>163</v>
      </c>
    </row>
    <row r="181" spans="2:65" s="13" customFormat="1" ht="13.5">
      <c r="B181" s="233"/>
      <c r="C181" s="234"/>
      <c r="D181" s="218" t="s">
        <v>176</v>
      </c>
      <c r="E181" s="245" t="s">
        <v>50</v>
      </c>
      <c r="F181" s="246" t="s">
        <v>279</v>
      </c>
      <c r="G181" s="234"/>
      <c r="H181" s="247">
        <v>0.8</v>
      </c>
      <c r="I181" s="239"/>
      <c r="J181" s="234"/>
      <c r="K181" s="234"/>
      <c r="L181" s="240"/>
      <c r="M181" s="241"/>
      <c r="N181" s="242"/>
      <c r="O181" s="242"/>
      <c r="P181" s="242"/>
      <c r="Q181" s="242"/>
      <c r="R181" s="242"/>
      <c r="S181" s="242"/>
      <c r="T181" s="243"/>
      <c r="AT181" s="244" t="s">
        <v>176</v>
      </c>
      <c r="AU181" s="244" t="s">
        <v>92</v>
      </c>
      <c r="AV181" s="13" t="s">
        <v>92</v>
      </c>
      <c r="AW181" s="13" t="s">
        <v>48</v>
      </c>
      <c r="AX181" s="13" t="s">
        <v>85</v>
      </c>
      <c r="AY181" s="244" t="s">
        <v>163</v>
      </c>
    </row>
    <row r="182" spans="2:65" s="12" customFormat="1" ht="13.5">
      <c r="B182" s="222"/>
      <c r="C182" s="223"/>
      <c r="D182" s="218" t="s">
        <v>176</v>
      </c>
      <c r="E182" s="224" t="s">
        <v>50</v>
      </c>
      <c r="F182" s="225" t="s">
        <v>567</v>
      </c>
      <c r="G182" s="223"/>
      <c r="H182" s="226" t="s">
        <v>50</v>
      </c>
      <c r="I182" s="227"/>
      <c r="J182" s="223"/>
      <c r="K182" s="223"/>
      <c r="L182" s="228"/>
      <c r="M182" s="229"/>
      <c r="N182" s="230"/>
      <c r="O182" s="230"/>
      <c r="P182" s="230"/>
      <c r="Q182" s="230"/>
      <c r="R182" s="230"/>
      <c r="S182" s="230"/>
      <c r="T182" s="231"/>
      <c r="AT182" s="232" t="s">
        <v>176</v>
      </c>
      <c r="AU182" s="232" t="s">
        <v>92</v>
      </c>
      <c r="AV182" s="12" t="s">
        <v>25</v>
      </c>
      <c r="AW182" s="12" t="s">
        <v>48</v>
      </c>
      <c r="AX182" s="12" t="s">
        <v>85</v>
      </c>
      <c r="AY182" s="232" t="s">
        <v>163</v>
      </c>
    </row>
    <row r="183" spans="2:65" s="13" customFormat="1" ht="13.5">
      <c r="B183" s="233"/>
      <c r="C183" s="234"/>
      <c r="D183" s="218" t="s">
        <v>176</v>
      </c>
      <c r="E183" s="245" t="s">
        <v>50</v>
      </c>
      <c r="F183" s="246" t="s">
        <v>374</v>
      </c>
      <c r="G183" s="234"/>
      <c r="H183" s="247">
        <v>166</v>
      </c>
      <c r="I183" s="239"/>
      <c r="J183" s="234"/>
      <c r="K183" s="234"/>
      <c r="L183" s="240"/>
      <c r="M183" s="241"/>
      <c r="N183" s="242"/>
      <c r="O183" s="242"/>
      <c r="P183" s="242"/>
      <c r="Q183" s="242"/>
      <c r="R183" s="242"/>
      <c r="S183" s="242"/>
      <c r="T183" s="243"/>
      <c r="AT183" s="244" t="s">
        <v>176</v>
      </c>
      <c r="AU183" s="244" t="s">
        <v>92</v>
      </c>
      <c r="AV183" s="13" t="s">
        <v>92</v>
      </c>
      <c r="AW183" s="13" t="s">
        <v>48</v>
      </c>
      <c r="AX183" s="13" t="s">
        <v>85</v>
      </c>
      <c r="AY183" s="244" t="s">
        <v>163</v>
      </c>
    </row>
    <row r="184" spans="2:65" s="12" customFormat="1" ht="13.5">
      <c r="B184" s="222"/>
      <c r="C184" s="223"/>
      <c r="D184" s="218" t="s">
        <v>176</v>
      </c>
      <c r="E184" s="224" t="s">
        <v>50</v>
      </c>
      <c r="F184" s="225" t="s">
        <v>568</v>
      </c>
      <c r="G184" s="223"/>
      <c r="H184" s="226" t="s">
        <v>50</v>
      </c>
      <c r="I184" s="227"/>
      <c r="J184" s="223"/>
      <c r="K184" s="223"/>
      <c r="L184" s="228"/>
      <c r="M184" s="229"/>
      <c r="N184" s="230"/>
      <c r="O184" s="230"/>
      <c r="P184" s="230"/>
      <c r="Q184" s="230"/>
      <c r="R184" s="230"/>
      <c r="S184" s="230"/>
      <c r="T184" s="231"/>
      <c r="AT184" s="232" t="s">
        <v>176</v>
      </c>
      <c r="AU184" s="232" t="s">
        <v>92</v>
      </c>
      <c r="AV184" s="12" t="s">
        <v>25</v>
      </c>
      <c r="AW184" s="12" t="s">
        <v>48</v>
      </c>
      <c r="AX184" s="12" t="s">
        <v>85</v>
      </c>
      <c r="AY184" s="232" t="s">
        <v>163</v>
      </c>
    </row>
    <row r="185" spans="2:65" s="13" customFormat="1" ht="13.5">
      <c r="B185" s="233"/>
      <c r="C185" s="234"/>
      <c r="D185" s="218" t="s">
        <v>176</v>
      </c>
      <c r="E185" s="245" t="s">
        <v>50</v>
      </c>
      <c r="F185" s="246" t="s">
        <v>281</v>
      </c>
      <c r="G185" s="234"/>
      <c r="H185" s="247">
        <v>37</v>
      </c>
      <c r="I185" s="239"/>
      <c r="J185" s="234"/>
      <c r="K185" s="234"/>
      <c r="L185" s="240"/>
      <c r="M185" s="241"/>
      <c r="N185" s="242"/>
      <c r="O185" s="242"/>
      <c r="P185" s="242"/>
      <c r="Q185" s="242"/>
      <c r="R185" s="242"/>
      <c r="S185" s="242"/>
      <c r="T185" s="243"/>
      <c r="AT185" s="244" t="s">
        <v>176</v>
      </c>
      <c r="AU185" s="244" t="s">
        <v>92</v>
      </c>
      <c r="AV185" s="13" t="s">
        <v>92</v>
      </c>
      <c r="AW185" s="13" t="s">
        <v>48</v>
      </c>
      <c r="AX185" s="13" t="s">
        <v>85</v>
      </c>
      <c r="AY185" s="244" t="s">
        <v>163</v>
      </c>
    </row>
    <row r="186" spans="2:65" s="12" customFormat="1" ht="13.5">
      <c r="B186" s="222"/>
      <c r="C186" s="223"/>
      <c r="D186" s="218" t="s">
        <v>176</v>
      </c>
      <c r="E186" s="224" t="s">
        <v>50</v>
      </c>
      <c r="F186" s="225" t="s">
        <v>250</v>
      </c>
      <c r="G186" s="223"/>
      <c r="H186" s="226" t="s">
        <v>50</v>
      </c>
      <c r="I186" s="227"/>
      <c r="J186" s="223"/>
      <c r="K186" s="223"/>
      <c r="L186" s="228"/>
      <c r="M186" s="229"/>
      <c r="N186" s="230"/>
      <c r="O186" s="230"/>
      <c r="P186" s="230"/>
      <c r="Q186" s="230"/>
      <c r="R186" s="230"/>
      <c r="S186" s="230"/>
      <c r="T186" s="231"/>
      <c r="AT186" s="232" t="s">
        <v>176</v>
      </c>
      <c r="AU186" s="232" t="s">
        <v>92</v>
      </c>
      <c r="AV186" s="12" t="s">
        <v>25</v>
      </c>
      <c r="AW186" s="12" t="s">
        <v>48</v>
      </c>
      <c r="AX186" s="12" t="s">
        <v>85</v>
      </c>
      <c r="AY186" s="232" t="s">
        <v>163</v>
      </c>
    </row>
    <row r="187" spans="2:65" s="13" customFormat="1" ht="13.5">
      <c r="B187" s="233"/>
      <c r="C187" s="234"/>
      <c r="D187" s="235" t="s">
        <v>176</v>
      </c>
      <c r="E187" s="236" t="s">
        <v>50</v>
      </c>
      <c r="F187" s="237" t="s">
        <v>281</v>
      </c>
      <c r="G187" s="234"/>
      <c r="H187" s="238">
        <v>37</v>
      </c>
      <c r="I187" s="239"/>
      <c r="J187" s="234"/>
      <c r="K187" s="234"/>
      <c r="L187" s="240"/>
      <c r="M187" s="241"/>
      <c r="N187" s="242"/>
      <c r="O187" s="242"/>
      <c r="P187" s="242"/>
      <c r="Q187" s="242"/>
      <c r="R187" s="242"/>
      <c r="S187" s="242"/>
      <c r="T187" s="243"/>
      <c r="AT187" s="244" t="s">
        <v>176</v>
      </c>
      <c r="AU187" s="244" t="s">
        <v>92</v>
      </c>
      <c r="AV187" s="13" t="s">
        <v>92</v>
      </c>
      <c r="AW187" s="13" t="s">
        <v>48</v>
      </c>
      <c r="AX187" s="13" t="s">
        <v>85</v>
      </c>
      <c r="AY187" s="244" t="s">
        <v>163</v>
      </c>
    </row>
    <row r="188" spans="2:65" s="1" customFormat="1" ht="22.5" customHeight="1">
      <c r="B188" s="43"/>
      <c r="C188" s="248" t="s">
        <v>292</v>
      </c>
      <c r="D188" s="248" t="s">
        <v>239</v>
      </c>
      <c r="E188" s="249" t="s">
        <v>285</v>
      </c>
      <c r="F188" s="250" t="s">
        <v>286</v>
      </c>
      <c r="G188" s="251" t="s">
        <v>287</v>
      </c>
      <c r="H188" s="252">
        <v>217.15</v>
      </c>
      <c r="I188" s="253"/>
      <c r="J188" s="254">
        <f>ROUND(I188*H188,2)</f>
        <v>0</v>
      </c>
      <c r="K188" s="250" t="s">
        <v>170</v>
      </c>
      <c r="L188" s="255"/>
      <c r="M188" s="256" t="s">
        <v>50</v>
      </c>
      <c r="N188" s="257" t="s">
        <v>56</v>
      </c>
      <c r="O188" s="44"/>
      <c r="P188" s="215">
        <f>O188*H188</f>
        <v>0</v>
      </c>
      <c r="Q188" s="215">
        <v>8.2100000000000006E-2</v>
      </c>
      <c r="R188" s="215">
        <f>Q188*H188</f>
        <v>17.828015000000001</v>
      </c>
      <c r="S188" s="215">
        <v>0</v>
      </c>
      <c r="T188" s="216">
        <f>S188*H188</f>
        <v>0</v>
      </c>
      <c r="AR188" s="25" t="s">
        <v>218</v>
      </c>
      <c r="AT188" s="25" t="s">
        <v>239</v>
      </c>
      <c r="AU188" s="25" t="s">
        <v>92</v>
      </c>
      <c r="AY188" s="25" t="s">
        <v>163</v>
      </c>
      <c r="BE188" s="217">
        <f>IF(N188="základní",J188,0)</f>
        <v>0</v>
      </c>
      <c r="BF188" s="217">
        <f>IF(N188="snížená",J188,0)</f>
        <v>0</v>
      </c>
      <c r="BG188" s="217">
        <f>IF(N188="zákl. přenesená",J188,0)</f>
        <v>0</v>
      </c>
      <c r="BH188" s="217">
        <f>IF(N188="sníž. přenesená",J188,0)</f>
        <v>0</v>
      </c>
      <c r="BI188" s="217">
        <f>IF(N188="nulová",J188,0)</f>
        <v>0</v>
      </c>
      <c r="BJ188" s="25" t="s">
        <v>25</v>
      </c>
      <c r="BK188" s="217">
        <f>ROUND(I188*H188,2)</f>
        <v>0</v>
      </c>
      <c r="BL188" s="25" t="s">
        <v>120</v>
      </c>
      <c r="BM188" s="25" t="s">
        <v>288</v>
      </c>
    </row>
    <row r="189" spans="2:65" s="1" customFormat="1" ht="13.5">
      <c r="B189" s="43"/>
      <c r="C189" s="65"/>
      <c r="D189" s="218" t="s">
        <v>172</v>
      </c>
      <c r="E189" s="65"/>
      <c r="F189" s="219" t="s">
        <v>289</v>
      </c>
      <c r="G189" s="65"/>
      <c r="H189" s="65"/>
      <c r="I189" s="174"/>
      <c r="J189" s="65"/>
      <c r="K189" s="65"/>
      <c r="L189" s="63"/>
      <c r="M189" s="220"/>
      <c r="N189" s="44"/>
      <c r="O189" s="44"/>
      <c r="P189" s="44"/>
      <c r="Q189" s="44"/>
      <c r="R189" s="44"/>
      <c r="S189" s="44"/>
      <c r="T189" s="80"/>
      <c r="AT189" s="25" t="s">
        <v>172</v>
      </c>
      <c r="AU189" s="25" t="s">
        <v>92</v>
      </c>
    </row>
    <row r="190" spans="2:65" s="12" customFormat="1" ht="13.5">
      <c r="B190" s="222"/>
      <c r="C190" s="223"/>
      <c r="D190" s="218" t="s">
        <v>176</v>
      </c>
      <c r="E190" s="224" t="s">
        <v>50</v>
      </c>
      <c r="F190" s="225" t="s">
        <v>297</v>
      </c>
      <c r="G190" s="223"/>
      <c r="H190" s="226" t="s">
        <v>50</v>
      </c>
      <c r="I190" s="227"/>
      <c r="J190" s="223"/>
      <c r="K190" s="223"/>
      <c r="L190" s="228"/>
      <c r="M190" s="229"/>
      <c r="N190" s="230"/>
      <c r="O190" s="230"/>
      <c r="P190" s="230"/>
      <c r="Q190" s="230"/>
      <c r="R190" s="230"/>
      <c r="S190" s="230"/>
      <c r="T190" s="231"/>
      <c r="AT190" s="232" t="s">
        <v>176</v>
      </c>
      <c r="AU190" s="232" t="s">
        <v>92</v>
      </c>
      <c r="AV190" s="12" t="s">
        <v>25</v>
      </c>
      <c r="AW190" s="12" t="s">
        <v>48</v>
      </c>
      <c r="AX190" s="12" t="s">
        <v>85</v>
      </c>
      <c r="AY190" s="232" t="s">
        <v>163</v>
      </c>
    </row>
    <row r="191" spans="2:65" s="13" customFormat="1" ht="13.5">
      <c r="B191" s="233"/>
      <c r="C191" s="234"/>
      <c r="D191" s="235" t="s">
        <v>176</v>
      </c>
      <c r="E191" s="236" t="s">
        <v>50</v>
      </c>
      <c r="F191" s="237" t="s">
        <v>764</v>
      </c>
      <c r="G191" s="234"/>
      <c r="H191" s="238">
        <v>217.15</v>
      </c>
      <c r="I191" s="239"/>
      <c r="J191" s="234"/>
      <c r="K191" s="234"/>
      <c r="L191" s="240"/>
      <c r="M191" s="241"/>
      <c r="N191" s="242"/>
      <c r="O191" s="242"/>
      <c r="P191" s="242"/>
      <c r="Q191" s="242"/>
      <c r="R191" s="242"/>
      <c r="S191" s="242"/>
      <c r="T191" s="243"/>
      <c r="AT191" s="244" t="s">
        <v>176</v>
      </c>
      <c r="AU191" s="244" t="s">
        <v>92</v>
      </c>
      <c r="AV191" s="13" t="s">
        <v>92</v>
      </c>
      <c r="AW191" s="13" t="s">
        <v>48</v>
      </c>
      <c r="AX191" s="13" t="s">
        <v>85</v>
      </c>
      <c r="AY191" s="244" t="s">
        <v>163</v>
      </c>
    </row>
    <row r="192" spans="2:65" s="1" customFormat="1" ht="22.5" customHeight="1">
      <c r="B192" s="43"/>
      <c r="C192" s="248" t="s">
        <v>237</v>
      </c>
      <c r="D192" s="248" t="s">
        <v>239</v>
      </c>
      <c r="E192" s="249" t="s">
        <v>293</v>
      </c>
      <c r="F192" s="250" t="s">
        <v>294</v>
      </c>
      <c r="G192" s="251" t="s">
        <v>287</v>
      </c>
      <c r="H192" s="252">
        <v>74.739999999999995</v>
      </c>
      <c r="I192" s="253"/>
      <c r="J192" s="254">
        <f>ROUND(I192*H192,2)</f>
        <v>0</v>
      </c>
      <c r="K192" s="250" t="s">
        <v>170</v>
      </c>
      <c r="L192" s="255"/>
      <c r="M192" s="256" t="s">
        <v>50</v>
      </c>
      <c r="N192" s="257" t="s">
        <v>56</v>
      </c>
      <c r="O192" s="44"/>
      <c r="P192" s="215">
        <f>O192*H192</f>
        <v>0</v>
      </c>
      <c r="Q192" s="215">
        <v>6.4000000000000001E-2</v>
      </c>
      <c r="R192" s="215">
        <f>Q192*H192</f>
        <v>4.7833600000000001</v>
      </c>
      <c r="S192" s="215">
        <v>0</v>
      </c>
      <c r="T192" s="216">
        <f>S192*H192</f>
        <v>0</v>
      </c>
      <c r="AR192" s="25" t="s">
        <v>218</v>
      </c>
      <c r="AT192" s="25" t="s">
        <v>239</v>
      </c>
      <c r="AU192" s="25" t="s">
        <v>92</v>
      </c>
      <c r="AY192" s="25" t="s">
        <v>163</v>
      </c>
      <c r="BE192" s="217">
        <f>IF(N192="základní",J192,0)</f>
        <v>0</v>
      </c>
      <c r="BF192" s="217">
        <f>IF(N192="snížená",J192,0)</f>
        <v>0</v>
      </c>
      <c r="BG192" s="217">
        <f>IF(N192="zákl. přenesená",J192,0)</f>
        <v>0</v>
      </c>
      <c r="BH192" s="217">
        <f>IF(N192="sníž. přenesená",J192,0)</f>
        <v>0</v>
      </c>
      <c r="BI192" s="217">
        <f>IF(N192="nulová",J192,0)</f>
        <v>0</v>
      </c>
      <c r="BJ192" s="25" t="s">
        <v>25</v>
      </c>
      <c r="BK192" s="217">
        <f>ROUND(I192*H192,2)</f>
        <v>0</v>
      </c>
      <c r="BL192" s="25" t="s">
        <v>120</v>
      </c>
      <c r="BM192" s="25" t="s">
        <v>295</v>
      </c>
    </row>
    <row r="193" spans="2:65" s="1" customFormat="1" ht="13.5">
      <c r="B193" s="43"/>
      <c r="C193" s="65"/>
      <c r="D193" s="218" t="s">
        <v>172</v>
      </c>
      <c r="E193" s="65"/>
      <c r="F193" s="219" t="s">
        <v>296</v>
      </c>
      <c r="G193" s="65"/>
      <c r="H193" s="65"/>
      <c r="I193" s="174"/>
      <c r="J193" s="65"/>
      <c r="K193" s="65"/>
      <c r="L193" s="63"/>
      <c r="M193" s="220"/>
      <c r="N193" s="44"/>
      <c r="O193" s="44"/>
      <c r="P193" s="44"/>
      <c r="Q193" s="44"/>
      <c r="R193" s="44"/>
      <c r="S193" s="44"/>
      <c r="T193" s="80"/>
      <c r="AT193" s="25" t="s">
        <v>172</v>
      </c>
      <c r="AU193" s="25" t="s">
        <v>92</v>
      </c>
    </row>
    <row r="194" spans="2:65" s="12" customFormat="1" ht="13.5">
      <c r="B194" s="222"/>
      <c r="C194" s="223"/>
      <c r="D194" s="218" t="s">
        <v>176</v>
      </c>
      <c r="E194" s="224" t="s">
        <v>50</v>
      </c>
      <c r="F194" s="225" t="s">
        <v>236</v>
      </c>
      <c r="G194" s="223"/>
      <c r="H194" s="226" t="s">
        <v>50</v>
      </c>
      <c r="I194" s="227"/>
      <c r="J194" s="223"/>
      <c r="K194" s="223"/>
      <c r="L194" s="228"/>
      <c r="M194" s="229"/>
      <c r="N194" s="230"/>
      <c r="O194" s="230"/>
      <c r="P194" s="230"/>
      <c r="Q194" s="230"/>
      <c r="R194" s="230"/>
      <c r="S194" s="230"/>
      <c r="T194" s="231"/>
      <c r="AT194" s="232" t="s">
        <v>176</v>
      </c>
      <c r="AU194" s="232" t="s">
        <v>92</v>
      </c>
      <c r="AV194" s="12" t="s">
        <v>25</v>
      </c>
      <c r="AW194" s="12" t="s">
        <v>48</v>
      </c>
      <c r="AX194" s="12" t="s">
        <v>85</v>
      </c>
      <c r="AY194" s="232" t="s">
        <v>163</v>
      </c>
    </row>
    <row r="195" spans="2:65" s="13" customFormat="1" ht="13.5">
      <c r="B195" s="233"/>
      <c r="C195" s="234"/>
      <c r="D195" s="218" t="s">
        <v>176</v>
      </c>
      <c r="E195" s="245" t="s">
        <v>50</v>
      </c>
      <c r="F195" s="246" t="s">
        <v>304</v>
      </c>
      <c r="G195" s="234"/>
      <c r="H195" s="247">
        <v>37.369999999999997</v>
      </c>
      <c r="I195" s="239"/>
      <c r="J195" s="234"/>
      <c r="K195" s="234"/>
      <c r="L195" s="240"/>
      <c r="M195" s="241"/>
      <c r="N195" s="242"/>
      <c r="O195" s="242"/>
      <c r="P195" s="242"/>
      <c r="Q195" s="242"/>
      <c r="R195" s="242"/>
      <c r="S195" s="242"/>
      <c r="T195" s="243"/>
      <c r="AT195" s="244" t="s">
        <v>176</v>
      </c>
      <c r="AU195" s="244" t="s">
        <v>92</v>
      </c>
      <c r="AV195" s="13" t="s">
        <v>92</v>
      </c>
      <c r="AW195" s="13" t="s">
        <v>48</v>
      </c>
      <c r="AX195" s="13" t="s">
        <v>85</v>
      </c>
      <c r="AY195" s="244" t="s">
        <v>163</v>
      </c>
    </row>
    <row r="196" spans="2:65" s="12" customFormat="1" ht="13.5">
      <c r="B196" s="222"/>
      <c r="C196" s="223"/>
      <c r="D196" s="218" t="s">
        <v>176</v>
      </c>
      <c r="E196" s="224" t="s">
        <v>50</v>
      </c>
      <c r="F196" s="225" t="s">
        <v>250</v>
      </c>
      <c r="G196" s="223"/>
      <c r="H196" s="226" t="s">
        <v>50</v>
      </c>
      <c r="I196" s="227"/>
      <c r="J196" s="223"/>
      <c r="K196" s="223"/>
      <c r="L196" s="228"/>
      <c r="M196" s="229"/>
      <c r="N196" s="230"/>
      <c r="O196" s="230"/>
      <c r="P196" s="230"/>
      <c r="Q196" s="230"/>
      <c r="R196" s="230"/>
      <c r="S196" s="230"/>
      <c r="T196" s="231"/>
      <c r="AT196" s="232" t="s">
        <v>176</v>
      </c>
      <c r="AU196" s="232" t="s">
        <v>92</v>
      </c>
      <c r="AV196" s="12" t="s">
        <v>25</v>
      </c>
      <c r="AW196" s="12" t="s">
        <v>48</v>
      </c>
      <c r="AX196" s="12" t="s">
        <v>85</v>
      </c>
      <c r="AY196" s="232" t="s">
        <v>163</v>
      </c>
    </row>
    <row r="197" spans="2:65" s="13" customFormat="1" ht="13.5">
      <c r="B197" s="233"/>
      <c r="C197" s="234"/>
      <c r="D197" s="235" t="s">
        <v>176</v>
      </c>
      <c r="E197" s="236" t="s">
        <v>50</v>
      </c>
      <c r="F197" s="237" t="s">
        <v>304</v>
      </c>
      <c r="G197" s="234"/>
      <c r="H197" s="238">
        <v>37.369999999999997</v>
      </c>
      <c r="I197" s="239"/>
      <c r="J197" s="234"/>
      <c r="K197" s="234"/>
      <c r="L197" s="240"/>
      <c r="M197" s="241"/>
      <c r="N197" s="242"/>
      <c r="O197" s="242"/>
      <c r="P197" s="242"/>
      <c r="Q197" s="242"/>
      <c r="R197" s="242"/>
      <c r="S197" s="242"/>
      <c r="T197" s="243"/>
      <c r="AT197" s="244" t="s">
        <v>176</v>
      </c>
      <c r="AU197" s="244" t="s">
        <v>92</v>
      </c>
      <c r="AV197" s="13" t="s">
        <v>92</v>
      </c>
      <c r="AW197" s="13" t="s">
        <v>48</v>
      </c>
      <c r="AX197" s="13" t="s">
        <v>85</v>
      </c>
      <c r="AY197" s="244" t="s">
        <v>163</v>
      </c>
    </row>
    <row r="198" spans="2:65" s="1" customFormat="1" ht="22.5" customHeight="1">
      <c r="B198" s="43"/>
      <c r="C198" s="248" t="s">
        <v>305</v>
      </c>
      <c r="D198" s="248" t="s">
        <v>239</v>
      </c>
      <c r="E198" s="249" t="s">
        <v>299</v>
      </c>
      <c r="F198" s="250" t="s">
        <v>300</v>
      </c>
      <c r="G198" s="251" t="s">
        <v>287</v>
      </c>
      <c r="H198" s="252">
        <v>167.66</v>
      </c>
      <c r="I198" s="253"/>
      <c r="J198" s="254">
        <f>ROUND(I198*H198,2)</f>
        <v>0</v>
      </c>
      <c r="K198" s="250" t="s">
        <v>170</v>
      </c>
      <c r="L198" s="255"/>
      <c r="M198" s="256" t="s">
        <v>50</v>
      </c>
      <c r="N198" s="257" t="s">
        <v>56</v>
      </c>
      <c r="O198" s="44"/>
      <c r="P198" s="215">
        <f>O198*H198</f>
        <v>0</v>
      </c>
      <c r="Q198" s="215">
        <v>4.8300000000000003E-2</v>
      </c>
      <c r="R198" s="215">
        <f>Q198*H198</f>
        <v>8.0979779999999995</v>
      </c>
      <c r="S198" s="215">
        <v>0</v>
      </c>
      <c r="T198" s="216">
        <f>S198*H198</f>
        <v>0</v>
      </c>
      <c r="AR198" s="25" t="s">
        <v>218</v>
      </c>
      <c r="AT198" s="25" t="s">
        <v>239</v>
      </c>
      <c r="AU198" s="25" t="s">
        <v>92</v>
      </c>
      <c r="AY198" s="25" t="s">
        <v>163</v>
      </c>
      <c r="BE198" s="217">
        <f>IF(N198="základní",J198,0)</f>
        <v>0</v>
      </c>
      <c r="BF198" s="217">
        <f>IF(N198="snížená",J198,0)</f>
        <v>0</v>
      </c>
      <c r="BG198" s="217">
        <f>IF(N198="zákl. přenesená",J198,0)</f>
        <v>0</v>
      </c>
      <c r="BH198" s="217">
        <f>IF(N198="sníž. přenesená",J198,0)</f>
        <v>0</v>
      </c>
      <c r="BI198" s="217">
        <f>IF(N198="nulová",J198,0)</f>
        <v>0</v>
      </c>
      <c r="BJ198" s="25" t="s">
        <v>25</v>
      </c>
      <c r="BK198" s="217">
        <f>ROUND(I198*H198,2)</f>
        <v>0</v>
      </c>
      <c r="BL198" s="25" t="s">
        <v>120</v>
      </c>
      <c r="BM198" s="25" t="s">
        <v>301</v>
      </c>
    </row>
    <row r="199" spans="2:65" s="1" customFormat="1" ht="13.5">
      <c r="B199" s="43"/>
      <c r="C199" s="65"/>
      <c r="D199" s="218" t="s">
        <v>172</v>
      </c>
      <c r="E199" s="65"/>
      <c r="F199" s="219" t="s">
        <v>302</v>
      </c>
      <c r="G199" s="65"/>
      <c r="H199" s="65"/>
      <c r="I199" s="174"/>
      <c r="J199" s="65"/>
      <c r="K199" s="65"/>
      <c r="L199" s="63"/>
      <c r="M199" s="220"/>
      <c r="N199" s="44"/>
      <c r="O199" s="44"/>
      <c r="P199" s="44"/>
      <c r="Q199" s="44"/>
      <c r="R199" s="44"/>
      <c r="S199" s="44"/>
      <c r="T199" s="80"/>
      <c r="AT199" s="25" t="s">
        <v>172</v>
      </c>
      <c r="AU199" s="25" t="s">
        <v>92</v>
      </c>
    </row>
    <row r="200" spans="2:65" s="12" customFormat="1" ht="13.5">
      <c r="B200" s="222"/>
      <c r="C200" s="223"/>
      <c r="D200" s="218" t="s">
        <v>176</v>
      </c>
      <c r="E200" s="224" t="s">
        <v>50</v>
      </c>
      <c r="F200" s="225" t="s">
        <v>262</v>
      </c>
      <c r="G200" s="223"/>
      <c r="H200" s="226" t="s">
        <v>50</v>
      </c>
      <c r="I200" s="227"/>
      <c r="J200" s="223"/>
      <c r="K200" s="223"/>
      <c r="L200" s="228"/>
      <c r="M200" s="229"/>
      <c r="N200" s="230"/>
      <c r="O200" s="230"/>
      <c r="P200" s="230"/>
      <c r="Q200" s="230"/>
      <c r="R200" s="230"/>
      <c r="S200" s="230"/>
      <c r="T200" s="231"/>
      <c r="AT200" s="232" t="s">
        <v>176</v>
      </c>
      <c r="AU200" s="232" t="s">
        <v>92</v>
      </c>
      <c r="AV200" s="12" t="s">
        <v>25</v>
      </c>
      <c r="AW200" s="12" t="s">
        <v>48</v>
      </c>
      <c r="AX200" s="12" t="s">
        <v>85</v>
      </c>
      <c r="AY200" s="232" t="s">
        <v>163</v>
      </c>
    </row>
    <row r="201" spans="2:65" s="13" customFormat="1" ht="13.5">
      <c r="B201" s="233"/>
      <c r="C201" s="234"/>
      <c r="D201" s="235" t="s">
        <v>176</v>
      </c>
      <c r="E201" s="236" t="s">
        <v>50</v>
      </c>
      <c r="F201" s="237" t="s">
        <v>765</v>
      </c>
      <c r="G201" s="234"/>
      <c r="H201" s="238">
        <v>167.66</v>
      </c>
      <c r="I201" s="239"/>
      <c r="J201" s="234"/>
      <c r="K201" s="234"/>
      <c r="L201" s="240"/>
      <c r="M201" s="241"/>
      <c r="N201" s="242"/>
      <c r="O201" s="242"/>
      <c r="P201" s="242"/>
      <c r="Q201" s="242"/>
      <c r="R201" s="242"/>
      <c r="S201" s="242"/>
      <c r="T201" s="243"/>
      <c r="AT201" s="244" t="s">
        <v>176</v>
      </c>
      <c r="AU201" s="244" t="s">
        <v>92</v>
      </c>
      <c r="AV201" s="13" t="s">
        <v>92</v>
      </c>
      <c r="AW201" s="13" t="s">
        <v>48</v>
      </c>
      <c r="AX201" s="13" t="s">
        <v>85</v>
      </c>
      <c r="AY201" s="244" t="s">
        <v>163</v>
      </c>
    </row>
    <row r="202" spans="2:65" s="1" customFormat="1" ht="22.5" customHeight="1">
      <c r="B202" s="43"/>
      <c r="C202" s="248" t="s">
        <v>9</v>
      </c>
      <c r="D202" s="248" t="s">
        <v>239</v>
      </c>
      <c r="E202" s="249" t="s">
        <v>306</v>
      </c>
      <c r="F202" s="250" t="s">
        <v>307</v>
      </c>
      <c r="G202" s="251" t="s">
        <v>287</v>
      </c>
      <c r="H202" s="252">
        <v>1.01</v>
      </c>
      <c r="I202" s="253"/>
      <c r="J202" s="254">
        <f>ROUND(I202*H202,2)</f>
        <v>0</v>
      </c>
      <c r="K202" s="250" t="s">
        <v>170</v>
      </c>
      <c r="L202" s="255"/>
      <c r="M202" s="256" t="s">
        <v>50</v>
      </c>
      <c r="N202" s="257" t="s">
        <v>56</v>
      </c>
      <c r="O202" s="44"/>
      <c r="P202" s="215">
        <f>O202*H202</f>
        <v>0</v>
      </c>
      <c r="Q202" s="215">
        <v>5.8500000000000003E-2</v>
      </c>
      <c r="R202" s="215">
        <f>Q202*H202</f>
        <v>5.9085000000000006E-2</v>
      </c>
      <c r="S202" s="215">
        <v>0</v>
      </c>
      <c r="T202" s="216">
        <f>S202*H202</f>
        <v>0</v>
      </c>
      <c r="AR202" s="25" t="s">
        <v>218</v>
      </c>
      <c r="AT202" s="25" t="s">
        <v>239</v>
      </c>
      <c r="AU202" s="25" t="s">
        <v>92</v>
      </c>
      <c r="AY202" s="25" t="s">
        <v>163</v>
      </c>
      <c r="BE202" s="217">
        <f>IF(N202="základní",J202,0)</f>
        <v>0</v>
      </c>
      <c r="BF202" s="217">
        <f>IF(N202="snížená",J202,0)</f>
        <v>0</v>
      </c>
      <c r="BG202" s="217">
        <f>IF(N202="zákl. přenesená",J202,0)</f>
        <v>0</v>
      </c>
      <c r="BH202" s="217">
        <f>IF(N202="sníž. přenesená",J202,0)</f>
        <v>0</v>
      </c>
      <c r="BI202" s="217">
        <f>IF(N202="nulová",J202,0)</f>
        <v>0</v>
      </c>
      <c r="BJ202" s="25" t="s">
        <v>25</v>
      </c>
      <c r="BK202" s="217">
        <f>ROUND(I202*H202,2)</f>
        <v>0</v>
      </c>
      <c r="BL202" s="25" t="s">
        <v>120</v>
      </c>
      <c r="BM202" s="25" t="s">
        <v>308</v>
      </c>
    </row>
    <row r="203" spans="2:65" s="1" customFormat="1" ht="13.5">
      <c r="B203" s="43"/>
      <c r="C203" s="65"/>
      <c r="D203" s="218" t="s">
        <v>172</v>
      </c>
      <c r="E203" s="65"/>
      <c r="F203" s="219" t="s">
        <v>309</v>
      </c>
      <c r="G203" s="65"/>
      <c r="H203" s="65"/>
      <c r="I203" s="174"/>
      <c r="J203" s="65"/>
      <c r="K203" s="65"/>
      <c r="L203" s="63"/>
      <c r="M203" s="220"/>
      <c r="N203" s="44"/>
      <c r="O203" s="44"/>
      <c r="P203" s="44"/>
      <c r="Q203" s="44"/>
      <c r="R203" s="44"/>
      <c r="S203" s="44"/>
      <c r="T203" s="80"/>
      <c r="AT203" s="25" t="s">
        <v>172</v>
      </c>
      <c r="AU203" s="25" t="s">
        <v>92</v>
      </c>
    </row>
    <row r="204" spans="2:65" s="12" customFormat="1" ht="13.5">
      <c r="B204" s="222"/>
      <c r="C204" s="223"/>
      <c r="D204" s="218" t="s">
        <v>176</v>
      </c>
      <c r="E204" s="224" t="s">
        <v>50</v>
      </c>
      <c r="F204" s="225" t="s">
        <v>573</v>
      </c>
      <c r="G204" s="223"/>
      <c r="H204" s="226" t="s">
        <v>50</v>
      </c>
      <c r="I204" s="227"/>
      <c r="J204" s="223"/>
      <c r="K204" s="223"/>
      <c r="L204" s="228"/>
      <c r="M204" s="229"/>
      <c r="N204" s="230"/>
      <c r="O204" s="230"/>
      <c r="P204" s="230"/>
      <c r="Q204" s="230"/>
      <c r="R204" s="230"/>
      <c r="S204" s="230"/>
      <c r="T204" s="231"/>
      <c r="AT204" s="232" t="s">
        <v>176</v>
      </c>
      <c r="AU204" s="232" t="s">
        <v>92</v>
      </c>
      <c r="AV204" s="12" t="s">
        <v>25</v>
      </c>
      <c r="AW204" s="12" t="s">
        <v>48</v>
      </c>
      <c r="AX204" s="12" t="s">
        <v>85</v>
      </c>
      <c r="AY204" s="232" t="s">
        <v>163</v>
      </c>
    </row>
    <row r="205" spans="2:65" s="13" customFormat="1" ht="13.5">
      <c r="B205" s="233"/>
      <c r="C205" s="234"/>
      <c r="D205" s="235" t="s">
        <v>176</v>
      </c>
      <c r="E205" s="236" t="s">
        <v>50</v>
      </c>
      <c r="F205" s="237" t="s">
        <v>311</v>
      </c>
      <c r="G205" s="234"/>
      <c r="H205" s="238">
        <v>1.01</v>
      </c>
      <c r="I205" s="239"/>
      <c r="J205" s="234"/>
      <c r="K205" s="234"/>
      <c r="L205" s="240"/>
      <c r="M205" s="241"/>
      <c r="N205" s="242"/>
      <c r="O205" s="242"/>
      <c r="P205" s="242"/>
      <c r="Q205" s="242"/>
      <c r="R205" s="242"/>
      <c r="S205" s="242"/>
      <c r="T205" s="243"/>
      <c r="AT205" s="244" t="s">
        <v>176</v>
      </c>
      <c r="AU205" s="244" t="s">
        <v>92</v>
      </c>
      <c r="AV205" s="13" t="s">
        <v>92</v>
      </c>
      <c r="AW205" s="13" t="s">
        <v>48</v>
      </c>
      <c r="AX205" s="13" t="s">
        <v>85</v>
      </c>
      <c r="AY205" s="244" t="s">
        <v>163</v>
      </c>
    </row>
    <row r="206" spans="2:65" s="1" customFormat="1" ht="31.5" customHeight="1">
      <c r="B206" s="43"/>
      <c r="C206" s="206" t="s">
        <v>319</v>
      </c>
      <c r="D206" s="206" t="s">
        <v>166</v>
      </c>
      <c r="E206" s="207" t="s">
        <v>312</v>
      </c>
      <c r="F206" s="208" t="s">
        <v>313</v>
      </c>
      <c r="G206" s="209" t="s">
        <v>272</v>
      </c>
      <c r="H206" s="210">
        <v>732</v>
      </c>
      <c r="I206" s="211"/>
      <c r="J206" s="212">
        <f>ROUND(I206*H206,2)</f>
        <v>0</v>
      </c>
      <c r="K206" s="208" t="s">
        <v>170</v>
      </c>
      <c r="L206" s="63"/>
      <c r="M206" s="213" t="s">
        <v>50</v>
      </c>
      <c r="N206" s="214" t="s">
        <v>56</v>
      </c>
      <c r="O206" s="44"/>
      <c r="P206" s="215">
        <f>O206*H206</f>
        <v>0</v>
      </c>
      <c r="Q206" s="215">
        <v>0.1295</v>
      </c>
      <c r="R206" s="215">
        <f>Q206*H206</f>
        <v>94.793999999999997</v>
      </c>
      <c r="S206" s="215">
        <v>0</v>
      </c>
      <c r="T206" s="216">
        <f>S206*H206</f>
        <v>0</v>
      </c>
      <c r="AR206" s="25" t="s">
        <v>120</v>
      </c>
      <c r="AT206" s="25" t="s">
        <v>166</v>
      </c>
      <c r="AU206" s="25" t="s">
        <v>92</v>
      </c>
      <c r="AY206" s="25" t="s">
        <v>163</v>
      </c>
      <c r="BE206" s="217">
        <f>IF(N206="základní",J206,0)</f>
        <v>0</v>
      </c>
      <c r="BF206" s="217">
        <f>IF(N206="snížená",J206,0)</f>
        <v>0</v>
      </c>
      <c r="BG206" s="217">
        <f>IF(N206="zákl. přenesená",J206,0)</f>
        <v>0</v>
      </c>
      <c r="BH206" s="217">
        <f>IF(N206="sníž. přenesená",J206,0)</f>
        <v>0</v>
      </c>
      <c r="BI206" s="217">
        <f>IF(N206="nulová",J206,0)</f>
        <v>0</v>
      </c>
      <c r="BJ206" s="25" t="s">
        <v>25</v>
      </c>
      <c r="BK206" s="217">
        <f>ROUND(I206*H206,2)</f>
        <v>0</v>
      </c>
      <c r="BL206" s="25" t="s">
        <v>120</v>
      </c>
      <c r="BM206" s="25" t="s">
        <v>314</v>
      </c>
    </row>
    <row r="207" spans="2:65" s="1" customFormat="1" ht="40.5">
      <c r="B207" s="43"/>
      <c r="C207" s="65"/>
      <c r="D207" s="218" t="s">
        <v>172</v>
      </c>
      <c r="E207" s="65"/>
      <c r="F207" s="219" t="s">
        <v>315</v>
      </c>
      <c r="G207" s="65"/>
      <c r="H207" s="65"/>
      <c r="I207" s="174"/>
      <c r="J207" s="65"/>
      <c r="K207" s="65"/>
      <c r="L207" s="63"/>
      <c r="M207" s="220"/>
      <c r="N207" s="44"/>
      <c r="O207" s="44"/>
      <c r="P207" s="44"/>
      <c r="Q207" s="44"/>
      <c r="R207" s="44"/>
      <c r="S207" s="44"/>
      <c r="T207" s="80"/>
      <c r="AT207" s="25" t="s">
        <v>172</v>
      </c>
      <c r="AU207" s="25" t="s">
        <v>92</v>
      </c>
    </row>
    <row r="208" spans="2:65" s="1" customFormat="1" ht="94.5">
      <c r="B208" s="43"/>
      <c r="C208" s="65"/>
      <c r="D208" s="218" t="s">
        <v>174</v>
      </c>
      <c r="E208" s="65"/>
      <c r="F208" s="221" t="s">
        <v>316</v>
      </c>
      <c r="G208" s="65"/>
      <c r="H208" s="65"/>
      <c r="I208" s="174"/>
      <c r="J208" s="65"/>
      <c r="K208" s="65"/>
      <c r="L208" s="63"/>
      <c r="M208" s="220"/>
      <c r="N208" s="44"/>
      <c r="O208" s="44"/>
      <c r="P208" s="44"/>
      <c r="Q208" s="44"/>
      <c r="R208" s="44"/>
      <c r="S208" s="44"/>
      <c r="T208" s="80"/>
      <c r="AT208" s="25" t="s">
        <v>174</v>
      </c>
      <c r="AU208" s="25" t="s">
        <v>92</v>
      </c>
    </row>
    <row r="209" spans="2:65" s="12" customFormat="1" ht="13.5">
      <c r="B209" s="222"/>
      <c r="C209" s="223"/>
      <c r="D209" s="218" t="s">
        <v>176</v>
      </c>
      <c r="E209" s="224" t="s">
        <v>50</v>
      </c>
      <c r="F209" s="225" t="s">
        <v>278</v>
      </c>
      <c r="G209" s="223"/>
      <c r="H209" s="226" t="s">
        <v>50</v>
      </c>
      <c r="I209" s="227"/>
      <c r="J209" s="223"/>
      <c r="K209" s="223"/>
      <c r="L209" s="228"/>
      <c r="M209" s="229"/>
      <c r="N209" s="230"/>
      <c r="O209" s="230"/>
      <c r="P209" s="230"/>
      <c r="Q209" s="230"/>
      <c r="R209" s="230"/>
      <c r="S209" s="230"/>
      <c r="T209" s="231"/>
      <c r="AT209" s="232" t="s">
        <v>176</v>
      </c>
      <c r="AU209" s="232" t="s">
        <v>92</v>
      </c>
      <c r="AV209" s="12" t="s">
        <v>25</v>
      </c>
      <c r="AW209" s="12" t="s">
        <v>48</v>
      </c>
      <c r="AX209" s="12" t="s">
        <v>85</v>
      </c>
      <c r="AY209" s="232" t="s">
        <v>163</v>
      </c>
    </row>
    <row r="210" spans="2:65" s="13" customFormat="1" ht="13.5">
      <c r="B210" s="233"/>
      <c r="C210" s="234"/>
      <c r="D210" s="235" t="s">
        <v>176</v>
      </c>
      <c r="E210" s="236" t="s">
        <v>50</v>
      </c>
      <c r="F210" s="237" t="s">
        <v>766</v>
      </c>
      <c r="G210" s="234"/>
      <c r="H210" s="238">
        <v>732</v>
      </c>
      <c r="I210" s="239"/>
      <c r="J210" s="234"/>
      <c r="K210" s="234"/>
      <c r="L210" s="240"/>
      <c r="M210" s="241"/>
      <c r="N210" s="242"/>
      <c r="O210" s="242"/>
      <c r="P210" s="242"/>
      <c r="Q210" s="242"/>
      <c r="R210" s="242"/>
      <c r="S210" s="242"/>
      <c r="T210" s="243"/>
      <c r="AT210" s="244" t="s">
        <v>176</v>
      </c>
      <c r="AU210" s="244" t="s">
        <v>92</v>
      </c>
      <c r="AV210" s="13" t="s">
        <v>92</v>
      </c>
      <c r="AW210" s="13" t="s">
        <v>48</v>
      </c>
      <c r="AX210" s="13" t="s">
        <v>85</v>
      </c>
      <c r="AY210" s="244" t="s">
        <v>163</v>
      </c>
    </row>
    <row r="211" spans="2:65" s="1" customFormat="1" ht="22.5" customHeight="1">
      <c r="B211" s="43"/>
      <c r="C211" s="248" t="s">
        <v>326</v>
      </c>
      <c r="D211" s="248" t="s">
        <v>239</v>
      </c>
      <c r="E211" s="249" t="s">
        <v>320</v>
      </c>
      <c r="F211" s="250" t="s">
        <v>321</v>
      </c>
      <c r="G211" s="251" t="s">
        <v>287</v>
      </c>
      <c r="H211" s="252">
        <v>739.32</v>
      </c>
      <c r="I211" s="253"/>
      <c r="J211" s="254">
        <f>ROUND(I211*H211,2)</f>
        <v>0</v>
      </c>
      <c r="K211" s="250" t="s">
        <v>170</v>
      </c>
      <c r="L211" s="255"/>
      <c r="M211" s="256" t="s">
        <v>50</v>
      </c>
      <c r="N211" s="257" t="s">
        <v>56</v>
      </c>
      <c r="O211" s="44"/>
      <c r="P211" s="215">
        <f>O211*H211</f>
        <v>0</v>
      </c>
      <c r="Q211" s="215">
        <v>5.1499999999999997E-2</v>
      </c>
      <c r="R211" s="215">
        <f>Q211*H211</f>
        <v>38.074980000000004</v>
      </c>
      <c r="S211" s="215">
        <v>0</v>
      </c>
      <c r="T211" s="216">
        <f>S211*H211</f>
        <v>0</v>
      </c>
      <c r="AR211" s="25" t="s">
        <v>218</v>
      </c>
      <c r="AT211" s="25" t="s">
        <v>239</v>
      </c>
      <c r="AU211" s="25" t="s">
        <v>92</v>
      </c>
      <c r="AY211" s="25" t="s">
        <v>163</v>
      </c>
      <c r="BE211" s="217">
        <f>IF(N211="základní",J211,0)</f>
        <v>0</v>
      </c>
      <c r="BF211" s="217">
        <f>IF(N211="snížená",J211,0)</f>
        <v>0</v>
      </c>
      <c r="BG211" s="217">
        <f>IF(N211="zákl. přenesená",J211,0)</f>
        <v>0</v>
      </c>
      <c r="BH211" s="217">
        <f>IF(N211="sníž. přenesená",J211,0)</f>
        <v>0</v>
      </c>
      <c r="BI211" s="217">
        <f>IF(N211="nulová",J211,0)</f>
        <v>0</v>
      </c>
      <c r="BJ211" s="25" t="s">
        <v>25</v>
      </c>
      <c r="BK211" s="217">
        <f>ROUND(I211*H211,2)</f>
        <v>0</v>
      </c>
      <c r="BL211" s="25" t="s">
        <v>120</v>
      </c>
      <c r="BM211" s="25" t="s">
        <v>322</v>
      </c>
    </row>
    <row r="212" spans="2:65" s="1" customFormat="1" ht="13.5">
      <c r="B212" s="43"/>
      <c r="C212" s="65"/>
      <c r="D212" s="218" t="s">
        <v>172</v>
      </c>
      <c r="E212" s="65"/>
      <c r="F212" s="219" t="s">
        <v>323</v>
      </c>
      <c r="G212" s="65"/>
      <c r="H212" s="65"/>
      <c r="I212" s="174"/>
      <c r="J212" s="65"/>
      <c r="K212" s="65"/>
      <c r="L212" s="63"/>
      <c r="M212" s="220"/>
      <c r="N212" s="44"/>
      <c r="O212" s="44"/>
      <c r="P212" s="44"/>
      <c r="Q212" s="44"/>
      <c r="R212" s="44"/>
      <c r="S212" s="44"/>
      <c r="T212" s="80"/>
      <c r="AT212" s="25" t="s">
        <v>172</v>
      </c>
      <c r="AU212" s="25" t="s">
        <v>92</v>
      </c>
    </row>
    <row r="213" spans="2:65" s="12" customFormat="1" ht="13.5">
      <c r="B213" s="222"/>
      <c r="C213" s="223"/>
      <c r="D213" s="218" t="s">
        <v>176</v>
      </c>
      <c r="E213" s="224" t="s">
        <v>50</v>
      </c>
      <c r="F213" s="225" t="s">
        <v>767</v>
      </c>
      <c r="G213" s="223"/>
      <c r="H213" s="226" t="s">
        <v>50</v>
      </c>
      <c r="I213" s="227"/>
      <c r="J213" s="223"/>
      <c r="K213" s="223"/>
      <c r="L213" s="228"/>
      <c r="M213" s="229"/>
      <c r="N213" s="230"/>
      <c r="O213" s="230"/>
      <c r="P213" s="230"/>
      <c r="Q213" s="230"/>
      <c r="R213" s="230"/>
      <c r="S213" s="230"/>
      <c r="T213" s="231"/>
      <c r="AT213" s="232" t="s">
        <v>176</v>
      </c>
      <c r="AU213" s="232" t="s">
        <v>92</v>
      </c>
      <c r="AV213" s="12" t="s">
        <v>25</v>
      </c>
      <c r="AW213" s="12" t="s">
        <v>48</v>
      </c>
      <c r="AX213" s="12" t="s">
        <v>85</v>
      </c>
      <c r="AY213" s="232" t="s">
        <v>163</v>
      </c>
    </row>
    <row r="214" spans="2:65" s="13" customFormat="1" ht="13.5">
      <c r="B214" s="233"/>
      <c r="C214" s="234"/>
      <c r="D214" s="235" t="s">
        <v>176</v>
      </c>
      <c r="E214" s="236" t="s">
        <v>50</v>
      </c>
      <c r="F214" s="237" t="s">
        <v>768</v>
      </c>
      <c r="G214" s="234"/>
      <c r="H214" s="238">
        <v>739.32</v>
      </c>
      <c r="I214" s="239"/>
      <c r="J214" s="234"/>
      <c r="K214" s="234"/>
      <c r="L214" s="240"/>
      <c r="M214" s="241"/>
      <c r="N214" s="242"/>
      <c r="O214" s="242"/>
      <c r="P214" s="242"/>
      <c r="Q214" s="242"/>
      <c r="R214" s="242"/>
      <c r="S214" s="242"/>
      <c r="T214" s="243"/>
      <c r="AT214" s="244" t="s">
        <v>176</v>
      </c>
      <c r="AU214" s="244" t="s">
        <v>92</v>
      </c>
      <c r="AV214" s="13" t="s">
        <v>92</v>
      </c>
      <c r="AW214" s="13" t="s">
        <v>48</v>
      </c>
      <c r="AX214" s="13" t="s">
        <v>85</v>
      </c>
      <c r="AY214" s="244" t="s">
        <v>163</v>
      </c>
    </row>
    <row r="215" spans="2:65" s="1" customFormat="1" ht="22.5" customHeight="1">
      <c r="B215" s="43"/>
      <c r="C215" s="206" t="s">
        <v>203</v>
      </c>
      <c r="D215" s="206" t="s">
        <v>166</v>
      </c>
      <c r="E215" s="207" t="s">
        <v>327</v>
      </c>
      <c r="F215" s="208" t="s">
        <v>328</v>
      </c>
      <c r="G215" s="209" t="s">
        <v>169</v>
      </c>
      <c r="H215" s="210">
        <v>31.974</v>
      </c>
      <c r="I215" s="211"/>
      <c r="J215" s="212">
        <f>ROUND(I215*H215,2)</f>
        <v>0</v>
      </c>
      <c r="K215" s="208" t="s">
        <v>170</v>
      </c>
      <c r="L215" s="63"/>
      <c r="M215" s="213" t="s">
        <v>50</v>
      </c>
      <c r="N215" s="214" t="s">
        <v>56</v>
      </c>
      <c r="O215" s="44"/>
      <c r="P215" s="215">
        <f>O215*H215</f>
        <v>0</v>
      </c>
      <c r="Q215" s="215">
        <v>2.2563399999999998</v>
      </c>
      <c r="R215" s="215">
        <f>Q215*H215</f>
        <v>72.144215159999987</v>
      </c>
      <c r="S215" s="215">
        <v>0</v>
      </c>
      <c r="T215" s="216">
        <f>S215*H215</f>
        <v>0</v>
      </c>
      <c r="AR215" s="25" t="s">
        <v>120</v>
      </c>
      <c r="AT215" s="25" t="s">
        <v>166</v>
      </c>
      <c r="AU215" s="25" t="s">
        <v>92</v>
      </c>
      <c r="AY215" s="25" t="s">
        <v>163</v>
      </c>
      <c r="BE215" s="217">
        <f>IF(N215="základní",J215,0)</f>
        <v>0</v>
      </c>
      <c r="BF215" s="217">
        <f>IF(N215="snížená",J215,0)</f>
        <v>0</v>
      </c>
      <c r="BG215" s="217">
        <f>IF(N215="zákl. přenesená",J215,0)</f>
        <v>0</v>
      </c>
      <c r="BH215" s="217">
        <f>IF(N215="sníž. přenesená",J215,0)</f>
        <v>0</v>
      </c>
      <c r="BI215" s="217">
        <f>IF(N215="nulová",J215,0)</f>
        <v>0</v>
      </c>
      <c r="BJ215" s="25" t="s">
        <v>25</v>
      </c>
      <c r="BK215" s="217">
        <f>ROUND(I215*H215,2)</f>
        <v>0</v>
      </c>
      <c r="BL215" s="25" t="s">
        <v>120</v>
      </c>
      <c r="BM215" s="25" t="s">
        <v>329</v>
      </c>
    </row>
    <row r="216" spans="2:65" s="1" customFormat="1" ht="13.5">
      <c r="B216" s="43"/>
      <c r="C216" s="65"/>
      <c r="D216" s="218" t="s">
        <v>172</v>
      </c>
      <c r="E216" s="65"/>
      <c r="F216" s="219" t="s">
        <v>330</v>
      </c>
      <c r="G216" s="65"/>
      <c r="H216" s="65"/>
      <c r="I216" s="174"/>
      <c r="J216" s="65"/>
      <c r="K216" s="65"/>
      <c r="L216" s="63"/>
      <c r="M216" s="220"/>
      <c r="N216" s="44"/>
      <c r="O216" s="44"/>
      <c r="P216" s="44"/>
      <c r="Q216" s="44"/>
      <c r="R216" s="44"/>
      <c r="S216" s="44"/>
      <c r="T216" s="80"/>
      <c r="AT216" s="25" t="s">
        <v>172</v>
      </c>
      <c r="AU216" s="25" t="s">
        <v>92</v>
      </c>
    </row>
    <row r="217" spans="2:65" s="12" customFormat="1" ht="13.5">
      <c r="B217" s="222"/>
      <c r="C217" s="223"/>
      <c r="D217" s="218" t="s">
        <v>176</v>
      </c>
      <c r="E217" s="224" t="s">
        <v>50</v>
      </c>
      <c r="F217" s="225" t="s">
        <v>767</v>
      </c>
      <c r="G217" s="223"/>
      <c r="H217" s="226" t="s">
        <v>50</v>
      </c>
      <c r="I217" s="227"/>
      <c r="J217" s="223"/>
      <c r="K217" s="223"/>
      <c r="L217" s="228"/>
      <c r="M217" s="229"/>
      <c r="N217" s="230"/>
      <c r="O217" s="230"/>
      <c r="P217" s="230"/>
      <c r="Q217" s="230"/>
      <c r="R217" s="230"/>
      <c r="S217" s="230"/>
      <c r="T217" s="231"/>
      <c r="AT217" s="232" t="s">
        <v>176</v>
      </c>
      <c r="AU217" s="232" t="s">
        <v>92</v>
      </c>
      <c r="AV217" s="12" t="s">
        <v>25</v>
      </c>
      <c r="AW217" s="12" t="s">
        <v>48</v>
      </c>
      <c r="AX217" s="12" t="s">
        <v>85</v>
      </c>
      <c r="AY217" s="232" t="s">
        <v>163</v>
      </c>
    </row>
    <row r="218" spans="2:65" s="13" customFormat="1" ht="13.5">
      <c r="B218" s="233"/>
      <c r="C218" s="234"/>
      <c r="D218" s="218" t="s">
        <v>176</v>
      </c>
      <c r="E218" s="245" t="s">
        <v>50</v>
      </c>
      <c r="F218" s="246" t="s">
        <v>769</v>
      </c>
      <c r="G218" s="234"/>
      <c r="H218" s="247">
        <v>18.3</v>
      </c>
      <c r="I218" s="239"/>
      <c r="J218" s="234"/>
      <c r="K218" s="234"/>
      <c r="L218" s="240"/>
      <c r="M218" s="241"/>
      <c r="N218" s="242"/>
      <c r="O218" s="242"/>
      <c r="P218" s="242"/>
      <c r="Q218" s="242"/>
      <c r="R218" s="242"/>
      <c r="S218" s="242"/>
      <c r="T218" s="243"/>
      <c r="AT218" s="244" t="s">
        <v>176</v>
      </c>
      <c r="AU218" s="244" t="s">
        <v>92</v>
      </c>
      <c r="AV218" s="13" t="s">
        <v>92</v>
      </c>
      <c r="AW218" s="13" t="s">
        <v>48</v>
      </c>
      <c r="AX218" s="13" t="s">
        <v>85</v>
      </c>
      <c r="AY218" s="244" t="s">
        <v>163</v>
      </c>
    </row>
    <row r="219" spans="2:65" s="12" customFormat="1" ht="13.5">
      <c r="B219" s="222"/>
      <c r="C219" s="223"/>
      <c r="D219" s="218" t="s">
        <v>176</v>
      </c>
      <c r="E219" s="224" t="s">
        <v>50</v>
      </c>
      <c r="F219" s="225" t="s">
        <v>282</v>
      </c>
      <c r="G219" s="223"/>
      <c r="H219" s="226" t="s">
        <v>50</v>
      </c>
      <c r="I219" s="227"/>
      <c r="J219" s="223"/>
      <c r="K219" s="223"/>
      <c r="L219" s="228"/>
      <c r="M219" s="229"/>
      <c r="N219" s="230"/>
      <c r="O219" s="230"/>
      <c r="P219" s="230"/>
      <c r="Q219" s="230"/>
      <c r="R219" s="230"/>
      <c r="S219" s="230"/>
      <c r="T219" s="231"/>
      <c r="AT219" s="232" t="s">
        <v>176</v>
      </c>
      <c r="AU219" s="232" t="s">
        <v>92</v>
      </c>
      <c r="AV219" s="12" t="s">
        <v>25</v>
      </c>
      <c r="AW219" s="12" t="s">
        <v>48</v>
      </c>
      <c r="AX219" s="12" t="s">
        <v>85</v>
      </c>
      <c r="AY219" s="232" t="s">
        <v>163</v>
      </c>
    </row>
    <row r="220" spans="2:65" s="13" customFormat="1" ht="13.5">
      <c r="B220" s="233"/>
      <c r="C220" s="234"/>
      <c r="D220" s="218" t="s">
        <v>176</v>
      </c>
      <c r="E220" s="245" t="s">
        <v>50</v>
      </c>
      <c r="F220" s="246" t="s">
        <v>770</v>
      </c>
      <c r="G220" s="234"/>
      <c r="H220" s="247">
        <v>6.45</v>
      </c>
      <c r="I220" s="239"/>
      <c r="J220" s="234"/>
      <c r="K220" s="234"/>
      <c r="L220" s="240"/>
      <c r="M220" s="241"/>
      <c r="N220" s="242"/>
      <c r="O220" s="242"/>
      <c r="P220" s="242"/>
      <c r="Q220" s="242"/>
      <c r="R220" s="242"/>
      <c r="S220" s="242"/>
      <c r="T220" s="243"/>
      <c r="AT220" s="244" t="s">
        <v>176</v>
      </c>
      <c r="AU220" s="244" t="s">
        <v>92</v>
      </c>
      <c r="AV220" s="13" t="s">
        <v>92</v>
      </c>
      <c r="AW220" s="13" t="s">
        <v>48</v>
      </c>
      <c r="AX220" s="13" t="s">
        <v>85</v>
      </c>
      <c r="AY220" s="244" t="s">
        <v>163</v>
      </c>
    </row>
    <row r="221" spans="2:65" s="12" customFormat="1" ht="13.5">
      <c r="B221" s="222"/>
      <c r="C221" s="223"/>
      <c r="D221" s="218" t="s">
        <v>176</v>
      </c>
      <c r="E221" s="224" t="s">
        <v>50</v>
      </c>
      <c r="F221" s="225" t="s">
        <v>283</v>
      </c>
      <c r="G221" s="223"/>
      <c r="H221" s="226" t="s">
        <v>50</v>
      </c>
      <c r="I221" s="227"/>
      <c r="J221" s="223"/>
      <c r="K221" s="223"/>
      <c r="L221" s="228"/>
      <c r="M221" s="229"/>
      <c r="N221" s="230"/>
      <c r="O221" s="230"/>
      <c r="P221" s="230"/>
      <c r="Q221" s="230"/>
      <c r="R221" s="230"/>
      <c r="S221" s="230"/>
      <c r="T221" s="231"/>
      <c r="AT221" s="232" t="s">
        <v>176</v>
      </c>
      <c r="AU221" s="232" t="s">
        <v>92</v>
      </c>
      <c r="AV221" s="12" t="s">
        <v>25</v>
      </c>
      <c r="AW221" s="12" t="s">
        <v>48</v>
      </c>
      <c r="AX221" s="12" t="s">
        <v>85</v>
      </c>
      <c r="AY221" s="232" t="s">
        <v>163</v>
      </c>
    </row>
    <row r="222" spans="2:65" s="13" customFormat="1" ht="13.5">
      <c r="B222" s="233"/>
      <c r="C222" s="234"/>
      <c r="D222" s="218" t="s">
        <v>176</v>
      </c>
      <c r="E222" s="245" t="s">
        <v>50</v>
      </c>
      <c r="F222" s="246" t="s">
        <v>333</v>
      </c>
      <c r="G222" s="234"/>
      <c r="H222" s="247">
        <v>2.4E-2</v>
      </c>
      <c r="I222" s="239"/>
      <c r="J222" s="234"/>
      <c r="K222" s="234"/>
      <c r="L222" s="240"/>
      <c r="M222" s="241"/>
      <c r="N222" s="242"/>
      <c r="O222" s="242"/>
      <c r="P222" s="242"/>
      <c r="Q222" s="242"/>
      <c r="R222" s="242"/>
      <c r="S222" s="242"/>
      <c r="T222" s="243"/>
      <c r="AT222" s="244" t="s">
        <v>176</v>
      </c>
      <c r="AU222" s="244" t="s">
        <v>92</v>
      </c>
      <c r="AV222" s="13" t="s">
        <v>92</v>
      </c>
      <c r="AW222" s="13" t="s">
        <v>48</v>
      </c>
      <c r="AX222" s="13" t="s">
        <v>85</v>
      </c>
      <c r="AY222" s="244" t="s">
        <v>163</v>
      </c>
    </row>
    <row r="223" spans="2:65" s="12" customFormat="1" ht="13.5">
      <c r="B223" s="222"/>
      <c r="C223" s="223"/>
      <c r="D223" s="218" t="s">
        <v>176</v>
      </c>
      <c r="E223" s="224" t="s">
        <v>50</v>
      </c>
      <c r="F223" s="225" t="s">
        <v>567</v>
      </c>
      <c r="G223" s="223"/>
      <c r="H223" s="226" t="s">
        <v>50</v>
      </c>
      <c r="I223" s="227"/>
      <c r="J223" s="223"/>
      <c r="K223" s="223"/>
      <c r="L223" s="228"/>
      <c r="M223" s="229"/>
      <c r="N223" s="230"/>
      <c r="O223" s="230"/>
      <c r="P223" s="230"/>
      <c r="Q223" s="230"/>
      <c r="R223" s="230"/>
      <c r="S223" s="230"/>
      <c r="T223" s="231"/>
      <c r="AT223" s="232" t="s">
        <v>176</v>
      </c>
      <c r="AU223" s="232" t="s">
        <v>92</v>
      </c>
      <c r="AV223" s="12" t="s">
        <v>25</v>
      </c>
      <c r="AW223" s="12" t="s">
        <v>48</v>
      </c>
      <c r="AX223" s="12" t="s">
        <v>85</v>
      </c>
      <c r="AY223" s="232" t="s">
        <v>163</v>
      </c>
    </row>
    <row r="224" spans="2:65" s="13" customFormat="1" ht="13.5">
      <c r="B224" s="233"/>
      <c r="C224" s="234"/>
      <c r="D224" s="218" t="s">
        <v>176</v>
      </c>
      <c r="E224" s="245" t="s">
        <v>50</v>
      </c>
      <c r="F224" s="246" t="s">
        <v>771</v>
      </c>
      <c r="G224" s="234"/>
      <c r="H224" s="247">
        <v>4.9800000000000004</v>
      </c>
      <c r="I224" s="239"/>
      <c r="J224" s="234"/>
      <c r="K224" s="234"/>
      <c r="L224" s="240"/>
      <c r="M224" s="241"/>
      <c r="N224" s="242"/>
      <c r="O224" s="242"/>
      <c r="P224" s="242"/>
      <c r="Q224" s="242"/>
      <c r="R224" s="242"/>
      <c r="S224" s="242"/>
      <c r="T224" s="243"/>
      <c r="AT224" s="244" t="s">
        <v>176</v>
      </c>
      <c r="AU224" s="244" t="s">
        <v>92</v>
      </c>
      <c r="AV224" s="13" t="s">
        <v>92</v>
      </c>
      <c r="AW224" s="13" t="s">
        <v>48</v>
      </c>
      <c r="AX224" s="13" t="s">
        <v>85</v>
      </c>
      <c r="AY224" s="244" t="s">
        <v>163</v>
      </c>
    </row>
    <row r="225" spans="2:65" s="12" customFormat="1" ht="13.5">
      <c r="B225" s="222"/>
      <c r="C225" s="223"/>
      <c r="D225" s="218" t="s">
        <v>176</v>
      </c>
      <c r="E225" s="224" t="s">
        <v>50</v>
      </c>
      <c r="F225" s="225" t="s">
        <v>568</v>
      </c>
      <c r="G225" s="223"/>
      <c r="H225" s="226" t="s">
        <v>50</v>
      </c>
      <c r="I225" s="227"/>
      <c r="J225" s="223"/>
      <c r="K225" s="223"/>
      <c r="L225" s="228"/>
      <c r="M225" s="229"/>
      <c r="N225" s="230"/>
      <c r="O225" s="230"/>
      <c r="P225" s="230"/>
      <c r="Q225" s="230"/>
      <c r="R225" s="230"/>
      <c r="S225" s="230"/>
      <c r="T225" s="231"/>
      <c r="AT225" s="232" t="s">
        <v>176</v>
      </c>
      <c r="AU225" s="232" t="s">
        <v>92</v>
      </c>
      <c r="AV225" s="12" t="s">
        <v>25</v>
      </c>
      <c r="AW225" s="12" t="s">
        <v>48</v>
      </c>
      <c r="AX225" s="12" t="s">
        <v>85</v>
      </c>
      <c r="AY225" s="232" t="s">
        <v>163</v>
      </c>
    </row>
    <row r="226" spans="2:65" s="13" customFormat="1" ht="13.5">
      <c r="B226" s="233"/>
      <c r="C226" s="234"/>
      <c r="D226" s="218" t="s">
        <v>176</v>
      </c>
      <c r="E226" s="245" t="s">
        <v>50</v>
      </c>
      <c r="F226" s="246" t="s">
        <v>334</v>
      </c>
      <c r="G226" s="234"/>
      <c r="H226" s="247">
        <v>1.1100000000000001</v>
      </c>
      <c r="I226" s="239"/>
      <c r="J226" s="234"/>
      <c r="K226" s="234"/>
      <c r="L226" s="240"/>
      <c r="M226" s="241"/>
      <c r="N226" s="242"/>
      <c r="O226" s="242"/>
      <c r="P226" s="242"/>
      <c r="Q226" s="242"/>
      <c r="R226" s="242"/>
      <c r="S226" s="242"/>
      <c r="T226" s="243"/>
      <c r="AT226" s="244" t="s">
        <v>176</v>
      </c>
      <c r="AU226" s="244" t="s">
        <v>92</v>
      </c>
      <c r="AV226" s="13" t="s">
        <v>92</v>
      </c>
      <c r="AW226" s="13" t="s">
        <v>48</v>
      </c>
      <c r="AX226" s="13" t="s">
        <v>85</v>
      </c>
      <c r="AY226" s="244" t="s">
        <v>163</v>
      </c>
    </row>
    <row r="227" spans="2:65" s="12" customFormat="1" ht="13.5">
      <c r="B227" s="222"/>
      <c r="C227" s="223"/>
      <c r="D227" s="218" t="s">
        <v>176</v>
      </c>
      <c r="E227" s="224" t="s">
        <v>50</v>
      </c>
      <c r="F227" s="225" t="s">
        <v>250</v>
      </c>
      <c r="G227" s="223"/>
      <c r="H227" s="226" t="s">
        <v>50</v>
      </c>
      <c r="I227" s="227"/>
      <c r="J227" s="223"/>
      <c r="K227" s="223"/>
      <c r="L227" s="228"/>
      <c r="M227" s="229"/>
      <c r="N227" s="230"/>
      <c r="O227" s="230"/>
      <c r="P227" s="230"/>
      <c r="Q227" s="230"/>
      <c r="R227" s="230"/>
      <c r="S227" s="230"/>
      <c r="T227" s="231"/>
      <c r="AT227" s="232" t="s">
        <v>176</v>
      </c>
      <c r="AU227" s="232" t="s">
        <v>92</v>
      </c>
      <c r="AV227" s="12" t="s">
        <v>25</v>
      </c>
      <c r="AW227" s="12" t="s">
        <v>48</v>
      </c>
      <c r="AX227" s="12" t="s">
        <v>85</v>
      </c>
      <c r="AY227" s="232" t="s">
        <v>163</v>
      </c>
    </row>
    <row r="228" spans="2:65" s="13" customFormat="1" ht="13.5">
      <c r="B228" s="233"/>
      <c r="C228" s="234"/>
      <c r="D228" s="235" t="s">
        <v>176</v>
      </c>
      <c r="E228" s="236" t="s">
        <v>50</v>
      </c>
      <c r="F228" s="237" t="s">
        <v>334</v>
      </c>
      <c r="G228" s="234"/>
      <c r="H228" s="238">
        <v>1.1100000000000001</v>
      </c>
      <c r="I228" s="239"/>
      <c r="J228" s="234"/>
      <c r="K228" s="234"/>
      <c r="L228" s="240"/>
      <c r="M228" s="241"/>
      <c r="N228" s="242"/>
      <c r="O228" s="242"/>
      <c r="P228" s="242"/>
      <c r="Q228" s="242"/>
      <c r="R228" s="242"/>
      <c r="S228" s="242"/>
      <c r="T228" s="243"/>
      <c r="AT228" s="244" t="s">
        <v>176</v>
      </c>
      <c r="AU228" s="244" t="s">
        <v>92</v>
      </c>
      <c r="AV228" s="13" t="s">
        <v>92</v>
      </c>
      <c r="AW228" s="13" t="s">
        <v>48</v>
      </c>
      <c r="AX228" s="13" t="s">
        <v>85</v>
      </c>
      <c r="AY228" s="244" t="s">
        <v>163</v>
      </c>
    </row>
    <row r="229" spans="2:65" s="1" customFormat="1" ht="22.5" customHeight="1">
      <c r="B229" s="43"/>
      <c r="C229" s="206" t="s">
        <v>341</v>
      </c>
      <c r="D229" s="206" t="s">
        <v>166</v>
      </c>
      <c r="E229" s="207" t="s">
        <v>336</v>
      </c>
      <c r="F229" s="208" t="s">
        <v>337</v>
      </c>
      <c r="G229" s="209" t="s">
        <v>287</v>
      </c>
      <c r="H229" s="210">
        <v>10</v>
      </c>
      <c r="I229" s="211"/>
      <c r="J229" s="212">
        <f>ROUND(I229*H229,2)</f>
        <v>0</v>
      </c>
      <c r="K229" s="208" t="s">
        <v>50</v>
      </c>
      <c r="L229" s="63"/>
      <c r="M229" s="213" t="s">
        <v>50</v>
      </c>
      <c r="N229" s="214" t="s">
        <v>56</v>
      </c>
      <c r="O229" s="44"/>
      <c r="P229" s="215">
        <f>O229*H229</f>
        <v>0</v>
      </c>
      <c r="Q229" s="215">
        <v>0</v>
      </c>
      <c r="R229" s="215">
        <f>Q229*H229</f>
        <v>0</v>
      </c>
      <c r="S229" s="215">
        <v>0</v>
      </c>
      <c r="T229" s="216">
        <f>S229*H229</f>
        <v>0</v>
      </c>
      <c r="AR229" s="25" t="s">
        <v>120</v>
      </c>
      <c r="AT229" s="25" t="s">
        <v>166</v>
      </c>
      <c r="AU229" s="25" t="s">
        <v>92</v>
      </c>
      <c r="AY229" s="25" t="s">
        <v>163</v>
      </c>
      <c r="BE229" s="217">
        <f>IF(N229="základní",J229,0)</f>
        <v>0</v>
      </c>
      <c r="BF229" s="217">
        <f>IF(N229="snížená",J229,0)</f>
        <v>0</v>
      </c>
      <c r="BG229" s="217">
        <f>IF(N229="zákl. přenesená",J229,0)</f>
        <v>0</v>
      </c>
      <c r="BH229" s="217">
        <f>IF(N229="sníž. přenesená",J229,0)</f>
        <v>0</v>
      </c>
      <c r="BI229" s="217">
        <f>IF(N229="nulová",J229,0)</f>
        <v>0</v>
      </c>
      <c r="BJ229" s="25" t="s">
        <v>25</v>
      </c>
      <c r="BK229" s="217">
        <f>ROUND(I229*H229,2)</f>
        <v>0</v>
      </c>
      <c r="BL229" s="25" t="s">
        <v>120</v>
      </c>
      <c r="BM229" s="25" t="s">
        <v>338</v>
      </c>
    </row>
    <row r="230" spans="2:65" s="1" customFormat="1" ht="13.5">
      <c r="B230" s="43"/>
      <c r="C230" s="65"/>
      <c r="D230" s="218" t="s">
        <v>172</v>
      </c>
      <c r="E230" s="65"/>
      <c r="F230" s="219" t="s">
        <v>337</v>
      </c>
      <c r="G230" s="65"/>
      <c r="H230" s="65"/>
      <c r="I230" s="174"/>
      <c r="J230" s="65"/>
      <c r="K230" s="65"/>
      <c r="L230" s="63"/>
      <c r="M230" s="220"/>
      <c r="N230" s="44"/>
      <c r="O230" s="44"/>
      <c r="P230" s="44"/>
      <c r="Q230" s="44"/>
      <c r="R230" s="44"/>
      <c r="S230" s="44"/>
      <c r="T230" s="80"/>
      <c r="AT230" s="25" t="s">
        <v>172</v>
      </c>
      <c r="AU230" s="25" t="s">
        <v>92</v>
      </c>
    </row>
    <row r="231" spans="2:65" s="12" customFormat="1" ht="13.5">
      <c r="B231" s="222"/>
      <c r="C231" s="223"/>
      <c r="D231" s="218" t="s">
        <v>176</v>
      </c>
      <c r="E231" s="224" t="s">
        <v>50</v>
      </c>
      <c r="F231" s="225" t="s">
        <v>772</v>
      </c>
      <c r="G231" s="223"/>
      <c r="H231" s="226" t="s">
        <v>50</v>
      </c>
      <c r="I231" s="227"/>
      <c r="J231" s="223"/>
      <c r="K231" s="223"/>
      <c r="L231" s="228"/>
      <c r="M231" s="229"/>
      <c r="N231" s="230"/>
      <c r="O231" s="230"/>
      <c r="P231" s="230"/>
      <c r="Q231" s="230"/>
      <c r="R231" s="230"/>
      <c r="S231" s="230"/>
      <c r="T231" s="231"/>
      <c r="AT231" s="232" t="s">
        <v>176</v>
      </c>
      <c r="AU231" s="232" t="s">
        <v>92</v>
      </c>
      <c r="AV231" s="12" t="s">
        <v>25</v>
      </c>
      <c r="AW231" s="12" t="s">
        <v>48</v>
      </c>
      <c r="AX231" s="12" t="s">
        <v>85</v>
      </c>
      <c r="AY231" s="232" t="s">
        <v>163</v>
      </c>
    </row>
    <row r="232" spans="2:65" s="13" customFormat="1" ht="13.5">
      <c r="B232" s="233"/>
      <c r="C232" s="234"/>
      <c r="D232" s="235" t="s">
        <v>176</v>
      </c>
      <c r="E232" s="236" t="s">
        <v>50</v>
      </c>
      <c r="F232" s="237" t="s">
        <v>340</v>
      </c>
      <c r="G232" s="234"/>
      <c r="H232" s="238">
        <v>10</v>
      </c>
      <c r="I232" s="239"/>
      <c r="J232" s="234"/>
      <c r="K232" s="234"/>
      <c r="L232" s="240"/>
      <c r="M232" s="241"/>
      <c r="N232" s="242"/>
      <c r="O232" s="242"/>
      <c r="P232" s="242"/>
      <c r="Q232" s="242"/>
      <c r="R232" s="242"/>
      <c r="S232" s="242"/>
      <c r="T232" s="243"/>
      <c r="AT232" s="244" t="s">
        <v>176</v>
      </c>
      <c r="AU232" s="244" t="s">
        <v>92</v>
      </c>
      <c r="AV232" s="13" t="s">
        <v>92</v>
      </c>
      <c r="AW232" s="13" t="s">
        <v>48</v>
      </c>
      <c r="AX232" s="13" t="s">
        <v>85</v>
      </c>
      <c r="AY232" s="244" t="s">
        <v>163</v>
      </c>
    </row>
    <row r="233" spans="2:65" s="1" customFormat="1" ht="22.5" customHeight="1">
      <c r="B233" s="43"/>
      <c r="C233" s="206" t="s">
        <v>348</v>
      </c>
      <c r="D233" s="206" t="s">
        <v>166</v>
      </c>
      <c r="E233" s="207" t="s">
        <v>342</v>
      </c>
      <c r="F233" s="208" t="s">
        <v>343</v>
      </c>
      <c r="G233" s="209" t="s">
        <v>191</v>
      </c>
      <c r="H233" s="210">
        <v>580.21199999999999</v>
      </c>
      <c r="I233" s="211"/>
      <c r="J233" s="212">
        <f>ROUND(I233*H233,2)</f>
        <v>0</v>
      </c>
      <c r="K233" s="208" t="s">
        <v>170</v>
      </c>
      <c r="L233" s="63"/>
      <c r="M233" s="213" t="s">
        <v>50</v>
      </c>
      <c r="N233" s="214" t="s">
        <v>56</v>
      </c>
      <c r="O233" s="44"/>
      <c r="P233" s="215">
        <f>O233*H233</f>
        <v>0</v>
      </c>
      <c r="Q233" s="215">
        <v>0</v>
      </c>
      <c r="R233" s="215">
        <f>Q233*H233</f>
        <v>0</v>
      </c>
      <c r="S233" s="215">
        <v>0</v>
      </c>
      <c r="T233" s="216">
        <f>S233*H233</f>
        <v>0</v>
      </c>
      <c r="AR233" s="25" t="s">
        <v>120</v>
      </c>
      <c r="AT233" s="25" t="s">
        <v>166</v>
      </c>
      <c r="AU233" s="25" t="s">
        <v>92</v>
      </c>
      <c r="AY233" s="25" t="s">
        <v>163</v>
      </c>
      <c r="BE233" s="217">
        <f>IF(N233="základní",J233,0)</f>
        <v>0</v>
      </c>
      <c r="BF233" s="217">
        <f>IF(N233="snížená",J233,0)</f>
        <v>0</v>
      </c>
      <c r="BG233" s="217">
        <f>IF(N233="zákl. přenesená",J233,0)</f>
        <v>0</v>
      </c>
      <c r="BH233" s="217">
        <f>IF(N233="sníž. přenesená",J233,0)</f>
        <v>0</v>
      </c>
      <c r="BI233" s="217">
        <f>IF(N233="nulová",J233,0)</f>
        <v>0</v>
      </c>
      <c r="BJ233" s="25" t="s">
        <v>25</v>
      </c>
      <c r="BK233" s="217">
        <f>ROUND(I233*H233,2)</f>
        <v>0</v>
      </c>
      <c r="BL233" s="25" t="s">
        <v>120</v>
      </c>
      <c r="BM233" s="25" t="s">
        <v>344</v>
      </c>
    </row>
    <row r="234" spans="2:65" s="1" customFormat="1" ht="27">
      <c r="B234" s="43"/>
      <c r="C234" s="65"/>
      <c r="D234" s="218" t="s">
        <v>172</v>
      </c>
      <c r="E234" s="65"/>
      <c r="F234" s="219" t="s">
        <v>345</v>
      </c>
      <c r="G234" s="65"/>
      <c r="H234" s="65"/>
      <c r="I234" s="174"/>
      <c r="J234" s="65"/>
      <c r="K234" s="65"/>
      <c r="L234" s="63"/>
      <c r="M234" s="220"/>
      <c r="N234" s="44"/>
      <c r="O234" s="44"/>
      <c r="P234" s="44"/>
      <c r="Q234" s="44"/>
      <c r="R234" s="44"/>
      <c r="S234" s="44"/>
      <c r="T234" s="80"/>
      <c r="AT234" s="25" t="s">
        <v>172</v>
      </c>
      <c r="AU234" s="25" t="s">
        <v>92</v>
      </c>
    </row>
    <row r="235" spans="2:65" s="11" customFormat="1" ht="29.85" customHeight="1">
      <c r="B235" s="189"/>
      <c r="C235" s="190"/>
      <c r="D235" s="203" t="s">
        <v>84</v>
      </c>
      <c r="E235" s="204" t="s">
        <v>773</v>
      </c>
      <c r="F235" s="204" t="s">
        <v>774</v>
      </c>
      <c r="G235" s="190"/>
      <c r="H235" s="190"/>
      <c r="I235" s="193"/>
      <c r="J235" s="205">
        <f>BK235</f>
        <v>0</v>
      </c>
      <c r="K235" s="190"/>
      <c r="L235" s="195"/>
      <c r="M235" s="196"/>
      <c r="N235" s="197"/>
      <c r="O235" s="197"/>
      <c r="P235" s="198">
        <f>SUM(P236:P249)</f>
        <v>0</v>
      </c>
      <c r="Q235" s="197"/>
      <c r="R235" s="198">
        <f>SUM(R236:R249)</f>
        <v>6.9874269999999994</v>
      </c>
      <c r="S235" s="197"/>
      <c r="T235" s="199">
        <f>SUM(T236:T249)</f>
        <v>0</v>
      </c>
      <c r="AR235" s="200" t="s">
        <v>25</v>
      </c>
      <c r="AT235" s="201" t="s">
        <v>84</v>
      </c>
      <c r="AU235" s="201" t="s">
        <v>25</v>
      </c>
      <c r="AY235" s="200" t="s">
        <v>163</v>
      </c>
      <c r="BK235" s="202">
        <f>SUM(BK236:BK249)</f>
        <v>0</v>
      </c>
    </row>
    <row r="236" spans="2:65" s="1" customFormat="1" ht="22.5" customHeight="1">
      <c r="B236" s="43"/>
      <c r="C236" s="206" t="s">
        <v>356</v>
      </c>
      <c r="D236" s="206" t="s">
        <v>166</v>
      </c>
      <c r="E236" s="207" t="s">
        <v>775</v>
      </c>
      <c r="F236" s="208" t="s">
        <v>776</v>
      </c>
      <c r="G236" s="209" t="s">
        <v>169</v>
      </c>
      <c r="H236" s="210">
        <v>2.5499999999999998</v>
      </c>
      <c r="I236" s="211"/>
      <c r="J236" s="212">
        <f>ROUND(I236*H236,2)</f>
        <v>0</v>
      </c>
      <c r="K236" s="208" t="s">
        <v>170</v>
      </c>
      <c r="L236" s="63"/>
      <c r="M236" s="213" t="s">
        <v>50</v>
      </c>
      <c r="N236" s="214" t="s">
        <v>56</v>
      </c>
      <c r="O236" s="44"/>
      <c r="P236" s="215">
        <f>O236*H236</f>
        <v>0</v>
      </c>
      <c r="Q236" s="215">
        <v>2.2563399999999998</v>
      </c>
      <c r="R236" s="215">
        <f>Q236*H236</f>
        <v>5.7536669999999992</v>
      </c>
      <c r="S236" s="215">
        <v>0</v>
      </c>
      <c r="T236" s="216">
        <f>S236*H236</f>
        <v>0</v>
      </c>
      <c r="AR236" s="25" t="s">
        <v>120</v>
      </c>
      <c r="AT236" s="25" t="s">
        <v>166</v>
      </c>
      <c r="AU236" s="25" t="s">
        <v>92</v>
      </c>
      <c r="AY236" s="25" t="s">
        <v>163</v>
      </c>
      <c r="BE236" s="217">
        <f>IF(N236="základní",J236,0)</f>
        <v>0</v>
      </c>
      <c r="BF236" s="217">
        <f>IF(N236="snížená",J236,0)</f>
        <v>0</v>
      </c>
      <c r="BG236" s="217">
        <f>IF(N236="zákl. přenesená",J236,0)</f>
        <v>0</v>
      </c>
      <c r="BH236" s="217">
        <f>IF(N236="sníž. přenesená",J236,0)</f>
        <v>0</v>
      </c>
      <c r="BI236" s="217">
        <f>IF(N236="nulová",J236,0)</f>
        <v>0</v>
      </c>
      <c r="BJ236" s="25" t="s">
        <v>25</v>
      </c>
      <c r="BK236" s="217">
        <f>ROUND(I236*H236,2)</f>
        <v>0</v>
      </c>
      <c r="BL236" s="25" t="s">
        <v>120</v>
      </c>
      <c r="BM236" s="25" t="s">
        <v>777</v>
      </c>
    </row>
    <row r="237" spans="2:65" s="1" customFormat="1" ht="13.5">
      <c r="B237" s="43"/>
      <c r="C237" s="65"/>
      <c r="D237" s="218" t="s">
        <v>172</v>
      </c>
      <c r="E237" s="65"/>
      <c r="F237" s="219" t="s">
        <v>778</v>
      </c>
      <c r="G237" s="65"/>
      <c r="H237" s="65"/>
      <c r="I237" s="174"/>
      <c r="J237" s="65"/>
      <c r="K237" s="65"/>
      <c r="L237" s="63"/>
      <c r="M237" s="220"/>
      <c r="N237" s="44"/>
      <c r="O237" s="44"/>
      <c r="P237" s="44"/>
      <c r="Q237" s="44"/>
      <c r="R237" s="44"/>
      <c r="S237" s="44"/>
      <c r="T237" s="80"/>
      <c r="AT237" s="25" t="s">
        <v>172</v>
      </c>
      <c r="AU237" s="25" t="s">
        <v>92</v>
      </c>
    </row>
    <row r="238" spans="2:65" s="1" customFormat="1" ht="81">
      <c r="B238" s="43"/>
      <c r="C238" s="65"/>
      <c r="D238" s="218" t="s">
        <v>174</v>
      </c>
      <c r="E238" s="65"/>
      <c r="F238" s="221" t="s">
        <v>779</v>
      </c>
      <c r="G238" s="65"/>
      <c r="H238" s="65"/>
      <c r="I238" s="174"/>
      <c r="J238" s="65"/>
      <c r="K238" s="65"/>
      <c r="L238" s="63"/>
      <c r="M238" s="220"/>
      <c r="N238" s="44"/>
      <c r="O238" s="44"/>
      <c r="P238" s="44"/>
      <c r="Q238" s="44"/>
      <c r="R238" s="44"/>
      <c r="S238" s="44"/>
      <c r="T238" s="80"/>
      <c r="AT238" s="25" t="s">
        <v>174</v>
      </c>
      <c r="AU238" s="25" t="s">
        <v>92</v>
      </c>
    </row>
    <row r="239" spans="2:65" s="12" customFormat="1" ht="13.5">
      <c r="B239" s="222"/>
      <c r="C239" s="223"/>
      <c r="D239" s="218" t="s">
        <v>176</v>
      </c>
      <c r="E239" s="224" t="s">
        <v>50</v>
      </c>
      <c r="F239" s="225" t="s">
        <v>780</v>
      </c>
      <c r="G239" s="223"/>
      <c r="H239" s="226" t="s">
        <v>50</v>
      </c>
      <c r="I239" s="227"/>
      <c r="J239" s="223"/>
      <c r="K239" s="223"/>
      <c r="L239" s="228"/>
      <c r="M239" s="229"/>
      <c r="N239" s="230"/>
      <c r="O239" s="230"/>
      <c r="P239" s="230"/>
      <c r="Q239" s="230"/>
      <c r="R239" s="230"/>
      <c r="S239" s="230"/>
      <c r="T239" s="231"/>
      <c r="AT239" s="232" t="s">
        <v>176</v>
      </c>
      <c r="AU239" s="232" t="s">
        <v>92</v>
      </c>
      <c r="AV239" s="12" t="s">
        <v>25</v>
      </c>
      <c r="AW239" s="12" t="s">
        <v>48</v>
      </c>
      <c r="AX239" s="12" t="s">
        <v>85</v>
      </c>
      <c r="AY239" s="232" t="s">
        <v>163</v>
      </c>
    </row>
    <row r="240" spans="2:65" s="13" customFormat="1" ht="13.5">
      <c r="B240" s="233"/>
      <c r="C240" s="234"/>
      <c r="D240" s="235" t="s">
        <v>176</v>
      </c>
      <c r="E240" s="236" t="s">
        <v>50</v>
      </c>
      <c r="F240" s="237" t="s">
        <v>781</v>
      </c>
      <c r="G240" s="234"/>
      <c r="H240" s="238">
        <v>2.5499999999999998</v>
      </c>
      <c r="I240" s="239"/>
      <c r="J240" s="234"/>
      <c r="K240" s="234"/>
      <c r="L240" s="240"/>
      <c r="M240" s="241"/>
      <c r="N240" s="242"/>
      <c r="O240" s="242"/>
      <c r="P240" s="242"/>
      <c r="Q240" s="242"/>
      <c r="R240" s="242"/>
      <c r="S240" s="242"/>
      <c r="T240" s="243"/>
      <c r="AT240" s="244" t="s">
        <v>176</v>
      </c>
      <c r="AU240" s="244" t="s">
        <v>92</v>
      </c>
      <c r="AV240" s="13" t="s">
        <v>92</v>
      </c>
      <c r="AW240" s="13" t="s">
        <v>48</v>
      </c>
      <c r="AX240" s="13" t="s">
        <v>85</v>
      </c>
      <c r="AY240" s="244" t="s">
        <v>163</v>
      </c>
    </row>
    <row r="241" spans="2:65" s="1" customFormat="1" ht="22.5" customHeight="1">
      <c r="B241" s="43"/>
      <c r="C241" s="206" t="s">
        <v>368</v>
      </c>
      <c r="D241" s="206" t="s">
        <v>166</v>
      </c>
      <c r="E241" s="207" t="s">
        <v>782</v>
      </c>
      <c r="F241" s="208" t="s">
        <v>783</v>
      </c>
      <c r="G241" s="209" t="s">
        <v>272</v>
      </c>
      <c r="H241" s="210">
        <v>22</v>
      </c>
      <c r="I241" s="211"/>
      <c r="J241" s="212">
        <f>ROUND(I241*H241,2)</f>
        <v>0</v>
      </c>
      <c r="K241" s="208" t="s">
        <v>170</v>
      </c>
      <c r="L241" s="63"/>
      <c r="M241" s="213" t="s">
        <v>50</v>
      </c>
      <c r="N241" s="214" t="s">
        <v>56</v>
      </c>
      <c r="O241" s="44"/>
      <c r="P241" s="215">
        <f>O241*H241</f>
        <v>0</v>
      </c>
      <c r="Q241" s="215">
        <v>4.0079999999999998E-2</v>
      </c>
      <c r="R241" s="215">
        <f>Q241*H241</f>
        <v>0.88175999999999999</v>
      </c>
      <c r="S241" s="215">
        <v>0</v>
      </c>
      <c r="T241" s="216">
        <f>S241*H241</f>
        <v>0</v>
      </c>
      <c r="AR241" s="25" t="s">
        <v>120</v>
      </c>
      <c r="AT241" s="25" t="s">
        <v>166</v>
      </c>
      <c r="AU241" s="25" t="s">
        <v>92</v>
      </c>
      <c r="AY241" s="25" t="s">
        <v>163</v>
      </c>
      <c r="BE241" s="217">
        <f>IF(N241="základní",J241,0)</f>
        <v>0</v>
      </c>
      <c r="BF241" s="217">
        <f>IF(N241="snížená",J241,0)</f>
        <v>0</v>
      </c>
      <c r="BG241" s="217">
        <f>IF(N241="zákl. přenesená",J241,0)</f>
        <v>0</v>
      </c>
      <c r="BH241" s="217">
        <f>IF(N241="sníž. přenesená",J241,0)</f>
        <v>0</v>
      </c>
      <c r="BI241" s="217">
        <f>IF(N241="nulová",J241,0)</f>
        <v>0</v>
      </c>
      <c r="BJ241" s="25" t="s">
        <v>25</v>
      </c>
      <c r="BK241" s="217">
        <f>ROUND(I241*H241,2)</f>
        <v>0</v>
      </c>
      <c r="BL241" s="25" t="s">
        <v>120</v>
      </c>
      <c r="BM241" s="25" t="s">
        <v>784</v>
      </c>
    </row>
    <row r="242" spans="2:65" s="1" customFormat="1" ht="13.5">
      <c r="B242" s="43"/>
      <c r="C242" s="65"/>
      <c r="D242" s="218" t="s">
        <v>172</v>
      </c>
      <c r="E242" s="65"/>
      <c r="F242" s="219" t="s">
        <v>783</v>
      </c>
      <c r="G242" s="65"/>
      <c r="H242" s="65"/>
      <c r="I242" s="174"/>
      <c r="J242" s="65"/>
      <c r="K242" s="65"/>
      <c r="L242" s="63"/>
      <c r="M242" s="220"/>
      <c r="N242" s="44"/>
      <c r="O242" s="44"/>
      <c r="P242" s="44"/>
      <c r="Q242" s="44"/>
      <c r="R242" s="44"/>
      <c r="S242" s="44"/>
      <c r="T242" s="80"/>
      <c r="AT242" s="25" t="s">
        <v>172</v>
      </c>
      <c r="AU242" s="25" t="s">
        <v>92</v>
      </c>
    </row>
    <row r="243" spans="2:65" s="1" customFormat="1" ht="94.5">
      <c r="B243" s="43"/>
      <c r="C243" s="65"/>
      <c r="D243" s="218" t="s">
        <v>174</v>
      </c>
      <c r="E243" s="65"/>
      <c r="F243" s="221" t="s">
        <v>785</v>
      </c>
      <c r="G243" s="65"/>
      <c r="H243" s="65"/>
      <c r="I243" s="174"/>
      <c r="J243" s="65"/>
      <c r="K243" s="65"/>
      <c r="L243" s="63"/>
      <c r="M243" s="220"/>
      <c r="N243" s="44"/>
      <c r="O243" s="44"/>
      <c r="P243" s="44"/>
      <c r="Q243" s="44"/>
      <c r="R243" s="44"/>
      <c r="S243" s="44"/>
      <c r="T243" s="80"/>
      <c r="AT243" s="25" t="s">
        <v>174</v>
      </c>
      <c r="AU243" s="25" t="s">
        <v>92</v>
      </c>
    </row>
    <row r="244" spans="2:65" s="12" customFormat="1" ht="13.5">
      <c r="B244" s="222"/>
      <c r="C244" s="223"/>
      <c r="D244" s="218" t="s">
        <v>176</v>
      </c>
      <c r="E244" s="224" t="s">
        <v>50</v>
      </c>
      <c r="F244" s="225" t="s">
        <v>780</v>
      </c>
      <c r="G244" s="223"/>
      <c r="H244" s="226" t="s">
        <v>50</v>
      </c>
      <c r="I244" s="227"/>
      <c r="J244" s="223"/>
      <c r="K244" s="223"/>
      <c r="L244" s="228"/>
      <c r="M244" s="229"/>
      <c r="N244" s="230"/>
      <c r="O244" s="230"/>
      <c r="P244" s="230"/>
      <c r="Q244" s="230"/>
      <c r="R244" s="230"/>
      <c r="S244" s="230"/>
      <c r="T244" s="231"/>
      <c r="AT244" s="232" t="s">
        <v>176</v>
      </c>
      <c r="AU244" s="232" t="s">
        <v>92</v>
      </c>
      <c r="AV244" s="12" t="s">
        <v>25</v>
      </c>
      <c r="AW244" s="12" t="s">
        <v>48</v>
      </c>
      <c r="AX244" s="12" t="s">
        <v>85</v>
      </c>
      <c r="AY244" s="232" t="s">
        <v>163</v>
      </c>
    </row>
    <row r="245" spans="2:65" s="13" customFormat="1" ht="13.5">
      <c r="B245" s="233"/>
      <c r="C245" s="234"/>
      <c r="D245" s="235" t="s">
        <v>176</v>
      </c>
      <c r="E245" s="236" t="s">
        <v>50</v>
      </c>
      <c r="F245" s="237" t="s">
        <v>319</v>
      </c>
      <c r="G245" s="234"/>
      <c r="H245" s="238">
        <v>22</v>
      </c>
      <c r="I245" s="239"/>
      <c r="J245" s="234"/>
      <c r="K245" s="234"/>
      <c r="L245" s="240"/>
      <c r="M245" s="241"/>
      <c r="N245" s="242"/>
      <c r="O245" s="242"/>
      <c r="P245" s="242"/>
      <c r="Q245" s="242"/>
      <c r="R245" s="242"/>
      <c r="S245" s="242"/>
      <c r="T245" s="243"/>
      <c r="AT245" s="244" t="s">
        <v>176</v>
      </c>
      <c r="AU245" s="244" t="s">
        <v>92</v>
      </c>
      <c r="AV245" s="13" t="s">
        <v>92</v>
      </c>
      <c r="AW245" s="13" t="s">
        <v>48</v>
      </c>
      <c r="AX245" s="13" t="s">
        <v>25</v>
      </c>
      <c r="AY245" s="244" t="s">
        <v>163</v>
      </c>
    </row>
    <row r="246" spans="2:65" s="1" customFormat="1" ht="22.5" customHeight="1">
      <c r="B246" s="43"/>
      <c r="C246" s="248" t="s">
        <v>375</v>
      </c>
      <c r="D246" s="248" t="s">
        <v>239</v>
      </c>
      <c r="E246" s="249" t="s">
        <v>786</v>
      </c>
      <c r="F246" s="250" t="s">
        <v>787</v>
      </c>
      <c r="G246" s="251" t="s">
        <v>287</v>
      </c>
      <c r="H246" s="252">
        <v>16</v>
      </c>
      <c r="I246" s="253"/>
      <c r="J246" s="254">
        <f>ROUND(I246*H246,2)</f>
        <v>0</v>
      </c>
      <c r="K246" s="250" t="s">
        <v>50</v>
      </c>
      <c r="L246" s="255"/>
      <c r="M246" s="256" t="s">
        <v>50</v>
      </c>
      <c r="N246" s="257" t="s">
        <v>56</v>
      </c>
      <c r="O246" s="44"/>
      <c r="P246" s="215">
        <f>O246*H246</f>
        <v>0</v>
      </c>
      <c r="Q246" s="215">
        <v>2.1999999999999999E-2</v>
      </c>
      <c r="R246" s="215">
        <f>Q246*H246</f>
        <v>0.35199999999999998</v>
      </c>
      <c r="S246" s="215">
        <v>0</v>
      </c>
      <c r="T246" s="216">
        <f>S246*H246</f>
        <v>0</v>
      </c>
      <c r="AR246" s="25" t="s">
        <v>218</v>
      </c>
      <c r="AT246" s="25" t="s">
        <v>239</v>
      </c>
      <c r="AU246" s="25" t="s">
        <v>92</v>
      </c>
      <c r="AY246" s="25" t="s">
        <v>163</v>
      </c>
      <c r="BE246" s="217">
        <f>IF(N246="základní",J246,0)</f>
        <v>0</v>
      </c>
      <c r="BF246" s="217">
        <f>IF(N246="snížená",J246,0)</f>
        <v>0</v>
      </c>
      <c r="BG246" s="217">
        <f>IF(N246="zákl. přenesená",J246,0)</f>
        <v>0</v>
      </c>
      <c r="BH246" s="217">
        <f>IF(N246="sníž. přenesená",J246,0)</f>
        <v>0</v>
      </c>
      <c r="BI246" s="217">
        <f>IF(N246="nulová",J246,0)</f>
        <v>0</v>
      </c>
      <c r="BJ246" s="25" t="s">
        <v>25</v>
      </c>
      <c r="BK246" s="217">
        <f>ROUND(I246*H246,2)</f>
        <v>0</v>
      </c>
      <c r="BL246" s="25" t="s">
        <v>120</v>
      </c>
      <c r="BM246" s="25" t="s">
        <v>788</v>
      </c>
    </row>
    <row r="247" spans="2:65" s="1" customFormat="1" ht="27">
      <c r="B247" s="43"/>
      <c r="C247" s="65"/>
      <c r="D247" s="218" t="s">
        <v>172</v>
      </c>
      <c r="E247" s="65"/>
      <c r="F247" s="219" t="s">
        <v>789</v>
      </c>
      <c r="G247" s="65"/>
      <c r="H247" s="65"/>
      <c r="I247" s="174"/>
      <c r="J247" s="65"/>
      <c r="K247" s="65"/>
      <c r="L247" s="63"/>
      <c r="M247" s="220"/>
      <c r="N247" s="44"/>
      <c r="O247" s="44"/>
      <c r="P247" s="44"/>
      <c r="Q247" s="44"/>
      <c r="R247" s="44"/>
      <c r="S247" s="44"/>
      <c r="T247" s="80"/>
      <c r="AT247" s="25" t="s">
        <v>172</v>
      </c>
      <c r="AU247" s="25" t="s">
        <v>92</v>
      </c>
    </row>
    <row r="248" spans="2:65" s="12" customFormat="1" ht="13.5">
      <c r="B248" s="222"/>
      <c r="C248" s="223"/>
      <c r="D248" s="218" t="s">
        <v>176</v>
      </c>
      <c r="E248" s="224" t="s">
        <v>50</v>
      </c>
      <c r="F248" s="225" t="s">
        <v>290</v>
      </c>
      <c r="G248" s="223"/>
      <c r="H248" s="226" t="s">
        <v>50</v>
      </c>
      <c r="I248" s="227"/>
      <c r="J248" s="223"/>
      <c r="K248" s="223"/>
      <c r="L248" s="228"/>
      <c r="M248" s="229"/>
      <c r="N248" s="230"/>
      <c r="O248" s="230"/>
      <c r="P248" s="230"/>
      <c r="Q248" s="230"/>
      <c r="R248" s="230"/>
      <c r="S248" s="230"/>
      <c r="T248" s="231"/>
      <c r="AT248" s="232" t="s">
        <v>176</v>
      </c>
      <c r="AU248" s="232" t="s">
        <v>92</v>
      </c>
      <c r="AV248" s="12" t="s">
        <v>25</v>
      </c>
      <c r="AW248" s="12" t="s">
        <v>48</v>
      </c>
      <c r="AX248" s="12" t="s">
        <v>85</v>
      </c>
      <c r="AY248" s="232" t="s">
        <v>163</v>
      </c>
    </row>
    <row r="249" spans="2:65" s="13" customFormat="1" ht="13.5">
      <c r="B249" s="233"/>
      <c r="C249" s="234"/>
      <c r="D249" s="218" t="s">
        <v>176</v>
      </c>
      <c r="E249" s="245" t="s">
        <v>50</v>
      </c>
      <c r="F249" s="246" t="s">
        <v>269</v>
      </c>
      <c r="G249" s="234"/>
      <c r="H249" s="247">
        <v>16</v>
      </c>
      <c r="I249" s="239"/>
      <c r="J249" s="234"/>
      <c r="K249" s="234"/>
      <c r="L249" s="240"/>
      <c r="M249" s="241"/>
      <c r="N249" s="242"/>
      <c r="O249" s="242"/>
      <c r="P249" s="242"/>
      <c r="Q249" s="242"/>
      <c r="R249" s="242"/>
      <c r="S249" s="242"/>
      <c r="T249" s="243"/>
      <c r="AT249" s="244" t="s">
        <v>176</v>
      </c>
      <c r="AU249" s="244" t="s">
        <v>92</v>
      </c>
      <c r="AV249" s="13" t="s">
        <v>92</v>
      </c>
      <c r="AW249" s="13" t="s">
        <v>48</v>
      </c>
      <c r="AX249" s="13" t="s">
        <v>25</v>
      </c>
      <c r="AY249" s="244" t="s">
        <v>163</v>
      </c>
    </row>
    <row r="250" spans="2:65" s="11" customFormat="1" ht="29.85" customHeight="1">
      <c r="B250" s="189"/>
      <c r="C250" s="190"/>
      <c r="D250" s="203" t="s">
        <v>84</v>
      </c>
      <c r="E250" s="204" t="s">
        <v>346</v>
      </c>
      <c r="F250" s="204" t="s">
        <v>347</v>
      </c>
      <c r="G250" s="190"/>
      <c r="H250" s="190"/>
      <c r="I250" s="193"/>
      <c r="J250" s="205">
        <f>BK250</f>
        <v>0</v>
      </c>
      <c r="K250" s="190"/>
      <c r="L250" s="195"/>
      <c r="M250" s="196"/>
      <c r="N250" s="197"/>
      <c r="O250" s="197"/>
      <c r="P250" s="198">
        <f>SUM(P251:P400)</f>
        <v>0</v>
      </c>
      <c r="Q250" s="197"/>
      <c r="R250" s="198">
        <f>SUM(R251:R400)</f>
        <v>0</v>
      </c>
      <c r="S250" s="197"/>
      <c r="T250" s="199">
        <f>SUM(T251:T400)</f>
        <v>370.30875000000003</v>
      </c>
      <c r="AR250" s="200" t="s">
        <v>25</v>
      </c>
      <c r="AT250" s="201" t="s">
        <v>84</v>
      </c>
      <c r="AU250" s="201" t="s">
        <v>25</v>
      </c>
      <c r="AY250" s="200" t="s">
        <v>163</v>
      </c>
      <c r="BK250" s="202">
        <f>SUM(BK251:BK400)</f>
        <v>0</v>
      </c>
    </row>
    <row r="251" spans="2:65" s="1" customFormat="1" ht="22.5" customHeight="1">
      <c r="B251" s="43"/>
      <c r="C251" s="206" t="s">
        <v>384</v>
      </c>
      <c r="D251" s="206" t="s">
        <v>166</v>
      </c>
      <c r="E251" s="207" t="s">
        <v>349</v>
      </c>
      <c r="F251" s="208" t="s">
        <v>350</v>
      </c>
      <c r="G251" s="209" t="s">
        <v>198</v>
      </c>
      <c r="H251" s="210">
        <v>11.25</v>
      </c>
      <c r="I251" s="211"/>
      <c r="J251" s="212">
        <f>ROUND(I251*H251,2)</f>
        <v>0</v>
      </c>
      <c r="K251" s="208" t="s">
        <v>170</v>
      </c>
      <c r="L251" s="63"/>
      <c r="M251" s="213" t="s">
        <v>50</v>
      </c>
      <c r="N251" s="214" t="s">
        <v>56</v>
      </c>
      <c r="O251" s="44"/>
      <c r="P251" s="215">
        <f>O251*H251</f>
        <v>0</v>
      </c>
      <c r="Q251" s="215">
        <v>0</v>
      </c>
      <c r="R251" s="215">
        <f>Q251*H251</f>
        <v>0</v>
      </c>
      <c r="S251" s="215">
        <v>0.505</v>
      </c>
      <c r="T251" s="216">
        <f>S251*H251</f>
        <v>5.6812500000000004</v>
      </c>
      <c r="AR251" s="25" t="s">
        <v>120</v>
      </c>
      <c r="AT251" s="25" t="s">
        <v>166</v>
      </c>
      <c r="AU251" s="25" t="s">
        <v>92</v>
      </c>
      <c r="AY251" s="25" t="s">
        <v>163</v>
      </c>
      <c r="BE251" s="217">
        <f>IF(N251="základní",J251,0)</f>
        <v>0</v>
      </c>
      <c r="BF251" s="217">
        <f>IF(N251="snížená",J251,0)</f>
        <v>0</v>
      </c>
      <c r="BG251" s="217">
        <f>IF(N251="zákl. přenesená",J251,0)</f>
        <v>0</v>
      </c>
      <c r="BH251" s="217">
        <f>IF(N251="sníž. přenesená",J251,0)</f>
        <v>0</v>
      </c>
      <c r="BI251" s="217">
        <f>IF(N251="nulová",J251,0)</f>
        <v>0</v>
      </c>
      <c r="BJ251" s="25" t="s">
        <v>25</v>
      </c>
      <c r="BK251" s="217">
        <f>ROUND(I251*H251,2)</f>
        <v>0</v>
      </c>
      <c r="BL251" s="25" t="s">
        <v>120</v>
      </c>
      <c r="BM251" s="25" t="s">
        <v>351</v>
      </c>
    </row>
    <row r="252" spans="2:65" s="1" customFormat="1" ht="40.5">
      <c r="B252" s="43"/>
      <c r="C252" s="65"/>
      <c r="D252" s="218" t="s">
        <v>172</v>
      </c>
      <c r="E252" s="65"/>
      <c r="F252" s="219" t="s">
        <v>352</v>
      </c>
      <c r="G252" s="65"/>
      <c r="H252" s="65"/>
      <c r="I252" s="174"/>
      <c r="J252" s="65"/>
      <c r="K252" s="65"/>
      <c r="L252" s="63"/>
      <c r="M252" s="220"/>
      <c r="N252" s="44"/>
      <c r="O252" s="44"/>
      <c r="P252" s="44"/>
      <c r="Q252" s="44"/>
      <c r="R252" s="44"/>
      <c r="S252" s="44"/>
      <c r="T252" s="80"/>
      <c r="AT252" s="25" t="s">
        <v>172</v>
      </c>
      <c r="AU252" s="25" t="s">
        <v>92</v>
      </c>
    </row>
    <row r="253" spans="2:65" s="1" customFormat="1" ht="175.5">
      <c r="B253" s="43"/>
      <c r="C253" s="65"/>
      <c r="D253" s="218" t="s">
        <v>174</v>
      </c>
      <c r="E253" s="65"/>
      <c r="F253" s="221" t="s">
        <v>353</v>
      </c>
      <c r="G253" s="65"/>
      <c r="H253" s="65"/>
      <c r="I253" s="174"/>
      <c r="J253" s="65"/>
      <c r="K253" s="65"/>
      <c r="L253" s="63"/>
      <c r="M253" s="220"/>
      <c r="N253" s="44"/>
      <c r="O253" s="44"/>
      <c r="P253" s="44"/>
      <c r="Q253" s="44"/>
      <c r="R253" s="44"/>
      <c r="S253" s="44"/>
      <c r="T253" s="80"/>
      <c r="AT253" s="25" t="s">
        <v>174</v>
      </c>
      <c r="AU253" s="25" t="s">
        <v>92</v>
      </c>
    </row>
    <row r="254" spans="2:65" s="12" customFormat="1" ht="13.5">
      <c r="B254" s="222"/>
      <c r="C254" s="223"/>
      <c r="D254" s="218" t="s">
        <v>176</v>
      </c>
      <c r="E254" s="224" t="s">
        <v>50</v>
      </c>
      <c r="F254" s="225" t="s">
        <v>382</v>
      </c>
      <c r="G254" s="223"/>
      <c r="H254" s="226" t="s">
        <v>50</v>
      </c>
      <c r="I254" s="227"/>
      <c r="J254" s="223"/>
      <c r="K254" s="223"/>
      <c r="L254" s="228"/>
      <c r="M254" s="229"/>
      <c r="N254" s="230"/>
      <c r="O254" s="230"/>
      <c r="P254" s="230"/>
      <c r="Q254" s="230"/>
      <c r="R254" s="230"/>
      <c r="S254" s="230"/>
      <c r="T254" s="231"/>
      <c r="AT254" s="232" t="s">
        <v>176</v>
      </c>
      <c r="AU254" s="232" t="s">
        <v>92</v>
      </c>
      <c r="AV254" s="12" t="s">
        <v>25</v>
      </c>
      <c r="AW254" s="12" t="s">
        <v>48</v>
      </c>
      <c r="AX254" s="12" t="s">
        <v>85</v>
      </c>
      <c r="AY254" s="232" t="s">
        <v>163</v>
      </c>
    </row>
    <row r="255" spans="2:65" s="13" customFormat="1" ht="13.5">
      <c r="B255" s="233"/>
      <c r="C255" s="234"/>
      <c r="D255" s="235" t="s">
        <v>176</v>
      </c>
      <c r="E255" s="236" t="s">
        <v>50</v>
      </c>
      <c r="F255" s="237" t="s">
        <v>790</v>
      </c>
      <c r="G255" s="234"/>
      <c r="H255" s="238">
        <v>11.25</v>
      </c>
      <c r="I255" s="239"/>
      <c r="J255" s="234"/>
      <c r="K255" s="234"/>
      <c r="L255" s="240"/>
      <c r="M255" s="241"/>
      <c r="N255" s="242"/>
      <c r="O255" s="242"/>
      <c r="P255" s="242"/>
      <c r="Q255" s="242"/>
      <c r="R255" s="242"/>
      <c r="S255" s="242"/>
      <c r="T255" s="243"/>
      <c r="AT255" s="244" t="s">
        <v>176</v>
      </c>
      <c r="AU255" s="244" t="s">
        <v>92</v>
      </c>
      <c r="AV255" s="13" t="s">
        <v>92</v>
      </c>
      <c r="AW255" s="13" t="s">
        <v>48</v>
      </c>
      <c r="AX255" s="13" t="s">
        <v>85</v>
      </c>
      <c r="AY255" s="244" t="s">
        <v>163</v>
      </c>
    </row>
    <row r="256" spans="2:65" s="1" customFormat="1" ht="22.5" customHeight="1">
      <c r="B256" s="43"/>
      <c r="C256" s="206" t="s">
        <v>390</v>
      </c>
      <c r="D256" s="206" t="s">
        <v>166</v>
      </c>
      <c r="E256" s="207" t="s">
        <v>791</v>
      </c>
      <c r="F256" s="208" t="s">
        <v>792</v>
      </c>
      <c r="G256" s="209" t="s">
        <v>198</v>
      </c>
      <c r="H256" s="210">
        <v>75</v>
      </c>
      <c r="I256" s="211"/>
      <c r="J256" s="212">
        <f>ROUND(I256*H256,2)</f>
        <v>0</v>
      </c>
      <c r="K256" s="208" t="s">
        <v>170</v>
      </c>
      <c r="L256" s="63"/>
      <c r="M256" s="213" t="s">
        <v>50</v>
      </c>
      <c r="N256" s="214" t="s">
        <v>56</v>
      </c>
      <c r="O256" s="44"/>
      <c r="P256" s="215">
        <f>O256*H256</f>
        <v>0</v>
      </c>
      <c r="Q256" s="215">
        <v>0</v>
      </c>
      <c r="R256" s="215">
        <f>Q256*H256</f>
        <v>0</v>
      </c>
      <c r="S256" s="215">
        <v>0.32</v>
      </c>
      <c r="T256" s="216">
        <f>S256*H256</f>
        <v>24</v>
      </c>
      <c r="AR256" s="25" t="s">
        <v>120</v>
      </c>
      <c r="AT256" s="25" t="s">
        <v>166</v>
      </c>
      <c r="AU256" s="25" t="s">
        <v>92</v>
      </c>
      <c r="AY256" s="25" t="s">
        <v>163</v>
      </c>
      <c r="BE256" s="217">
        <f>IF(N256="základní",J256,0)</f>
        <v>0</v>
      </c>
      <c r="BF256" s="217">
        <f>IF(N256="snížená",J256,0)</f>
        <v>0</v>
      </c>
      <c r="BG256" s="217">
        <f>IF(N256="zákl. přenesená",J256,0)</f>
        <v>0</v>
      </c>
      <c r="BH256" s="217">
        <f>IF(N256="sníž. přenesená",J256,0)</f>
        <v>0</v>
      </c>
      <c r="BI256" s="217">
        <f>IF(N256="nulová",J256,0)</f>
        <v>0</v>
      </c>
      <c r="BJ256" s="25" t="s">
        <v>25</v>
      </c>
      <c r="BK256" s="217">
        <f>ROUND(I256*H256,2)</f>
        <v>0</v>
      </c>
      <c r="BL256" s="25" t="s">
        <v>120</v>
      </c>
      <c r="BM256" s="25" t="s">
        <v>793</v>
      </c>
    </row>
    <row r="257" spans="2:65" s="1" customFormat="1" ht="54">
      <c r="B257" s="43"/>
      <c r="C257" s="65"/>
      <c r="D257" s="218" t="s">
        <v>172</v>
      </c>
      <c r="E257" s="65"/>
      <c r="F257" s="219" t="s">
        <v>794</v>
      </c>
      <c r="G257" s="65"/>
      <c r="H257" s="65"/>
      <c r="I257" s="174"/>
      <c r="J257" s="65"/>
      <c r="K257" s="65"/>
      <c r="L257" s="63"/>
      <c r="M257" s="220"/>
      <c r="N257" s="44"/>
      <c r="O257" s="44"/>
      <c r="P257" s="44"/>
      <c r="Q257" s="44"/>
      <c r="R257" s="44"/>
      <c r="S257" s="44"/>
      <c r="T257" s="80"/>
      <c r="AT257" s="25" t="s">
        <v>172</v>
      </c>
      <c r="AU257" s="25" t="s">
        <v>92</v>
      </c>
    </row>
    <row r="258" spans="2:65" s="1" customFormat="1" ht="175.5">
      <c r="B258" s="43"/>
      <c r="C258" s="65"/>
      <c r="D258" s="218" t="s">
        <v>174</v>
      </c>
      <c r="E258" s="65"/>
      <c r="F258" s="221" t="s">
        <v>353</v>
      </c>
      <c r="G258" s="65"/>
      <c r="H258" s="65"/>
      <c r="I258" s="174"/>
      <c r="J258" s="65"/>
      <c r="K258" s="65"/>
      <c r="L258" s="63"/>
      <c r="M258" s="220"/>
      <c r="N258" s="44"/>
      <c r="O258" s="44"/>
      <c r="P258" s="44"/>
      <c r="Q258" s="44"/>
      <c r="R258" s="44"/>
      <c r="S258" s="44"/>
      <c r="T258" s="80"/>
      <c r="AT258" s="25" t="s">
        <v>174</v>
      </c>
      <c r="AU258" s="25" t="s">
        <v>92</v>
      </c>
    </row>
    <row r="259" spans="2:65" s="12" customFormat="1" ht="13.5">
      <c r="B259" s="222"/>
      <c r="C259" s="223"/>
      <c r="D259" s="218" t="s">
        <v>176</v>
      </c>
      <c r="E259" s="224" t="s">
        <v>50</v>
      </c>
      <c r="F259" s="225" t="s">
        <v>364</v>
      </c>
      <c r="G259" s="223"/>
      <c r="H259" s="226" t="s">
        <v>50</v>
      </c>
      <c r="I259" s="227"/>
      <c r="J259" s="223"/>
      <c r="K259" s="223"/>
      <c r="L259" s="228"/>
      <c r="M259" s="229"/>
      <c r="N259" s="230"/>
      <c r="O259" s="230"/>
      <c r="P259" s="230"/>
      <c r="Q259" s="230"/>
      <c r="R259" s="230"/>
      <c r="S259" s="230"/>
      <c r="T259" s="231"/>
      <c r="AT259" s="232" t="s">
        <v>176</v>
      </c>
      <c r="AU259" s="232" t="s">
        <v>92</v>
      </c>
      <c r="AV259" s="12" t="s">
        <v>25</v>
      </c>
      <c r="AW259" s="12" t="s">
        <v>48</v>
      </c>
      <c r="AX259" s="12" t="s">
        <v>85</v>
      </c>
      <c r="AY259" s="232" t="s">
        <v>163</v>
      </c>
    </row>
    <row r="260" spans="2:65" s="13" customFormat="1" ht="13.5">
      <c r="B260" s="233"/>
      <c r="C260" s="234"/>
      <c r="D260" s="235" t="s">
        <v>176</v>
      </c>
      <c r="E260" s="236" t="s">
        <v>50</v>
      </c>
      <c r="F260" s="237" t="s">
        <v>795</v>
      </c>
      <c r="G260" s="234"/>
      <c r="H260" s="238">
        <v>75</v>
      </c>
      <c r="I260" s="239"/>
      <c r="J260" s="234"/>
      <c r="K260" s="234"/>
      <c r="L260" s="240"/>
      <c r="M260" s="241"/>
      <c r="N260" s="242"/>
      <c r="O260" s="242"/>
      <c r="P260" s="242"/>
      <c r="Q260" s="242"/>
      <c r="R260" s="242"/>
      <c r="S260" s="242"/>
      <c r="T260" s="243"/>
      <c r="AT260" s="244" t="s">
        <v>176</v>
      </c>
      <c r="AU260" s="244" t="s">
        <v>92</v>
      </c>
      <c r="AV260" s="13" t="s">
        <v>92</v>
      </c>
      <c r="AW260" s="13" t="s">
        <v>48</v>
      </c>
      <c r="AX260" s="13" t="s">
        <v>85</v>
      </c>
      <c r="AY260" s="244" t="s">
        <v>163</v>
      </c>
    </row>
    <row r="261" spans="2:65" s="1" customFormat="1" ht="22.5" customHeight="1">
      <c r="B261" s="43"/>
      <c r="C261" s="206" t="s">
        <v>397</v>
      </c>
      <c r="D261" s="206" t="s">
        <v>166</v>
      </c>
      <c r="E261" s="207" t="s">
        <v>357</v>
      </c>
      <c r="F261" s="208" t="s">
        <v>358</v>
      </c>
      <c r="G261" s="209" t="s">
        <v>198</v>
      </c>
      <c r="H261" s="210">
        <v>175.3</v>
      </c>
      <c r="I261" s="211"/>
      <c r="J261" s="212">
        <f>ROUND(I261*H261,2)</f>
        <v>0</v>
      </c>
      <c r="K261" s="208" t="s">
        <v>170</v>
      </c>
      <c r="L261" s="63"/>
      <c r="M261" s="213" t="s">
        <v>50</v>
      </c>
      <c r="N261" s="214" t="s">
        <v>56</v>
      </c>
      <c r="O261" s="44"/>
      <c r="P261" s="215">
        <f>O261*H261</f>
        <v>0</v>
      </c>
      <c r="Q261" s="215">
        <v>0</v>
      </c>
      <c r="R261" s="215">
        <f>Q261*H261</f>
        <v>0</v>
      </c>
      <c r="S261" s="215">
        <v>0.185</v>
      </c>
      <c r="T261" s="216">
        <f>S261*H261</f>
        <v>32.430500000000002</v>
      </c>
      <c r="AR261" s="25" t="s">
        <v>120</v>
      </c>
      <c r="AT261" s="25" t="s">
        <v>166</v>
      </c>
      <c r="AU261" s="25" t="s">
        <v>92</v>
      </c>
      <c r="AY261" s="25" t="s">
        <v>163</v>
      </c>
      <c r="BE261" s="217">
        <f>IF(N261="základní",J261,0)</f>
        <v>0</v>
      </c>
      <c r="BF261" s="217">
        <f>IF(N261="snížená",J261,0)</f>
        <v>0</v>
      </c>
      <c r="BG261" s="217">
        <f>IF(N261="zákl. přenesená",J261,0)</f>
        <v>0</v>
      </c>
      <c r="BH261" s="217">
        <f>IF(N261="sníž. přenesená",J261,0)</f>
        <v>0</v>
      </c>
      <c r="BI261" s="217">
        <f>IF(N261="nulová",J261,0)</f>
        <v>0</v>
      </c>
      <c r="BJ261" s="25" t="s">
        <v>25</v>
      </c>
      <c r="BK261" s="217">
        <f>ROUND(I261*H261,2)</f>
        <v>0</v>
      </c>
      <c r="BL261" s="25" t="s">
        <v>120</v>
      </c>
      <c r="BM261" s="25" t="s">
        <v>359</v>
      </c>
    </row>
    <row r="262" spans="2:65" s="1" customFormat="1" ht="40.5">
      <c r="B262" s="43"/>
      <c r="C262" s="65"/>
      <c r="D262" s="218" t="s">
        <v>172</v>
      </c>
      <c r="E262" s="65"/>
      <c r="F262" s="219" t="s">
        <v>360</v>
      </c>
      <c r="G262" s="65"/>
      <c r="H262" s="65"/>
      <c r="I262" s="174"/>
      <c r="J262" s="65"/>
      <c r="K262" s="65"/>
      <c r="L262" s="63"/>
      <c r="M262" s="220"/>
      <c r="N262" s="44"/>
      <c r="O262" s="44"/>
      <c r="P262" s="44"/>
      <c r="Q262" s="44"/>
      <c r="R262" s="44"/>
      <c r="S262" s="44"/>
      <c r="T262" s="80"/>
      <c r="AT262" s="25" t="s">
        <v>172</v>
      </c>
      <c r="AU262" s="25" t="s">
        <v>92</v>
      </c>
    </row>
    <row r="263" spans="2:65" s="1" customFormat="1" ht="256.5">
      <c r="B263" s="43"/>
      <c r="C263" s="65"/>
      <c r="D263" s="218" t="s">
        <v>174</v>
      </c>
      <c r="E263" s="65"/>
      <c r="F263" s="221" t="s">
        <v>361</v>
      </c>
      <c r="G263" s="65"/>
      <c r="H263" s="65"/>
      <c r="I263" s="174"/>
      <c r="J263" s="65"/>
      <c r="K263" s="65"/>
      <c r="L263" s="63"/>
      <c r="M263" s="220"/>
      <c r="N263" s="44"/>
      <c r="O263" s="44"/>
      <c r="P263" s="44"/>
      <c r="Q263" s="44"/>
      <c r="R263" s="44"/>
      <c r="S263" s="44"/>
      <c r="T263" s="80"/>
      <c r="AT263" s="25" t="s">
        <v>174</v>
      </c>
      <c r="AU263" s="25" t="s">
        <v>92</v>
      </c>
    </row>
    <row r="264" spans="2:65" s="12" customFormat="1" ht="13.5">
      <c r="B264" s="222"/>
      <c r="C264" s="223"/>
      <c r="D264" s="218" t="s">
        <v>176</v>
      </c>
      <c r="E264" s="224" t="s">
        <v>50</v>
      </c>
      <c r="F264" s="225" t="s">
        <v>380</v>
      </c>
      <c r="G264" s="223"/>
      <c r="H264" s="226" t="s">
        <v>50</v>
      </c>
      <c r="I264" s="227"/>
      <c r="J264" s="223"/>
      <c r="K264" s="223"/>
      <c r="L264" s="228"/>
      <c r="M264" s="229"/>
      <c r="N264" s="230"/>
      <c r="O264" s="230"/>
      <c r="P264" s="230"/>
      <c r="Q264" s="230"/>
      <c r="R264" s="230"/>
      <c r="S264" s="230"/>
      <c r="T264" s="231"/>
      <c r="AT264" s="232" t="s">
        <v>176</v>
      </c>
      <c r="AU264" s="232" t="s">
        <v>92</v>
      </c>
      <c r="AV264" s="12" t="s">
        <v>25</v>
      </c>
      <c r="AW264" s="12" t="s">
        <v>48</v>
      </c>
      <c r="AX264" s="12" t="s">
        <v>85</v>
      </c>
      <c r="AY264" s="232" t="s">
        <v>163</v>
      </c>
    </row>
    <row r="265" spans="2:65" s="13" customFormat="1" ht="13.5">
      <c r="B265" s="233"/>
      <c r="C265" s="234"/>
      <c r="D265" s="218" t="s">
        <v>176</v>
      </c>
      <c r="E265" s="245" t="s">
        <v>50</v>
      </c>
      <c r="F265" s="246" t="s">
        <v>284</v>
      </c>
      <c r="G265" s="234"/>
      <c r="H265" s="247">
        <v>17</v>
      </c>
      <c r="I265" s="239"/>
      <c r="J265" s="234"/>
      <c r="K265" s="234"/>
      <c r="L265" s="240"/>
      <c r="M265" s="241"/>
      <c r="N265" s="242"/>
      <c r="O265" s="242"/>
      <c r="P265" s="242"/>
      <c r="Q265" s="242"/>
      <c r="R265" s="242"/>
      <c r="S265" s="242"/>
      <c r="T265" s="243"/>
      <c r="AT265" s="244" t="s">
        <v>176</v>
      </c>
      <c r="AU265" s="244" t="s">
        <v>92</v>
      </c>
      <c r="AV265" s="13" t="s">
        <v>92</v>
      </c>
      <c r="AW265" s="13" t="s">
        <v>48</v>
      </c>
      <c r="AX265" s="13" t="s">
        <v>85</v>
      </c>
      <c r="AY265" s="244" t="s">
        <v>163</v>
      </c>
    </row>
    <row r="266" spans="2:65" s="12" customFormat="1" ht="13.5">
      <c r="B266" s="222"/>
      <c r="C266" s="223"/>
      <c r="D266" s="218" t="s">
        <v>176</v>
      </c>
      <c r="E266" s="224" t="s">
        <v>50</v>
      </c>
      <c r="F266" s="225" t="s">
        <v>382</v>
      </c>
      <c r="G266" s="223"/>
      <c r="H266" s="226" t="s">
        <v>50</v>
      </c>
      <c r="I266" s="227"/>
      <c r="J266" s="223"/>
      <c r="K266" s="223"/>
      <c r="L266" s="228"/>
      <c r="M266" s="229"/>
      <c r="N266" s="230"/>
      <c r="O266" s="230"/>
      <c r="P266" s="230"/>
      <c r="Q266" s="230"/>
      <c r="R266" s="230"/>
      <c r="S266" s="230"/>
      <c r="T266" s="231"/>
      <c r="AT266" s="232" t="s">
        <v>176</v>
      </c>
      <c r="AU266" s="232" t="s">
        <v>92</v>
      </c>
      <c r="AV266" s="12" t="s">
        <v>25</v>
      </c>
      <c r="AW266" s="12" t="s">
        <v>48</v>
      </c>
      <c r="AX266" s="12" t="s">
        <v>85</v>
      </c>
      <c r="AY266" s="232" t="s">
        <v>163</v>
      </c>
    </row>
    <row r="267" spans="2:65" s="13" customFormat="1" ht="13.5">
      <c r="B267" s="233"/>
      <c r="C267" s="234"/>
      <c r="D267" s="218" t="s">
        <v>176</v>
      </c>
      <c r="E267" s="245" t="s">
        <v>50</v>
      </c>
      <c r="F267" s="246" t="s">
        <v>796</v>
      </c>
      <c r="G267" s="234"/>
      <c r="H267" s="247">
        <v>15.75</v>
      </c>
      <c r="I267" s="239"/>
      <c r="J267" s="234"/>
      <c r="K267" s="234"/>
      <c r="L267" s="240"/>
      <c r="M267" s="241"/>
      <c r="N267" s="242"/>
      <c r="O267" s="242"/>
      <c r="P267" s="242"/>
      <c r="Q267" s="242"/>
      <c r="R267" s="242"/>
      <c r="S267" s="242"/>
      <c r="T267" s="243"/>
      <c r="AT267" s="244" t="s">
        <v>176</v>
      </c>
      <c r="AU267" s="244" t="s">
        <v>92</v>
      </c>
      <c r="AV267" s="13" t="s">
        <v>92</v>
      </c>
      <c r="AW267" s="13" t="s">
        <v>48</v>
      </c>
      <c r="AX267" s="13" t="s">
        <v>85</v>
      </c>
      <c r="AY267" s="244" t="s">
        <v>163</v>
      </c>
    </row>
    <row r="268" spans="2:65" s="12" customFormat="1" ht="13.5">
      <c r="B268" s="222"/>
      <c r="C268" s="223"/>
      <c r="D268" s="218" t="s">
        <v>176</v>
      </c>
      <c r="E268" s="224" t="s">
        <v>50</v>
      </c>
      <c r="F268" s="225" t="s">
        <v>317</v>
      </c>
      <c r="G268" s="223"/>
      <c r="H268" s="226" t="s">
        <v>50</v>
      </c>
      <c r="I268" s="227"/>
      <c r="J268" s="223"/>
      <c r="K268" s="223"/>
      <c r="L268" s="228"/>
      <c r="M268" s="229"/>
      <c r="N268" s="230"/>
      <c r="O268" s="230"/>
      <c r="P268" s="230"/>
      <c r="Q268" s="230"/>
      <c r="R268" s="230"/>
      <c r="S268" s="230"/>
      <c r="T268" s="231"/>
      <c r="AT268" s="232" t="s">
        <v>176</v>
      </c>
      <c r="AU268" s="232" t="s">
        <v>92</v>
      </c>
      <c r="AV268" s="12" t="s">
        <v>25</v>
      </c>
      <c r="AW268" s="12" t="s">
        <v>48</v>
      </c>
      <c r="AX268" s="12" t="s">
        <v>85</v>
      </c>
      <c r="AY268" s="232" t="s">
        <v>163</v>
      </c>
    </row>
    <row r="269" spans="2:65" s="13" customFormat="1" ht="13.5">
      <c r="B269" s="233"/>
      <c r="C269" s="234"/>
      <c r="D269" s="218" t="s">
        <v>176</v>
      </c>
      <c r="E269" s="245" t="s">
        <v>50</v>
      </c>
      <c r="F269" s="246" t="s">
        <v>797</v>
      </c>
      <c r="G269" s="234"/>
      <c r="H269" s="247">
        <v>81.3</v>
      </c>
      <c r="I269" s="239"/>
      <c r="J269" s="234"/>
      <c r="K269" s="234"/>
      <c r="L269" s="240"/>
      <c r="M269" s="241"/>
      <c r="N269" s="242"/>
      <c r="O269" s="242"/>
      <c r="P269" s="242"/>
      <c r="Q269" s="242"/>
      <c r="R269" s="242"/>
      <c r="S269" s="242"/>
      <c r="T269" s="243"/>
      <c r="AT269" s="244" t="s">
        <v>176</v>
      </c>
      <c r="AU269" s="244" t="s">
        <v>92</v>
      </c>
      <c r="AV269" s="13" t="s">
        <v>92</v>
      </c>
      <c r="AW269" s="13" t="s">
        <v>48</v>
      </c>
      <c r="AX269" s="13" t="s">
        <v>85</v>
      </c>
      <c r="AY269" s="244" t="s">
        <v>163</v>
      </c>
    </row>
    <row r="270" spans="2:65" s="12" customFormat="1" ht="13.5">
      <c r="B270" s="222"/>
      <c r="C270" s="223"/>
      <c r="D270" s="218" t="s">
        <v>176</v>
      </c>
      <c r="E270" s="224" t="s">
        <v>50</v>
      </c>
      <c r="F270" s="225" t="s">
        <v>276</v>
      </c>
      <c r="G270" s="223"/>
      <c r="H270" s="226" t="s">
        <v>50</v>
      </c>
      <c r="I270" s="227"/>
      <c r="J270" s="223"/>
      <c r="K270" s="223"/>
      <c r="L270" s="228"/>
      <c r="M270" s="229"/>
      <c r="N270" s="230"/>
      <c r="O270" s="230"/>
      <c r="P270" s="230"/>
      <c r="Q270" s="230"/>
      <c r="R270" s="230"/>
      <c r="S270" s="230"/>
      <c r="T270" s="231"/>
      <c r="AT270" s="232" t="s">
        <v>176</v>
      </c>
      <c r="AU270" s="232" t="s">
        <v>92</v>
      </c>
      <c r="AV270" s="12" t="s">
        <v>25</v>
      </c>
      <c r="AW270" s="12" t="s">
        <v>48</v>
      </c>
      <c r="AX270" s="12" t="s">
        <v>85</v>
      </c>
      <c r="AY270" s="232" t="s">
        <v>163</v>
      </c>
    </row>
    <row r="271" spans="2:65" s="13" customFormat="1" ht="13.5">
      <c r="B271" s="233"/>
      <c r="C271" s="234"/>
      <c r="D271" s="235" t="s">
        <v>176</v>
      </c>
      <c r="E271" s="236" t="s">
        <v>50</v>
      </c>
      <c r="F271" s="237" t="s">
        <v>798</v>
      </c>
      <c r="G271" s="234"/>
      <c r="H271" s="238">
        <v>61.25</v>
      </c>
      <c r="I271" s="239"/>
      <c r="J271" s="234"/>
      <c r="K271" s="234"/>
      <c r="L271" s="240"/>
      <c r="M271" s="241"/>
      <c r="N271" s="242"/>
      <c r="O271" s="242"/>
      <c r="P271" s="242"/>
      <c r="Q271" s="242"/>
      <c r="R271" s="242"/>
      <c r="S271" s="242"/>
      <c r="T271" s="243"/>
      <c r="AT271" s="244" t="s">
        <v>176</v>
      </c>
      <c r="AU271" s="244" t="s">
        <v>92</v>
      </c>
      <c r="AV271" s="13" t="s">
        <v>92</v>
      </c>
      <c r="AW271" s="13" t="s">
        <v>48</v>
      </c>
      <c r="AX271" s="13" t="s">
        <v>85</v>
      </c>
      <c r="AY271" s="244" t="s">
        <v>163</v>
      </c>
    </row>
    <row r="272" spans="2:65" s="1" customFormat="1" ht="22.5" customHeight="1">
      <c r="B272" s="43"/>
      <c r="C272" s="206" t="s">
        <v>411</v>
      </c>
      <c r="D272" s="206" t="s">
        <v>166</v>
      </c>
      <c r="E272" s="207" t="s">
        <v>799</v>
      </c>
      <c r="F272" s="208" t="s">
        <v>800</v>
      </c>
      <c r="G272" s="209" t="s">
        <v>198</v>
      </c>
      <c r="H272" s="210">
        <v>17</v>
      </c>
      <c r="I272" s="211"/>
      <c r="J272" s="212">
        <f>ROUND(I272*H272,2)</f>
        <v>0</v>
      </c>
      <c r="K272" s="208" t="s">
        <v>170</v>
      </c>
      <c r="L272" s="63"/>
      <c r="M272" s="213" t="s">
        <v>50</v>
      </c>
      <c r="N272" s="214" t="s">
        <v>56</v>
      </c>
      <c r="O272" s="44"/>
      <c r="P272" s="215">
        <f>O272*H272</f>
        <v>0</v>
      </c>
      <c r="Q272" s="215">
        <v>0</v>
      </c>
      <c r="R272" s="215">
        <f>Q272*H272</f>
        <v>0</v>
      </c>
      <c r="S272" s="215">
        <v>0.18099999999999999</v>
      </c>
      <c r="T272" s="216">
        <f>S272*H272</f>
        <v>3.077</v>
      </c>
      <c r="AR272" s="25" t="s">
        <v>120</v>
      </c>
      <c r="AT272" s="25" t="s">
        <v>166</v>
      </c>
      <c r="AU272" s="25" t="s">
        <v>92</v>
      </c>
      <c r="AY272" s="25" t="s">
        <v>163</v>
      </c>
      <c r="BE272" s="217">
        <f>IF(N272="základní",J272,0)</f>
        <v>0</v>
      </c>
      <c r="BF272" s="217">
        <f>IF(N272="snížená",J272,0)</f>
        <v>0</v>
      </c>
      <c r="BG272" s="217">
        <f>IF(N272="zákl. přenesená",J272,0)</f>
        <v>0</v>
      </c>
      <c r="BH272" s="217">
        <f>IF(N272="sníž. přenesená",J272,0)</f>
        <v>0</v>
      </c>
      <c r="BI272" s="217">
        <f>IF(N272="nulová",J272,0)</f>
        <v>0</v>
      </c>
      <c r="BJ272" s="25" t="s">
        <v>25</v>
      </c>
      <c r="BK272" s="217">
        <f>ROUND(I272*H272,2)</f>
        <v>0</v>
      </c>
      <c r="BL272" s="25" t="s">
        <v>120</v>
      </c>
      <c r="BM272" s="25" t="s">
        <v>801</v>
      </c>
    </row>
    <row r="273" spans="2:65" s="1" customFormat="1" ht="40.5">
      <c r="B273" s="43"/>
      <c r="C273" s="65"/>
      <c r="D273" s="218" t="s">
        <v>172</v>
      </c>
      <c r="E273" s="65"/>
      <c r="F273" s="219" t="s">
        <v>802</v>
      </c>
      <c r="G273" s="65"/>
      <c r="H273" s="65"/>
      <c r="I273" s="174"/>
      <c r="J273" s="65"/>
      <c r="K273" s="65"/>
      <c r="L273" s="63"/>
      <c r="M273" s="220"/>
      <c r="N273" s="44"/>
      <c r="O273" s="44"/>
      <c r="P273" s="44"/>
      <c r="Q273" s="44"/>
      <c r="R273" s="44"/>
      <c r="S273" s="44"/>
      <c r="T273" s="80"/>
      <c r="AT273" s="25" t="s">
        <v>172</v>
      </c>
      <c r="AU273" s="25" t="s">
        <v>92</v>
      </c>
    </row>
    <row r="274" spans="2:65" s="1" customFormat="1" ht="256.5">
      <c r="B274" s="43"/>
      <c r="C274" s="65"/>
      <c r="D274" s="218" t="s">
        <v>174</v>
      </c>
      <c r="E274" s="65"/>
      <c r="F274" s="221" t="s">
        <v>361</v>
      </c>
      <c r="G274" s="65"/>
      <c r="H274" s="65"/>
      <c r="I274" s="174"/>
      <c r="J274" s="65"/>
      <c r="K274" s="65"/>
      <c r="L274" s="63"/>
      <c r="M274" s="220"/>
      <c r="N274" s="44"/>
      <c r="O274" s="44"/>
      <c r="P274" s="44"/>
      <c r="Q274" s="44"/>
      <c r="R274" s="44"/>
      <c r="S274" s="44"/>
      <c r="T274" s="80"/>
      <c r="AT274" s="25" t="s">
        <v>174</v>
      </c>
      <c r="AU274" s="25" t="s">
        <v>92</v>
      </c>
    </row>
    <row r="275" spans="2:65" s="12" customFormat="1" ht="13.5">
      <c r="B275" s="222"/>
      <c r="C275" s="223"/>
      <c r="D275" s="218" t="s">
        <v>176</v>
      </c>
      <c r="E275" s="224" t="s">
        <v>50</v>
      </c>
      <c r="F275" s="225" t="s">
        <v>177</v>
      </c>
      <c r="G275" s="223"/>
      <c r="H275" s="226" t="s">
        <v>50</v>
      </c>
      <c r="I275" s="227"/>
      <c r="J275" s="223"/>
      <c r="K275" s="223"/>
      <c r="L275" s="228"/>
      <c r="M275" s="229"/>
      <c r="N275" s="230"/>
      <c r="O275" s="230"/>
      <c r="P275" s="230"/>
      <c r="Q275" s="230"/>
      <c r="R275" s="230"/>
      <c r="S275" s="230"/>
      <c r="T275" s="231"/>
      <c r="AT275" s="232" t="s">
        <v>176</v>
      </c>
      <c r="AU275" s="232" t="s">
        <v>92</v>
      </c>
      <c r="AV275" s="12" t="s">
        <v>25</v>
      </c>
      <c r="AW275" s="12" t="s">
        <v>48</v>
      </c>
      <c r="AX275" s="12" t="s">
        <v>85</v>
      </c>
      <c r="AY275" s="232" t="s">
        <v>163</v>
      </c>
    </row>
    <row r="276" spans="2:65" s="13" customFormat="1" ht="13.5">
      <c r="B276" s="233"/>
      <c r="C276" s="234"/>
      <c r="D276" s="235" t="s">
        <v>176</v>
      </c>
      <c r="E276" s="236" t="s">
        <v>50</v>
      </c>
      <c r="F276" s="237" t="s">
        <v>284</v>
      </c>
      <c r="G276" s="234"/>
      <c r="H276" s="238">
        <v>17</v>
      </c>
      <c r="I276" s="239"/>
      <c r="J276" s="234"/>
      <c r="K276" s="234"/>
      <c r="L276" s="240"/>
      <c r="M276" s="241"/>
      <c r="N276" s="242"/>
      <c r="O276" s="242"/>
      <c r="P276" s="242"/>
      <c r="Q276" s="242"/>
      <c r="R276" s="242"/>
      <c r="S276" s="242"/>
      <c r="T276" s="243"/>
      <c r="AT276" s="244" t="s">
        <v>176</v>
      </c>
      <c r="AU276" s="244" t="s">
        <v>92</v>
      </c>
      <c r="AV276" s="13" t="s">
        <v>92</v>
      </c>
      <c r="AW276" s="13" t="s">
        <v>48</v>
      </c>
      <c r="AX276" s="13" t="s">
        <v>85</v>
      </c>
      <c r="AY276" s="244" t="s">
        <v>163</v>
      </c>
    </row>
    <row r="277" spans="2:65" s="1" customFormat="1" ht="22.5" customHeight="1">
      <c r="B277" s="43"/>
      <c r="C277" s="206" t="s">
        <v>417</v>
      </c>
      <c r="D277" s="206" t="s">
        <v>166</v>
      </c>
      <c r="E277" s="207" t="s">
        <v>369</v>
      </c>
      <c r="F277" s="208" t="s">
        <v>370</v>
      </c>
      <c r="G277" s="209" t="s">
        <v>272</v>
      </c>
      <c r="H277" s="210">
        <v>516</v>
      </c>
      <c r="I277" s="211"/>
      <c r="J277" s="212">
        <f>ROUND(I277*H277,2)</f>
        <v>0</v>
      </c>
      <c r="K277" s="208" t="s">
        <v>170</v>
      </c>
      <c r="L277" s="63"/>
      <c r="M277" s="213" t="s">
        <v>50</v>
      </c>
      <c r="N277" s="214" t="s">
        <v>56</v>
      </c>
      <c r="O277" s="44"/>
      <c r="P277" s="215">
        <f>O277*H277</f>
        <v>0</v>
      </c>
      <c r="Q277" s="215">
        <v>0</v>
      </c>
      <c r="R277" s="215">
        <f>Q277*H277</f>
        <v>0</v>
      </c>
      <c r="S277" s="215">
        <v>0.20499999999999999</v>
      </c>
      <c r="T277" s="216">
        <f>S277*H277</f>
        <v>105.77999999999999</v>
      </c>
      <c r="AR277" s="25" t="s">
        <v>120</v>
      </c>
      <c r="AT277" s="25" t="s">
        <v>166</v>
      </c>
      <c r="AU277" s="25" t="s">
        <v>92</v>
      </c>
      <c r="AY277" s="25" t="s">
        <v>163</v>
      </c>
      <c r="BE277" s="217">
        <f>IF(N277="základní",J277,0)</f>
        <v>0</v>
      </c>
      <c r="BF277" s="217">
        <f>IF(N277="snížená",J277,0)</f>
        <v>0</v>
      </c>
      <c r="BG277" s="217">
        <f>IF(N277="zákl. přenesená",J277,0)</f>
        <v>0</v>
      </c>
      <c r="BH277" s="217">
        <f>IF(N277="sníž. přenesená",J277,0)</f>
        <v>0</v>
      </c>
      <c r="BI277" s="217">
        <f>IF(N277="nulová",J277,0)</f>
        <v>0</v>
      </c>
      <c r="BJ277" s="25" t="s">
        <v>25</v>
      </c>
      <c r="BK277" s="217">
        <f>ROUND(I277*H277,2)</f>
        <v>0</v>
      </c>
      <c r="BL277" s="25" t="s">
        <v>120</v>
      </c>
      <c r="BM277" s="25" t="s">
        <v>371</v>
      </c>
    </row>
    <row r="278" spans="2:65" s="1" customFormat="1" ht="27">
      <c r="B278" s="43"/>
      <c r="C278" s="65"/>
      <c r="D278" s="218" t="s">
        <v>172</v>
      </c>
      <c r="E278" s="65"/>
      <c r="F278" s="219" t="s">
        <v>372</v>
      </c>
      <c r="G278" s="65"/>
      <c r="H278" s="65"/>
      <c r="I278" s="174"/>
      <c r="J278" s="65"/>
      <c r="K278" s="65"/>
      <c r="L278" s="63"/>
      <c r="M278" s="220"/>
      <c r="N278" s="44"/>
      <c r="O278" s="44"/>
      <c r="P278" s="44"/>
      <c r="Q278" s="44"/>
      <c r="R278" s="44"/>
      <c r="S278" s="44"/>
      <c r="T278" s="80"/>
      <c r="AT278" s="25" t="s">
        <v>172</v>
      </c>
      <c r="AU278" s="25" t="s">
        <v>92</v>
      </c>
    </row>
    <row r="279" spans="2:65" s="1" customFormat="1" ht="148.5">
      <c r="B279" s="43"/>
      <c r="C279" s="65"/>
      <c r="D279" s="218" t="s">
        <v>174</v>
      </c>
      <c r="E279" s="65"/>
      <c r="F279" s="221" t="s">
        <v>373</v>
      </c>
      <c r="G279" s="65"/>
      <c r="H279" s="65"/>
      <c r="I279" s="174"/>
      <c r="J279" s="65"/>
      <c r="K279" s="65"/>
      <c r="L279" s="63"/>
      <c r="M279" s="220"/>
      <c r="N279" s="44"/>
      <c r="O279" s="44"/>
      <c r="P279" s="44"/>
      <c r="Q279" s="44"/>
      <c r="R279" s="44"/>
      <c r="S279" s="44"/>
      <c r="T279" s="80"/>
      <c r="AT279" s="25" t="s">
        <v>174</v>
      </c>
      <c r="AU279" s="25" t="s">
        <v>92</v>
      </c>
    </row>
    <row r="280" spans="2:65" s="12" customFormat="1" ht="13.5">
      <c r="B280" s="222"/>
      <c r="C280" s="223"/>
      <c r="D280" s="218" t="s">
        <v>176</v>
      </c>
      <c r="E280" s="224" t="s">
        <v>50</v>
      </c>
      <c r="F280" s="225" t="s">
        <v>317</v>
      </c>
      <c r="G280" s="223"/>
      <c r="H280" s="226" t="s">
        <v>50</v>
      </c>
      <c r="I280" s="227"/>
      <c r="J280" s="223"/>
      <c r="K280" s="223"/>
      <c r="L280" s="228"/>
      <c r="M280" s="229"/>
      <c r="N280" s="230"/>
      <c r="O280" s="230"/>
      <c r="P280" s="230"/>
      <c r="Q280" s="230"/>
      <c r="R280" s="230"/>
      <c r="S280" s="230"/>
      <c r="T280" s="231"/>
      <c r="AT280" s="232" t="s">
        <v>176</v>
      </c>
      <c r="AU280" s="232" t="s">
        <v>92</v>
      </c>
      <c r="AV280" s="12" t="s">
        <v>25</v>
      </c>
      <c r="AW280" s="12" t="s">
        <v>48</v>
      </c>
      <c r="AX280" s="12" t="s">
        <v>85</v>
      </c>
      <c r="AY280" s="232" t="s">
        <v>163</v>
      </c>
    </row>
    <row r="281" spans="2:65" s="13" customFormat="1" ht="13.5">
      <c r="B281" s="233"/>
      <c r="C281" s="234"/>
      <c r="D281" s="218" t="s">
        <v>176</v>
      </c>
      <c r="E281" s="245" t="s">
        <v>50</v>
      </c>
      <c r="F281" s="246" t="s">
        <v>803</v>
      </c>
      <c r="G281" s="234"/>
      <c r="H281" s="247">
        <v>271</v>
      </c>
      <c r="I281" s="239"/>
      <c r="J281" s="234"/>
      <c r="K281" s="234"/>
      <c r="L281" s="240"/>
      <c r="M281" s="241"/>
      <c r="N281" s="242"/>
      <c r="O281" s="242"/>
      <c r="P281" s="242"/>
      <c r="Q281" s="242"/>
      <c r="R281" s="242"/>
      <c r="S281" s="242"/>
      <c r="T281" s="243"/>
      <c r="AT281" s="244" t="s">
        <v>176</v>
      </c>
      <c r="AU281" s="244" t="s">
        <v>92</v>
      </c>
      <c r="AV281" s="13" t="s">
        <v>92</v>
      </c>
      <c r="AW281" s="13" t="s">
        <v>48</v>
      </c>
      <c r="AX281" s="13" t="s">
        <v>85</v>
      </c>
      <c r="AY281" s="244" t="s">
        <v>163</v>
      </c>
    </row>
    <row r="282" spans="2:65" s="12" customFormat="1" ht="13.5">
      <c r="B282" s="222"/>
      <c r="C282" s="223"/>
      <c r="D282" s="218" t="s">
        <v>176</v>
      </c>
      <c r="E282" s="224" t="s">
        <v>50</v>
      </c>
      <c r="F282" s="225" t="s">
        <v>276</v>
      </c>
      <c r="G282" s="223"/>
      <c r="H282" s="226" t="s">
        <v>50</v>
      </c>
      <c r="I282" s="227"/>
      <c r="J282" s="223"/>
      <c r="K282" s="223"/>
      <c r="L282" s="228"/>
      <c r="M282" s="229"/>
      <c r="N282" s="230"/>
      <c r="O282" s="230"/>
      <c r="P282" s="230"/>
      <c r="Q282" s="230"/>
      <c r="R282" s="230"/>
      <c r="S282" s="230"/>
      <c r="T282" s="231"/>
      <c r="AT282" s="232" t="s">
        <v>176</v>
      </c>
      <c r="AU282" s="232" t="s">
        <v>92</v>
      </c>
      <c r="AV282" s="12" t="s">
        <v>25</v>
      </c>
      <c r="AW282" s="12" t="s">
        <v>48</v>
      </c>
      <c r="AX282" s="12" t="s">
        <v>85</v>
      </c>
      <c r="AY282" s="232" t="s">
        <v>163</v>
      </c>
    </row>
    <row r="283" spans="2:65" s="13" customFormat="1" ht="13.5">
      <c r="B283" s="233"/>
      <c r="C283" s="234"/>
      <c r="D283" s="235" t="s">
        <v>176</v>
      </c>
      <c r="E283" s="236" t="s">
        <v>50</v>
      </c>
      <c r="F283" s="237" t="s">
        <v>804</v>
      </c>
      <c r="G283" s="234"/>
      <c r="H283" s="238">
        <v>245</v>
      </c>
      <c r="I283" s="239"/>
      <c r="J283" s="234"/>
      <c r="K283" s="234"/>
      <c r="L283" s="240"/>
      <c r="M283" s="241"/>
      <c r="N283" s="242"/>
      <c r="O283" s="242"/>
      <c r="P283" s="242"/>
      <c r="Q283" s="242"/>
      <c r="R283" s="242"/>
      <c r="S283" s="242"/>
      <c r="T283" s="243"/>
      <c r="AT283" s="244" t="s">
        <v>176</v>
      </c>
      <c r="AU283" s="244" t="s">
        <v>92</v>
      </c>
      <c r="AV283" s="13" t="s">
        <v>92</v>
      </c>
      <c r="AW283" s="13" t="s">
        <v>48</v>
      </c>
      <c r="AX283" s="13" t="s">
        <v>85</v>
      </c>
      <c r="AY283" s="244" t="s">
        <v>163</v>
      </c>
    </row>
    <row r="284" spans="2:65" s="1" customFormat="1" ht="22.5" customHeight="1">
      <c r="B284" s="43"/>
      <c r="C284" s="206" t="s">
        <v>425</v>
      </c>
      <c r="D284" s="206" t="s">
        <v>166</v>
      </c>
      <c r="E284" s="207" t="s">
        <v>714</v>
      </c>
      <c r="F284" s="208" t="s">
        <v>715</v>
      </c>
      <c r="G284" s="209" t="s">
        <v>198</v>
      </c>
      <c r="H284" s="210">
        <v>75</v>
      </c>
      <c r="I284" s="211"/>
      <c r="J284" s="212">
        <f>ROUND(I284*H284,2)</f>
        <v>0</v>
      </c>
      <c r="K284" s="208" t="s">
        <v>170</v>
      </c>
      <c r="L284" s="63"/>
      <c r="M284" s="213" t="s">
        <v>50</v>
      </c>
      <c r="N284" s="214" t="s">
        <v>56</v>
      </c>
      <c r="O284" s="44"/>
      <c r="P284" s="215">
        <f>O284*H284</f>
        <v>0</v>
      </c>
      <c r="Q284" s="215">
        <v>0</v>
      </c>
      <c r="R284" s="215">
        <f>Q284*H284</f>
        <v>0</v>
      </c>
      <c r="S284" s="215">
        <v>0</v>
      </c>
      <c r="T284" s="216">
        <f>S284*H284</f>
        <v>0</v>
      </c>
      <c r="AR284" s="25" t="s">
        <v>120</v>
      </c>
      <c r="AT284" s="25" t="s">
        <v>166</v>
      </c>
      <c r="AU284" s="25" t="s">
        <v>92</v>
      </c>
      <c r="AY284" s="25" t="s">
        <v>163</v>
      </c>
      <c r="BE284" s="217">
        <f>IF(N284="základní",J284,0)</f>
        <v>0</v>
      </c>
      <c r="BF284" s="217">
        <f>IF(N284="snížená",J284,0)</f>
        <v>0</v>
      </c>
      <c r="BG284" s="217">
        <f>IF(N284="zákl. přenesená",J284,0)</f>
        <v>0</v>
      </c>
      <c r="BH284" s="217">
        <f>IF(N284="sníž. přenesená",J284,0)</f>
        <v>0</v>
      </c>
      <c r="BI284" s="217">
        <f>IF(N284="nulová",J284,0)</f>
        <v>0</v>
      </c>
      <c r="BJ284" s="25" t="s">
        <v>25</v>
      </c>
      <c r="BK284" s="217">
        <f>ROUND(I284*H284,2)</f>
        <v>0</v>
      </c>
      <c r="BL284" s="25" t="s">
        <v>120</v>
      </c>
      <c r="BM284" s="25" t="s">
        <v>805</v>
      </c>
    </row>
    <row r="285" spans="2:65" s="1" customFormat="1" ht="40.5">
      <c r="B285" s="43"/>
      <c r="C285" s="65"/>
      <c r="D285" s="218" t="s">
        <v>172</v>
      </c>
      <c r="E285" s="65"/>
      <c r="F285" s="219" t="s">
        <v>717</v>
      </c>
      <c r="G285" s="65"/>
      <c r="H285" s="65"/>
      <c r="I285" s="174"/>
      <c r="J285" s="65"/>
      <c r="K285" s="65"/>
      <c r="L285" s="63"/>
      <c r="M285" s="220"/>
      <c r="N285" s="44"/>
      <c r="O285" s="44"/>
      <c r="P285" s="44"/>
      <c r="Q285" s="44"/>
      <c r="R285" s="44"/>
      <c r="S285" s="44"/>
      <c r="T285" s="80"/>
      <c r="AT285" s="25" t="s">
        <v>172</v>
      </c>
      <c r="AU285" s="25" t="s">
        <v>92</v>
      </c>
    </row>
    <row r="286" spans="2:65" s="1" customFormat="1" ht="54">
      <c r="B286" s="43"/>
      <c r="C286" s="65"/>
      <c r="D286" s="218" t="s">
        <v>174</v>
      </c>
      <c r="E286" s="65"/>
      <c r="F286" s="221" t="s">
        <v>718</v>
      </c>
      <c r="G286" s="65"/>
      <c r="H286" s="65"/>
      <c r="I286" s="174"/>
      <c r="J286" s="65"/>
      <c r="K286" s="65"/>
      <c r="L286" s="63"/>
      <c r="M286" s="220"/>
      <c r="N286" s="44"/>
      <c r="O286" s="44"/>
      <c r="P286" s="44"/>
      <c r="Q286" s="44"/>
      <c r="R286" s="44"/>
      <c r="S286" s="44"/>
      <c r="T286" s="80"/>
      <c r="AT286" s="25" t="s">
        <v>174</v>
      </c>
      <c r="AU286" s="25" t="s">
        <v>92</v>
      </c>
    </row>
    <row r="287" spans="2:65" s="12" customFormat="1" ht="13.5">
      <c r="B287" s="222"/>
      <c r="C287" s="223"/>
      <c r="D287" s="218" t="s">
        <v>176</v>
      </c>
      <c r="E287" s="224" t="s">
        <v>50</v>
      </c>
      <c r="F287" s="225" t="s">
        <v>364</v>
      </c>
      <c r="G287" s="223"/>
      <c r="H287" s="226" t="s">
        <v>50</v>
      </c>
      <c r="I287" s="227"/>
      <c r="J287" s="223"/>
      <c r="K287" s="223"/>
      <c r="L287" s="228"/>
      <c r="M287" s="229"/>
      <c r="N287" s="230"/>
      <c r="O287" s="230"/>
      <c r="P287" s="230"/>
      <c r="Q287" s="230"/>
      <c r="R287" s="230"/>
      <c r="S287" s="230"/>
      <c r="T287" s="231"/>
      <c r="AT287" s="232" t="s">
        <v>176</v>
      </c>
      <c r="AU287" s="232" t="s">
        <v>92</v>
      </c>
      <c r="AV287" s="12" t="s">
        <v>25</v>
      </c>
      <c r="AW287" s="12" t="s">
        <v>48</v>
      </c>
      <c r="AX287" s="12" t="s">
        <v>85</v>
      </c>
      <c r="AY287" s="232" t="s">
        <v>163</v>
      </c>
    </row>
    <row r="288" spans="2:65" s="13" customFormat="1" ht="13.5">
      <c r="B288" s="233"/>
      <c r="C288" s="234"/>
      <c r="D288" s="235" t="s">
        <v>176</v>
      </c>
      <c r="E288" s="236" t="s">
        <v>50</v>
      </c>
      <c r="F288" s="237" t="s">
        <v>795</v>
      </c>
      <c r="G288" s="234"/>
      <c r="H288" s="238">
        <v>75</v>
      </c>
      <c r="I288" s="239"/>
      <c r="J288" s="234"/>
      <c r="K288" s="234"/>
      <c r="L288" s="240"/>
      <c r="M288" s="241"/>
      <c r="N288" s="242"/>
      <c r="O288" s="242"/>
      <c r="P288" s="242"/>
      <c r="Q288" s="242"/>
      <c r="R288" s="242"/>
      <c r="S288" s="242"/>
      <c r="T288" s="243"/>
      <c r="AT288" s="244" t="s">
        <v>176</v>
      </c>
      <c r="AU288" s="244" t="s">
        <v>92</v>
      </c>
      <c r="AV288" s="13" t="s">
        <v>92</v>
      </c>
      <c r="AW288" s="13" t="s">
        <v>48</v>
      </c>
      <c r="AX288" s="13" t="s">
        <v>85</v>
      </c>
      <c r="AY288" s="244" t="s">
        <v>163</v>
      </c>
    </row>
    <row r="289" spans="2:65" s="1" customFormat="1" ht="22.5" customHeight="1">
      <c r="B289" s="43"/>
      <c r="C289" s="206" t="s">
        <v>572</v>
      </c>
      <c r="D289" s="206" t="s">
        <v>166</v>
      </c>
      <c r="E289" s="207" t="s">
        <v>376</v>
      </c>
      <c r="F289" s="208" t="s">
        <v>377</v>
      </c>
      <c r="G289" s="209" t="s">
        <v>198</v>
      </c>
      <c r="H289" s="210">
        <v>164</v>
      </c>
      <c r="I289" s="211"/>
      <c r="J289" s="212">
        <f>ROUND(I289*H289,2)</f>
        <v>0</v>
      </c>
      <c r="K289" s="208" t="s">
        <v>170</v>
      </c>
      <c r="L289" s="63"/>
      <c r="M289" s="213" t="s">
        <v>50</v>
      </c>
      <c r="N289" s="214" t="s">
        <v>56</v>
      </c>
      <c r="O289" s="44"/>
      <c r="P289" s="215">
        <f>O289*H289</f>
        <v>0</v>
      </c>
      <c r="Q289" s="215">
        <v>0</v>
      </c>
      <c r="R289" s="215">
        <f>Q289*H289</f>
        <v>0</v>
      </c>
      <c r="S289" s="215">
        <v>0.29499999999999998</v>
      </c>
      <c r="T289" s="216">
        <f>S289*H289</f>
        <v>48.379999999999995</v>
      </c>
      <c r="AR289" s="25" t="s">
        <v>120</v>
      </c>
      <c r="AT289" s="25" t="s">
        <v>166</v>
      </c>
      <c r="AU289" s="25" t="s">
        <v>92</v>
      </c>
      <c r="AY289" s="25" t="s">
        <v>163</v>
      </c>
      <c r="BE289" s="217">
        <f>IF(N289="základní",J289,0)</f>
        <v>0</v>
      </c>
      <c r="BF289" s="217">
        <f>IF(N289="snížená",J289,0)</f>
        <v>0</v>
      </c>
      <c r="BG289" s="217">
        <f>IF(N289="zákl. přenesená",J289,0)</f>
        <v>0</v>
      </c>
      <c r="BH289" s="217">
        <f>IF(N289="sníž. přenesená",J289,0)</f>
        <v>0</v>
      </c>
      <c r="BI289" s="217">
        <f>IF(N289="nulová",J289,0)</f>
        <v>0</v>
      </c>
      <c r="BJ289" s="25" t="s">
        <v>25</v>
      </c>
      <c r="BK289" s="217">
        <f>ROUND(I289*H289,2)</f>
        <v>0</v>
      </c>
      <c r="BL289" s="25" t="s">
        <v>120</v>
      </c>
      <c r="BM289" s="25" t="s">
        <v>378</v>
      </c>
    </row>
    <row r="290" spans="2:65" s="1" customFormat="1" ht="40.5">
      <c r="B290" s="43"/>
      <c r="C290" s="65"/>
      <c r="D290" s="218" t="s">
        <v>172</v>
      </c>
      <c r="E290" s="65"/>
      <c r="F290" s="219" t="s">
        <v>379</v>
      </c>
      <c r="G290" s="65"/>
      <c r="H290" s="65"/>
      <c r="I290" s="174"/>
      <c r="J290" s="65"/>
      <c r="K290" s="65"/>
      <c r="L290" s="63"/>
      <c r="M290" s="220"/>
      <c r="N290" s="44"/>
      <c r="O290" s="44"/>
      <c r="P290" s="44"/>
      <c r="Q290" s="44"/>
      <c r="R290" s="44"/>
      <c r="S290" s="44"/>
      <c r="T290" s="80"/>
      <c r="AT290" s="25" t="s">
        <v>172</v>
      </c>
      <c r="AU290" s="25" t="s">
        <v>92</v>
      </c>
    </row>
    <row r="291" spans="2:65" s="1" customFormat="1" ht="175.5">
      <c r="B291" s="43"/>
      <c r="C291" s="65"/>
      <c r="D291" s="218" t="s">
        <v>174</v>
      </c>
      <c r="E291" s="65"/>
      <c r="F291" s="221" t="s">
        <v>353</v>
      </c>
      <c r="G291" s="65"/>
      <c r="H291" s="65"/>
      <c r="I291" s="174"/>
      <c r="J291" s="65"/>
      <c r="K291" s="65"/>
      <c r="L291" s="63"/>
      <c r="M291" s="220"/>
      <c r="N291" s="44"/>
      <c r="O291" s="44"/>
      <c r="P291" s="44"/>
      <c r="Q291" s="44"/>
      <c r="R291" s="44"/>
      <c r="S291" s="44"/>
      <c r="T291" s="80"/>
      <c r="AT291" s="25" t="s">
        <v>174</v>
      </c>
      <c r="AU291" s="25" t="s">
        <v>92</v>
      </c>
    </row>
    <row r="292" spans="2:65" s="12" customFormat="1" ht="13.5">
      <c r="B292" s="222"/>
      <c r="C292" s="223"/>
      <c r="D292" s="218" t="s">
        <v>176</v>
      </c>
      <c r="E292" s="224" t="s">
        <v>50</v>
      </c>
      <c r="F292" s="225" t="s">
        <v>395</v>
      </c>
      <c r="G292" s="223"/>
      <c r="H292" s="226" t="s">
        <v>50</v>
      </c>
      <c r="I292" s="227"/>
      <c r="J292" s="223"/>
      <c r="K292" s="223"/>
      <c r="L292" s="228"/>
      <c r="M292" s="229"/>
      <c r="N292" s="230"/>
      <c r="O292" s="230"/>
      <c r="P292" s="230"/>
      <c r="Q292" s="230"/>
      <c r="R292" s="230"/>
      <c r="S292" s="230"/>
      <c r="T292" s="231"/>
      <c r="AT292" s="232" t="s">
        <v>176</v>
      </c>
      <c r="AU292" s="232" t="s">
        <v>92</v>
      </c>
      <c r="AV292" s="12" t="s">
        <v>25</v>
      </c>
      <c r="AW292" s="12" t="s">
        <v>48</v>
      </c>
      <c r="AX292" s="12" t="s">
        <v>85</v>
      </c>
      <c r="AY292" s="232" t="s">
        <v>163</v>
      </c>
    </row>
    <row r="293" spans="2:65" s="13" customFormat="1" ht="13.5">
      <c r="B293" s="233"/>
      <c r="C293" s="234"/>
      <c r="D293" s="218" t="s">
        <v>176</v>
      </c>
      <c r="E293" s="245" t="s">
        <v>50</v>
      </c>
      <c r="F293" s="246" t="s">
        <v>773</v>
      </c>
      <c r="G293" s="234"/>
      <c r="H293" s="247">
        <v>91</v>
      </c>
      <c r="I293" s="239"/>
      <c r="J293" s="234"/>
      <c r="K293" s="234"/>
      <c r="L293" s="240"/>
      <c r="M293" s="241"/>
      <c r="N293" s="242"/>
      <c r="O293" s="242"/>
      <c r="P293" s="242"/>
      <c r="Q293" s="242"/>
      <c r="R293" s="242"/>
      <c r="S293" s="242"/>
      <c r="T293" s="243"/>
      <c r="AT293" s="244" t="s">
        <v>176</v>
      </c>
      <c r="AU293" s="244" t="s">
        <v>92</v>
      </c>
      <c r="AV293" s="13" t="s">
        <v>92</v>
      </c>
      <c r="AW293" s="13" t="s">
        <v>48</v>
      </c>
      <c r="AX293" s="13" t="s">
        <v>85</v>
      </c>
      <c r="AY293" s="244" t="s">
        <v>163</v>
      </c>
    </row>
    <row r="294" spans="2:65" s="12" customFormat="1" ht="13.5">
      <c r="B294" s="222"/>
      <c r="C294" s="223"/>
      <c r="D294" s="218" t="s">
        <v>176</v>
      </c>
      <c r="E294" s="224" t="s">
        <v>50</v>
      </c>
      <c r="F294" s="225" t="s">
        <v>354</v>
      </c>
      <c r="G294" s="223"/>
      <c r="H294" s="226" t="s">
        <v>50</v>
      </c>
      <c r="I294" s="227"/>
      <c r="J294" s="223"/>
      <c r="K294" s="223"/>
      <c r="L294" s="228"/>
      <c r="M294" s="229"/>
      <c r="N294" s="230"/>
      <c r="O294" s="230"/>
      <c r="P294" s="230"/>
      <c r="Q294" s="230"/>
      <c r="R294" s="230"/>
      <c r="S294" s="230"/>
      <c r="T294" s="231"/>
      <c r="AT294" s="232" t="s">
        <v>176</v>
      </c>
      <c r="AU294" s="232" t="s">
        <v>92</v>
      </c>
      <c r="AV294" s="12" t="s">
        <v>25</v>
      </c>
      <c r="AW294" s="12" t="s">
        <v>48</v>
      </c>
      <c r="AX294" s="12" t="s">
        <v>85</v>
      </c>
      <c r="AY294" s="232" t="s">
        <v>163</v>
      </c>
    </row>
    <row r="295" spans="2:65" s="13" customFormat="1" ht="13.5">
      <c r="B295" s="233"/>
      <c r="C295" s="234"/>
      <c r="D295" s="235" t="s">
        <v>176</v>
      </c>
      <c r="E295" s="236" t="s">
        <v>50</v>
      </c>
      <c r="F295" s="237" t="s">
        <v>743</v>
      </c>
      <c r="G295" s="234"/>
      <c r="H295" s="238">
        <v>73</v>
      </c>
      <c r="I295" s="239"/>
      <c r="J295" s="234"/>
      <c r="K295" s="234"/>
      <c r="L295" s="240"/>
      <c r="M295" s="241"/>
      <c r="N295" s="242"/>
      <c r="O295" s="242"/>
      <c r="P295" s="242"/>
      <c r="Q295" s="242"/>
      <c r="R295" s="242"/>
      <c r="S295" s="242"/>
      <c r="T295" s="243"/>
      <c r="AT295" s="244" t="s">
        <v>176</v>
      </c>
      <c r="AU295" s="244" t="s">
        <v>92</v>
      </c>
      <c r="AV295" s="13" t="s">
        <v>92</v>
      </c>
      <c r="AW295" s="13" t="s">
        <v>48</v>
      </c>
      <c r="AX295" s="13" t="s">
        <v>85</v>
      </c>
      <c r="AY295" s="244" t="s">
        <v>163</v>
      </c>
    </row>
    <row r="296" spans="2:65" s="1" customFormat="1" ht="22.5" customHeight="1">
      <c r="B296" s="43"/>
      <c r="C296" s="206" t="s">
        <v>281</v>
      </c>
      <c r="D296" s="206" t="s">
        <v>166</v>
      </c>
      <c r="E296" s="207" t="s">
        <v>385</v>
      </c>
      <c r="F296" s="208" t="s">
        <v>386</v>
      </c>
      <c r="G296" s="209" t="s">
        <v>198</v>
      </c>
      <c r="H296" s="210">
        <v>164</v>
      </c>
      <c r="I296" s="211"/>
      <c r="J296" s="212">
        <f>ROUND(I296*H296,2)</f>
        <v>0</v>
      </c>
      <c r="K296" s="208" t="s">
        <v>170</v>
      </c>
      <c r="L296" s="63"/>
      <c r="M296" s="213" t="s">
        <v>50</v>
      </c>
      <c r="N296" s="214" t="s">
        <v>56</v>
      </c>
      <c r="O296" s="44"/>
      <c r="P296" s="215">
        <f>O296*H296</f>
        <v>0</v>
      </c>
      <c r="Q296" s="215">
        <v>0</v>
      </c>
      <c r="R296" s="215">
        <f>Q296*H296</f>
        <v>0</v>
      </c>
      <c r="S296" s="215">
        <v>0</v>
      </c>
      <c r="T296" s="216">
        <f>S296*H296</f>
        <v>0</v>
      </c>
      <c r="AR296" s="25" t="s">
        <v>120</v>
      </c>
      <c r="AT296" s="25" t="s">
        <v>166</v>
      </c>
      <c r="AU296" s="25" t="s">
        <v>92</v>
      </c>
      <c r="AY296" s="25" t="s">
        <v>163</v>
      </c>
      <c r="BE296" s="217">
        <f>IF(N296="základní",J296,0)</f>
        <v>0</v>
      </c>
      <c r="BF296" s="217">
        <f>IF(N296="snížená",J296,0)</f>
        <v>0</v>
      </c>
      <c r="BG296" s="217">
        <f>IF(N296="zákl. přenesená",J296,0)</f>
        <v>0</v>
      </c>
      <c r="BH296" s="217">
        <f>IF(N296="sníž. přenesená",J296,0)</f>
        <v>0</v>
      </c>
      <c r="BI296" s="217">
        <f>IF(N296="nulová",J296,0)</f>
        <v>0</v>
      </c>
      <c r="BJ296" s="25" t="s">
        <v>25</v>
      </c>
      <c r="BK296" s="217">
        <f>ROUND(I296*H296,2)</f>
        <v>0</v>
      </c>
      <c r="BL296" s="25" t="s">
        <v>120</v>
      </c>
      <c r="BM296" s="25" t="s">
        <v>387</v>
      </c>
    </row>
    <row r="297" spans="2:65" s="1" customFormat="1" ht="40.5">
      <c r="B297" s="43"/>
      <c r="C297" s="65"/>
      <c r="D297" s="218" t="s">
        <v>172</v>
      </c>
      <c r="E297" s="65"/>
      <c r="F297" s="219" t="s">
        <v>388</v>
      </c>
      <c r="G297" s="65"/>
      <c r="H297" s="65"/>
      <c r="I297" s="174"/>
      <c r="J297" s="65"/>
      <c r="K297" s="65"/>
      <c r="L297" s="63"/>
      <c r="M297" s="220"/>
      <c r="N297" s="44"/>
      <c r="O297" s="44"/>
      <c r="P297" s="44"/>
      <c r="Q297" s="44"/>
      <c r="R297" s="44"/>
      <c r="S297" s="44"/>
      <c r="T297" s="80"/>
      <c r="AT297" s="25" t="s">
        <v>172</v>
      </c>
      <c r="AU297" s="25" t="s">
        <v>92</v>
      </c>
    </row>
    <row r="298" spans="2:65" s="1" customFormat="1" ht="67.5">
      <c r="B298" s="43"/>
      <c r="C298" s="65"/>
      <c r="D298" s="218" t="s">
        <v>174</v>
      </c>
      <c r="E298" s="65"/>
      <c r="F298" s="221" t="s">
        <v>389</v>
      </c>
      <c r="G298" s="65"/>
      <c r="H298" s="65"/>
      <c r="I298" s="174"/>
      <c r="J298" s="65"/>
      <c r="K298" s="65"/>
      <c r="L298" s="63"/>
      <c r="M298" s="220"/>
      <c r="N298" s="44"/>
      <c r="O298" s="44"/>
      <c r="P298" s="44"/>
      <c r="Q298" s="44"/>
      <c r="R298" s="44"/>
      <c r="S298" s="44"/>
      <c r="T298" s="80"/>
      <c r="AT298" s="25" t="s">
        <v>174</v>
      </c>
      <c r="AU298" s="25" t="s">
        <v>92</v>
      </c>
    </row>
    <row r="299" spans="2:65" s="12" customFormat="1" ht="13.5">
      <c r="B299" s="222"/>
      <c r="C299" s="223"/>
      <c r="D299" s="218" t="s">
        <v>176</v>
      </c>
      <c r="E299" s="224" t="s">
        <v>50</v>
      </c>
      <c r="F299" s="225" t="s">
        <v>395</v>
      </c>
      <c r="G299" s="223"/>
      <c r="H299" s="226" t="s">
        <v>50</v>
      </c>
      <c r="I299" s="227"/>
      <c r="J299" s="223"/>
      <c r="K299" s="223"/>
      <c r="L299" s="228"/>
      <c r="M299" s="229"/>
      <c r="N299" s="230"/>
      <c r="O299" s="230"/>
      <c r="P299" s="230"/>
      <c r="Q299" s="230"/>
      <c r="R299" s="230"/>
      <c r="S299" s="230"/>
      <c r="T299" s="231"/>
      <c r="AT299" s="232" t="s">
        <v>176</v>
      </c>
      <c r="AU299" s="232" t="s">
        <v>92</v>
      </c>
      <c r="AV299" s="12" t="s">
        <v>25</v>
      </c>
      <c r="AW299" s="12" t="s">
        <v>48</v>
      </c>
      <c r="AX299" s="12" t="s">
        <v>85</v>
      </c>
      <c r="AY299" s="232" t="s">
        <v>163</v>
      </c>
    </row>
    <row r="300" spans="2:65" s="13" customFormat="1" ht="13.5">
      <c r="B300" s="233"/>
      <c r="C300" s="234"/>
      <c r="D300" s="218" t="s">
        <v>176</v>
      </c>
      <c r="E300" s="245" t="s">
        <v>50</v>
      </c>
      <c r="F300" s="246" t="s">
        <v>773</v>
      </c>
      <c r="G300" s="234"/>
      <c r="H300" s="247">
        <v>91</v>
      </c>
      <c r="I300" s="239"/>
      <c r="J300" s="234"/>
      <c r="K300" s="234"/>
      <c r="L300" s="240"/>
      <c r="M300" s="241"/>
      <c r="N300" s="242"/>
      <c r="O300" s="242"/>
      <c r="P300" s="242"/>
      <c r="Q300" s="242"/>
      <c r="R300" s="242"/>
      <c r="S300" s="242"/>
      <c r="T300" s="243"/>
      <c r="AT300" s="244" t="s">
        <v>176</v>
      </c>
      <c r="AU300" s="244" t="s">
        <v>92</v>
      </c>
      <c r="AV300" s="13" t="s">
        <v>92</v>
      </c>
      <c r="AW300" s="13" t="s">
        <v>48</v>
      </c>
      <c r="AX300" s="13" t="s">
        <v>85</v>
      </c>
      <c r="AY300" s="244" t="s">
        <v>163</v>
      </c>
    </row>
    <row r="301" spans="2:65" s="12" customFormat="1" ht="13.5">
      <c r="B301" s="222"/>
      <c r="C301" s="223"/>
      <c r="D301" s="218" t="s">
        <v>176</v>
      </c>
      <c r="E301" s="224" t="s">
        <v>50</v>
      </c>
      <c r="F301" s="225" t="s">
        <v>354</v>
      </c>
      <c r="G301" s="223"/>
      <c r="H301" s="226" t="s">
        <v>50</v>
      </c>
      <c r="I301" s="227"/>
      <c r="J301" s="223"/>
      <c r="K301" s="223"/>
      <c r="L301" s="228"/>
      <c r="M301" s="229"/>
      <c r="N301" s="230"/>
      <c r="O301" s="230"/>
      <c r="P301" s="230"/>
      <c r="Q301" s="230"/>
      <c r="R301" s="230"/>
      <c r="S301" s="230"/>
      <c r="T301" s="231"/>
      <c r="AT301" s="232" t="s">
        <v>176</v>
      </c>
      <c r="AU301" s="232" t="s">
        <v>92</v>
      </c>
      <c r="AV301" s="12" t="s">
        <v>25</v>
      </c>
      <c r="AW301" s="12" t="s">
        <v>48</v>
      </c>
      <c r="AX301" s="12" t="s">
        <v>85</v>
      </c>
      <c r="AY301" s="232" t="s">
        <v>163</v>
      </c>
    </row>
    <row r="302" spans="2:65" s="13" customFormat="1" ht="13.5">
      <c r="B302" s="233"/>
      <c r="C302" s="234"/>
      <c r="D302" s="235" t="s">
        <v>176</v>
      </c>
      <c r="E302" s="236" t="s">
        <v>50</v>
      </c>
      <c r="F302" s="237" t="s">
        <v>743</v>
      </c>
      <c r="G302" s="234"/>
      <c r="H302" s="238">
        <v>73</v>
      </c>
      <c r="I302" s="239"/>
      <c r="J302" s="234"/>
      <c r="K302" s="234"/>
      <c r="L302" s="240"/>
      <c r="M302" s="241"/>
      <c r="N302" s="242"/>
      <c r="O302" s="242"/>
      <c r="P302" s="242"/>
      <c r="Q302" s="242"/>
      <c r="R302" s="242"/>
      <c r="S302" s="242"/>
      <c r="T302" s="243"/>
      <c r="AT302" s="244" t="s">
        <v>176</v>
      </c>
      <c r="AU302" s="244" t="s">
        <v>92</v>
      </c>
      <c r="AV302" s="13" t="s">
        <v>92</v>
      </c>
      <c r="AW302" s="13" t="s">
        <v>48</v>
      </c>
      <c r="AX302" s="13" t="s">
        <v>85</v>
      </c>
      <c r="AY302" s="244" t="s">
        <v>163</v>
      </c>
    </row>
    <row r="303" spans="2:65" s="1" customFormat="1" ht="22.5" customHeight="1">
      <c r="B303" s="43"/>
      <c r="C303" s="206" t="s">
        <v>576</v>
      </c>
      <c r="D303" s="206" t="s">
        <v>166</v>
      </c>
      <c r="E303" s="207" t="s">
        <v>391</v>
      </c>
      <c r="F303" s="208" t="s">
        <v>392</v>
      </c>
      <c r="G303" s="209" t="s">
        <v>198</v>
      </c>
      <c r="H303" s="210">
        <v>592</v>
      </c>
      <c r="I303" s="211"/>
      <c r="J303" s="212">
        <f>ROUND(I303*H303,2)</f>
        <v>0</v>
      </c>
      <c r="K303" s="208" t="s">
        <v>170</v>
      </c>
      <c r="L303" s="63"/>
      <c r="M303" s="213" t="s">
        <v>50</v>
      </c>
      <c r="N303" s="214" t="s">
        <v>56</v>
      </c>
      <c r="O303" s="44"/>
      <c r="P303" s="215">
        <f>O303*H303</f>
        <v>0</v>
      </c>
      <c r="Q303" s="215">
        <v>0</v>
      </c>
      <c r="R303" s="215">
        <f>Q303*H303</f>
        <v>0</v>
      </c>
      <c r="S303" s="215">
        <v>0.255</v>
      </c>
      <c r="T303" s="216">
        <f>S303*H303</f>
        <v>150.96</v>
      </c>
      <c r="AR303" s="25" t="s">
        <v>120</v>
      </c>
      <c r="AT303" s="25" t="s">
        <v>166</v>
      </c>
      <c r="AU303" s="25" t="s">
        <v>92</v>
      </c>
      <c r="AY303" s="25" t="s">
        <v>163</v>
      </c>
      <c r="BE303" s="217">
        <f>IF(N303="základní",J303,0)</f>
        <v>0</v>
      </c>
      <c r="BF303" s="217">
        <f>IF(N303="snížená",J303,0)</f>
        <v>0</v>
      </c>
      <c r="BG303" s="217">
        <f>IF(N303="zákl. přenesená",J303,0)</f>
        <v>0</v>
      </c>
      <c r="BH303" s="217">
        <f>IF(N303="sníž. přenesená",J303,0)</f>
        <v>0</v>
      </c>
      <c r="BI303" s="217">
        <f>IF(N303="nulová",J303,0)</f>
        <v>0</v>
      </c>
      <c r="BJ303" s="25" t="s">
        <v>25</v>
      </c>
      <c r="BK303" s="217">
        <f>ROUND(I303*H303,2)</f>
        <v>0</v>
      </c>
      <c r="BL303" s="25" t="s">
        <v>120</v>
      </c>
      <c r="BM303" s="25" t="s">
        <v>393</v>
      </c>
    </row>
    <row r="304" spans="2:65" s="1" customFormat="1" ht="54">
      <c r="B304" s="43"/>
      <c r="C304" s="65"/>
      <c r="D304" s="218" t="s">
        <v>172</v>
      </c>
      <c r="E304" s="65"/>
      <c r="F304" s="219" t="s">
        <v>394</v>
      </c>
      <c r="G304" s="65"/>
      <c r="H304" s="65"/>
      <c r="I304" s="174"/>
      <c r="J304" s="65"/>
      <c r="K304" s="65"/>
      <c r="L304" s="63"/>
      <c r="M304" s="220"/>
      <c r="N304" s="44"/>
      <c r="O304" s="44"/>
      <c r="P304" s="44"/>
      <c r="Q304" s="44"/>
      <c r="R304" s="44"/>
      <c r="S304" s="44"/>
      <c r="T304" s="80"/>
      <c r="AT304" s="25" t="s">
        <v>172</v>
      </c>
      <c r="AU304" s="25" t="s">
        <v>92</v>
      </c>
    </row>
    <row r="305" spans="2:65" s="1" customFormat="1" ht="175.5">
      <c r="B305" s="43"/>
      <c r="C305" s="65"/>
      <c r="D305" s="218" t="s">
        <v>174</v>
      </c>
      <c r="E305" s="65"/>
      <c r="F305" s="221" t="s">
        <v>353</v>
      </c>
      <c r="G305" s="65"/>
      <c r="H305" s="65"/>
      <c r="I305" s="174"/>
      <c r="J305" s="65"/>
      <c r="K305" s="65"/>
      <c r="L305" s="63"/>
      <c r="M305" s="220"/>
      <c r="N305" s="44"/>
      <c r="O305" s="44"/>
      <c r="P305" s="44"/>
      <c r="Q305" s="44"/>
      <c r="R305" s="44"/>
      <c r="S305" s="44"/>
      <c r="T305" s="80"/>
      <c r="AT305" s="25" t="s">
        <v>174</v>
      </c>
      <c r="AU305" s="25" t="s">
        <v>92</v>
      </c>
    </row>
    <row r="306" spans="2:65" s="12" customFormat="1" ht="13.5">
      <c r="B306" s="222"/>
      <c r="C306" s="223"/>
      <c r="D306" s="218" t="s">
        <v>176</v>
      </c>
      <c r="E306" s="224" t="s">
        <v>50</v>
      </c>
      <c r="F306" s="225" t="s">
        <v>366</v>
      </c>
      <c r="G306" s="223"/>
      <c r="H306" s="226" t="s">
        <v>50</v>
      </c>
      <c r="I306" s="227"/>
      <c r="J306" s="223"/>
      <c r="K306" s="223"/>
      <c r="L306" s="228"/>
      <c r="M306" s="229"/>
      <c r="N306" s="230"/>
      <c r="O306" s="230"/>
      <c r="P306" s="230"/>
      <c r="Q306" s="230"/>
      <c r="R306" s="230"/>
      <c r="S306" s="230"/>
      <c r="T306" s="231"/>
      <c r="AT306" s="232" t="s">
        <v>176</v>
      </c>
      <c r="AU306" s="232" t="s">
        <v>92</v>
      </c>
      <c r="AV306" s="12" t="s">
        <v>25</v>
      </c>
      <c r="AW306" s="12" t="s">
        <v>48</v>
      </c>
      <c r="AX306" s="12" t="s">
        <v>85</v>
      </c>
      <c r="AY306" s="232" t="s">
        <v>163</v>
      </c>
    </row>
    <row r="307" spans="2:65" s="13" customFormat="1" ht="13.5">
      <c r="B307" s="233"/>
      <c r="C307" s="234"/>
      <c r="D307" s="235" t="s">
        <v>176</v>
      </c>
      <c r="E307" s="236" t="s">
        <v>50</v>
      </c>
      <c r="F307" s="237" t="s">
        <v>806</v>
      </c>
      <c r="G307" s="234"/>
      <c r="H307" s="238">
        <v>592</v>
      </c>
      <c r="I307" s="239"/>
      <c r="J307" s="234"/>
      <c r="K307" s="234"/>
      <c r="L307" s="240"/>
      <c r="M307" s="241"/>
      <c r="N307" s="242"/>
      <c r="O307" s="242"/>
      <c r="P307" s="242"/>
      <c r="Q307" s="242"/>
      <c r="R307" s="242"/>
      <c r="S307" s="242"/>
      <c r="T307" s="243"/>
      <c r="AT307" s="244" t="s">
        <v>176</v>
      </c>
      <c r="AU307" s="244" t="s">
        <v>92</v>
      </c>
      <c r="AV307" s="13" t="s">
        <v>92</v>
      </c>
      <c r="AW307" s="13" t="s">
        <v>48</v>
      </c>
      <c r="AX307" s="13" t="s">
        <v>85</v>
      </c>
      <c r="AY307" s="244" t="s">
        <v>163</v>
      </c>
    </row>
    <row r="308" spans="2:65" s="1" customFormat="1" ht="22.5" customHeight="1">
      <c r="B308" s="43"/>
      <c r="C308" s="206" t="s">
        <v>577</v>
      </c>
      <c r="D308" s="206" t="s">
        <v>166</v>
      </c>
      <c r="E308" s="207" t="s">
        <v>398</v>
      </c>
      <c r="F308" s="208" t="s">
        <v>399</v>
      </c>
      <c r="G308" s="209" t="s">
        <v>191</v>
      </c>
      <c r="H308" s="210">
        <v>387.35300000000001</v>
      </c>
      <c r="I308" s="211"/>
      <c r="J308" s="212">
        <f>ROUND(I308*H308,2)</f>
        <v>0</v>
      </c>
      <c r="K308" s="208" t="s">
        <v>170</v>
      </c>
      <c r="L308" s="63"/>
      <c r="M308" s="213" t="s">
        <v>50</v>
      </c>
      <c r="N308" s="214" t="s">
        <v>56</v>
      </c>
      <c r="O308" s="44"/>
      <c r="P308" s="215">
        <f>O308*H308</f>
        <v>0</v>
      </c>
      <c r="Q308" s="215">
        <v>0</v>
      </c>
      <c r="R308" s="215">
        <f>Q308*H308</f>
        <v>0</v>
      </c>
      <c r="S308" s="215">
        <v>0</v>
      </c>
      <c r="T308" s="216">
        <f>S308*H308</f>
        <v>0</v>
      </c>
      <c r="AR308" s="25" t="s">
        <v>120</v>
      </c>
      <c r="AT308" s="25" t="s">
        <v>166</v>
      </c>
      <c r="AU308" s="25" t="s">
        <v>92</v>
      </c>
      <c r="AY308" s="25" t="s">
        <v>163</v>
      </c>
      <c r="BE308" s="217">
        <f>IF(N308="základní",J308,0)</f>
        <v>0</v>
      </c>
      <c r="BF308" s="217">
        <f>IF(N308="snížená",J308,0)</f>
        <v>0</v>
      </c>
      <c r="BG308" s="217">
        <f>IF(N308="zákl. přenesená",J308,0)</f>
        <v>0</v>
      </c>
      <c r="BH308" s="217">
        <f>IF(N308="sníž. přenesená",J308,0)</f>
        <v>0</v>
      </c>
      <c r="BI308" s="217">
        <f>IF(N308="nulová",J308,0)</f>
        <v>0</v>
      </c>
      <c r="BJ308" s="25" t="s">
        <v>25</v>
      </c>
      <c r="BK308" s="217">
        <f>ROUND(I308*H308,2)</f>
        <v>0</v>
      </c>
      <c r="BL308" s="25" t="s">
        <v>120</v>
      </c>
      <c r="BM308" s="25" t="s">
        <v>400</v>
      </c>
    </row>
    <row r="309" spans="2:65" s="1" customFormat="1" ht="13.5">
      <c r="B309" s="43"/>
      <c r="C309" s="65"/>
      <c r="D309" s="218" t="s">
        <v>172</v>
      </c>
      <c r="E309" s="65"/>
      <c r="F309" s="219" t="s">
        <v>401</v>
      </c>
      <c r="G309" s="65"/>
      <c r="H309" s="65"/>
      <c r="I309" s="174"/>
      <c r="J309" s="65"/>
      <c r="K309" s="65"/>
      <c r="L309" s="63"/>
      <c r="M309" s="220"/>
      <c r="N309" s="44"/>
      <c r="O309" s="44"/>
      <c r="P309" s="44"/>
      <c r="Q309" s="44"/>
      <c r="R309" s="44"/>
      <c r="S309" s="44"/>
      <c r="T309" s="80"/>
      <c r="AT309" s="25" t="s">
        <v>172</v>
      </c>
      <c r="AU309" s="25" t="s">
        <v>92</v>
      </c>
    </row>
    <row r="310" spans="2:65" s="1" customFormat="1" ht="40.5">
      <c r="B310" s="43"/>
      <c r="C310" s="65"/>
      <c r="D310" s="218" t="s">
        <v>174</v>
      </c>
      <c r="E310" s="65"/>
      <c r="F310" s="221" t="s">
        <v>402</v>
      </c>
      <c r="G310" s="65"/>
      <c r="H310" s="65"/>
      <c r="I310" s="174"/>
      <c r="J310" s="65"/>
      <c r="K310" s="65"/>
      <c r="L310" s="63"/>
      <c r="M310" s="220"/>
      <c r="N310" s="44"/>
      <c r="O310" s="44"/>
      <c r="P310" s="44"/>
      <c r="Q310" s="44"/>
      <c r="R310" s="44"/>
      <c r="S310" s="44"/>
      <c r="T310" s="80"/>
      <c r="AT310" s="25" t="s">
        <v>174</v>
      </c>
      <c r="AU310" s="25" t="s">
        <v>92</v>
      </c>
    </row>
    <row r="311" spans="2:65" s="12" customFormat="1" ht="13.5">
      <c r="B311" s="222"/>
      <c r="C311" s="223"/>
      <c r="D311" s="218" t="s">
        <v>176</v>
      </c>
      <c r="E311" s="224" t="s">
        <v>50</v>
      </c>
      <c r="F311" s="225" t="s">
        <v>177</v>
      </c>
      <c r="G311" s="223"/>
      <c r="H311" s="226" t="s">
        <v>50</v>
      </c>
      <c r="I311" s="227"/>
      <c r="J311" s="223"/>
      <c r="K311" s="223"/>
      <c r="L311" s="228"/>
      <c r="M311" s="229"/>
      <c r="N311" s="230"/>
      <c r="O311" s="230"/>
      <c r="P311" s="230"/>
      <c r="Q311" s="230"/>
      <c r="R311" s="230"/>
      <c r="S311" s="230"/>
      <c r="T311" s="231"/>
      <c r="AT311" s="232" t="s">
        <v>176</v>
      </c>
      <c r="AU311" s="232" t="s">
        <v>92</v>
      </c>
      <c r="AV311" s="12" t="s">
        <v>25</v>
      </c>
      <c r="AW311" s="12" t="s">
        <v>48</v>
      </c>
      <c r="AX311" s="12" t="s">
        <v>85</v>
      </c>
      <c r="AY311" s="232" t="s">
        <v>163</v>
      </c>
    </row>
    <row r="312" spans="2:65" s="13" customFormat="1" ht="13.5">
      <c r="B312" s="233"/>
      <c r="C312" s="234"/>
      <c r="D312" s="218" t="s">
        <v>176</v>
      </c>
      <c r="E312" s="245" t="s">
        <v>50</v>
      </c>
      <c r="F312" s="246" t="s">
        <v>807</v>
      </c>
      <c r="G312" s="234"/>
      <c r="H312" s="247">
        <v>3.077</v>
      </c>
      <c r="I312" s="239"/>
      <c r="J312" s="234"/>
      <c r="K312" s="234"/>
      <c r="L312" s="240"/>
      <c r="M312" s="241"/>
      <c r="N312" s="242"/>
      <c r="O312" s="242"/>
      <c r="P312" s="242"/>
      <c r="Q312" s="242"/>
      <c r="R312" s="242"/>
      <c r="S312" s="242"/>
      <c r="T312" s="243"/>
      <c r="AT312" s="244" t="s">
        <v>176</v>
      </c>
      <c r="AU312" s="244" t="s">
        <v>92</v>
      </c>
      <c r="AV312" s="13" t="s">
        <v>92</v>
      </c>
      <c r="AW312" s="13" t="s">
        <v>48</v>
      </c>
      <c r="AX312" s="13" t="s">
        <v>85</v>
      </c>
      <c r="AY312" s="244" t="s">
        <v>163</v>
      </c>
    </row>
    <row r="313" spans="2:65" s="12" customFormat="1" ht="13.5">
      <c r="B313" s="222"/>
      <c r="C313" s="223"/>
      <c r="D313" s="218" t="s">
        <v>176</v>
      </c>
      <c r="E313" s="224" t="s">
        <v>50</v>
      </c>
      <c r="F313" s="225" t="s">
        <v>364</v>
      </c>
      <c r="G313" s="223"/>
      <c r="H313" s="226" t="s">
        <v>50</v>
      </c>
      <c r="I313" s="227"/>
      <c r="J313" s="223"/>
      <c r="K313" s="223"/>
      <c r="L313" s="228"/>
      <c r="M313" s="229"/>
      <c r="N313" s="230"/>
      <c r="O313" s="230"/>
      <c r="P313" s="230"/>
      <c r="Q313" s="230"/>
      <c r="R313" s="230"/>
      <c r="S313" s="230"/>
      <c r="T313" s="231"/>
      <c r="AT313" s="232" t="s">
        <v>176</v>
      </c>
      <c r="AU313" s="232" t="s">
        <v>92</v>
      </c>
      <c r="AV313" s="12" t="s">
        <v>25</v>
      </c>
      <c r="AW313" s="12" t="s">
        <v>48</v>
      </c>
      <c r="AX313" s="12" t="s">
        <v>85</v>
      </c>
      <c r="AY313" s="232" t="s">
        <v>163</v>
      </c>
    </row>
    <row r="314" spans="2:65" s="13" customFormat="1" ht="13.5">
      <c r="B314" s="233"/>
      <c r="C314" s="234"/>
      <c r="D314" s="218" t="s">
        <v>176</v>
      </c>
      <c r="E314" s="245" t="s">
        <v>50</v>
      </c>
      <c r="F314" s="246" t="s">
        <v>808</v>
      </c>
      <c r="G314" s="234"/>
      <c r="H314" s="247">
        <v>24</v>
      </c>
      <c r="I314" s="239"/>
      <c r="J314" s="234"/>
      <c r="K314" s="234"/>
      <c r="L314" s="240"/>
      <c r="M314" s="241"/>
      <c r="N314" s="242"/>
      <c r="O314" s="242"/>
      <c r="P314" s="242"/>
      <c r="Q314" s="242"/>
      <c r="R314" s="242"/>
      <c r="S314" s="242"/>
      <c r="T314" s="243"/>
      <c r="AT314" s="244" t="s">
        <v>176</v>
      </c>
      <c r="AU314" s="244" t="s">
        <v>92</v>
      </c>
      <c r="AV314" s="13" t="s">
        <v>92</v>
      </c>
      <c r="AW314" s="13" t="s">
        <v>48</v>
      </c>
      <c r="AX314" s="13" t="s">
        <v>85</v>
      </c>
      <c r="AY314" s="244" t="s">
        <v>163</v>
      </c>
    </row>
    <row r="315" spans="2:65" s="12" customFormat="1" ht="13.5">
      <c r="B315" s="222"/>
      <c r="C315" s="223"/>
      <c r="D315" s="218" t="s">
        <v>176</v>
      </c>
      <c r="E315" s="224" t="s">
        <v>50</v>
      </c>
      <c r="F315" s="225" t="s">
        <v>395</v>
      </c>
      <c r="G315" s="223"/>
      <c r="H315" s="226" t="s">
        <v>50</v>
      </c>
      <c r="I315" s="227"/>
      <c r="J315" s="223"/>
      <c r="K315" s="223"/>
      <c r="L315" s="228"/>
      <c r="M315" s="229"/>
      <c r="N315" s="230"/>
      <c r="O315" s="230"/>
      <c r="P315" s="230"/>
      <c r="Q315" s="230"/>
      <c r="R315" s="230"/>
      <c r="S315" s="230"/>
      <c r="T315" s="231"/>
      <c r="AT315" s="232" t="s">
        <v>176</v>
      </c>
      <c r="AU315" s="232" t="s">
        <v>92</v>
      </c>
      <c r="AV315" s="12" t="s">
        <v>25</v>
      </c>
      <c r="AW315" s="12" t="s">
        <v>48</v>
      </c>
      <c r="AX315" s="12" t="s">
        <v>85</v>
      </c>
      <c r="AY315" s="232" t="s">
        <v>163</v>
      </c>
    </row>
    <row r="316" spans="2:65" s="13" customFormat="1" ht="13.5">
      <c r="B316" s="233"/>
      <c r="C316" s="234"/>
      <c r="D316" s="218" t="s">
        <v>176</v>
      </c>
      <c r="E316" s="245" t="s">
        <v>50</v>
      </c>
      <c r="F316" s="246" t="s">
        <v>809</v>
      </c>
      <c r="G316" s="234"/>
      <c r="H316" s="247">
        <v>26.844999999999999</v>
      </c>
      <c r="I316" s="239"/>
      <c r="J316" s="234"/>
      <c r="K316" s="234"/>
      <c r="L316" s="240"/>
      <c r="M316" s="241"/>
      <c r="N316" s="242"/>
      <c r="O316" s="242"/>
      <c r="P316" s="242"/>
      <c r="Q316" s="242"/>
      <c r="R316" s="242"/>
      <c r="S316" s="242"/>
      <c r="T316" s="243"/>
      <c r="AT316" s="244" t="s">
        <v>176</v>
      </c>
      <c r="AU316" s="244" t="s">
        <v>92</v>
      </c>
      <c r="AV316" s="13" t="s">
        <v>92</v>
      </c>
      <c r="AW316" s="13" t="s">
        <v>48</v>
      </c>
      <c r="AX316" s="13" t="s">
        <v>85</v>
      </c>
      <c r="AY316" s="244" t="s">
        <v>163</v>
      </c>
    </row>
    <row r="317" spans="2:65" s="12" customFormat="1" ht="13.5">
      <c r="B317" s="222"/>
      <c r="C317" s="223"/>
      <c r="D317" s="218" t="s">
        <v>176</v>
      </c>
      <c r="E317" s="224" t="s">
        <v>50</v>
      </c>
      <c r="F317" s="225" t="s">
        <v>354</v>
      </c>
      <c r="G317" s="223"/>
      <c r="H317" s="226" t="s">
        <v>50</v>
      </c>
      <c r="I317" s="227"/>
      <c r="J317" s="223"/>
      <c r="K317" s="223"/>
      <c r="L317" s="228"/>
      <c r="M317" s="229"/>
      <c r="N317" s="230"/>
      <c r="O317" s="230"/>
      <c r="P317" s="230"/>
      <c r="Q317" s="230"/>
      <c r="R317" s="230"/>
      <c r="S317" s="230"/>
      <c r="T317" s="231"/>
      <c r="AT317" s="232" t="s">
        <v>176</v>
      </c>
      <c r="AU317" s="232" t="s">
        <v>92</v>
      </c>
      <c r="AV317" s="12" t="s">
        <v>25</v>
      </c>
      <c r="AW317" s="12" t="s">
        <v>48</v>
      </c>
      <c r="AX317" s="12" t="s">
        <v>85</v>
      </c>
      <c r="AY317" s="232" t="s">
        <v>163</v>
      </c>
    </row>
    <row r="318" spans="2:65" s="13" customFormat="1" ht="13.5">
      <c r="B318" s="233"/>
      <c r="C318" s="234"/>
      <c r="D318" s="218" t="s">
        <v>176</v>
      </c>
      <c r="E318" s="245" t="s">
        <v>50</v>
      </c>
      <c r="F318" s="246" t="s">
        <v>810</v>
      </c>
      <c r="G318" s="234"/>
      <c r="H318" s="247">
        <v>21.535</v>
      </c>
      <c r="I318" s="239"/>
      <c r="J318" s="234"/>
      <c r="K318" s="234"/>
      <c r="L318" s="240"/>
      <c r="M318" s="241"/>
      <c r="N318" s="242"/>
      <c r="O318" s="242"/>
      <c r="P318" s="242"/>
      <c r="Q318" s="242"/>
      <c r="R318" s="242"/>
      <c r="S318" s="242"/>
      <c r="T318" s="243"/>
      <c r="AT318" s="244" t="s">
        <v>176</v>
      </c>
      <c r="AU318" s="244" t="s">
        <v>92</v>
      </c>
      <c r="AV318" s="13" t="s">
        <v>92</v>
      </c>
      <c r="AW318" s="13" t="s">
        <v>48</v>
      </c>
      <c r="AX318" s="13" t="s">
        <v>85</v>
      </c>
      <c r="AY318" s="244" t="s">
        <v>163</v>
      </c>
    </row>
    <row r="319" spans="2:65" s="12" customFormat="1" ht="13.5">
      <c r="B319" s="222"/>
      <c r="C319" s="223"/>
      <c r="D319" s="218" t="s">
        <v>176</v>
      </c>
      <c r="E319" s="224" t="s">
        <v>50</v>
      </c>
      <c r="F319" s="225" t="s">
        <v>366</v>
      </c>
      <c r="G319" s="223"/>
      <c r="H319" s="226" t="s">
        <v>50</v>
      </c>
      <c r="I319" s="227"/>
      <c r="J319" s="223"/>
      <c r="K319" s="223"/>
      <c r="L319" s="228"/>
      <c r="M319" s="229"/>
      <c r="N319" s="230"/>
      <c r="O319" s="230"/>
      <c r="P319" s="230"/>
      <c r="Q319" s="230"/>
      <c r="R319" s="230"/>
      <c r="S319" s="230"/>
      <c r="T319" s="231"/>
      <c r="AT319" s="232" t="s">
        <v>176</v>
      </c>
      <c r="AU319" s="232" t="s">
        <v>92</v>
      </c>
      <c r="AV319" s="12" t="s">
        <v>25</v>
      </c>
      <c r="AW319" s="12" t="s">
        <v>48</v>
      </c>
      <c r="AX319" s="12" t="s">
        <v>85</v>
      </c>
      <c r="AY319" s="232" t="s">
        <v>163</v>
      </c>
    </row>
    <row r="320" spans="2:65" s="13" customFormat="1" ht="13.5">
      <c r="B320" s="233"/>
      <c r="C320" s="234"/>
      <c r="D320" s="218" t="s">
        <v>176</v>
      </c>
      <c r="E320" s="245" t="s">
        <v>50</v>
      </c>
      <c r="F320" s="246" t="s">
        <v>811</v>
      </c>
      <c r="G320" s="234"/>
      <c r="H320" s="247">
        <v>150.96</v>
      </c>
      <c r="I320" s="239"/>
      <c r="J320" s="234"/>
      <c r="K320" s="234"/>
      <c r="L320" s="240"/>
      <c r="M320" s="241"/>
      <c r="N320" s="242"/>
      <c r="O320" s="242"/>
      <c r="P320" s="242"/>
      <c r="Q320" s="242"/>
      <c r="R320" s="242"/>
      <c r="S320" s="242"/>
      <c r="T320" s="243"/>
      <c r="AT320" s="244" t="s">
        <v>176</v>
      </c>
      <c r="AU320" s="244" t="s">
        <v>92</v>
      </c>
      <c r="AV320" s="13" t="s">
        <v>92</v>
      </c>
      <c r="AW320" s="13" t="s">
        <v>48</v>
      </c>
      <c r="AX320" s="13" t="s">
        <v>85</v>
      </c>
      <c r="AY320" s="244" t="s">
        <v>163</v>
      </c>
    </row>
    <row r="321" spans="2:65" s="12" customFormat="1" ht="13.5">
      <c r="B321" s="222"/>
      <c r="C321" s="223"/>
      <c r="D321" s="218" t="s">
        <v>176</v>
      </c>
      <c r="E321" s="224" t="s">
        <v>50</v>
      </c>
      <c r="F321" s="225" t="s">
        <v>380</v>
      </c>
      <c r="G321" s="223"/>
      <c r="H321" s="226" t="s">
        <v>50</v>
      </c>
      <c r="I321" s="227"/>
      <c r="J321" s="223"/>
      <c r="K321" s="223"/>
      <c r="L321" s="228"/>
      <c r="M321" s="229"/>
      <c r="N321" s="230"/>
      <c r="O321" s="230"/>
      <c r="P321" s="230"/>
      <c r="Q321" s="230"/>
      <c r="R321" s="230"/>
      <c r="S321" s="230"/>
      <c r="T321" s="231"/>
      <c r="AT321" s="232" t="s">
        <v>176</v>
      </c>
      <c r="AU321" s="232" t="s">
        <v>92</v>
      </c>
      <c r="AV321" s="12" t="s">
        <v>25</v>
      </c>
      <c r="AW321" s="12" t="s">
        <v>48</v>
      </c>
      <c r="AX321" s="12" t="s">
        <v>85</v>
      </c>
      <c r="AY321" s="232" t="s">
        <v>163</v>
      </c>
    </row>
    <row r="322" spans="2:65" s="13" customFormat="1" ht="13.5">
      <c r="B322" s="233"/>
      <c r="C322" s="234"/>
      <c r="D322" s="218" t="s">
        <v>176</v>
      </c>
      <c r="E322" s="245" t="s">
        <v>50</v>
      </c>
      <c r="F322" s="246" t="s">
        <v>812</v>
      </c>
      <c r="G322" s="234"/>
      <c r="H322" s="247">
        <v>3.145</v>
      </c>
      <c r="I322" s="239"/>
      <c r="J322" s="234"/>
      <c r="K322" s="234"/>
      <c r="L322" s="240"/>
      <c r="M322" s="241"/>
      <c r="N322" s="242"/>
      <c r="O322" s="242"/>
      <c r="P322" s="242"/>
      <c r="Q322" s="242"/>
      <c r="R322" s="242"/>
      <c r="S322" s="242"/>
      <c r="T322" s="243"/>
      <c r="AT322" s="244" t="s">
        <v>176</v>
      </c>
      <c r="AU322" s="244" t="s">
        <v>92</v>
      </c>
      <c r="AV322" s="13" t="s">
        <v>92</v>
      </c>
      <c r="AW322" s="13" t="s">
        <v>48</v>
      </c>
      <c r="AX322" s="13" t="s">
        <v>85</v>
      </c>
      <c r="AY322" s="244" t="s">
        <v>163</v>
      </c>
    </row>
    <row r="323" spans="2:65" s="12" customFormat="1" ht="13.5">
      <c r="B323" s="222"/>
      <c r="C323" s="223"/>
      <c r="D323" s="218" t="s">
        <v>176</v>
      </c>
      <c r="E323" s="224" t="s">
        <v>50</v>
      </c>
      <c r="F323" s="225" t="s">
        <v>382</v>
      </c>
      <c r="G323" s="223"/>
      <c r="H323" s="226" t="s">
        <v>50</v>
      </c>
      <c r="I323" s="227"/>
      <c r="J323" s="223"/>
      <c r="K323" s="223"/>
      <c r="L323" s="228"/>
      <c r="M323" s="229"/>
      <c r="N323" s="230"/>
      <c r="O323" s="230"/>
      <c r="P323" s="230"/>
      <c r="Q323" s="230"/>
      <c r="R323" s="230"/>
      <c r="S323" s="230"/>
      <c r="T323" s="231"/>
      <c r="AT323" s="232" t="s">
        <v>176</v>
      </c>
      <c r="AU323" s="232" t="s">
        <v>92</v>
      </c>
      <c r="AV323" s="12" t="s">
        <v>25</v>
      </c>
      <c r="AW323" s="12" t="s">
        <v>48</v>
      </c>
      <c r="AX323" s="12" t="s">
        <v>85</v>
      </c>
      <c r="AY323" s="232" t="s">
        <v>163</v>
      </c>
    </row>
    <row r="324" spans="2:65" s="13" customFormat="1" ht="13.5">
      <c r="B324" s="233"/>
      <c r="C324" s="234"/>
      <c r="D324" s="218" t="s">
        <v>176</v>
      </c>
      <c r="E324" s="245" t="s">
        <v>50</v>
      </c>
      <c r="F324" s="246" t="s">
        <v>813</v>
      </c>
      <c r="G324" s="234"/>
      <c r="H324" s="247">
        <v>22.725000000000001</v>
      </c>
      <c r="I324" s="239"/>
      <c r="J324" s="234"/>
      <c r="K324" s="234"/>
      <c r="L324" s="240"/>
      <c r="M324" s="241"/>
      <c r="N324" s="242"/>
      <c r="O324" s="242"/>
      <c r="P324" s="242"/>
      <c r="Q324" s="242"/>
      <c r="R324" s="242"/>
      <c r="S324" s="242"/>
      <c r="T324" s="243"/>
      <c r="AT324" s="244" t="s">
        <v>176</v>
      </c>
      <c r="AU324" s="244" t="s">
        <v>92</v>
      </c>
      <c r="AV324" s="13" t="s">
        <v>92</v>
      </c>
      <c r="AW324" s="13" t="s">
        <v>48</v>
      </c>
      <c r="AX324" s="13" t="s">
        <v>85</v>
      </c>
      <c r="AY324" s="244" t="s">
        <v>163</v>
      </c>
    </row>
    <row r="325" spans="2:65" s="13" customFormat="1" ht="13.5">
      <c r="B325" s="233"/>
      <c r="C325" s="234"/>
      <c r="D325" s="218" t="s">
        <v>176</v>
      </c>
      <c r="E325" s="245" t="s">
        <v>50</v>
      </c>
      <c r="F325" s="246" t="s">
        <v>814</v>
      </c>
      <c r="G325" s="234"/>
      <c r="H325" s="247">
        <v>2.9140000000000001</v>
      </c>
      <c r="I325" s="239"/>
      <c r="J325" s="234"/>
      <c r="K325" s="234"/>
      <c r="L325" s="240"/>
      <c r="M325" s="241"/>
      <c r="N325" s="242"/>
      <c r="O325" s="242"/>
      <c r="P325" s="242"/>
      <c r="Q325" s="242"/>
      <c r="R325" s="242"/>
      <c r="S325" s="242"/>
      <c r="T325" s="243"/>
      <c r="AT325" s="244" t="s">
        <v>176</v>
      </c>
      <c r="AU325" s="244" t="s">
        <v>92</v>
      </c>
      <c r="AV325" s="13" t="s">
        <v>92</v>
      </c>
      <c r="AW325" s="13" t="s">
        <v>48</v>
      </c>
      <c r="AX325" s="13" t="s">
        <v>85</v>
      </c>
      <c r="AY325" s="244" t="s">
        <v>163</v>
      </c>
    </row>
    <row r="326" spans="2:65" s="12" customFormat="1" ht="13.5">
      <c r="B326" s="222"/>
      <c r="C326" s="223"/>
      <c r="D326" s="218" t="s">
        <v>176</v>
      </c>
      <c r="E326" s="224" t="s">
        <v>50</v>
      </c>
      <c r="F326" s="225" t="s">
        <v>317</v>
      </c>
      <c r="G326" s="223"/>
      <c r="H326" s="226" t="s">
        <v>50</v>
      </c>
      <c r="I326" s="227"/>
      <c r="J326" s="223"/>
      <c r="K326" s="223"/>
      <c r="L326" s="228"/>
      <c r="M326" s="229"/>
      <c r="N326" s="230"/>
      <c r="O326" s="230"/>
      <c r="P326" s="230"/>
      <c r="Q326" s="230"/>
      <c r="R326" s="230"/>
      <c r="S326" s="230"/>
      <c r="T326" s="231"/>
      <c r="AT326" s="232" t="s">
        <v>176</v>
      </c>
      <c r="AU326" s="232" t="s">
        <v>92</v>
      </c>
      <c r="AV326" s="12" t="s">
        <v>25</v>
      </c>
      <c r="AW326" s="12" t="s">
        <v>48</v>
      </c>
      <c r="AX326" s="12" t="s">
        <v>85</v>
      </c>
      <c r="AY326" s="232" t="s">
        <v>163</v>
      </c>
    </row>
    <row r="327" spans="2:65" s="13" customFormat="1" ht="13.5">
      <c r="B327" s="233"/>
      <c r="C327" s="234"/>
      <c r="D327" s="218" t="s">
        <v>176</v>
      </c>
      <c r="E327" s="245" t="s">
        <v>50</v>
      </c>
      <c r="F327" s="246" t="s">
        <v>815</v>
      </c>
      <c r="G327" s="234"/>
      <c r="H327" s="247">
        <v>55.555</v>
      </c>
      <c r="I327" s="239"/>
      <c r="J327" s="234"/>
      <c r="K327" s="234"/>
      <c r="L327" s="240"/>
      <c r="M327" s="241"/>
      <c r="N327" s="242"/>
      <c r="O327" s="242"/>
      <c r="P327" s="242"/>
      <c r="Q327" s="242"/>
      <c r="R327" s="242"/>
      <c r="S327" s="242"/>
      <c r="T327" s="243"/>
      <c r="AT327" s="244" t="s">
        <v>176</v>
      </c>
      <c r="AU327" s="244" t="s">
        <v>92</v>
      </c>
      <c r="AV327" s="13" t="s">
        <v>92</v>
      </c>
      <c r="AW327" s="13" t="s">
        <v>48</v>
      </c>
      <c r="AX327" s="13" t="s">
        <v>85</v>
      </c>
      <c r="AY327" s="244" t="s">
        <v>163</v>
      </c>
    </row>
    <row r="328" spans="2:65" s="13" customFormat="1" ht="13.5">
      <c r="B328" s="233"/>
      <c r="C328" s="234"/>
      <c r="D328" s="218" t="s">
        <v>176</v>
      </c>
      <c r="E328" s="245" t="s">
        <v>50</v>
      </c>
      <c r="F328" s="246" t="s">
        <v>816</v>
      </c>
      <c r="G328" s="234"/>
      <c r="H328" s="247">
        <v>15.041</v>
      </c>
      <c r="I328" s="239"/>
      <c r="J328" s="234"/>
      <c r="K328" s="234"/>
      <c r="L328" s="240"/>
      <c r="M328" s="241"/>
      <c r="N328" s="242"/>
      <c r="O328" s="242"/>
      <c r="P328" s="242"/>
      <c r="Q328" s="242"/>
      <c r="R328" s="242"/>
      <c r="S328" s="242"/>
      <c r="T328" s="243"/>
      <c r="AT328" s="244" t="s">
        <v>176</v>
      </c>
      <c r="AU328" s="244" t="s">
        <v>92</v>
      </c>
      <c r="AV328" s="13" t="s">
        <v>92</v>
      </c>
      <c r="AW328" s="13" t="s">
        <v>48</v>
      </c>
      <c r="AX328" s="13" t="s">
        <v>85</v>
      </c>
      <c r="AY328" s="244" t="s">
        <v>163</v>
      </c>
    </row>
    <row r="329" spans="2:65" s="12" customFormat="1" ht="13.5">
      <c r="B329" s="222"/>
      <c r="C329" s="223"/>
      <c r="D329" s="218" t="s">
        <v>176</v>
      </c>
      <c r="E329" s="224" t="s">
        <v>50</v>
      </c>
      <c r="F329" s="225" t="s">
        <v>276</v>
      </c>
      <c r="G329" s="223"/>
      <c r="H329" s="226" t="s">
        <v>50</v>
      </c>
      <c r="I329" s="227"/>
      <c r="J329" s="223"/>
      <c r="K329" s="223"/>
      <c r="L329" s="228"/>
      <c r="M329" s="229"/>
      <c r="N329" s="230"/>
      <c r="O329" s="230"/>
      <c r="P329" s="230"/>
      <c r="Q329" s="230"/>
      <c r="R329" s="230"/>
      <c r="S329" s="230"/>
      <c r="T329" s="231"/>
      <c r="AT329" s="232" t="s">
        <v>176</v>
      </c>
      <c r="AU329" s="232" t="s">
        <v>92</v>
      </c>
      <c r="AV329" s="12" t="s">
        <v>25</v>
      </c>
      <c r="AW329" s="12" t="s">
        <v>48</v>
      </c>
      <c r="AX329" s="12" t="s">
        <v>85</v>
      </c>
      <c r="AY329" s="232" t="s">
        <v>163</v>
      </c>
    </row>
    <row r="330" spans="2:65" s="13" customFormat="1" ht="13.5">
      <c r="B330" s="233"/>
      <c r="C330" s="234"/>
      <c r="D330" s="218" t="s">
        <v>176</v>
      </c>
      <c r="E330" s="245" t="s">
        <v>50</v>
      </c>
      <c r="F330" s="246" t="s">
        <v>817</v>
      </c>
      <c r="G330" s="234"/>
      <c r="H330" s="247">
        <v>50.225000000000001</v>
      </c>
      <c r="I330" s="239"/>
      <c r="J330" s="234"/>
      <c r="K330" s="234"/>
      <c r="L330" s="240"/>
      <c r="M330" s="241"/>
      <c r="N330" s="242"/>
      <c r="O330" s="242"/>
      <c r="P330" s="242"/>
      <c r="Q330" s="242"/>
      <c r="R330" s="242"/>
      <c r="S330" s="242"/>
      <c r="T330" s="243"/>
      <c r="AT330" s="244" t="s">
        <v>176</v>
      </c>
      <c r="AU330" s="244" t="s">
        <v>92</v>
      </c>
      <c r="AV330" s="13" t="s">
        <v>92</v>
      </c>
      <c r="AW330" s="13" t="s">
        <v>48</v>
      </c>
      <c r="AX330" s="13" t="s">
        <v>85</v>
      </c>
      <c r="AY330" s="244" t="s">
        <v>163</v>
      </c>
    </row>
    <row r="331" spans="2:65" s="13" customFormat="1" ht="13.5">
      <c r="B331" s="233"/>
      <c r="C331" s="234"/>
      <c r="D331" s="235" t="s">
        <v>176</v>
      </c>
      <c r="E331" s="236" t="s">
        <v>50</v>
      </c>
      <c r="F331" s="237" t="s">
        <v>818</v>
      </c>
      <c r="G331" s="234"/>
      <c r="H331" s="238">
        <v>11.331</v>
      </c>
      <c r="I331" s="239"/>
      <c r="J331" s="234"/>
      <c r="K331" s="234"/>
      <c r="L331" s="240"/>
      <c r="M331" s="241"/>
      <c r="N331" s="242"/>
      <c r="O331" s="242"/>
      <c r="P331" s="242"/>
      <c r="Q331" s="242"/>
      <c r="R331" s="242"/>
      <c r="S331" s="242"/>
      <c r="T331" s="243"/>
      <c r="AT331" s="244" t="s">
        <v>176</v>
      </c>
      <c r="AU331" s="244" t="s">
        <v>92</v>
      </c>
      <c r="AV331" s="13" t="s">
        <v>92</v>
      </c>
      <c r="AW331" s="13" t="s">
        <v>48</v>
      </c>
      <c r="AX331" s="13" t="s">
        <v>85</v>
      </c>
      <c r="AY331" s="244" t="s">
        <v>163</v>
      </c>
    </row>
    <row r="332" spans="2:65" s="1" customFormat="1" ht="22.5" customHeight="1">
      <c r="B332" s="43"/>
      <c r="C332" s="206" t="s">
        <v>383</v>
      </c>
      <c r="D332" s="206" t="s">
        <v>166</v>
      </c>
      <c r="E332" s="207" t="s">
        <v>412</v>
      </c>
      <c r="F332" s="208" t="s">
        <v>413</v>
      </c>
      <c r="G332" s="209" t="s">
        <v>191</v>
      </c>
      <c r="H332" s="210">
        <v>387.35300000000001</v>
      </c>
      <c r="I332" s="211"/>
      <c r="J332" s="212">
        <f>ROUND(I332*H332,2)</f>
        <v>0</v>
      </c>
      <c r="K332" s="208" t="s">
        <v>170</v>
      </c>
      <c r="L332" s="63"/>
      <c r="M332" s="213" t="s">
        <v>50</v>
      </c>
      <c r="N332" s="214" t="s">
        <v>56</v>
      </c>
      <c r="O332" s="44"/>
      <c r="P332" s="215">
        <f>O332*H332</f>
        <v>0</v>
      </c>
      <c r="Q332" s="215">
        <v>0</v>
      </c>
      <c r="R332" s="215">
        <f>Q332*H332</f>
        <v>0</v>
      </c>
      <c r="S332" s="215">
        <v>0</v>
      </c>
      <c r="T332" s="216">
        <f>S332*H332</f>
        <v>0</v>
      </c>
      <c r="AR332" s="25" t="s">
        <v>120</v>
      </c>
      <c r="AT332" s="25" t="s">
        <v>166</v>
      </c>
      <c r="AU332" s="25" t="s">
        <v>92</v>
      </c>
      <c r="AY332" s="25" t="s">
        <v>163</v>
      </c>
      <c r="BE332" s="217">
        <f>IF(N332="základní",J332,0)</f>
        <v>0</v>
      </c>
      <c r="BF332" s="217">
        <f>IF(N332="snížená",J332,0)</f>
        <v>0</v>
      </c>
      <c r="BG332" s="217">
        <f>IF(N332="zákl. přenesená",J332,0)</f>
        <v>0</v>
      </c>
      <c r="BH332" s="217">
        <f>IF(N332="sníž. přenesená",J332,0)</f>
        <v>0</v>
      </c>
      <c r="BI332" s="217">
        <f>IF(N332="nulová",J332,0)</f>
        <v>0</v>
      </c>
      <c r="BJ332" s="25" t="s">
        <v>25</v>
      </c>
      <c r="BK332" s="217">
        <f>ROUND(I332*H332,2)</f>
        <v>0</v>
      </c>
      <c r="BL332" s="25" t="s">
        <v>120</v>
      </c>
      <c r="BM332" s="25" t="s">
        <v>414</v>
      </c>
    </row>
    <row r="333" spans="2:65" s="1" customFormat="1" ht="27">
      <c r="B333" s="43"/>
      <c r="C333" s="65"/>
      <c r="D333" s="218" t="s">
        <v>172</v>
      </c>
      <c r="E333" s="65"/>
      <c r="F333" s="219" t="s">
        <v>415</v>
      </c>
      <c r="G333" s="65"/>
      <c r="H333" s="65"/>
      <c r="I333" s="174"/>
      <c r="J333" s="65"/>
      <c r="K333" s="65"/>
      <c r="L333" s="63"/>
      <c r="M333" s="220"/>
      <c r="N333" s="44"/>
      <c r="O333" s="44"/>
      <c r="P333" s="44"/>
      <c r="Q333" s="44"/>
      <c r="R333" s="44"/>
      <c r="S333" s="44"/>
      <c r="T333" s="80"/>
      <c r="AT333" s="25" t="s">
        <v>172</v>
      </c>
      <c r="AU333" s="25" t="s">
        <v>92</v>
      </c>
    </row>
    <row r="334" spans="2:65" s="1" customFormat="1" ht="94.5">
      <c r="B334" s="43"/>
      <c r="C334" s="65"/>
      <c r="D334" s="218" t="s">
        <v>174</v>
      </c>
      <c r="E334" s="65"/>
      <c r="F334" s="221" t="s">
        <v>416</v>
      </c>
      <c r="G334" s="65"/>
      <c r="H334" s="65"/>
      <c r="I334" s="174"/>
      <c r="J334" s="65"/>
      <c r="K334" s="65"/>
      <c r="L334" s="63"/>
      <c r="M334" s="220"/>
      <c r="N334" s="44"/>
      <c r="O334" s="44"/>
      <c r="P334" s="44"/>
      <c r="Q334" s="44"/>
      <c r="R334" s="44"/>
      <c r="S334" s="44"/>
      <c r="T334" s="80"/>
      <c r="AT334" s="25" t="s">
        <v>174</v>
      </c>
      <c r="AU334" s="25" t="s">
        <v>92</v>
      </c>
    </row>
    <row r="335" spans="2:65" s="12" customFormat="1" ht="13.5">
      <c r="B335" s="222"/>
      <c r="C335" s="223"/>
      <c r="D335" s="218" t="s">
        <v>176</v>
      </c>
      <c r="E335" s="224" t="s">
        <v>50</v>
      </c>
      <c r="F335" s="225" t="s">
        <v>177</v>
      </c>
      <c r="G335" s="223"/>
      <c r="H335" s="226" t="s">
        <v>50</v>
      </c>
      <c r="I335" s="227"/>
      <c r="J335" s="223"/>
      <c r="K335" s="223"/>
      <c r="L335" s="228"/>
      <c r="M335" s="229"/>
      <c r="N335" s="230"/>
      <c r="O335" s="230"/>
      <c r="P335" s="230"/>
      <c r="Q335" s="230"/>
      <c r="R335" s="230"/>
      <c r="S335" s="230"/>
      <c r="T335" s="231"/>
      <c r="AT335" s="232" t="s">
        <v>176</v>
      </c>
      <c r="AU335" s="232" t="s">
        <v>92</v>
      </c>
      <c r="AV335" s="12" t="s">
        <v>25</v>
      </c>
      <c r="AW335" s="12" t="s">
        <v>48</v>
      </c>
      <c r="AX335" s="12" t="s">
        <v>85</v>
      </c>
      <c r="AY335" s="232" t="s">
        <v>163</v>
      </c>
    </row>
    <row r="336" spans="2:65" s="13" customFormat="1" ht="13.5">
      <c r="B336" s="233"/>
      <c r="C336" s="234"/>
      <c r="D336" s="218" t="s">
        <v>176</v>
      </c>
      <c r="E336" s="245" t="s">
        <v>50</v>
      </c>
      <c r="F336" s="246" t="s">
        <v>807</v>
      </c>
      <c r="G336" s="234"/>
      <c r="H336" s="247">
        <v>3.077</v>
      </c>
      <c r="I336" s="239"/>
      <c r="J336" s="234"/>
      <c r="K336" s="234"/>
      <c r="L336" s="240"/>
      <c r="M336" s="241"/>
      <c r="N336" s="242"/>
      <c r="O336" s="242"/>
      <c r="P336" s="242"/>
      <c r="Q336" s="242"/>
      <c r="R336" s="242"/>
      <c r="S336" s="242"/>
      <c r="T336" s="243"/>
      <c r="AT336" s="244" t="s">
        <v>176</v>
      </c>
      <c r="AU336" s="244" t="s">
        <v>92</v>
      </c>
      <c r="AV336" s="13" t="s">
        <v>92</v>
      </c>
      <c r="AW336" s="13" t="s">
        <v>48</v>
      </c>
      <c r="AX336" s="13" t="s">
        <v>85</v>
      </c>
      <c r="AY336" s="244" t="s">
        <v>163</v>
      </c>
    </row>
    <row r="337" spans="2:51" s="12" customFormat="1" ht="13.5">
      <c r="B337" s="222"/>
      <c r="C337" s="223"/>
      <c r="D337" s="218" t="s">
        <v>176</v>
      </c>
      <c r="E337" s="224" t="s">
        <v>50</v>
      </c>
      <c r="F337" s="225" t="s">
        <v>364</v>
      </c>
      <c r="G337" s="223"/>
      <c r="H337" s="226" t="s">
        <v>50</v>
      </c>
      <c r="I337" s="227"/>
      <c r="J337" s="223"/>
      <c r="K337" s="223"/>
      <c r="L337" s="228"/>
      <c r="M337" s="229"/>
      <c r="N337" s="230"/>
      <c r="O337" s="230"/>
      <c r="P337" s="230"/>
      <c r="Q337" s="230"/>
      <c r="R337" s="230"/>
      <c r="S337" s="230"/>
      <c r="T337" s="231"/>
      <c r="AT337" s="232" t="s">
        <v>176</v>
      </c>
      <c r="AU337" s="232" t="s">
        <v>92</v>
      </c>
      <c r="AV337" s="12" t="s">
        <v>25</v>
      </c>
      <c r="AW337" s="12" t="s">
        <v>48</v>
      </c>
      <c r="AX337" s="12" t="s">
        <v>85</v>
      </c>
      <c r="AY337" s="232" t="s">
        <v>163</v>
      </c>
    </row>
    <row r="338" spans="2:51" s="13" customFormat="1" ht="13.5">
      <c r="B338" s="233"/>
      <c r="C338" s="234"/>
      <c r="D338" s="218" t="s">
        <v>176</v>
      </c>
      <c r="E338" s="245" t="s">
        <v>50</v>
      </c>
      <c r="F338" s="246" t="s">
        <v>808</v>
      </c>
      <c r="G338" s="234"/>
      <c r="H338" s="247">
        <v>24</v>
      </c>
      <c r="I338" s="239"/>
      <c r="J338" s="234"/>
      <c r="K338" s="234"/>
      <c r="L338" s="240"/>
      <c r="M338" s="241"/>
      <c r="N338" s="242"/>
      <c r="O338" s="242"/>
      <c r="P338" s="242"/>
      <c r="Q338" s="242"/>
      <c r="R338" s="242"/>
      <c r="S338" s="242"/>
      <c r="T338" s="243"/>
      <c r="AT338" s="244" t="s">
        <v>176</v>
      </c>
      <c r="AU338" s="244" t="s">
        <v>92</v>
      </c>
      <c r="AV338" s="13" t="s">
        <v>92</v>
      </c>
      <c r="AW338" s="13" t="s">
        <v>48</v>
      </c>
      <c r="AX338" s="13" t="s">
        <v>85</v>
      </c>
      <c r="AY338" s="244" t="s">
        <v>163</v>
      </c>
    </row>
    <row r="339" spans="2:51" s="12" customFormat="1" ht="13.5">
      <c r="B339" s="222"/>
      <c r="C339" s="223"/>
      <c r="D339" s="218" t="s">
        <v>176</v>
      </c>
      <c r="E339" s="224" t="s">
        <v>50</v>
      </c>
      <c r="F339" s="225" t="s">
        <v>395</v>
      </c>
      <c r="G339" s="223"/>
      <c r="H339" s="226" t="s">
        <v>50</v>
      </c>
      <c r="I339" s="227"/>
      <c r="J339" s="223"/>
      <c r="K339" s="223"/>
      <c r="L339" s="228"/>
      <c r="M339" s="229"/>
      <c r="N339" s="230"/>
      <c r="O339" s="230"/>
      <c r="P339" s="230"/>
      <c r="Q339" s="230"/>
      <c r="R339" s="230"/>
      <c r="S339" s="230"/>
      <c r="T339" s="231"/>
      <c r="AT339" s="232" t="s">
        <v>176</v>
      </c>
      <c r="AU339" s="232" t="s">
        <v>92</v>
      </c>
      <c r="AV339" s="12" t="s">
        <v>25</v>
      </c>
      <c r="AW339" s="12" t="s">
        <v>48</v>
      </c>
      <c r="AX339" s="12" t="s">
        <v>85</v>
      </c>
      <c r="AY339" s="232" t="s">
        <v>163</v>
      </c>
    </row>
    <row r="340" spans="2:51" s="13" customFormat="1" ht="13.5">
      <c r="B340" s="233"/>
      <c r="C340" s="234"/>
      <c r="D340" s="218" t="s">
        <v>176</v>
      </c>
      <c r="E340" s="245" t="s">
        <v>50</v>
      </c>
      <c r="F340" s="246" t="s">
        <v>809</v>
      </c>
      <c r="G340" s="234"/>
      <c r="H340" s="247">
        <v>26.844999999999999</v>
      </c>
      <c r="I340" s="239"/>
      <c r="J340" s="234"/>
      <c r="K340" s="234"/>
      <c r="L340" s="240"/>
      <c r="M340" s="241"/>
      <c r="N340" s="242"/>
      <c r="O340" s="242"/>
      <c r="P340" s="242"/>
      <c r="Q340" s="242"/>
      <c r="R340" s="242"/>
      <c r="S340" s="242"/>
      <c r="T340" s="243"/>
      <c r="AT340" s="244" t="s">
        <v>176</v>
      </c>
      <c r="AU340" s="244" t="s">
        <v>92</v>
      </c>
      <c r="AV340" s="13" t="s">
        <v>92</v>
      </c>
      <c r="AW340" s="13" t="s">
        <v>48</v>
      </c>
      <c r="AX340" s="13" t="s">
        <v>85</v>
      </c>
      <c r="AY340" s="244" t="s">
        <v>163</v>
      </c>
    </row>
    <row r="341" spans="2:51" s="12" customFormat="1" ht="13.5">
      <c r="B341" s="222"/>
      <c r="C341" s="223"/>
      <c r="D341" s="218" t="s">
        <v>176</v>
      </c>
      <c r="E341" s="224" t="s">
        <v>50</v>
      </c>
      <c r="F341" s="225" t="s">
        <v>354</v>
      </c>
      <c r="G341" s="223"/>
      <c r="H341" s="226" t="s">
        <v>50</v>
      </c>
      <c r="I341" s="227"/>
      <c r="J341" s="223"/>
      <c r="K341" s="223"/>
      <c r="L341" s="228"/>
      <c r="M341" s="229"/>
      <c r="N341" s="230"/>
      <c r="O341" s="230"/>
      <c r="P341" s="230"/>
      <c r="Q341" s="230"/>
      <c r="R341" s="230"/>
      <c r="S341" s="230"/>
      <c r="T341" s="231"/>
      <c r="AT341" s="232" t="s">
        <v>176</v>
      </c>
      <c r="AU341" s="232" t="s">
        <v>92</v>
      </c>
      <c r="AV341" s="12" t="s">
        <v>25</v>
      </c>
      <c r="AW341" s="12" t="s">
        <v>48</v>
      </c>
      <c r="AX341" s="12" t="s">
        <v>85</v>
      </c>
      <c r="AY341" s="232" t="s">
        <v>163</v>
      </c>
    </row>
    <row r="342" spans="2:51" s="13" customFormat="1" ht="13.5">
      <c r="B342" s="233"/>
      <c r="C342" s="234"/>
      <c r="D342" s="218" t="s">
        <v>176</v>
      </c>
      <c r="E342" s="245" t="s">
        <v>50</v>
      </c>
      <c r="F342" s="246" t="s">
        <v>810</v>
      </c>
      <c r="G342" s="234"/>
      <c r="H342" s="247">
        <v>21.535</v>
      </c>
      <c r="I342" s="239"/>
      <c r="J342" s="234"/>
      <c r="K342" s="234"/>
      <c r="L342" s="240"/>
      <c r="M342" s="241"/>
      <c r="N342" s="242"/>
      <c r="O342" s="242"/>
      <c r="P342" s="242"/>
      <c r="Q342" s="242"/>
      <c r="R342" s="242"/>
      <c r="S342" s="242"/>
      <c r="T342" s="243"/>
      <c r="AT342" s="244" t="s">
        <v>176</v>
      </c>
      <c r="AU342" s="244" t="s">
        <v>92</v>
      </c>
      <c r="AV342" s="13" t="s">
        <v>92</v>
      </c>
      <c r="AW342" s="13" t="s">
        <v>48</v>
      </c>
      <c r="AX342" s="13" t="s">
        <v>85</v>
      </c>
      <c r="AY342" s="244" t="s">
        <v>163</v>
      </c>
    </row>
    <row r="343" spans="2:51" s="12" customFormat="1" ht="13.5">
      <c r="B343" s="222"/>
      <c r="C343" s="223"/>
      <c r="D343" s="218" t="s">
        <v>176</v>
      </c>
      <c r="E343" s="224" t="s">
        <v>50</v>
      </c>
      <c r="F343" s="225" t="s">
        <v>366</v>
      </c>
      <c r="G343" s="223"/>
      <c r="H343" s="226" t="s">
        <v>50</v>
      </c>
      <c r="I343" s="227"/>
      <c r="J343" s="223"/>
      <c r="K343" s="223"/>
      <c r="L343" s="228"/>
      <c r="M343" s="229"/>
      <c r="N343" s="230"/>
      <c r="O343" s="230"/>
      <c r="P343" s="230"/>
      <c r="Q343" s="230"/>
      <c r="R343" s="230"/>
      <c r="S343" s="230"/>
      <c r="T343" s="231"/>
      <c r="AT343" s="232" t="s">
        <v>176</v>
      </c>
      <c r="AU343" s="232" t="s">
        <v>92</v>
      </c>
      <c r="AV343" s="12" t="s">
        <v>25</v>
      </c>
      <c r="AW343" s="12" t="s">
        <v>48</v>
      </c>
      <c r="AX343" s="12" t="s">
        <v>85</v>
      </c>
      <c r="AY343" s="232" t="s">
        <v>163</v>
      </c>
    </row>
    <row r="344" spans="2:51" s="13" customFormat="1" ht="13.5">
      <c r="B344" s="233"/>
      <c r="C344" s="234"/>
      <c r="D344" s="218" t="s">
        <v>176</v>
      </c>
      <c r="E344" s="245" t="s">
        <v>50</v>
      </c>
      <c r="F344" s="246" t="s">
        <v>811</v>
      </c>
      <c r="G344" s="234"/>
      <c r="H344" s="247">
        <v>150.96</v>
      </c>
      <c r="I344" s="239"/>
      <c r="J344" s="234"/>
      <c r="K344" s="234"/>
      <c r="L344" s="240"/>
      <c r="M344" s="241"/>
      <c r="N344" s="242"/>
      <c r="O344" s="242"/>
      <c r="P344" s="242"/>
      <c r="Q344" s="242"/>
      <c r="R344" s="242"/>
      <c r="S344" s="242"/>
      <c r="T344" s="243"/>
      <c r="AT344" s="244" t="s">
        <v>176</v>
      </c>
      <c r="AU344" s="244" t="s">
        <v>92</v>
      </c>
      <c r="AV344" s="13" t="s">
        <v>92</v>
      </c>
      <c r="AW344" s="13" t="s">
        <v>48</v>
      </c>
      <c r="AX344" s="13" t="s">
        <v>85</v>
      </c>
      <c r="AY344" s="244" t="s">
        <v>163</v>
      </c>
    </row>
    <row r="345" spans="2:51" s="12" customFormat="1" ht="13.5">
      <c r="B345" s="222"/>
      <c r="C345" s="223"/>
      <c r="D345" s="218" t="s">
        <v>176</v>
      </c>
      <c r="E345" s="224" t="s">
        <v>50</v>
      </c>
      <c r="F345" s="225" t="s">
        <v>380</v>
      </c>
      <c r="G345" s="223"/>
      <c r="H345" s="226" t="s">
        <v>50</v>
      </c>
      <c r="I345" s="227"/>
      <c r="J345" s="223"/>
      <c r="K345" s="223"/>
      <c r="L345" s="228"/>
      <c r="M345" s="229"/>
      <c r="N345" s="230"/>
      <c r="O345" s="230"/>
      <c r="P345" s="230"/>
      <c r="Q345" s="230"/>
      <c r="R345" s="230"/>
      <c r="S345" s="230"/>
      <c r="T345" s="231"/>
      <c r="AT345" s="232" t="s">
        <v>176</v>
      </c>
      <c r="AU345" s="232" t="s">
        <v>92</v>
      </c>
      <c r="AV345" s="12" t="s">
        <v>25</v>
      </c>
      <c r="AW345" s="12" t="s">
        <v>48</v>
      </c>
      <c r="AX345" s="12" t="s">
        <v>85</v>
      </c>
      <c r="AY345" s="232" t="s">
        <v>163</v>
      </c>
    </row>
    <row r="346" spans="2:51" s="13" customFormat="1" ht="13.5">
      <c r="B346" s="233"/>
      <c r="C346" s="234"/>
      <c r="D346" s="218" t="s">
        <v>176</v>
      </c>
      <c r="E346" s="245" t="s">
        <v>50</v>
      </c>
      <c r="F346" s="246" t="s">
        <v>812</v>
      </c>
      <c r="G346" s="234"/>
      <c r="H346" s="247">
        <v>3.145</v>
      </c>
      <c r="I346" s="239"/>
      <c r="J346" s="234"/>
      <c r="K346" s="234"/>
      <c r="L346" s="240"/>
      <c r="M346" s="241"/>
      <c r="N346" s="242"/>
      <c r="O346" s="242"/>
      <c r="P346" s="242"/>
      <c r="Q346" s="242"/>
      <c r="R346" s="242"/>
      <c r="S346" s="242"/>
      <c r="T346" s="243"/>
      <c r="AT346" s="244" t="s">
        <v>176</v>
      </c>
      <c r="AU346" s="244" t="s">
        <v>92</v>
      </c>
      <c r="AV346" s="13" t="s">
        <v>92</v>
      </c>
      <c r="AW346" s="13" t="s">
        <v>48</v>
      </c>
      <c r="AX346" s="13" t="s">
        <v>85</v>
      </c>
      <c r="AY346" s="244" t="s">
        <v>163</v>
      </c>
    </row>
    <row r="347" spans="2:51" s="12" customFormat="1" ht="13.5">
      <c r="B347" s="222"/>
      <c r="C347" s="223"/>
      <c r="D347" s="218" t="s">
        <v>176</v>
      </c>
      <c r="E347" s="224" t="s">
        <v>50</v>
      </c>
      <c r="F347" s="225" t="s">
        <v>382</v>
      </c>
      <c r="G347" s="223"/>
      <c r="H347" s="226" t="s">
        <v>50</v>
      </c>
      <c r="I347" s="227"/>
      <c r="J347" s="223"/>
      <c r="K347" s="223"/>
      <c r="L347" s="228"/>
      <c r="M347" s="229"/>
      <c r="N347" s="230"/>
      <c r="O347" s="230"/>
      <c r="P347" s="230"/>
      <c r="Q347" s="230"/>
      <c r="R347" s="230"/>
      <c r="S347" s="230"/>
      <c r="T347" s="231"/>
      <c r="AT347" s="232" t="s">
        <v>176</v>
      </c>
      <c r="AU347" s="232" t="s">
        <v>92</v>
      </c>
      <c r="AV347" s="12" t="s">
        <v>25</v>
      </c>
      <c r="AW347" s="12" t="s">
        <v>48</v>
      </c>
      <c r="AX347" s="12" t="s">
        <v>85</v>
      </c>
      <c r="AY347" s="232" t="s">
        <v>163</v>
      </c>
    </row>
    <row r="348" spans="2:51" s="13" customFormat="1" ht="13.5">
      <c r="B348" s="233"/>
      <c r="C348" s="234"/>
      <c r="D348" s="218" t="s">
        <v>176</v>
      </c>
      <c r="E348" s="245" t="s">
        <v>50</v>
      </c>
      <c r="F348" s="246" t="s">
        <v>813</v>
      </c>
      <c r="G348" s="234"/>
      <c r="H348" s="247">
        <v>22.725000000000001</v>
      </c>
      <c r="I348" s="239"/>
      <c r="J348" s="234"/>
      <c r="K348" s="234"/>
      <c r="L348" s="240"/>
      <c r="M348" s="241"/>
      <c r="N348" s="242"/>
      <c r="O348" s="242"/>
      <c r="P348" s="242"/>
      <c r="Q348" s="242"/>
      <c r="R348" s="242"/>
      <c r="S348" s="242"/>
      <c r="T348" s="243"/>
      <c r="AT348" s="244" t="s">
        <v>176</v>
      </c>
      <c r="AU348" s="244" t="s">
        <v>92</v>
      </c>
      <c r="AV348" s="13" t="s">
        <v>92</v>
      </c>
      <c r="AW348" s="13" t="s">
        <v>48</v>
      </c>
      <c r="AX348" s="13" t="s">
        <v>85</v>
      </c>
      <c r="AY348" s="244" t="s">
        <v>163</v>
      </c>
    </row>
    <row r="349" spans="2:51" s="13" customFormat="1" ht="13.5">
      <c r="B349" s="233"/>
      <c r="C349" s="234"/>
      <c r="D349" s="218" t="s">
        <v>176</v>
      </c>
      <c r="E349" s="245" t="s">
        <v>50</v>
      </c>
      <c r="F349" s="246" t="s">
        <v>814</v>
      </c>
      <c r="G349" s="234"/>
      <c r="H349" s="247">
        <v>2.9140000000000001</v>
      </c>
      <c r="I349" s="239"/>
      <c r="J349" s="234"/>
      <c r="K349" s="234"/>
      <c r="L349" s="240"/>
      <c r="M349" s="241"/>
      <c r="N349" s="242"/>
      <c r="O349" s="242"/>
      <c r="P349" s="242"/>
      <c r="Q349" s="242"/>
      <c r="R349" s="242"/>
      <c r="S349" s="242"/>
      <c r="T349" s="243"/>
      <c r="AT349" s="244" t="s">
        <v>176</v>
      </c>
      <c r="AU349" s="244" t="s">
        <v>92</v>
      </c>
      <c r="AV349" s="13" t="s">
        <v>92</v>
      </c>
      <c r="AW349" s="13" t="s">
        <v>48</v>
      </c>
      <c r="AX349" s="13" t="s">
        <v>85</v>
      </c>
      <c r="AY349" s="244" t="s">
        <v>163</v>
      </c>
    </row>
    <row r="350" spans="2:51" s="12" customFormat="1" ht="13.5">
      <c r="B350" s="222"/>
      <c r="C350" s="223"/>
      <c r="D350" s="218" t="s">
        <v>176</v>
      </c>
      <c r="E350" s="224" t="s">
        <v>50</v>
      </c>
      <c r="F350" s="225" t="s">
        <v>317</v>
      </c>
      <c r="G350" s="223"/>
      <c r="H350" s="226" t="s">
        <v>50</v>
      </c>
      <c r="I350" s="227"/>
      <c r="J350" s="223"/>
      <c r="K350" s="223"/>
      <c r="L350" s="228"/>
      <c r="M350" s="229"/>
      <c r="N350" s="230"/>
      <c r="O350" s="230"/>
      <c r="P350" s="230"/>
      <c r="Q350" s="230"/>
      <c r="R350" s="230"/>
      <c r="S350" s="230"/>
      <c r="T350" s="231"/>
      <c r="AT350" s="232" t="s">
        <v>176</v>
      </c>
      <c r="AU350" s="232" t="s">
        <v>92</v>
      </c>
      <c r="AV350" s="12" t="s">
        <v>25</v>
      </c>
      <c r="AW350" s="12" t="s">
        <v>48</v>
      </c>
      <c r="AX350" s="12" t="s">
        <v>85</v>
      </c>
      <c r="AY350" s="232" t="s">
        <v>163</v>
      </c>
    </row>
    <row r="351" spans="2:51" s="13" customFormat="1" ht="13.5">
      <c r="B351" s="233"/>
      <c r="C351" s="234"/>
      <c r="D351" s="218" t="s">
        <v>176</v>
      </c>
      <c r="E351" s="245" t="s">
        <v>50</v>
      </c>
      <c r="F351" s="246" t="s">
        <v>815</v>
      </c>
      <c r="G351" s="234"/>
      <c r="H351" s="247">
        <v>55.555</v>
      </c>
      <c r="I351" s="239"/>
      <c r="J351" s="234"/>
      <c r="K351" s="234"/>
      <c r="L351" s="240"/>
      <c r="M351" s="241"/>
      <c r="N351" s="242"/>
      <c r="O351" s="242"/>
      <c r="P351" s="242"/>
      <c r="Q351" s="242"/>
      <c r="R351" s="242"/>
      <c r="S351" s="242"/>
      <c r="T351" s="243"/>
      <c r="AT351" s="244" t="s">
        <v>176</v>
      </c>
      <c r="AU351" s="244" t="s">
        <v>92</v>
      </c>
      <c r="AV351" s="13" t="s">
        <v>92</v>
      </c>
      <c r="AW351" s="13" t="s">
        <v>48</v>
      </c>
      <c r="AX351" s="13" t="s">
        <v>85</v>
      </c>
      <c r="AY351" s="244" t="s">
        <v>163</v>
      </c>
    </row>
    <row r="352" spans="2:51" s="13" customFormat="1" ht="13.5">
      <c r="B352" s="233"/>
      <c r="C352" s="234"/>
      <c r="D352" s="218" t="s">
        <v>176</v>
      </c>
      <c r="E352" s="245" t="s">
        <v>50</v>
      </c>
      <c r="F352" s="246" t="s">
        <v>816</v>
      </c>
      <c r="G352" s="234"/>
      <c r="H352" s="247">
        <v>15.041</v>
      </c>
      <c r="I352" s="239"/>
      <c r="J352" s="234"/>
      <c r="K352" s="234"/>
      <c r="L352" s="240"/>
      <c r="M352" s="241"/>
      <c r="N352" s="242"/>
      <c r="O352" s="242"/>
      <c r="P352" s="242"/>
      <c r="Q352" s="242"/>
      <c r="R352" s="242"/>
      <c r="S352" s="242"/>
      <c r="T352" s="243"/>
      <c r="AT352" s="244" t="s">
        <v>176</v>
      </c>
      <c r="AU352" s="244" t="s">
        <v>92</v>
      </c>
      <c r="AV352" s="13" t="s">
        <v>92</v>
      </c>
      <c r="AW352" s="13" t="s">
        <v>48</v>
      </c>
      <c r="AX352" s="13" t="s">
        <v>85</v>
      </c>
      <c r="AY352" s="244" t="s">
        <v>163</v>
      </c>
    </row>
    <row r="353" spans="2:65" s="12" customFormat="1" ht="13.5">
      <c r="B353" s="222"/>
      <c r="C353" s="223"/>
      <c r="D353" s="218" t="s">
        <v>176</v>
      </c>
      <c r="E353" s="224" t="s">
        <v>50</v>
      </c>
      <c r="F353" s="225" t="s">
        <v>276</v>
      </c>
      <c r="G353" s="223"/>
      <c r="H353" s="226" t="s">
        <v>50</v>
      </c>
      <c r="I353" s="227"/>
      <c r="J353" s="223"/>
      <c r="K353" s="223"/>
      <c r="L353" s="228"/>
      <c r="M353" s="229"/>
      <c r="N353" s="230"/>
      <c r="O353" s="230"/>
      <c r="P353" s="230"/>
      <c r="Q353" s="230"/>
      <c r="R353" s="230"/>
      <c r="S353" s="230"/>
      <c r="T353" s="231"/>
      <c r="AT353" s="232" t="s">
        <v>176</v>
      </c>
      <c r="AU353" s="232" t="s">
        <v>92</v>
      </c>
      <c r="AV353" s="12" t="s">
        <v>25</v>
      </c>
      <c r="AW353" s="12" t="s">
        <v>48</v>
      </c>
      <c r="AX353" s="12" t="s">
        <v>85</v>
      </c>
      <c r="AY353" s="232" t="s">
        <v>163</v>
      </c>
    </row>
    <row r="354" spans="2:65" s="13" customFormat="1" ht="13.5">
      <c r="B354" s="233"/>
      <c r="C354" s="234"/>
      <c r="D354" s="218" t="s">
        <v>176</v>
      </c>
      <c r="E354" s="245" t="s">
        <v>50</v>
      </c>
      <c r="F354" s="246" t="s">
        <v>817</v>
      </c>
      <c r="G354" s="234"/>
      <c r="H354" s="247">
        <v>50.225000000000001</v>
      </c>
      <c r="I354" s="239"/>
      <c r="J354" s="234"/>
      <c r="K354" s="234"/>
      <c r="L354" s="240"/>
      <c r="M354" s="241"/>
      <c r="N354" s="242"/>
      <c r="O354" s="242"/>
      <c r="P354" s="242"/>
      <c r="Q354" s="242"/>
      <c r="R354" s="242"/>
      <c r="S354" s="242"/>
      <c r="T354" s="243"/>
      <c r="AT354" s="244" t="s">
        <v>176</v>
      </c>
      <c r="AU354" s="244" t="s">
        <v>92</v>
      </c>
      <c r="AV354" s="13" t="s">
        <v>92</v>
      </c>
      <c r="AW354" s="13" t="s">
        <v>48</v>
      </c>
      <c r="AX354" s="13" t="s">
        <v>85</v>
      </c>
      <c r="AY354" s="244" t="s">
        <v>163</v>
      </c>
    </row>
    <row r="355" spans="2:65" s="13" customFormat="1" ht="13.5">
      <c r="B355" s="233"/>
      <c r="C355" s="234"/>
      <c r="D355" s="235" t="s">
        <v>176</v>
      </c>
      <c r="E355" s="236" t="s">
        <v>50</v>
      </c>
      <c r="F355" s="237" t="s">
        <v>818</v>
      </c>
      <c r="G355" s="234"/>
      <c r="H355" s="238">
        <v>11.331</v>
      </c>
      <c r="I355" s="239"/>
      <c r="J355" s="234"/>
      <c r="K355" s="234"/>
      <c r="L355" s="240"/>
      <c r="M355" s="241"/>
      <c r="N355" s="242"/>
      <c r="O355" s="242"/>
      <c r="P355" s="242"/>
      <c r="Q355" s="242"/>
      <c r="R355" s="242"/>
      <c r="S355" s="242"/>
      <c r="T355" s="243"/>
      <c r="AT355" s="244" t="s">
        <v>176</v>
      </c>
      <c r="AU355" s="244" t="s">
        <v>92</v>
      </c>
      <c r="AV355" s="13" t="s">
        <v>92</v>
      </c>
      <c r="AW355" s="13" t="s">
        <v>48</v>
      </c>
      <c r="AX355" s="13" t="s">
        <v>85</v>
      </c>
      <c r="AY355" s="244" t="s">
        <v>163</v>
      </c>
    </row>
    <row r="356" spans="2:65" s="1" customFormat="1" ht="22.5" customHeight="1">
      <c r="B356" s="43"/>
      <c r="C356" s="206" t="s">
        <v>587</v>
      </c>
      <c r="D356" s="206" t="s">
        <v>166</v>
      </c>
      <c r="E356" s="207" t="s">
        <v>418</v>
      </c>
      <c r="F356" s="208" t="s">
        <v>419</v>
      </c>
      <c r="G356" s="209" t="s">
        <v>191</v>
      </c>
      <c r="H356" s="210">
        <v>1943.7539999999999</v>
      </c>
      <c r="I356" s="211"/>
      <c r="J356" s="212">
        <f>ROUND(I356*H356,2)</f>
        <v>0</v>
      </c>
      <c r="K356" s="208" t="s">
        <v>170</v>
      </c>
      <c r="L356" s="63"/>
      <c r="M356" s="213" t="s">
        <v>50</v>
      </c>
      <c r="N356" s="214" t="s">
        <v>56</v>
      </c>
      <c r="O356" s="44"/>
      <c r="P356" s="215">
        <f>O356*H356</f>
        <v>0</v>
      </c>
      <c r="Q356" s="215">
        <v>0</v>
      </c>
      <c r="R356" s="215">
        <f>Q356*H356</f>
        <v>0</v>
      </c>
      <c r="S356" s="215">
        <v>0</v>
      </c>
      <c r="T356" s="216">
        <f>S356*H356</f>
        <v>0</v>
      </c>
      <c r="AR356" s="25" t="s">
        <v>120</v>
      </c>
      <c r="AT356" s="25" t="s">
        <v>166</v>
      </c>
      <c r="AU356" s="25" t="s">
        <v>92</v>
      </c>
      <c r="AY356" s="25" t="s">
        <v>163</v>
      </c>
      <c r="BE356" s="217">
        <f>IF(N356="základní",J356,0)</f>
        <v>0</v>
      </c>
      <c r="BF356" s="217">
        <f>IF(N356="snížená",J356,0)</f>
        <v>0</v>
      </c>
      <c r="BG356" s="217">
        <f>IF(N356="zákl. přenesená",J356,0)</f>
        <v>0</v>
      </c>
      <c r="BH356" s="217">
        <f>IF(N356="sníž. přenesená",J356,0)</f>
        <v>0</v>
      </c>
      <c r="BI356" s="217">
        <f>IF(N356="nulová",J356,0)</f>
        <v>0</v>
      </c>
      <c r="BJ356" s="25" t="s">
        <v>25</v>
      </c>
      <c r="BK356" s="217">
        <f>ROUND(I356*H356,2)</f>
        <v>0</v>
      </c>
      <c r="BL356" s="25" t="s">
        <v>120</v>
      </c>
      <c r="BM356" s="25" t="s">
        <v>420</v>
      </c>
    </row>
    <row r="357" spans="2:65" s="1" customFormat="1" ht="27">
      <c r="B357" s="43"/>
      <c r="C357" s="65"/>
      <c r="D357" s="218" t="s">
        <v>172</v>
      </c>
      <c r="E357" s="65"/>
      <c r="F357" s="219" t="s">
        <v>421</v>
      </c>
      <c r="G357" s="65"/>
      <c r="H357" s="65"/>
      <c r="I357" s="174"/>
      <c r="J357" s="65"/>
      <c r="K357" s="65"/>
      <c r="L357" s="63"/>
      <c r="M357" s="220"/>
      <c r="N357" s="44"/>
      <c r="O357" s="44"/>
      <c r="P357" s="44"/>
      <c r="Q357" s="44"/>
      <c r="R357" s="44"/>
      <c r="S357" s="44"/>
      <c r="T357" s="80"/>
      <c r="AT357" s="25" t="s">
        <v>172</v>
      </c>
      <c r="AU357" s="25" t="s">
        <v>92</v>
      </c>
    </row>
    <row r="358" spans="2:65" s="1" customFormat="1" ht="94.5">
      <c r="B358" s="43"/>
      <c r="C358" s="65"/>
      <c r="D358" s="218" t="s">
        <v>174</v>
      </c>
      <c r="E358" s="65"/>
      <c r="F358" s="221" t="s">
        <v>416</v>
      </c>
      <c r="G358" s="65"/>
      <c r="H358" s="65"/>
      <c r="I358" s="174"/>
      <c r="J358" s="65"/>
      <c r="K358" s="65"/>
      <c r="L358" s="63"/>
      <c r="M358" s="220"/>
      <c r="N358" s="44"/>
      <c r="O358" s="44"/>
      <c r="P358" s="44"/>
      <c r="Q358" s="44"/>
      <c r="R358" s="44"/>
      <c r="S358" s="44"/>
      <c r="T358" s="80"/>
      <c r="AT358" s="25" t="s">
        <v>174</v>
      </c>
      <c r="AU358" s="25" t="s">
        <v>92</v>
      </c>
    </row>
    <row r="359" spans="2:65" s="12" customFormat="1" ht="13.5">
      <c r="B359" s="222"/>
      <c r="C359" s="223"/>
      <c r="D359" s="218" t="s">
        <v>176</v>
      </c>
      <c r="E359" s="224" t="s">
        <v>50</v>
      </c>
      <c r="F359" s="225" t="s">
        <v>422</v>
      </c>
      <c r="G359" s="223"/>
      <c r="H359" s="226" t="s">
        <v>50</v>
      </c>
      <c r="I359" s="227"/>
      <c r="J359" s="223"/>
      <c r="K359" s="223"/>
      <c r="L359" s="228"/>
      <c r="M359" s="229"/>
      <c r="N359" s="230"/>
      <c r="O359" s="230"/>
      <c r="P359" s="230"/>
      <c r="Q359" s="230"/>
      <c r="R359" s="230"/>
      <c r="S359" s="230"/>
      <c r="T359" s="231"/>
      <c r="AT359" s="232" t="s">
        <v>176</v>
      </c>
      <c r="AU359" s="232" t="s">
        <v>92</v>
      </c>
      <c r="AV359" s="12" t="s">
        <v>25</v>
      </c>
      <c r="AW359" s="12" t="s">
        <v>48</v>
      </c>
      <c r="AX359" s="12" t="s">
        <v>85</v>
      </c>
      <c r="AY359" s="232" t="s">
        <v>163</v>
      </c>
    </row>
    <row r="360" spans="2:65" s="12" customFormat="1" ht="13.5">
      <c r="B360" s="222"/>
      <c r="C360" s="223"/>
      <c r="D360" s="218" t="s">
        <v>176</v>
      </c>
      <c r="E360" s="224" t="s">
        <v>50</v>
      </c>
      <c r="F360" s="225" t="s">
        <v>366</v>
      </c>
      <c r="G360" s="223"/>
      <c r="H360" s="226" t="s">
        <v>50</v>
      </c>
      <c r="I360" s="227"/>
      <c r="J360" s="223"/>
      <c r="K360" s="223"/>
      <c r="L360" s="228"/>
      <c r="M360" s="229"/>
      <c r="N360" s="230"/>
      <c r="O360" s="230"/>
      <c r="P360" s="230"/>
      <c r="Q360" s="230"/>
      <c r="R360" s="230"/>
      <c r="S360" s="230"/>
      <c r="T360" s="231"/>
      <c r="AT360" s="232" t="s">
        <v>176</v>
      </c>
      <c r="AU360" s="232" t="s">
        <v>92</v>
      </c>
      <c r="AV360" s="12" t="s">
        <v>25</v>
      </c>
      <c r="AW360" s="12" t="s">
        <v>48</v>
      </c>
      <c r="AX360" s="12" t="s">
        <v>85</v>
      </c>
      <c r="AY360" s="232" t="s">
        <v>163</v>
      </c>
    </row>
    <row r="361" spans="2:65" s="13" customFormat="1" ht="13.5">
      <c r="B361" s="233"/>
      <c r="C361" s="234"/>
      <c r="D361" s="218" t="s">
        <v>176</v>
      </c>
      <c r="E361" s="245" t="s">
        <v>50</v>
      </c>
      <c r="F361" s="246" t="s">
        <v>819</v>
      </c>
      <c r="G361" s="234"/>
      <c r="H361" s="247">
        <v>905.76</v>
      </c>
      <c r="I361" s="239"/>
      <c r="J361" s="234"/>
      <c r="K361" s="234"/>
      <c r="L361" s="240"/>
      <c r="M361" s="241"/>
      <c r="N361" s="242"/>
      <c r="O361" s="242"/>
      <c r="P361" s="242"/>
      <c r="Q361" s="242"/>
      <c r="R361" s="242"/>
      <c r="S361" s="242"/>
      <c r="T361" s="243"/>
      <c r="AT361" s="244" t="s">
        <v>176</v>
      </c>
      <c r="AU361" s="244" t="s">
        <v>92</v>
      </c>
      <c r="AV361" s="13" t="s">
        <v>92</v>
      </c>
      <c r="AW361" s="13" t="s">
        <v>48</v>
      </c>
      <c r="AX361" s="13" t="s">
        <v>85</v>
      </c>
      <c r="AY361" s="244" t="s">
        <v>163</v>
      </c>
    </row>
    <row r="362" spans="2:65" s="12" customFormat="1" ht="13.5">
      <c r="B362" s="222"/>
      <c r="C362" s="223"/>
      <c r="D362" s="218" t="s">
        <v>176</v>
      </c>
      <c r="E362" s="224" t="s">
        <v>50</v>
      </c>
      <c r="F362" s="225" t="s">
        <v>380</v>
      </c>
      <c r="G362" s="223"/>
      <c r="H362" s="226" t="s">
        <v>50</v>
      </c>
      <c r="I362" s="227"/>
      <c r="J362" s="223"/>
      <c r="K362" s="223"/>
      <c r="L362" s="228"/>
      <c r="M362" s="229"/>
      <c r="N362" s="230"/>
      <c r="O362" s="230"/>
      <c r="P362" s="230"/>
      <c r="Q362" s="230"/>
      <c r="R362" s="230"/>
      <c r="S362" s="230"/>
      <c r="T362" s="231"/>
      <c r="AT362" s="232" t="s">
        <v>176</v>
      </c>
      <c r="AU362" s="232" t="s">
        <v>92</v>
      </c>
      <c r="AV362" s="12" t="s">
        <v>25</v>
      </c>
      <c r="AW362" s="12" t="s">
        <v>48</v>
      </c>
      <c r="AX362" s="12" t="s">
        <v>85</v>
      </c>
      <c r="AY362" s="232" t="s">
        <v>163</v>
      </c>
    </row>
    <row r="363" spans="2:65" s="13" customFormat="1" ht="13.5">
      <c r="B363" s="233"/>
      <c r="C363" s="234"/>
      <c r="D363" s="218" t="s">
        <v>176</v>
      </c>
      <c r="E363" s="245" t="s">
        <v>50</v>
      </c>
      <c r="F363" s="246" t="s">
        <v>820</v>
      </c>
      <c r="G363" s="234"/>
      <c r="H363" s="247">
        <v>18.87</v>
      </c>
      <c r="I363" s="239"/>
      <c r="J363" s="234"/>
      <c r="K363" s="234"/>
      <c r="L363" s="240"/>
      <c r="M363" s="241"/>
      <c r="N363" s="242"/>
      <c r="O363" s="242"/>
      <c r="P363" s="242"/>
      <c r="Q363" s="242"/>
      <c r="R363" s="242"/>
      <c r="S363" s="242"/>
      <c r="T363" s="243"/>
      <c r="AT363" s="244" t="s">
        <v>176</v>
      </c>
      <c r="AU363" s="244" t="s">
        <v>92</v>
      </c>
      <c r="AV363" s="13" t="s">
        <v>92</v>
      </c>
      <c r="AW363" s="13" t="s">
        <v>48</v>
      </c>
      <c r="AX363" s="13" t="s">
        <v>85</v>
      </c>
      <c r="AY363" s="244" t="s">
        <v>163</v>
      </c>
    </row>
    <row r="364" spans="2:65" s="12" customFormat="1" ht="13.5">
      <c r="B364" s="222"/>
      <c r="C364" s="223"/>
      <c r="D364" s="218" t="s">
        <v>176</v>
      </c>
      <c r="E364" s="224" t="s">
        <v>50</v>
      </c>
      <c r="F364" s="225" t="s">
        <v>382</v>
      </c>
      <c r="G364" s="223"/>
      <c r="H364" s="226" t="s">
        <v>50</v>
      </c>
      <c r="I364" s="227"/>
      <c r="J364" s="223"/>
      <c r="K364" s="223"/>
      <c r="L364" s="228"/>
      <c r="M364" s="229"/>
      <c r="N364" s="230"/>
      <c r="O364" s="230"/>
      <c r="P364" s="230"/>
      <c r="Q364" s="230"/>
      <c r="R364" s="230"/>
      <c r="S364" s="230"/>
      <c r="T364" s="231"/>
      <c r="AT364" s="232" t="s">
        <v>176</v>
      </c>
      <c r="AU364" s="232" t="s">
        <v>92</v>
      </c>
      <c r="AV364" s="12" t="s">
        <v>25</v>
      </c>
      <c r="AW364" s="12" t="s">
        <v>48</v>
      </c>
      <c r="AX364" s="12" t="s">
        <v>85</v>
      </c>
      <c r="AY364" s="232" t="s">
        <v>163</v>
      </c>
    </row>
    <row r="365" spans="2:65" s="13" customFormat="1" ht="13.5">
      <c r="B365" s="233"/>
      <c r="C365" s="234"/>
      <c r="D365" s="218" t="s">
        <v>176</v>
      </c>
      <c r="E365" s="245" t="s">
        <v>50</v>
      </c>
      <c r="F365" s="246" t="s">
        <v>821</v>
      </c>
      <c r="G365" s="234"/>
      <c r="H365" s="247">
        <v>136.35</v>
      </c>
      <c r="I365" s="239"/>
      <c r="J365" s="234"/>
      <c r="K365" s="234"/>
      <c r="L365" s="240"/>
      <c r="M365" s="241"/>
      <c r="N365" s="242"/>
      <c r="O365" s="242"/>
      <c r="P365" s="242"/>
      <c r="Q365" s="242"/>
      <c r="R365" s="242"/>
      <c r="S365" s="242"/>
      <c r="T365" s="243"/>
      <c r="AT365" s="244" t="s">
        <v>176</v>
      </c>
      <c r="AU365" s="244" t="s">
        <v>92</v>
      </c>
      <c r="AV365" s="13" t="s">
        <v>92</v>
      </c>
      <c r="AW365" s="13" t="s">
        <v>48</v>
      </c>
      <c r="AX365" s="13" t="s">
        <v>85</v>
      </c>
      <c r="AY365" s="244" t="s">
        <v>163</v>
      </c>
    </row>
    <row r="366" spans="2:65" s="13" customFormat="1" ht="13.5">
      <c r="B366" s="233"/>
      <c r="C366" s="234"/>
      <c r="D366" s="218" t="s">
        <v>176</v>
      </c>
      <c r="E366" s="245" t="s">
        <v>50</v>
      </c>
      <c r="F366" s="246" t="s">
        <v>822</v>
      </c>
      <c r="G366" s="234"/>
      <c r="H366" s="247">
        <v>17.483000000000001</v>
      </c>
      <c r="I366" s="239"/>
      <c r="J366" s="234"/>
      <c r="K366" s="234"/>
      <c r="L366" s="240"/>
      <c r="M366" s="241"/>
      <c r="N366" s="242"/>
      <c r="O366" s="242"/>
      <c r="P366" s="242"/>
      <c r="Q366" s="242"/>
      <c r="R366" s="242"/>
      <c r="S366" s="242"/>
      <c r="T366" s="243"/>
      <c r="AT366" s="244" t="s">
        <v>176</v>
      </c>
      <c r="AU366" s="244" t="s">
        <v>92</v>
      </c>
      <c r="AV366" s="13" t="s">
        <v>92</v>
      </c>
      <c r="AW366" s="13" t="s">
        <v>48</v>
      </c>
      <c r="AX366" s="13" t="s">
        <v>85</v>
      </c>
      <c r="AY366" s="244" t="s">
        <v>163</v>
      </c>
    </row>
    <row r="367" spans="2:65" s="12" customFormat="1" ht="13.5">
      <c r="B367" s="222"/>
      <c r="C367" s="223"/>
      <c r="D367" s="218" t="s">
        <v>176</v>
      </c>
      <c r="E367" s="224" t="s">
        <v>50</v>
      </c>
      <c r="F367" s="225" t="s">
        <v>317</v>
      </c>
      <c r="G367" s="223"/>
      <c r="H367" s="226" t="s">
        <v>50</v>
      </c>
      <c r="I367" s="227"/>
      <c r="J367" s="223"/>
      <c r="K367" s="223"/>
      <c r="L367" s="228"/>
      <c r="M367" s="229"/>
      <c r="N367" s="230"/>
      <c r="O367" s="230"/>
      <c r="P367" s="230"/>
      <c r="Q367" s="230"/>
      <c r="R367" s="230"/>
      <c r="S367" s="230"/>
      <c r="T367" s="231"/>
      <c r="AT367" s="232" t="s">
        <v>176</v>
      </c>
      <c r="AU367" s="232" t="s">
        <v>92</v>
      </c>
      <c r="AV367" s="12" t="s">
        <v>25</v>
      </c>
      <c r="AW367" s="12" t="s">
        <v>48</v>
      </c>
      <c r="AX367" s="12" t="s">
        <v>85</v>
      </c>
      <c r="AY367" s="232" t="s">
        <v>163</v>
      </c>
    </row>
    <row r="368" spans="2:65" s="13" customFormat="1" ht="13.5">
      <c r="B368" s="233"/>
      <c r="C368" s="234"/>
      <c r="D368" s="218" t="s">
        <v>176</v>
      </c>
      <c r="E368" s="245" t="s">
        <v>50</v>
      </c>
      <c r="F368" s="246" t="s">
        <v>823</v>
      </c>
      <c r="G368" s="234"/>
      <c r="H368" s="247">
        <v>333.33</v>
      </c>
      <c r="I368" s="239"/>
      <c r="J368" s="234"/>
      <c r="K368" s="234"/>
      <c r="L368" s="240"/>
      <c r="M368" s="241"/>
      <c r="N368" s="242"/>
      <c r="O368" s="242"/>
      <c r="P368" s="242"/>
      <c r="Q368" s="242"/>
      <c r="R368" s="242"/>
      <c r="S368" s="242"/>
      <c r="T368" s="243"/>
      <c r="AT368" s="244" t="s">
        <v>176</v>
      </c>
      <c r="AU368" s="244" t="s">
        <v>92</v>
      </c>
      <c r="AV368" s="13" t="s">
        <v>92</v>
      </c>
      <c r="AW368" s="13" t="s">
        <v>48</v>
      </c>
      <c r="AX368" s="13" t="s">
        <v>85</v>
      </c>
      <c r="AY368" s="244" t="s">
        <v>163</v>
      </c>
    </row>
    <row r="369" spans="2:65" s="13" customFormat="1" ht="13.5">
      <c r="B369" s="233"/>
      <c r="C369" s="234"/>
      <c r="D369" s="218" t="s">
        <v>176</v>
      </c>
      <c r="E369" s="245" t="s">
        <v>50</v>
      </c>
      <c r="F369" s="246" t="s">
        <v>824</v>
      </c>
      <c r="G369" s="234"/>
      <c r="H369" s="247">
        <v>90.242999999999995</v>
      </c>
      <c r="I369" s="239"/>
      <c r="J369" s="234"/>
      <c r="K369" s="234"/>
      <c r="L369" s="240"/>
      <c r="M369" s="241"/>
      <c r="N369" s="242"/>
      <c r="O369" s="242"/>
      <c r="P369" s="242"/>
      <c r="Q369" s="242"/>
      <c r="R369" s="242"/>
      <c r="S369" s="242"/>
      <c r="T369" s="243"/>
      <c r="AT369" s="244" t="s">
        <v>176</v>
      </c>
      <c r="AU369" s="244" t="s">
        <v>92</v>
      </c>
      <c r="AV369" s="13" t="s">
        <v>92</v>
      </c>
      <c r="AW369" s="13" t="s">
        <v>48</v>
      </c>
      <c r="AX369" s="13" t="s">
        <v>85</v>
      </c>
      <c r="AY369" s="244" t="s">
        <v>163</v>
      </c>
    </row>
    <row r="370" spans="2:65" s="12" customFormat="1" ht="13.5">
      <c r="B370" s="222"/>
      <c r="C370" s="223"/>
      <c r="D370" s="218" t="s">
        <v>176</v>
      </c>
      <c r="E370" s="224" t="s">
        <v>50</v>
      </c>
      <c r="F370" s="225" t="s">
        <v>276</v>
      </c>
      <c r="G370" s="223"/>
      <c r="H370" s="226" t="s">
        <v>50</v>
      </c>
      <c r="I370" s="227"/>
      <c r="J370" s="223"/>
      <c r="K370" s="223"/>
      <c r="L370" s="228"/>
      <c r="M370" s="229"/>
      <c r="N370" s="230"/>
      <c r="O370" s="230"/>
      <c r="P370" s="230"/>
      <c r="Q370" s="230"/>
      <c r="R370" s="230"/>
      <c r="S370" s="230"/>
      <c r="T370" s="231"/>
      <c r="AT370" s="232" t="s">
        <v>176</v>
      </c>
      <c r="AU370" s="232" t="s">
        <v>92</v>
      </c>
      <c r="AV370" s="12" t="s">
        <v>25</v>
      </c>
      <c r="AW370" s="12" t="s">
        <v>48</v>
      </c>
      <c r="AX370" s="12" t="s">
        <v>85</v>
      </c>
      <c r="AY370" s="232" t="s">
        <v>163</v>
      </c>
    </row>
    <row r="371" spans="2:65" s="13" customFormat="1" ht="13.5">
      <c r="B371" s="233"/>
      <c r="C371" s="234"/>
      <c r="D371" s="218" t="s">
        <v>176</v>
      </c>
      <c r="E371" s="245" t="s">
        <v>50</v>
      </c>
      <c r="F371" s="246" t="s">
        <v>825</v>
      </c>
      <c r="G371" s="234"/>
      <c r="H371" s="247">
        <v>301.35000000000002</v>
      </c>
      <c r="I371" s="239"/>
      <c r="J371" s="234"/>
      <c r="K371" s="234"/>
      <c r="L371" s="240"/>
      <c r="M371" s="241"/>
      <c r="N371" s="242"/>
      <c r="O371" s="242"/>
      <c r="P371" s="242"/>
      <c r="Q371" s="242"/>
      <c r="R371" s="242"/>
      <c r="S371" s="242"/>
      <c r="T371" s="243"/>
      <c r="AT371" s="244" t="s">
        <v>176</v>
      </c>
      <c r="AU371" s="244" t="s">
        <v>92</v>
      </c>
      <c r="AV371" s="13" t="s">
        <v>92</v>
      </c>
      <c r="AW371" s="13" t="s">
        <v>48</v>
      </c>
      <c r="AX371" s="13" t="s">
        <v>85</v>
      </c>
      <c r="AY371" s="244" t="s">
        <v>163</v>
      </c>
    </row>
    <row r="372" spans="2:65" s="13" customFormat="1" ht="13.5">
      <c r="B372" s="233"/>
      <c r="C372" s="234"/>
      <c r="D372" s="218" t="s">
        <v>176</v>
      </c>
      <c r="E372" s="245" t="s">
        <v>50</v>
      </c>
      <c r="F372" s="246" t="s">
        <v>826</v>
      </c>
      <c r="G372" s="234"/>
      <c r="H372" s="247">
        <v>67.988</v>
      </c>
      <c r="I372" s="239"/>
      <c r="J372" s="234"/>
      <c r="K372" s="234"/>
      <c r="L372" s="240"/>
      <c r="M372" s="241"/>
      <c r="N372" s="242"/>
      <c r="O372" s="242"/>
      <c r="P372" s="242"/>
      <c r="Q372" s="242"/>
      <c r="R372" s="242"/>
      <c r="S372" s="242"/>
      <c r="T372" s="243"/>
      <c r="AT372" s="244" t="s">
        <v>176</v>
      </c>
      <c r="AU372" s="244" t="s">
        <v>92</v>
      </c>
      <c r="AV372" s="13" t="s">
        <v>92</v>
      </c>
      <c r="AW372" s="13" t="s">
        <v>48</v>
      </c>
      <c r="AX372" s="13" t="s">
        <v>85</v>
      </c>
      <c r="AY372" s="244" t="s">
        <v>163</v>
      </c>
    </row>
    <row r="373" spans="2:65" s="12" customFormat="1" ht="13.5">
      <c r="B373" s="222"/>
      <c r="C373" s="223"/>
      <c r="D373" s="218" t="s">
        <v>176</v>
      </c>
      <c r="E373" s="224" t="s">
        <v>50</v>
      </c>
      <c r="F373" s="225" t="s">
        <v>827</v>
      </c>
      <c r="G373" s="223"/>
      <c r="H373" s="226" t="s">
        <v>50</v>
      </c>
      <c r="I373" s="227"/>
      <c r="J373" s="223"/>
      <c r="K373" s="223"/>
      <c r="L373" s="228"/>
      <c r="M373" s="229"/>
      <c r="N373" s="230"/>
      <c r="O373" s="230"/>
      <c r="P373" s="230"/>
      <c r="Q373" s="230"/>
      <c r="R373" s="230"/>
      <c r="S373" s="230"/>
      <c r="T373" s="231"/>
      <c r="AT373" s="232" t="s">
        <v>176</v>
      </c>
      <c r="AU373" s="232" t="s">
        <v>92</v>
      </c>
      <c r="AV373" s="12" t="s">
        <v>25</v>
      </c>
      <c r="AW373" s="12" t="s">
        <v>48</v>
      </c>
      <c r="AX373" s="12" t="s">
        <v>85</v>
      </c>
      <c r="AY373" s="232" t="s">
        <v>163</v>
      </c>
    </row>
    <row r="374" spans="2:65" s="12" customFormat="1" ht="13.5">
      <c r="B374" s="222"/>
      <c r="C374" s="223"/>
      <c r="D374" s="218" t="s">
        <v>176</v>
      </c>
      <c r="E374" s="224" t="s">
        <v>50</v>
      </c>
      <c r="F374" s="225" t="s">
        <v>364</v>
      </c>
      <c r="G374" s="223"/>
      <c r="H374" s="226" t="s">
        <v>50</v>
      </c>
      <c r="I374" s="227"/>
      <c r="J374" s="223"/>
      <c r="K374" s="223"/>
      <c r="L374" s="228"/>
      <c r="M374" s="229"/>
      <c r="N374" s="230"/>
      <c r="O374" s="230"/>
      <c r="P374" s="230"/>
      <c r="Q374" s="230"/>
      <c r="R374" s="230"/>
      <c r="S374" s="230"/>
      <c r="T374" s="231"/>
      <c r="AT374" s="232" t="s">
        <v>176</v>
      </c>
      <c r="AU374" s="232" t="s">
        <v>92</v>
      </c>
      <c r="AV374" s="12" t="s">
        <v>25</v>
      </c>
      <c r="AW374" s="12" t="s">
        <v>48</v>
      </c>
      <c r="AX374" s="12" t="s">
        <v>85</v>
      </c>
      <c r="AY374" s="232" t="s">
        <v>163</v>
      </c>
    </row>
    <row r="375" spans="2:65" s="13" customFormat="1" ht="13.5">
      <c r="B375" s="233"/>
      <c r="C375" s="234"/>
      <c r="D375" s="218" t="s">
        <v>176</v>
      </c>
      <c r="E375" s="245" t="s">
        <v>50</v>
      </c>
      <c r="F375" s="246" t="s">
        <v>808</v>
      </c>
      <c r="G375" s="234"/>
      <c r="H375" s="247">
        <v>24</v>
      </c>
      <c r="I375" s="239"/>
      <c r="J375" s="234"/>
      <c r="K375" s="234"/>
      <c r="L375" s="240"/>
      <c r="M375" s="241"/>
      <c r="N375" s="242"/>
      <c r="O375" s="242"/>
      <c r="P375" s="242"/>
      <c r="Q375" s="242"/>
      <c r="R375" s="242"/>
      <c r="S375" s="242"/>
      <c r="T375" s="243"/>
      <c r="AT375" s="244" t="s">
        <v>176</v>
      </c>
      <c r="AU375" s="244" t="s">
        <v>92</v>
      </c>
      <c r="AV375" s="13" t="s">
        <v>92</v>
      </c>
      <c r="AW375" s="13" t="s">
        <v>48</v>
      </c>
      <c r="AX375" s="13" t="s">
        <v>85</v>
      </c>
      <c r="AY375" s="244" t="s">
        <v>163</v>
      </c>
    </row>
    <row r="376" spans="2:65" s="12" customFormat="1" ht="13.5">
      <c r="B376" s="222"/>
      <c r="C376" s="223"/>
      <c r="D376" s="218" t="s">
        <v>176</v>
      </c>
      <c r="E376" s="224" t="s">
        <v>50</v>
      </c>
      <c r="F376" s="225" t="s">
        <v>395</v>
      </c>
      <c r="G376" s="223"/>
      <c r="H376" s="226" t="s">
        <v>50</v>
      </c>
      <c r="I376" s="227"/>
      <c r="J376" s="223"/>
      <c r="K376" s="223"/>
      <c r="L376" s="228"/>
      <c r="M376" s="229"/>
      <c r="N376" s="230"/>
      <c r="O376" s="230"/>
      <c r="P376" s="230"/>
      <c r="Q376" s="230"/>
      <c r="R376" s="230"/>
      <c r="S376" s="230"/>
      <c r="T376" s="231"/>
      <c r="AT376" s="232" t="s">
        <v>176</v>
      </c>
      <c r="AU376" s="232" t="s">
        <v>92</v>
      </c>
      <c r="AV376" s="12" t="s">
        <v>25</v>
      </c>
      <c r="AW376" s="12" t="s">
        <v>48</v>
      </c>
      <c r="AX376" s="12" t="s">
        <v>85</v>
      </c>
      <c r="AY376" s="232" t="s">
        <v>163</v>
      </c>
    </row>
    <row r="377" spans="2:65" s="13" customFormat="1" ht="13.5">
      <c r="B377" s="233"/>
      <c r="C377" s="234"/>
      <c r="D377" s="218" t="s">
        <v>176</v>
      </c>
      <c r="E377" s="245" t="s">
        <v>50</v>
      </c>
      <c r="F377" s="246" t="s">
        <v>809</v>
      </c>
      <c r="G377" s="234"/>
      <c r="H377" s="247">
        <v>26.844999999999999</v>
      </c>
      <c r="I377" s="239"/>
      <c r="J377" s="234"/>
      <c r="K377" s="234"/>
      <c r="L377" s="240"/>
      <c r="M377" s="241"/>
      <c r="N377" s="242"/>
      <c r="O377" s="242"/>
      <c r="P377" s="242"/>
      <c r="Q377" s="242"/>
      <c r="R377" s="242"/>
      <c r="S377" s="242"/>
      <c r="T377" s="243"/>
      <c r="AT377" s="244" t="s">
        <v>176</v>
      </c>
      <c r="AU377" s="244" t="s">
        <v>92</v>
      </c>
      <c r="AV377" s="13" t="s">
        <v>92</v>
      </c>
      <c r="AW377" s="13" t="s">
        <v>48</v>
      </c>
      <c r="AX377" s="13" t="s">
        <v>85</v>
      </c>
      <c r="AY377" s="244" t="s">
        <v>163</v>
      </c>
    </row>
    <row r="378" spans="2:65" s="12" customFormat="1" ht="13.5">
      <c r="B378" s="222"/>
      <c r="C378" s="223"/>
      <c r="D378" s="218" t="s">
        <v>176</v>
      </c>
      <c r="E378" s="224" t="s">
        <v>50</v>
      </c>
      <c r="F378" s="225" t="s">
        <v>354</v>
      </c>
      <c r="G378" s="223"/>
      <c r="H378" s="226" t="s">
        <v>50</v>
      </c>
      <c r="I378" s="227"/>
      <c r="J378" s="223"/>
      <c r="K378" s="223"/>
      <c r="L378" s="228"/>
      <c r="M378" s="229"/>
      <c r="N378" s="230"/>
      <c r="O378" s="230"/>
      <c r="P378" s="230"/>
      <c r="Q378" s="230"/>
      <c r="R378" s="230"/>
      <c r="S378" s="230"/>
      <c r="T378" s="231"/>
      <c r="AT378" s="232" t="s">
        <v>176</v>
      </c>
      <c r="AU378" s="232" t="s">
        <v>92</v>
      </c>
      <c r="AV378" s="12" t="s">
        <v>25</v>
      </c>
      <c r="AW378" s="12" t="s">
        <v>48</v>
      </c>
      <c r="AX378" s="12" t="s">
        <v>85</v>
      </c>
      <c r="AY378" s="232" t="s">
        <v>163</v>
      </c>
    </row>
    <row r="379" spans="2:65" s="13" customFormat="1" ht="13.5">
      <c r="B379" s="233"/>
      <c r="C379" s="234"/>
      <c r="D379" s="235" t="s">
        <v>176</v>
      </c>
      <c r="E379" s="236" t="s">
        <v>50</v>
      </c>
      <c r="F379" s="237" t="s">
        <v>810</v>
      </c>
      <c r="G379" s="234"/>
      <c r="H379" s="238">
        <v>21.535</v>
      </c>
      <c r="I379" s="239"/>
      <c r="J379" s="234"/>
      <c r="K379" s="234"/>
      <c r="L379" s="240"/>
      <c r="M379" s="241"/>
      <c r="N379" s="242"/>
      <c r="O379" s="242"/>
      <c r="P379" s="242"/>
      <c r="Q379" s="242"/>
      <c r="R379" s="242"/>
      <c r="S379" s="242"/>
      <c r="T379" s="243"/>
      <c r="AT379" s="244" t="s">
        <v>176</v>
      </c>
      <c r="AU379" s="244" t="s">
        <v>92</v>
      </c>
      <c r="AV379" s="13" t="s">
        <v>92</v>
      </c>
      <c r="AW379" s="13" t="s">
        <v>48</v>
      </c>
      <c r="AX379" s="13" t="s">
        <v>85</v>
      </c>
      <c r="AY379" s="244" t="s">
        <v>163</v>
      </c>
    </row>
    <row r="380" spans="2:65" s="1" customFormat="1" ht="22.5" customHeight="1">
      <c r="B380" s="43"/>
      <c r="C380" s="206" t="s">
        <v>589</v>
      </c>
      <c r="D380" s="206" t="s">
        <v>166</v>
      </c>
      <c r="E380" s="207" t="s">
        <v>426</v>
      </c>
      <c r="F380" s="208" t="s">
        <v>427</v>
      </c>
      <c r="G380" s="209" t="s">
        <v>191</v>
      </c>
      <c r="H380" s="210">
        <v>311.89600000000002</v>
      </c>
      <c r="I380" s="211"/>
      <c r="J380" s="212">
        <f>ROUND(I380*H380,2)</f>
        <v>0</v>
      </c>
      <c r="K380" s="208" t="s">
        <v>170</v>
      </c>
      <c r="L380" s="63"/>
      <c r="M380" s="213" t="s">
        <v>50</v>
      </c>
      <c r="N380" s="214" t="s">
        <v>56</v>
      </c>
      <c r="O380" s="44"/>
      <c r="P380" s="215">
        <f>O380*H380</f>
        <v>0</v>
      </c>
      <c r="Q380" s="215">
        <v>0</v>
      </c>
      <c r="R380" s="215">
        <f>Q380*H380</f>
        <v>0</v>
      </c>
      <c r="S380" s="215">
        <v>0</v>
      </c>
      <c r="T380" s="216">
        <f>S380*H380</f>
        <v>0</v>
      </c>
      <c r="AR380" s="25" t="s">
        <v>120</v>
      </c>
      <c r="AT380" s="25" t="s">
        <v>166</v>
      </c>
      <c r="AU380" s="25" t="s">
        <v>92</v>
      </c>
      <c r="AY380" s="25" t="s">
        <v>163</v>
      </c>
      <c r="BE380" s="217">
        <f>IF(N380="základní",J380,0)</f>
        <v>0</v>
      </c>
      <c r="BF380" s="217">
        <f>IF(N380="snížená",J380,0)</f>
        <v>0</v>
      </c>
      <c r="BG380" s="217">
        <f>IF(N380="zákl. přenesená",J380,0)</f>
        <v>0</v>
      </c>
      <c r="BH380" s="217">
        <f>IF(N380="sníž. přenesená",J380,0)</f>
        <v>0</v>
      </c>
      <c r="BI380" s="217">
        <f>IF(N380="nulová",J380,0)</f>
        <v>0</v>
      </c>
      <c r="BJ380" s="25" t="s">
        <v>25</v>
      </c>
      <c r="BK380" s="217">
        <f>ROUND(I380*H380,2)</f>
        <v>0</v>
      </c>
      <c r="BL380" s="25" t="s">
        <v>120</v>
      </c>
      <c r="BM380" s="25" t="s">
        <v>428</v>
      </c>
    </row>
    <row r="381" spans="2:65" s="1" customFormat="1" ht="13.5">
      <c r="B381" s="43"/>
      <c r="C381" s="65"/>
      <c r="D381" s="218" t="s">
        <v>172</v>
      </c>
      <c r="E381" s="65"/>
      <c r="F381" s="219" t="s">
        <v>429</v>
      </c>
      <c r="G381" s="65"/>
      <c r="H381" s="65"/>
      <c r="I381" s="174"/>
      <c r="J381" s="65"/>
      <c r="K381" s="65"/>
      <c r="L381" s="63"/>
      <c r="M381" s="220"/>
      <c r="N381" s="44"/>
      <c r="O381" s="44"/>
      <c r="P381" s="44"/>
      <c r="Q381" s="44"/>
      <c r="R381" s="44"/>
      <c r="S381" s="44"/>
      <c r="T381" s="80"/>
      <c r="AT381" s="25" t="s">
        <v>172</v>
      </c>
      <c r="AU381" s="25" t="s">
        <v>92</v>
      </c>
    </row>
    <row r="382" spans="2:65" s="1" customFormat="1" ht="67.5">
      <c r="B382" s="43"/>
      <c r="C382" s="65"/>
      <c r="D382" s="218" t="s">
        <v>174</v>
      </c>
      <c r="E382" s="65"/>
      <c r="F382" s="221" t="s">
        <v>430</v>
      </c>
      <c r="G382" s="65"/>
      <c r="H382" s="65"/>
      <c r="I382" s="174"/>
      <c r="J382" s="65"/>
      <c r="K382" s="65"/>
      <c r="L382" s="63"/>
      <c r="M382" s="220"/>
      <c r="N382" s="44"/>
      <c r="O382" s="44"/>
      <c r="P382" s="44"/>
      <c r="Q382" s="44"/>
      <c r="R382" s="44"/>
      <c r="S382" s="44"/>
      <c r="T382" s="80"/>
      <c r="AT382" s="25" t="s">
        <v>174</v>
      </c>
      <c r="AU382" s="25" t="s">
        <v>92</v>
      </c>
    </row>
    <row r="383" spans="2:65" s="12" customFormat="1" ht="13.5">
      <c r="B383" s="222"/>
      <c r="C383" s="223"/>
      <c r="D383" s="218" t="s">
        <v>176</v>
      </c>
      <c r="E383" s="224" t="s">
        <v>50</v>
      </c>
      <c r="F383" s="225" t="s">
        <v>366</v>
      </c>
      <c r="G383" s="223"/>
      <c r="H383" s="226" t="s">
        <v>50</v>
      </c>
      <c r="I383" s="227"/>
      <c r="J383" s="223"/>
      <c r="K383" s="223"/>
      <c r="L383" s="228"/>
      <c r="M383" s="229"/>
      <c r="N383" s="230"/>
      <c r="O383" s="230"/>
      <c r="P383" s="230"/>
      <c r="Q383" s="230"/>
      <c r="R383" s="230"/>
      <c r="S383" s="230"/>
      <c r="T383" s="231"/>
      <c r="AT383" s="232" t="s">
        <v>176</v>
      </c>
      <c r="AU383" s="232" t="s">
        <v>92</v>
      </c>
      <c r="AV383" s="12" t="s">
        <v>25</v>
      </c>
      <c r="AW383" s="12" t="s">
        <v>48</v>
      </c>
      <c r="AX383" s="12" t="s">
        <v>85</v>
      </c>
      <c r="AY383" s="232" t="s">
        <v>163</v>
      </c>
    </row>
    <row r="384" spans="2:65" s="13" customFormat="1" ht="13.5">
      <c r="B384" s="233"/>
      <c r="C384" s="234"/>
      <c r="D384" s="218" t="s">
        <v>176</v>
      </c>
      <c r="E384" s="245" t="s">
        <v>50</v>
      </c>
      <c r="F384" s="246" t="s">
        <v>811</v>
      </c>
      <c r="G384" s="234"/>
      <c r="H384" s="247">
        <v>150.96</v>
      </c>
      <c r="I384" s="239"/>
      <c r="J384" s="234"/>
      <c r="K384" s="234"/>
      <c r="L384" s="240"/>
      <c r="M384" s="241"/>
      <c r="N384" s="242"/>
      <c r="O384" s="242"/>
      <c r="P384" s="242"/>
      <c r="Q384" s="242"/>
      <c r="R384" s="242"/>
      <c r="S384" s="242"/>
      <c r="T384" s="243"/>
      <c r="AT384" s="244" t="s">
        <v>176</v>
      </c>
      <c r="AU384" s="244" t="s">
        <v>92</v>
      </c>
      <c r="AV384" s="13" t="s">
        <v>92</v>
      </c>
      <c r="AW384" s="13" t="s">
        <v>48</v>
      </c>
      <c r="AX384" s="13" t="s">
        <v>85</v>
      </c>
      <c r="AY384" s="244" t="s">
        <v>163</v>
      </c>
    </row>
    <row r="385" spans="2:65" s="12" customFormat="1" ht="13.5">
      <c r="B385" s="222"/>
      <c r="C385" s="223"/>
      <c r="D385" s="218" t="s">
        <v>176</v>
      </c>
      <c r="E385" s="224" t="s">
        <v>50</v>
      </c>
      <c r="F385" s="225" t="s">
        <v>380</v>
      </c>
      <c r="G385" s="223"/>
      <c r="H385" s="226" t="s">
        <v>50</v>
      </c>
      <c r="I385" s="227"/>
      <c r="J385" s="223"/>
      <c r="K385" s="223"/>
      <c r="L385" s="228"/>
      <c r="M385" s="229"/>
      <c r="N385" s="230"/>
      <c r="O385" s="230"/>
      <c r="P385" s="230"/>
      <c r="Q385" s="230"/>
      <c r="R385" s="230"/>
      <c r="S385" s="230"/>
      <c r="T385" s="231"/>
      <c r="AT385" s="232" t="s">
        <v>176</v>
      </c>
      <c r="AU385" s="232" t="s">
        <v>92</v>
      </c>
      <c r="AV385" s="12" t="s">
        <v>25</v>
      </c>
      <c r="AW385" s="12" t="s">
        <v>48</v>
      </c>
      <c r="AX385" s="12" t="s">
        <v>85</v>
      </c>
      <c r="AY385" s="232" t="s">
        <v>163</v>
      </c>
    </row>
    <row r="386" spans="2:65" s="13" customFormat="1" ht="13.5">
      <c r="B386" s="233"/>
      <c r="C386" s="234"/>
      <c r="D386" s="218" t="s">
        <v>176</v>
      </c>
      <c r="E386" s="245" t="s">
        <v>50</v>
      </c>
      <c r="F386" s="246" t="s">
        <v>812</v>
      </c>
      <c r="G386" s="234"/>
      <c r="H386" s="247">
        <v>3.145</v>
      </c>
      <c r="I386" s="239"/>
      <c r="J386" s="234"/>
      <c r="K386" s="234"/>
      <c r="L386" s="240"/>
      <c r="M386" s="241"/>
      <c r="N386" s="242"/>
      <c r="O386" s="242"/>
      <c r="P386" s="242"/>
      <c r="Q386" s="242"/>
      <c r="R386" s="242"/>
      <c r="S386" s="242"/>
      <c r="T386" s="243"/>
      <c r="AT386" s="244" t="s">
        <v>176</v>
      </c>
      <c r="AU386" s="244" t="s">
        <v>92</v>
      </c>
      <c r="AV386" s="13" t="s">
        <v>92</v>
      </c>
      <c r="AW386" s="13" t="s">
        <v>48</v>
      </c>
      <c r="AX386" s="13" t="s">
        <v>85</v>
      </c>
      <c r="AY386" s="244" t="s">
        <v>163</v>
      </c>
    </row>
    <row r="387" spans="2:65" s="12" customFormat="1" ht="13.5">
      <c r="B387" s="222"/>
      <c r="C387" s="223"/>
      <c r="D387" s="218" t="s">
        <v>176</v>
      </c>
      <c r="E387" s="224" t="s">
        <v>50</v>
      </c>
      <c r="F387" s="225" t="s">
        <v>382</v>
      </c>
      <c r="G387" s="223"/>
      <c r="H387" s="226" t="s">
        <v>50</v>
      </c>
      <c r="I387" s="227"/>
      <c r="J387" s="223"/>
      <c r="K387" s="223"/>
      <c r="L387" s="228"/>
      <c r="M387" s="229"/>
      <c r="N387" s="230"/>
      <c r="O387" s="230"/>
      <c r="P387" s="230"/>
      <c r="Q387" s="230"/>
      <c r="R387" s="230"/>
      <c r="S387" s="230"/>
      <c r="T387" s="231"/>
      <c r="AT387" s="232" t="s">
        <v>176</v>
      </c>
      <c r="AU387" s="232" t="s">
        <v>92</v>
      </c>
      <c r="AV387" s="12" t="s">
        <v>25</v>
      </c>
      <c r="AW387" s="12" t="s">
        <v>48</v>
      </c>
      <c r="AX387" s="12" t="s">
        <v>85</v>
      </c>
      <c r="AY387" s="232" t="s">
        <v>163</v>
      </c>
    </row>
    <row r="388" spans="2:65" s="13" customFormat="1" ht="13.5">
      <c r="B388" s="233"/>
      <c r="C388" s="234"/>
      <c r="D388" s="218" t="s">
        <v>176</v>
      </c>
      <c r="E388" s="245" t="s">
        <v>50</v>
      </c>
      <c r="F388" s="246" t="s">
        <v>813</v>
      </c>
      <c r="G388" s="234"/>
      <c r="H388" s="247">
        <v>22.725000000000001</v>
      </c>
      <c r="I388" s="239"/>
      <c r="J388" s="234"/>
      <c r="K388" s="234"/>
      <c r="L388" s="240"/>
      <c r="M388" s="241"/>
      <c r="N388" s="242"/>
      <c r="O388" s="242"/>
      <c r="P388" s="242"/>
      <c r="Q388" s="242"/>
      <c r="R388" s="242"/>
      <c r="S388" s="242"/>
      <c r="T388" s="243"/>
      <c r="AT388" s="244" t="s">
        <v>176</v>
      </c>
      <c r="AU388" s="244" t="s">
        <v>92</v>
      </c>
      <c r="AV388" s="13" t="s">
        <v>92</v>
      </c>
      <c r="AW388" s="13" t="s">
        <v>48</v>
      </c>
      <c r="AX388" s="13" t="s">
        <v>85</v>
      </c>
      <c r="AY388" s="244" t="s">
        <v>163</v>
      </c>
    </row>
    <row r="389" spans="2:65" s="13" customFormat="1" ht="13.5">
      <c r="B389" s="233"/>
      <c r="C389" s="234"/>
      <c r="D389" s="218" t="s">
        <v>176</v>
      </c>
      <c r="E389" s="245" t="s">
        <v>50</v>
      </c>
      <c r="F389" s="246" t="s">
        <v>814</v>
      </c>
      <c r="G389" s="234"/>
      <c r="H389" s="247">
        <v>2.9140000000000001</v>
      </c>
      <c r="I389" s="239"/>
      <c r="J389" s="234"/>
      <c r="K389" s="234"/>
      <c r="L389" s="240"/>
      <c r="M389" s="241"/>
      <c r="N389" s="242"/>
      <c r="O389" s="242"/>
      <c r="P389" s="242"/>
      <c r="Q389" s="242"/>
      <c r="R389" s="242"/>
      <c r="S389" s="242"/>
      <c r="T389" s="243"/>
      <c r="AT389" s="244" t="s">
        <v>176</v>
      </c>
      <c r="AU389" s="244" t="s">
        <v>92</v>
      </c>
      <c r="AV389" s="13" t="s">
        <v>92</v>
      </c>
      <c r="AW389" s="13" t="s">
        <v>48</v>
      </c>
      <c r="AX389" s="13" t="s">
        <v>85</v>
      </c>
      <c r="AY389" s="244" t="s">
        <v>163</v>
      </c>
    </row>
    <row r="390" spans="2:65" s="12" customFormat="1" ht="13.5">
      <c r="B390" s="222"/>
      <c r="C390" s="223"/>
      <c r="D390" s="218" t="s">
        <v>176</v>
      </c>
      <c r="E390" s="224" t="s">
        <v>50</v>
      </c>
      <c r="F390" s="225" t="s">
        <v>317</v>
      </c>
      <c r="G390" s="223"/>
      <c r="H390" s="226" t="s">
        <v>50</v>
      </c>
      <c r="I390" s="227"/>
      <c r="J390" s="223"/>
      <c r="K390" s="223"/>
      <c r="L390" s="228"/>
      <c r="M390" s="229"/>
      <c r="N390" s="230"/>
      <c r="O390" s="230"/>
      <c r="P390" s="230"/>
      <c r="Q390" s="230"/>
      <c r="R390" s="230"/>
      <c r="S390" s="230"/>
      <c r="T390" s="231"/>
      <c r="AT390" s="232" t="s">
        <v>176</v>
      </c>
      <c r="AU390" s="232" t="s">
        <v>92</v>
      </c>
      <c r="AV390" s="12" t="s">
        <v>25</v>
      </c>
      <c r="AW390" s="12" t="s">
        <v>48</v>
      </c>
      <c r="AX390" s="12" t="s">
        <v>85</v>
      </c>
      <c r="AY390" s="232" t="s">
        <v>163</v>
      </c>
    </row>
    <row r="391" spans="2:65" s="13" customFormat="1" ht="13.5">
      <c r="B391" s="233"/>
      <c r="C391" s="234"/>
      <c r="D391" s="218" t="s">
        <v>176</v>
      </c>
      <c r="E391" s="245" t="s">
        <v>50</v>
      </c>
      <c r="F391" s="246" t="s">
        <v>815</v>
      </c>
      <c r="G391" s="234"/>
      <c r="H391" s="247">
        <v>55.555</v>
      </c>
      <c r="I391" s="239"/>
      <c r="J391" s="234"/>
      <c r="K391" s="234"/>
      <c r="L391" s="240"/>
      <c r="M391" s="241"/>
      <c r="N391" s="242"/>
      <c r="O391" s="242"/>
      <c r="P391" s="242"/>
      <c r="Q391" s="242"/>
      <c r="R391" s="242"/>
      <c r="S391" s="242"/>
      <c r="T391" s="243"/>
      <c r="AT391" s="244" t="s">
        <v>176</v>
      </c>
      <c r="AU391" s="244" t="s">
        <v>92</v>
      </c>
      <c r="AV391" s="13" t="s">
        <v>92</v>
      </c>
      <c r="AW391" s="13" t="s">
        <v>48</v>
      </c>
      <c r="AX391" s="13" t="s">
        <v>85</v>
      </c>
      <c r="AY391" s="244" t="s">
        <v>163</v>
      </c>
    </row>
    <row r="392" spans="2:65" s="13" customFormat="1" ht="13.5">
      <c r="B392" s="233"/>
      <c r="C392" s="234"/>
      <c r="D392" s="218" t="s">
        <v>176</v>
      </c>
      <c r="E392" s="245" t="s">
        <v>50</v>
      </c>
      <c r="F392" s="246" t="s">
        <v>816</v>
      </c>
      <c r="G392" s="234"/>
      <c r="H392" s="247">
        <v>15.041</v>
      </c>
      <c r="I392" s="239"/>
      <c r="J392" s="234"/>
      <c r="K392" s="234"/>
      <c r="L392" s="240"/>
      <c r="M392" s="241"/>
      <c r="N392" s="242"/>
      <c r="O392" s="242"/>
      <c r="P392" s="242"/>
      <c r="Q392" s="242"/>
      <c r="R392" s="242"/>
      <c r="S392" s="242"/>
      <c r="T392" s="243"/>
      <c r="AT392" s="244" t="s">
        <v>176</v>
      </c>
      <c r="AU392" s="244" t="s">
        <v>92</v>
      </c>
      <c r="AV392" s="13" t="s">
        <v>92</v>
      </c>
      <c r="AW392" s="13" t="s">
        <v>48</v>
      </c>
      <c r="AX392" s="13" t="s">
        <v>85</v>
      </c>
      <c r="AY392" s="244" t="s">
        <v>163</v>
      </c>
    </row>
    <row r="393" spans="2:65" s="12" customFormat="1" ht="13.5">
      <c r="B393" s="222"/>
      <c r="C393" s="223"/>
      <c r="D393" s="218" t="s">
        <v>176</v>
      </c>
      <c r="E393" s="224" t="s">
        <v>50</v>
      </c>
      <c r="F393" s="225" t="s">
        <v>276</v>
      </c>
      <c r="G393" s="223"/>
      <c r="H393" s="226" t="s">
        <v>50</v>
      </c>
      <c r="I393" s="227"/>
      <c r="J393" s="223"/>
      <c r="K393" s="223"/>
      <c r="L393" s="228"/>
      <c r="M393" s="229"/>
      <c r="N393" s="230"/>
      <c r="O393" s="230"/>
      <c r="P393" s="230"/>
      <c r="Q393" s="230"/>
      <c r="R393" s="230"/>
      <c r="S393" s="230"/>
      <c r="T393" s="231"/>
      <c r="AT393" s="232" t="s">
        <v>176</v>
      </c>
      <c r="AU393" s="232" t="s">
        <v>92</v>
      </c>
      <c r="AV393" s="12" t="s">
        <v>25</v>
      </c>
      <c r="AW393" s="12" t="s">
        <v>48</v>
      </c>
      <c r="AX393" s="12" t="s">
        <v>85</v>
      </c>
      <c r="AY393" s="232" t="s">
        <v>163</v>
      </c>
    </row>
    <row r="394" spans="2:65" s="13" customFormat="1" ht="13.5">
      <c r="B394" s="233"/>
      <c r="C394" s="234"/>
      <c r="D394" s="218" t="s">
        <v>176</v>
      </c>
      <c r="E394" s="245" t="s">
        <v>50</v>
      </c>
      <c r="F394" s="246" t="s">
        <v>817</v>
      </c>
      <c r="G394" s="234"/>
      <c r="H394" s="247">
        <v>50.225000000000001</v>
      </c>
      <c r="I394" s="239"/>
      <c r="J394" s="234"/>
      <c r="K394" s="234"/>
      <c r="L394" s="240"/>
      <c r="M394" s="241"/>
      <c r="N394" s="242"/>
      <c r="O394" s="242"/>
      <c r="P394" s="242"/>
      <c r="Q394" s="242"/>
      <c r="R394" s="242"/>
      <c r="S394" s="242"/>
      <c r="T394" s="243"/>
      <c r="AT394" s="244" t="s">
        <v>176</v>
      </c>
      <c r="AU394" s="244" t="s">
        <v>92</v>
      </c>
      <c r="AV394" s="13" t="s">
        <v>92</v>
      </c>
      <c r="AW394" s="13" t="s">
        <v>48</v>
      </c>
      <c r="AX394" s="13" t="s">
        <v>85</v>
      </c>
      <c r="AY394" s="244" t="s">
        <v>163</v>
      </c>
    </row>
    <row r="395" spans="2:65" s="13" customFormat="1" ht="13.5">
      <c r="B395" s="233"/>
      <c r="C395" s="234"/>
      <c r="D395" s="235" t="s">
        <v>176</v>
      </c>
      <c r="E395" s="236" t="s">
        <v>50</v>
      </c>
      <c r="F395" s="237" t="s">
        <v>818</v>
      </c>
      <c r="G395" s="234"/>
      <c r="H395" s="238">
        <v>11.331</v>
      </c>
      <c r="I395" s="239"/>
      <c r="J395" s="234"/>
      <c r="K395" s="234"/>
      <c r="L395" s="240"/>
      <c r="M395" s="241"/>
      <c r="N395" s="242"/>
      <c r="O395" s="242"/>
      <c r="P395" s="242"/>
      <c r="Q395" s="242"/>
      <c r="R395" s="242"/>
      <c r="S395" s="242"/>
      <c r="T395" s="243"/>
      <c r="AT395" s="244" t="s">
        <v>176</v>
      </c>
      <c r="AU395" s="244" t="s">
        <v>92</v>
      </c>
      <c r="AV395" s="13" t="s">
        <v>92</v>
      </c>
      <c r="AW395" s="13" t="s">
        <v>48</v>
      </c>
      <c r="AX395" s="13" t="s">
        <v>85</v>
      </c>
      <c r="AY395" s="244" t="s">
        <v>163</v>
      </c>
    </row>
    <row r="396" spans="2:65" s="1" customFormat="1" ht="22.5" customHeight="1">
      <c r="B396" s="43"/>
      <c r="C396" s="206" t="s">
        <v>593</v>
      </c>
      <c r="D396" s="206" t="s">
        <v>166</v>
      </c>
      <c r="E396" s="207" t="s">
        <v>682</v>
      </c>
      <c r="F396" s="208" t="s">
        <v>683</v>
      </c>
      <c r="G396" s="209" t="s">
        <v>191</v>
      </c>
      <c r="H396" s="210">
        <v>3.077</v>
      </c>
      <c r="I396" s="211"/>
      <c r="J396" s="212">
        <f>ROUND(I396*H396,2)</f>
        <v>0</v>
      </c>
      <c r="K396" s="208" t="s">
        <v>170</v>
      </c>
      <c r="L396" s="63"/>
      <c r="M396" s="213" t="s">
        <v>50</v>
      </c>
      <c r="N396" s="214" t="s">
        <v>56</v>
      </c>
      <c r="O396" s="44"/>
      <c r="P396" s="215">
        <f>O396*H396</f>
        <v>0</v>
      </c>
      <c r="Q396" s="215">
        <v>0</v>
      </c>
      <c r="R396" s="215">
        <f>Q396*H396</f>
        <v>0</v>
      </c>
      <c r="S396" s="215">
        <v>0</v>
      </c>
      <c r="T396" s="216">
        <f>S396*H396</f>
        <v>0</v>
      </c>
      <c r="AR396" s="25" t="s">
        <v>120</v>
      </c>
      <c r="AT396" s="25" t="s">
        <v>166</v>
      </c>
      <c r="AU396" s="25" t="s">
        <v>92</v>
      </c>
      <c r="AY396" s="25" t="s">
        <v>163</v>
      </c>
      <c r="BE396" s="217">
        <f>IF(N396="základní",J396,0)</f>
        <v>0</v>
      </c>
      <c r="BF396" s="217">
        <f>IF(N396="snížená",J396,0)</f>
        <v>0</v>
      </c>
      <c r="BG396" s="217">
        <f>IF(N396="zákl. přenesená",J396,0)</f>
        <v>0</v>
      </c>
      <c r="BH396" s="217">
        <f>IF(N396="sníž. přenesená",J396,0)</f>
        <v>0</v>
      </c>
      <c r="BI396" s="217">
        <f>IF(N396="nulová",J396,0)</f>
        <v>0</v>
      </c>
      <c r="BJ396" s="25" t="s">
        <v>25</v>
      </c>
      <c r="BK396" s="217">
        <f>ROUND(I396*H396,2)</f>
        <v>0</v>
      </c>
      <c r="BL396" s="25" t="s">
        <v>120</v>
      </c>
      <c r="BM396" s="25" t="s">
        <v>828</v>
      </c>
    </row>
    <row r="397" spans="2:65" s="1" customFormat="1" ht="13.5">
      <c r="B397" s="43"/>
      <c r="C397" s="65"/>
      <c r="D397" s="218" t="s">
        <v>172</v>
      </c>
      <c r="E397" s="65"/>
      <c r="F397" s="219" t="s">
        <v>685</v>
      </c>
      <c r="G397" s="65"/>
      <c r="H397" s="65"/>
      <c r="I397" s="174"/>
      <c r="J397" s="65"/>
      <c r="K397" s="65"/>
      <c r="L397" s="63"/>
      <c r="M397" s="220"/>
      <c r="N397" s="44"/>
      <c r="O397" s="44"/>
      <c r="P397" s="44"/>
      <c r="Q397" s="44"/>
      <c r="R397" s="44"/>
      <c r="S397" s="44"/>
      <c r="T397" s="80"/>
      <c r="AT397" s="25" t="s">
        <v>172</v>
      </c>
      <c r="AU397" s="25" t="s">
        <v>92</v>
      </c>
    </row>
    <row r="398" spans="2:65" s="1" customFormat="1" ht="67.5">
      <c r="B398" s="43"/>
      <c r="C398" s="65"/>
      <c r="D398" s="218" t="s">
        <v>174</v>
      </c>
      <c r="E398" s="65"/>
      <c r="F398" s="221" t="s">
        <v>686</v>
      </c>
      <c r="G398" s="65"/>
      <c r="H398" s="65"/>
      <c r="I398" s="174"/>
      <c r="J398" s="65"/>
      <c r="K398" s="65"/>
      <c r="L398" s="63"/>
      <c r="M398" s="220"/>
      <c r="N398" s="44"/>
      <c r="O398" s="44"/>
      <c r="P398" s="44"/>
      <c r="Q398" s="44"/>
      <c r="R398" s="44"/>
      <c r="S398" s="44"/>
      <c r="T398" s="80"/>
      <c r="AT398" s="25" t="s">
        <v>174</v>
      </c>
      <c r="AU398" s="25" t="s">
        <v>92</v>
      </c>
    </row>
    <row r="399" spans="2:65" s="12" customFormat="1" ht="13.5">
      <c r="B399" s="222"/>
      <c r="C399" s="223"/>
      <c r="D399" s="218" t="s">
        <v>176</v>
      </c>
      <c r="E399" s="224" t="s">
        <v>50</v>
      </c>
      <c r="F399" s="225" t="s">
        <v>177</v>
      </c>
      <c r="G399" s="223"/>
      <c r="H399" s="226" t="s">
        <v>50</v>
      </c>
      <c r="I399" s="227"/>
      <c r="J399" s="223"/>
      <c r="K399" s="223"/>
      <c r="L399" s="228"/>
      <c r="M399" s="229"/>
      <c r="N399" s="230"/>
      <c r="O399" s="230"/>
      <c r="P399" s="230"/>
      <c r="Q399" s="230"/>
      <c r="R399" s="230"/>
      <c r="S399" s="230"/>
      <c r="T399" s="231"/>
      <c r="AT399" s="232" t="s">
        <v>176</v>
      </c>
      <c r="AU399" s="232" t="s">
        <v>92</v>
      </c>
      <c r="AV399" s="12" t="s">
        <v>25</v>
      </c>
      <c r="AW399" s="12" t="s">
        <v>48</v>
      </c>
      <c r="AX399" s="12" t="s">
        <v>85</v>
      </c>
      <c r="AY399" s="232" t="s">
        <v>163</v>
      </c>
    </row>
    <row r="400" spans="2:65" s="13" customFormat="1" ht="13.5">
      <c r="B400" s="233"/>
      <c r="C400" s="234"/>
      <c r="D400" s="218" t="s">
        <v>176</v>
      </c>
      <c r="E400" s="245" t="s">
        <v>50</v>
      </c>
      <c r="F400" s="246" t="s">
        <v>807</v>
      </c>
      <c r="G400" s="234"/>
      <c r="H400" s="247">
        <v>3.077</v>
      </c>
      <c r="I400" s="239"/>
      <c r="J400" s="234"/>
      <c r="K400" s="234"/>
      <c r="L400" s="240"/>
      <c r="M400" s="269"/>
      <c r="N400" s="270"/>
      <c r="O400" s="270"/>
      <c r="P400" s="270"/>
      <c r="Q400" s="270"/>
      <c r="R400" s="270"/>
      <c r="S400" s="270"/>
      <c r="T400" s="271"/>
      <c r="AT400" s="244" t="s">
        <v>176</v>
      </c>
      <c r="AU400" s="244" t="s">
        <v>92</v>
      </c>
      <c r="AV400" s="13" t="s">
        <v>92</v>
      </c>
      <c r="AW400" s="13" t="s">
        <v>48</v>
      </c>
      <c r="AX400" s="13" t="s">
        <v>85</v>
      </c>
      <c r="AY400" s="244" t="s">
        <v>163</v>
      </c>
    </row>
    <row r="401" spans="2:12" s="1" customFormat="1" ht="6.95" customHeight="1">
      <c r="B401" s="58"/>
      <c r="C401" s="59"/>
      <c r="D401" s="59"/>
      <c r="E401" s="59"/>
      <c r="F401" s="59"/>
      <c r="G401" s="59"/>
      <c r="H401" s="59"/>
      <c r="I401" s="150"/>
      <c r="J401" s="59"/>
      <c r="K401" s="59"/>
      <c r="L401" s="63"/>
    </row>
  </sheetData>
  <sheetProtection password="CC35" sheet="1" objects="1" scenarios="1" formatCells="0" formatColumns="0" formatRows="0" sort="0" autoFilter="0"/>
  <autoFilter ref="C93:K400"/>
  <mergeCells count="15">
    <mergeCell ref="E84:H84"/>
    <mergeCell ref="E82:H82"/>
    <mergeCell ref="E86:H86"/>
    <mergeCell ref="G1:H1"/>
    <mergeCell ref="L2:V2"/>
    <mergeCell ref="E49:H49"/>
    <mergeCell ref="E53:H53"/>
    <mergeCell ref="E51:H51"/>
    <mergeCell ref="E55:H55"/>
    <mergeCell ref="E80:H80"/>
    <mergeCell ref="E7:H7"/>
    <mergeCell ref="E11:H11"/>
    <mergeCell ref="E9:H9"/>
    <mergeCell ref="E13:H13"/>
    <mergeCell ref="E28:H28"/>
  </mergeCells>
  <hyperlinks>
    <hyperlink ref="F1:G1" location="C2" display="1) Krycí list soupisu"/>
    <hyperlink ref="G1:H1" location="C62" display="2) Rekapitulace"/>
    <hyperlink ref="J1" location="C93"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655"/>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2" customWidth="1"/>
    <col min="10" max="10" width="23.5" customWidth="1"/>
    <col min="11" max="11" width="15.5" customWidth="1"/>
    <col min="19" max="19" width="8.1640625" customWidth="1"/>
    <col min="20" max="20" width="29.6640625" customWidth="1"/>
    <col min="21" max="21" width="16.33203125"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3"/>
      <c r="C1" s="123"/>
      <c r="D1" s="124" t="s">
        <v>1</v>
      </c>
      <c r="E1" s="123"/>
      <c r="F1" s="125" t="s">
        <v>125</v>
      </c>
      <c r="G1" s="420" t="s">
        <v>126</v>
      </c>
      <c r="H1" s="420"/>
      <c r="I1" s="126"/>
      <c r="J1" s="125" t="s">
        <v>127</v>
      </c>
      <c r="K1" s="124" t="s">
        <v>128</v>
      </c>
      <c r="L1" s="125" t="s">
        <v>129</v>
      </c>
      <c r="M1" s="125"/>
      <c r="N1" s="125"/>
      <c r="O1" s="125"/>
      <c r="P1" s="125"/>
      <c r="Q1" s="125"/>
      <c r="R1" s="125"/>
      <c r="S1" s="125"/>
      <c r="T1" s="125"/>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0"/>
      <c r="M2" s="410"/>
      <c r="N2" s="410"/>
      <c r="O2" s="410"/>
      <c r="P2" s="410"/>
      <c r="Q2" s="410"/>
      <c r="R2" s="410"/>
      <c r="S2" s="410"/>
      <c r="T2" s="410"/>
      <c r="U2" s="410"/>
      <c r="V2" s="410"/>
      <c r="AT2" s="25" t="s">
        <v>114</v>
      </c>
    </row>
    <row r="3" spans="1:70" ht="6.95" customHeight="1">
      <c r="B3" s="26"/>
      <c r="C3" s="27"/>
      <c r="D3" s="27"/>
      <c r="E3" s="27"/>
      <c r="F3" s="27"/>
      <c r="G3" s="27"/>
      <c r="H3" s="27"/>
      <c r="I3" s="127"/>
      <c r="J3" s="27"/>
      <c r="K3" s="28"/>
      <c r="AT3" s="25" t="s">
        <v>92</v>
      </c>
    </row>
    <row r="4" spans="1:70" ht="36.950000000000003" customHeight="1">
      <c r="B4" s="29"/>
      <c r="C4" s="30"/>
      <c r="D4" s="31" t="s">
        <v>130</v>
      </c>
      <c r="E4" s="30"/>
      <c r="F4" s="30"/>
      <c r="G4" s="30"/>
      <c r="H4" s="30"/>
      <c r="I4" s="128"/>
      <c r="J4" s="30"/>
      <c r="K4" s="32"/>
      <c r="M4" s="33" t="s">
        <v>12</v>
      </c>
      <c r="AT4" s="25" t="s">
        <v>6</v>
      </c>
    </row>
    <row r="5" spans="1:70" ht="6.95" customHeight="1">
      <c r="B5" s="29"/>
      <c r="C5" s="30"/>
      <c r="D5" s="30"/>
      <c r="E5" s="30"/>
      <c r="F5" s="30"/>
      <c r="G5" s="30"/>
      <c r="H5" s="30"/>
      <c r="I5" s="128"/>
      <c r="J5" s="30"/>
      <c r="K5" s="32"/>
    </row>
    <row r="6" spans="1:70">
      <c r="B6" s="29"/>
      <c r="C6" s="30"/>
      <c r="D6" s="38" t="s">
        <v>18</v>
      </c>
      <c r="E6" s="30"/>
      <c r="F6" s="30"/>
      <c r="G6" s="30"/>
      <c r="H6" s="30"/>
      <c r="I6" s="128"/>
      <c r="J6" s="30"/>
      <c r="K6" s="32"/>
    </row>
    <row r="7" spans="1:70" ht="22.5" customHeight="1">
      <c r="B7" s="29"/>
      <c r="C7" s="30"/>
      <c r="D7" s="30"/>
      <c r="E7" s="411" t="str">
        <f>'Rekapitulace stavby'!K6</f>
        <v>III/44436 Bělkovice-Lašťany, průtah - III+IV.etapa - 0,2-0,425 km +  0,425-1,019 km-Obec  Bělkovice-Lašťany</v>
      </c>
      <c r="F7" s="412"/>
      <c r="G7" s="412"/>
      <c r="H7" s="412"/>
      <c r="I7" s="128"/>
      <c r="J7" s="30"/>
      <c r="K7" s="32"/>
    </row>
    <row r="8" spans="1:70">
      <c r="B8" s="29"/>
      <c r="C8" s="30"/>
      <c r="D8" s="38" t="s">
        <v>131</v>
      </c>
      <c r="E8" s="30"/>
      <c r="F8" s="30"/>
      <c r="G8" s="30"/>
      <c r="H8" s="30"/>
      <c r="I8" s="128"/>
      <c r="J8" s="30"/>
      <c r="K8" s="32"/>
    </row>
    <row r="9" spans="1:70" ht="22.5" customHeight="1">
      <c r="B9" s="29"/>
      <c r="C9" s="30"/>
      <c r="D9" s="30"/>
      <c r="E9" s="411" t="s">
        <v>744</v>
      </c>
      <c r="F9" s="371"/>
      <c r="G9" s="371"/>
      <c r="H9" s="371"/>
      <c r="I9" s="128"/>
      <c r="J9" s="30"/>
      <c r="K9" s="32"/>
    </row>
    <row r="10" spans="1:70">
      <c r="B10" s="29"/>
      <c r="C10" s="30"/>
      <c r="D10" s="38" t="s">
        <v>133</v>
      </c>
      <c r="E10" s="30"/>
      <c r="F10" s="30"/>
      <c r="G10" s="30"/>
      <c r="H10" s="30"/>
      <c r="I10" s="128"/>
      <c r="J10" s="30"/>
      <c r="K10" s="32"/>
    </row>
    <row r="11" spans="1:70" s="1" customFormat="1" ht="22.5" customHeight="1">
      <c r="B11" s="43"/>
      <c r="C11" s="44"/>
      <c r="D11" s="44"/>
      <c r="E11" s="395" t="s">
        <v>829</v>
      </c>
      <c r="F11" s="413"/>
      <c r="G11" s="413"/>
      <c r="H11" s="413"/>
      <c r="I11" s="129"/>
      <c r="J11" s="44"/>
      <c r="K11" s="47"/>
    </row>
    <row r="12" spans="1:70" s="1" customFormat="1">
      <c r="B12" s="43"/>
      <c r="C12" s="44"/>
      <c r="D12" s="38" t="s">
        <v>135</v>
      </c>
      <c r="E12" s="44"/>
      <c r="F12" s="44"/>
      <c r="G12" s="44"/>
      <c r="H12" s="44"/>
      <c r="I12" s="129"/>
      <c r="J12" s="44"/>
      <c r="K12" s="47"/>
    </row>
    <row r="13" spans="1:70" s="1" customFormat="1" ht="36.950000000000003" customHeight="1">
      <c r="B13" s="43"/>
      <c r="C13" s="44"/>
      <c r="D13" s="44"/>
      <c r="E13" s="414" t="s">
        <v>830</v>
      </c>
      <c r="F13" s="413"/>
      <c r="G13" s="413"/>
      <c r="H13" s="413"/>
      <c r="I13" s="129"/>
      <c r="J13" s="44"/>
      <c r="K13" s="47"/>
    </row>
    <row r="14" spans="1:70" s="1" customFormat="1" ht="13.5">
      <c r="B14" s="43"/>
      <c r="C14" s="44"/>
      <c r="D14" s="44"/>
      <c r="E14" s="44"/>
      <c r="F14" s="44"/>
      <c r="G14" s="44"/>
      <c r="H14" s="44"/>
      <c r="I14" s="129"/>
      <c r="J14" s="44"/>
      <c r="K14" s="47"/>
    </row>
    <row r="15" spans="1:70" s="1" customFormat="1" ht="14.45" customHeight="1">
      <c r="B15" s="43"/>
      <c r="C15" s="44"/>
      <c r="D15" s="38" t="s">
        <v>21</v>
      </c>
      <c r="E15" s="44"/>
      <c r="F15" s="36" t="s">
        <v>50</v>
      </c>
      <c r="G15" s="44"/>
      <c r="H15" s="44"/>
      <c r="I15" s="130" t="s">
        <v>23</v>
      </c>
      <c r="J15" s="36" t="s">
        <v>50</v>
      </c>
      <c r="K15" s="47"/>
    </row>
    <row r="16" spans="1:70" s="1" customFormat="1" ht="14.45" customHeight="1">
      <c r="B16" s="43"/>
      <c r="C16" s="44"/>
      <c r="D16" s="38" t="s">
        <v>26</v>
      </c>
      <c r="E16" s="44"/>
      <c r="F16" s="36" t="s">
        <v>27</v>
      </c>
      <c r="G16" s="44"/>
      <c r="H16" s="44"/>
      <c r="I16" s="130" t="s">
        <v>28</v>
      </c>
      <c r="J16" s="131" t="str">
        <f>'Rekapitulace stavby'!AN8</f>
        <v>22.12.2016</v>
      </c>
      <c r="K16" s="47"/>
    </row>
    <row r="17" spans="2:11" s="1" customFormat="1" ht="10.9" customHeight="1">
      <c r="B17" s="43"/>
      <c r="C17" s="44"/>
      <c r="D17" s="44"/>
      <c r="E17" s="44"/>
      <c r="F17" s="44"/>
      <c r="G17" s="44"/>
      <c r="H17" s="44"/>
      <c r="I17" s="129"/>
      <c r="J17" s="44"/>
      <c r="K17" s="47"/>
    </row>
    <row r="18" spans="2:11" s="1" customFormat="1" ht="14.45" customHeight="1">
      <c r="B18" s="43"/>
      <c r="C18" s="44"/>
      <c r="D18" s="38" t="s">
        <v>36</v>
      </c>
      <c r="E18" s="44"/>
      <c r="F18" s="44"/>
      <c r="G18" s="44"/>
      <c r="H18" s="44"/>
      <c r="I18" s="130" t="s">
        <v>37</v>
      </c>
      <c r="J18" s="36" t="s">
        <v>38</v>
      </c>
      <c r="K18" s="47"/>
    </row>
    <row r="19" spans="2:11" s="1" customFormat="1" ht="18" customHeight="1">
      <c r="B19" s="43"/>
      <c r="C19" s="44"/>
      <c r="D19" s="44"/>
      <c r="E19" s="36" t="s">
        <v>39</v>
      </c>
      <c r="F19" s="44"/>
      <c r="G19" s="44"/>
      <c r="H19" s="44"/>
      <c r="I19" s="130" t="s">
        <v>40</v>
      </c>
      <c r="J19" s="36" t="s">
        <v>41</v>
      </c>
      <c r="K19" s="47"/>
    </row>
    <row r="20" spans="2:11" s="1" customFormat="1" ht="6.95" customHeight="1">
      <c r="B20" s="43"/>
      <c r="C20" s="44"/>
      <c r="D20" s="44"/>
      <c r="E20" s="44"/>
      <c r="F20" s="44"/>
      <c r="G20" s="44"/>
      <c r="H20" s="44"/>
      <c r="I20" s="129"/>
      <c r="J20" s="44"/>
      <c r="K20" s="47"/>
    </row>
    <row r="21" spans="2:11" s="1" customFormat="1" ht="14.45" customHeight="1">
      <c r="B21" s="43"/>
      <c r="C21" s="44"/>
      <c r="D21" s="38" t="s">
        <v>42</v>
      </c>
      <c r="E21" s="44"/>
      <c r="F21" s="44"/>
      <c r="G21" s="44"/>
      <c r="H21" s="44"/>
      <c r="I21" s="130" t="s">
        <v>37</v>
      </c>
      <c r="J21" s="36" t="str">
        <f>IF('Rekapitulace stavby'!AN13="Vyplň údaj","",IF('Rekapitulace stavby'!AN13="","",'Rekapitulace stavby'!AN13))</f>
        <v/>
      </c>
      <c r="K21" s="47"/>
    </row>
    <row r="22" spans="2:11" s="1" customFormat="1" ht="18" customHeight="1">
      <c r="B22" s="43"/>
      <c r="C22" s="44"/>
      <c r="D22" s="44"/>
      <c r="E22" s="36" t="str">
        <f>IF('Rekapitulace stavby'!E14="Vyplň údaj","",IF('Rekapitulace stavby'!E14="","",'Rekapitulace stavby'!E14))</f>
        <v/>
      </c>
      <c r="F22" s="44"/>
      <c r="G22" s="44"/>
      <c r="H22" s="44"/>
      <c r="I22" s="130" t="s">
        <v>40</v>
      </c>
      <c r="J22" s="36" t="str">
        <f>IF('Rekapitulace stavby'!AN14="Vyplň údaj","",IF('Rekapitulace stavby'!AN14="","",'Rekapitulace stavby'!AN14))</f>
        <v/>
      </c>
      <c r="K22" s="47"/>
    </row>
    <row r="23" spans="2:11" s="1" customFormat="1" ht="6.95" customHeight="1">
      <c r="B23" s="43"/>
      <c r="C23" s="44"/>
      <c r="D23" s="44"/>
      <c r="E23" s="44"/>
      <c r="F23" s="44"/>
      <c r="G23" s="44"/>
      <c r="H23" s="44"/>
      <c r="I23" s="129"/>
      <c r="J23" s="44"/>
      <c r="K23" s="47"/>
    </row>
    <row r="24" spans="2:11" s="1" customFormat="1" ht="14.45" customHeight="1">
      <c r="B24" s="43"/>
      <c r="C24" s="44"/>
      <c r="D24" s="38" t="s">
        <v>44</v>
      </c>
      <c r="E24" s="44"/>
      <c r="F24" s="44"/>
      <c r="G24" s="44"/>
      <c r="H24" s="44"/>
      <c r="I24" s="130" t="s">
        <v>37</v>
      </c>
      <c r="J24" s="36" t="s">
        <v>45</v>
      </c>
      <c r="K24" s="47"/>
    </row>
    <row r="25" spans="2:11" s="1" customFormat="1" ht="18" customHeight="1">
      <c r="B25" s="43"/>
      <c r="C25" s="44"/>
      <c r="D25" s="44"/>
      <c r="E25" s="36" t="s">
        <v>46</v>
      </c>
      <c r="F25" s="44"/>
      <c r="G25" s="44"/>
      <c r="H25" s="44"/>
      <c r="I25" s="130" t="s">
        <v>40</v>
      </c>
      <c r="J25" s="36" t="s">
        <v>47</v>
      </c>
      <c r="K25" s="47"/>
    </row>
    <row r="26" spans="2:11" s="1" customFormat="1" ht="6.95" customHeight="1">
      <c r="B26" s="43"/>
      <c r="C26" s="44"/>
      <c r="D26" s="44"/>
      <c r="E26" s="44"/>
      <c r="F26" s="44"/>
      <c r="G26" s="44"/>
      <c r="H26" s="44"/>
      <c r="I26" s="129"/>
      <c r="J26" s="44"/>
      <c r="K26" s="47"/>
    </row>
    <row r="27" spans="2:11" s="1" customFormat="1" ht="14.45" customHeight="1">
      <c r="B27" s="43"/>
      <c r="C27" s="44"/>
      <c r="D27" s="38" t="s">
        <v>49</v>
      </c>
      <c r="E27" s="44"/>
      <c r="F27" s="44"/>
      <c r="G27" s="44"/>
      <c r="H27" s="44"/>
      <c r="I27" s="129"/>
      <c r="J27" s="44"/>
      <c r="K27" s="47"/>
    </row>
    <row r="28" spans="2:11" s="7" customFormat="1" ht="22.5" customHeight="1">
      <c r="B28" s="132"/>
      <c r="C28" s="133"/>
      <c r="D28" s="133"/>
      <c r="E28" s="375" t="s">
        <v>50</v>
      </c>
      <c r="F28" s="375"/>
      <c r="G28" s="375"/>
      <c r="H28" s="375"/>
      <c r="I28" s="134"/>
      <c r="J28" s="133"/>
      <c r="K28" s="135"/>
    </row>
    <row r="29" spans="2:11" s="1" customFormat="1" ht="6.95" customHeight="1">
      <c r="B29" s="43"/>
      <c r="C29" s="44"/>
      <c r="D29" s="44"/>
      <c r="E29" s="44"/>
      <c r="F29" s="44"/>
      <c r="G29" s="44"/>
      <c r="H29" s="44"/>
      <c r="I29" s="129"/>
      <c r="J29" s="44"/>
      <c r="K29" s="47"/>
    </row>
    <row r="30" spans="2:11" s="1" customFormat="1" ht="6.95" customHeight="1">
      <c r="B30" s="43"/>
      <c r="C30" s="44"/>
      <c r="D30" s="87"/>
      <c r="E30" s="87"/>
      <c r="F30" s="87"/>
      <c r="G30" s="87"/>
      <c r="H30" s="87"/>
      <c r="I30" s="136"/>
      <c r="J30" s="87"/>
      <c r="K30" s="137"/>
    </row>
    <row r="31" spans="2:11" s="1" customFormat="1" ht="25.35" customHeight="1">
      <c r="B31" s="43"/>
      <c r="C31" s="44"/>
      <c r="D31" s="138" t="s">
        <v>51</v>
      </c>
      <c r="E31" s="44"/>
      <c r="F31" s="44"/>
      <c r="G31" s="44"/>
      <c r="H31" s="44"/>
      <c r="I31" s="129"/>
      <c r="J31" s="139">
        <f>ROUND(J97,2)</f>
        <v>0</v>
      </c>
      <c r="K31" s="47"/>
    </row>
    <row r="32" spans="2:11" s="1" customFormat="1" ht="6.95" customHeight="1">
      <c r="B32" s="43"/>
      <c r="C32" s="44"/>
      <c r="D32" s="87"/>
      <c r="E32" s="87"/>
      <c r="F32" s="87"/>
      <c r="G32" s="87"/>
      <c r="H32" s="87"/>
      <c r="I32" s="136"/>
      <c r="J32" s="87"/>
      <c r="K32" s="137"/>
    </row>
    <row r="33" spans="2:11" s="1" customFormat="1" ht="14.45" customHeight="1">
      <c r="B33" s="43"/>
      <c r="C33" s="44"/>
      <c r="D33" s="44"/>
      <c r="E33" s="44"/>
      <c r="F33" s="48" t="s">
        <v>53</v>
      </c>
      <c r="G33" s="44"/>
      <c r="H33" s="44"/>
      <c r="I33" s="140" t="s">
        <v>52</v>
      </c>
      <c r="J33" s="48" t="s">
        <v>54</v>
      </c>
      <c r="K33" s="47"/>
    </row>
    <row r="34" spans="2:11" s="1" customFormat="1" ht="14.45" customHeight="1">
      <c r="B34" s="43"/>
      <c r="C34" s="44"/>
      <c r="D34" s="51" t="s">
        <v>55</v>
      </c>
      <c r="E34" s="51" t="s">
        <v>56</v>
      </c>
      <c r="F34" s="141">
        <f>ROUND(SUM(BE97:BE654), 2)</f>
        <v>0</v>
      </c>
      <c r="G34" s="44"/>
      <c r="H34" s="44"/>
      <c r="I34" s="142">
        <v>0.21</v>
      </c>
      <c r="J34" s="141">
        <f>ROUND(ROUND((SUM(BE97:BE654)), 2)*I34, 2)</f>
        <v>0</v>
      </c>
      <c r="K34" s="47"/>
    </row>
    <row r="35" spans="2:11" s="1" customFormat="1" ht="14.45" customHeight="1">
      <c r="B35" s="43"/>
      <c r="C35" s="44"/>
      <c r="D35" s="44"/>
      <c r="E35" s="51" t="s">
        <v>57</v>
      </c>
      <c r="F35" s="141">
        <f>ROUND(SUM(BF97:BF654), 2)</f>
        <v>0</v>
      </c>
      <c r="G35" s="44"/>
      <c r="H35" s="44"/>
      <c r="I35" s="142">
        <v>0.15</v>
      </c>
      <c r="J35" s="141">
        <f>ROUND(ROUND((SUM(BF97:BF654)), 2)*I35, 2)</f>
        <v>0</v>
      </c>
      <c r="K35" s="47"/>
    </row>
    <row r="36" spans="2:11" s="1" customFormat="1" ht="14.45" hidden="1" customHeight="1">
      <c r="B36" s="43"/>
      <c r="C36" s="44"/>
      <c r="D36" s="44"/>
      <c r="E36" s="51" t="s">
        <v>58</v>
      </c>
      <c r="F36" s="141">
        <f>ROUND(SUM(BG97:BG654), 2)</f>
        <v>0</v>
      </c>
      <c r="G36" s="44"/>
      <c r="H36" s="44"/>
      <c r="I36" s="142">
        <v>0.21</v>
      </c>
      <c r="J36" s="141">
        <v>0</v>
      </c>
      <c r="K36" s="47"/>
    </row>
    <row r="37" spans="2:11" s="1" customFormat="1" ht="14.45" hidden="1" customHeight="1">
      <c r="B37" s="43"/>
      <c r="C37" s="44"/>
      <c r="D37" s="44"/>
      <c r="E37" s="51" t="s">
        <v>59</v>
      </c>
      <c r="F37" s="141">
        <f>ROUND(SUM(BH97:BH654), 2)</f>
        <v>0</v>
      </c>
      <c r="G37" s="44"/>
      <c r="H37" s="44"/>
      <c r="I37" s="142">
        <v>0.15</v>
      </c>
      <c r="J37" s="141">
        <v>0</v>
      </c>
      <c r="K37" s="47"/>
    </row>
    <row r="38" spans="2:11" s="1" customFormat="1" ht="14.45" hidden="1" customHeight="1">
      <c r="B38" s="43"/>
      <c r="C38" s="44"/>
      <c r="D38" s="44"/>
      <c r="E38" s="51" t="s">
        <v>60</v>
      </c>
      <c r="F38" s="141">
        <f>ROUND(SUM(BI97:BI654), 2)</f>
        <v>0</v>
      </c>
      <c r="G38" s="44"/>
      <c r="H38" s="44"/>
      <c r="I38" s="142">
        <v>0</v>
      </c>
      <c r="J38" s="141">
        <v>0</v>
      </c>
      <c r="K38" s="47"/>
    </row>
    <row r="39" spans="2:11" s="1" customFormat="1" ht="6.95" customHeight="1">
      <c r="B39" s="43"/>
      <c r="C39" s="44"/>
      <c r="D39" s="44"/>
      <c r="E39" s="44"/>
      <c r="F39" s="44"/>
      <c r="G39" s="44"/>
      <c r="H39" s="44"/>
      <c r="I39" s="129"/>
      <c r="J39" s="44"/>
      <c r="K39" s="47"/>
    </row>
    <row r="40" spans="2:11" s="1" customFormat="1" ht="25.35" customHeight="1">
      <c r="B40" s="43"/>
      <c r="C40" s="143"/>
      <c r="D40" s="144" t="s">
        <v>61</v>
      </c>
      <c r="E40" s="81"/>
      <c r="F40" s="81"/>
      <c r="G40" s="145" t="s">
        <v>62</v>
      </c>
      <c r="H40" s="146" t="s">
        <v>63</v>
      </c>
      <c r="I40" s="147"/>
      <c r="J40" s="148">
        <f>SUM(J31:J38)</f>
        <v>0</v>
      </c>
      <c r="K40" s="149"/>
    </row>
    <row r="41" spans="2:11" s="1" customFormat="1" ht="14.45" customHeight="1">
      <c r="B41" s="58"/>
      <c r="C41" s="59"/>
      <c r="D41" s="59"/>
      <c r="E41" s="59"/>
      <c r="F41" s="59"/>
      <c r="G41" s="59"/>
      <c r="H41" s="59"/>
      <c r="I41" s="150"/>
      <c r="J41" s="59"/>
      <c r="K41" s="60"/>
    </row>
    <row r="45" spans="2:11" s="1" customFormat="1" ht="6.95" customHeight="1">
      <c r="B45" s="151"/>
      <c r="C45" s="152"/>
      <c r="D45" s="152"/>
      <c r="E45" s="152"/>
      <c r="F45" s="152"/>
      <c r="G45" s="152"/>
      <c r="H45" s="152"/>
      <c r="I45" s="153"/>
      <c r="J45" s="152"/>
      <c r="K45" s="154"/>
    </row>
    <row r="46" spans="2:11" s="1" customFormat="1" ht="36.950000000000003" customHeight="1">
      <c r="B46" s="43"/>
      <c r="C46" s="31" t="s">
        <v>137</v>
      </c>
      <c r="D46" s="44"/>
      <c r="E46" s="44"/>
      <c r="F46" s="44"/>
      <c r="G46" s="44"/>
      <c r="H46" s="44"/>
      <c r="I46" s="129"/>
      <c r="J46" s="44"/>
      <c r="K46" s="47"/>
    </row>
    <row r="47" spans="2:11" s="1" customFormat="1" ht="6.95" customHeight="1">
      <c r="B47" s="43"/>
      <c r="C47" s="44"/>
      <c r="D47" s="44"/>
      <c r="E47" s="44"/>
      <c r="F47" s="44"/>
      <c r="G47" s="44"/>
      <c r="H47" s="44"/>
      <c r="I47" s="129"/>
      <c r="J47" s="44"/>
      <c r="K47" s="47"/>
    </row>
    <row r="48" spans="2:11" s="1" customFormat="1" ht="14.45" customHeight="1">
      <c r="B48" s="43"/>
      <c r="C48" s="38" t="s">
        <v>18</v>
      </c>
      <c r="D48" s="44"/>
      <c r="E48" s="44"/>
      <c r="F48" s="44"/>
      <c r="G48" s="44"/>
      <c r="H48" s="44"/>
      <c r="I48" s="129"/>
      <c r="J48" s="44"/>
      <c r="K48" s="47"/>
    </row>
    <row r="49" spans="2:47" s="1" customFormat="1" ht="22.5" customHeight="1">
      <c r="B49" s="43"/>
      <c r="C49" s="44"/>
      <c r="D49" s="44"/>
      <c r="E49" s="411" t="str">
        <f>E7</f>
        <v>III/44436 Bělkovice-Lašťany, průtah - III+IV.etapa - 0,2-0,425 km +  0,425-1,019 km-Obec  Bělkovice-Lašťany</v>
      </c>
      <c r="F49" s="412"/>
      <c r="G49" s="412"/>
      <c r="H49" s="412"/>
      <c r="I49" s="129"/>
      <c r="J49" s="44"/>
      <c r="K49" s="47"/>
    </row>
    <row r="50" spans="2:47">
      <c r="B50" s="29"/>
      <c r="C50" s="38" t="s">
        <v>131</v>
      </c>
      <c r="D50" s="30"/>
      <c r="E50" s="30"/>
      <c r="F50" s="30"/>
      <c r="G50" s="30"/>
      <c r="H50" s="30"/>
      <c r="I50" s="128"/>
      <c r="J50" s="30"/>
      <c r="K50" s="32"/>
    </row>
    <row r="51" spans="2:47" ht="22.5" customHeight="1">
      <c r="B51" s="29"/>
      <c r="C51" s="30"/>
      <c r="D51" s="30"/>
      <c r="E51" s="411" t="s">
        <v>744</v>
      </c>
      <c r="F51" s="371"/>
      <c r="G51" s="371"/>
      <c r="H51" s="371"/>
      <c r="I51" s="128"/>
      <c r="J51" s="30"/>
      <c r="K51" s="32"/>
    </row>
    <row r="52" spans="2:47">
      <c r="B52" s="29"/>
      <c r="C52" s="38" t="s">
        <v>133</v>
      </c>
      <c r="D52" s="30"/>
      <c r="E52" s="30"/>
      <c r="F52" s="30"/>
      <c r="G52" s="30"/>
      <c r="H52" s="30"/>
      <c r="I52" s="128"/>
      <c r="J52" s="30"/>
      <c r="K52" s="32"/>
    </row>
    <row r="53" spans="2:47" s="1" customFormat="1" ht="22.5" customHeight="1">
      <c r="B53" s="43"/>
      <c r="C53" s="44"/>
      <c r="D53" s="44"/>
      <c r="E53" s="395" t="s">
        <v>829</v>
      </c>
      <c r="F53" s="413"/>
      <c r="G53" s="413"/>
      <c r="H53" s="413"/>
      <c r="I53" s="129"/>
      <c r="J53" s="44"/>
      <c r="K53" s="47"/>
    </row>
    <row r="54" spans="2:47" s="1" customFormat="1" ht="14.45" customHeight="1">
      <c r="B54" s="43"/>
      <c r="C54" s="38" t="s">
        <v>135</v>
      </c>
      <c r="D54" s="44"/>
      <c r="E54" s="44"/>
      <c r="F54" s="44"/>
      <c r="G54" s="44"/>
      <c r="H54" s="44"/>
      <c r="I54" s="129"/>
      <c r="J54" s="44"/>
      <c r="K54" s="47"/>
    </row>
    <row r="55" spans="2:47" s="1" customFormat="1" ht="23.25" customHeight="1">
      <c r="B55" s="43"/>
      <c r="C55" s="44"/>
      <c r="D55" s="44"/>
      <c r="E55" s="414" t="str">
        <f>E13</f>
        <v>2-2 - SO 102 -Neuznatelné náklady - soupis prací</v>
      </c>
      <c r="F55" s="413"/>
      <c r="G55" s="413"/>
      <c r="H55" s="413"/>
      <c r="I55" s="129"/>
      <c r="J55" s="44"/>
      <c r="K55" s="47"/>
    </row>
    <row r="56" spans="2:47" s="1" customFormat="1" ht="6.95" customHeight="1">
      <c r="B56" s="43"/>
      <c r="C56" s="44"/>
      <c r="D56" s="44"/>
      <c r="E56" s="44"/>
      <c r="F56" s="44"/>
      <c r="G56" s="44"/>
      <c r="H56" s="44"/>
      <c r="I56" s="129"/>
      <c r="J56" s="44"/>
      <c r="K56" s="47"/>
    </row>
    <row r="57" spans="2:47" s="1" customFormat="1" ht="18" customHeight="1">
      <c r="B57" s="43"/>
      <c r="C57" s="38" t="s">
        <v>26</v>
      </c>
      <c r="D57" s="44"/>
      <c r="E57" s="44"/>
      <c r="F57" s="36" t="str">
        <f>F16</f>
        <v xml:space="preserve"> Bělkovice-Lašťany</v>
      </c>
      <c r="G57" s="44"/>
      <c r="H57" s="44"/>
      <c r="I57" s="130" t="s">
        <v>28</v>
      </c>
      <c r="J57" s="131" t="str">
        <f>IF(J16="","",J16)</f>
        <v>22.12.2016</v>
      </c>
      <c r="K57" s="47"/>
    </row>
    <row r="58" spans="2:47" s="1" customFormat="1" ht="6.95" customHeight="1">
      <c r="B58" s="43"/>
      <c r="C58" s="44"/>
      <c r="D58" s="44"/>
      <c r="E58" s="44"/>
      <c r="F58" s="44"/>
      <c r="G58" s="44"/>
      <c r="H58" s="44"/>
      <c r="I58" s="129"/>
      <c r="J58" s="44"/>
      <c r="K58" s="47"/>
    </row>
    <row r="59" spans="2:47" s="1" customFormat="1">
      <c r="B59" s="43"/>
      <c r="C59" s="38" t="s">
        <v>36</v>
      </c>
      <c r="D59" s="44"/>
      <c r="E59" s="44"/>
      <c r="F59" s="36" t="str">
        <f>E19</f>
        <v>Obec  Bělkovice-Lašťany</v>
      </c>
      <c r="G59" s="44"/>
      <c r="H59" s="44"/>
      <c r="I59" s="130" t="s">
        <v>44</v>
      </c>
      <c r="J59" s="36" t="str">
        <f>E25</f>
        <v>Ing. Petr Doležel</v>
      </c>
      <c r="K59" s="47"/>
    </row>
    <row r="60" spans="2:47" s="1" customFormat="1" ht="14.45" customHeight="1">
      <c r="B60" s="43"/>
      <c r="C60" s="38" t="s">
        <v>42</v>
      </c>
      <c r="D60" s="44"/>
      <c r="E60" s="44"/>
      <c r="F60" s="36" t="str">
        <f>IF(E22="","",E22)</f>
        <v/>
      </c>
      <c r="G60" s="44"/>
      <c r="H60" s="44"/>
      <c r="I60" s="129"/>
      <c r="J60" s="44"/>
      <c r="K60" s="47"/>
    </row>
    <row r="61" spans="2:47" s="1" customFormat="1" ht="10.35" customHeight="1">
      <c r="B61" s="43"/>
      <c r="C61" s="44"/>
      <c r="D61" s="44"/>
      <c r="E61" s="44"/>
      <c r="F61" s="44"/>
      <c r="G61" s="44"/>
      <c r="H61" s="44"/>
      <c r="I61" s="129"/>
      <c r="J61" s="44"/>
      <c r="K61" s="47"/>
    </row>
    <row r="62" spans="2:47" s="1" customFormat="1" ht="29.25" customHeight="1">
      <c r="B62" s="43"/>
      <c r="C62" s="155" t="s">
        <v>138</v>
      </c>
      <c r="D62" s="143"/>
      <c r="E62" s="143"/>
      <c r="F62" s="143"/>
      <c r="G62" s="143"/>
      <c r="H62" s="143"/>
      <c r="I62" s="156"/>
      <c r="J62" s="157" t="s">
        <v>139</v>
      </c>
      <c r="K62" s="158"/>
    </row>
    <row r="63" spans="2:47" s="1" customFormat="1" ht="10.35" customHeight="1">
      <c r="B63" s="43"/>
      <c r="C63" s="44"/>
      <c r="D63" s="44"/>
      <c r="E63" s="44"/>
      <c r="F63" s="44"/>
      <c r="G63" s="44"/>
      <c r="H63" s="44"/>
      <c r="I63" s="129"/>
      <c r="J63" s="44"/>
      <c r="K63" s="47"/>
    </row>
    <row r="64" spans="2:47" s="1" customFormat="1" ht="29.25" customHeight="1">
      <c r="B64" s="43"/>
      <c r="C64" s="159" t="s">
        <v>140</v>
      </c>
      <c r="D64" s="44"/>
      <c r="E64" s="44"/>
      <c r="F64" s="44"/>
      <c r="G64" s="44"/>
      <c r="H64" s="44"/>
      <c r="I64" s="129"/>
      <c r="J64" s="139">
        <f>J97</f>
        <v>0</v>
      </c>
      <c r="K64" s="47"/>
      <c r="AU64" s="25" t="s">
        <v>141</v>
      </c>
    </row>
    <row r="65" spans="2:12" s="8" customFormat="1" ht="24.95" customHeight="1">
      <c r="B65" s="160"/>
      <c r="C65" s="161"/>
      <c r="D65" s="162" t="s">
        <v>142</v>
      </c>
      <c r="E65" s="163"/>
      <c r="F65" s="163"/>
      <c r="G65" s="163"/>
      <c r="H65" s="163"/>
      <c r="I65" s="164"/>
      <c r="J65" s="165">
        <f>J98</f>
        <v>0</v>
      </c>
      <c r="K65" s="166"/>
    </row>
    <row r="66" spans="2:12" s="9" customFormat="1" ht="19.899999999999999" customHeight="1">
      <c r="B66" s="167"/>
      <c r="C66" s="168"/>
      <c r="D66" s="169" t="s">
        <v>143</v>
      </c>
      <c r="E66" s="170"/>
      <c r="F66" s="170"/>
      <c r="G66" s="170"/>
      <c r="H66" s="170"/>
      <c r="I66" s="171"/>
      <c r="J66" s="172">
        <f>J99</f>
        <v>0</v>
      </c>
      <c r="K66" s="173"/>
    </row>
    <row r="67" spans="2:12" s="9" customFormat="1" ht="19.899999999999999" customHeight="1">
      <c r="B67" s="167"/>
      <c r="C67" s="168"/>
      <c r="D67" s="169" t="s">
        <v>831</v>
      </c>
      <c r="E67" s="170"/>
      <c r="F67" s="170"/>
      <c r="G67" s="170"/>
      <c r="H67" s="170"/>
      <c r="I67" s="171"/>
      <c r="J67" s="172">
        <f>J221</f>
        <v>0</v>
      </c>
      <c r="K67" s="173"/>
    </row>
    <row r="68" spans="2:12" s="9" customFormat="1" ht="19.899999999999999" customHeight="1">
      <c r="B68" s="167"/>
      <c r="C68" s="168"/>
      <c r="D68" s="169" t="s">
        <v>144</v>
      </c>
      <c r="E68" s="170"/>
      <c r="F68" s="170"/>
      <c r="G68" s="170"/>
      <c r="H68" s="170"/>
      <c r="I68" s="171"/>
      <c r="J68" s="172">
        <f>J222</f>
        <v>0</v>
      </c>
      <c r="K68" s="173"/>
    </row>
    <row r="69" spans="2:12" s="9" customFormat="1" ht="19.899999999999999" customHeight="1">
      <c r="B69" s="167"/>
      <c r="C69" s="168"/>
      <c r="D69" s="169" t="s">
        <v>145</v>
      </c>
      <c r="E69" s="170"/>
      <c r="F69" s="170"/>
      <c r="G69" s="170"/>
      <c r="H69" s="170"/>
      <c r="I69" s="171"/>
      <c r="J69" s="172">
        <f>J274</f>
        <v>0</v>
      </c>
      <c r="K69" s="173"/>
    </row>
    <row r="70" spans="2:12" s="9" customFormat="1" ht="19.899999999999999" customHeight="1">
      <c r="B70" s="167"/>
      <c r="C70" s="168"/>
      <c r="D70" s="169" t="s">
        <v>433</v>
      </c>
      <c r="E70" s="170"/>
      <c r="F70" s="170"/>
      <c r="G70" s="170"/>
      <c r="H70" s="170"/>
      <c r="I70" s="171"/>
      <c r="J70" s="172">
        <f>J380</f>
        <v>0</v>
      </c>
      <c r="K70" s="173"/>
    </row>
    <row r="71" spans="2:12" s="9" customFormat="1" ht="19.899999999999999" customHeight="1">
      <c r="B71" s="167"/>
      <c r="C71" s="168"/>
      <c r="D71" s="169" t="s">
        <v>434</v>
      </c>
      <c r="E71" s="170"/>
      <c r="F71" s="170"/>
      <c r="G71" s="170"/>
      <c r="H71" s="170"/>
      <c r="I71" s="171"/>
      <c r="J71" s="172">
        <f>J381</f>
        <v>0</v>
      </c>
      <c r="K71" s="173"/>
    </row>
    <row r="72" spans="2:12" s="9" customFormat="1" ht="19.899999999999999" customHeight="1">
      <c r="B72" s="167"/>
      <c r="C72" s="168"/>
      <c r="D72" s="169" t="s">
        <v>435</v>
      </c>
      <c r="E72" s="170"/>
      <c r="F72" s="170"/>
      <c r="G72" s="170"/>
      <c r="H72" s="170"/>
      <c r="I72" s="171"/>
      <c r="J72" s="172">
        <f>J390</f>
        <v>0</v>
      </c>
      <c r="K72" s="173"/>
    </row>
    <row r="73" spans="2:12" s="9" customFormat="1" ht="19.899999999999999" customHeight="1">
      <c r="B73" s="167"/>
      <c r="C73" s="168"/>
      <c r="D73" s="169" t="s">
        <v>146</v>
      </c>
      <c r="E73" s="170"/>
      <c r="F73" s="170"/>
      <c r="G73" s="170"/>
      <c r="H73" s="170"/>
      <c r="I73" s="171"/>
      <c r="J73" s="172">
        <f>J399</f>
        <v>0</v>
      </c>
      <c r="K73" s="173"/>
    </row>
    <row r="74" spans="2:12" s="1" customFormat="1" ht="21.75" customHeight="1">
      <c r="B74" s="43"/>
      <c r="C74" s="44"/>
      <c r="D74" s="44"/>
      <c r="E74" s="44"/>
      <c r="F74" s="44"/>
      <c r="G74" s="44"/>
      <c r="H74" s="44"/>
      <c r="I74" s="129"/>
      <c r="J74" s="44"/>
      <c r="K74" s="47"/>
    </row>
    <row r="75" spans="2:12" s="1" customFormat="1" ht="6.95" customHeight="1">
      <c r="B75" s="58"/>
      <c r="C75" s="59"/>
      <c r="D75" s="59"/>
      <c r="E75" s="59"/>
      <c r="F75" s="59"/>
      <c r="G75" s="59"/>
      <c r="H75" s="59"/>
      <c r="I75" s="150"/>
      <c r="J75" s="59"/>
      <c r="K75" s="60"/>
    </row>
    <row r="79" spans="2:12" s="1" customFormat="1" ht="6.95" customHeight="1">
      <c r="B79" s="61"/>
      <c r="C79" s="62"/>
      <c r="D79" s="62"/>
      <c r="E79" s="62"/>
      <c r="F79" s="62"/>
      <c r="G79" s="62"/>
      <c r="H79" s="62"/>
      <c r="I79" s="153"/>
      <c r="J79" s="62"/>
      <c r="K79" s="62"/>
      <c r="L79" s="63"/>
    </row>
    <row r="80" spans="2:12" s="1" customFormat="1" ht="36.950000000000003" customHeight="1">
      <c r="B80" s="43"/>
      <c r="C80" s="64" t="s">
        <v>147</v>
      </c>
      <c r="D80" s="65"/>
      <c r="E80" s="65"/>
      <c r="F80" s="65"/>
      <c r="G80" s="65"/>
      <c r="H80" s="65"/>
      <c r="I80" s="174"/>
      <c r="J80" s="65"/>
      <c r="K80" s="65"/>
      <c r="L80" s="63"/>
    </row>
    <row r="81" spans="2:20" s="1" customFormat="1" ht="6.95" customHeight="1">
      <c r="B81" s="43"/>
      <c r="C81" s="65"/>
      <c r="D81" s="65"/>
      <c r="E81" s="65"/>
      <c r="F81" s="65"/>
      <c r="G81" s="65"/>
      <c r="H81" s="65"/>
      <c r="I81" s="174"/>
      <c r="J81" s="65"/>
      <c r="K81" s="65"/>
      <c r="L81" s="63"/>
    </row>
    <row r="82" spans="2:20" s="1" customFormat="1" ht="14.45" customHeight="1">
      <c r="B82" s="43"/>
      <c r="C82" s="67" t="s">
        <v>18</v>
      </c>
      <c r="D82" s="65"/>
      <c r="E82" s="65"/>
      <c r="F82" s="65"/>
      <c r="G82" s="65"/>
      <c r="H82" s="65"/>
      <c r="I82" s="174"/>
      <c r="J82" s="65"/>
      <c r="K82" s="65"/>
      <c r="L82" s="63"/>
    </row>
    <row r="83" spans="2:20" s="1" customFormat="1" ht="22.5" customHeight="1">
      <c r="B83" s="43"/>
      <c r="C83" s="65"/>
      <c r="D83" s="65"/>
      <c r="E83" s="415" t="str">
        <f>E7</f>
        <v>III/44436 Bělkovice-Lašťany, průtah - III+IV.etapa - 0,2-0,425 km +  0,425-1,019 km-Obec  Bělkovice-Lašťany</v>
      </c>
      <c r="F83" s="416"/>
      <c r="G83" s="416"/>
      <c r="H83" s="416"/>
      <c r="I83" s="174"/>
      <c r="J83" s="65"/>
      <c r="K83" s="65"/>
      <c r="L83" s="63"/>
    </row>
    <row r="84" spans="2:20">
      <c r="B84" s="29"/>
      <c r="C84" s="67" t="s">
        <v>131</v>
      </c>
      <c r="D84" s="175"/>
      <c r="E84" s="175"/>
      <c r="F84" s="175"/>
      <c r="G84" s="175"/>
      <c r="H84" s="175"/>
      <c r="J84" s="175"/>
      <c r="K84" s="175"/>
      <c r="L84" s="176"/>
    </row>
    <row r="85" spans="2:20" ht="22.5" customHeight="1">
      <c r="B85" s="29"/>
      <c r="C85" s="175"/>
      <c r="D85" s="175"/>
      <c r="E85" s="415" t="s">
        <v>744</v>
      </c>
      <c r="F85" s="419"/>
      <c r="G85" s="419"/>
      <c r="H85" s="419"/>
      <c r="J85" s="175"/>
      <c r="K85" s="175"/>
      <c r="L85" s="176"/>
    </row>
    <row r="86" spans="2:20">
      <c r="B86" s="29"/>
      <c r="C86" s="67" t="s">
        <v>133</v>
      </c>
      <c r="D86" s="175"/>
      <c r="E86" s="175"/>
      <c r="F86" s="175"/>
      <c r="G86" s="175"/>
      <c r="H86" s="175"/>
      <c r="J86" s="175"/>
      <c r="K86" s="175"/>
      <c r="L86" s="176"/>
    </row>
    <row r="87" spans="2:20" s="1" customFormat="1" ht="22.5" customHeight="1">
      <c r="B87" s="43"/>
      <c r="C87" s="65"/>
      <c r="D87" s="65"/>
      <c r="E87" s="417" t="s">
        <v>829</v>
      </c>
      <c r="F87" s="418"/>
      <c r="G87" s="418"/>
      <c r="H87" s="418"/>
      <c r="I87" s="174"/>
      <c r="J87" s="65"/>
      <c r="K87" s="65"/>
      <c r="L87" s="63"/>
    </row>
    <row r="88" spans="2:20" s="1" customFormat="1" ht="14.45" customHeight="1">
      <c r="B88" s="43"/>
      <c r="C88" s="67" t="s">
        <v>135</v>
      </c>
      <c r="D88" s="65"/>
      <c r="E88" s="65"/>
      <c r="F88" s="65"/>
      <c r="G88" s="65"/>
      <c r="H88" s="65"/>
      <c r="I88" s="174"/>
      <c r="J88" s="65"/>
      <c r="K88" s="65"/>
      <c r="L88" s="63"/>
    </row>
    <row r="89" spans="2:20" s="1" customFormat="1" ht="23.25" customHeight="1">
      <c r="B89" s="43"/>
      <c r="C89" s="65"/>
      <c r="D89" s="65"/>
      <c r="E89" s="386" t="str">
        <f>E13</f>
        <v>2-2 - SO 102 -Neuznatelné náklady - soupis prací</v>
      </c>
      <c r="F89" s="418"/>
      <c r="G89" s="418"/>
      <c r="H89" s="418"/>
      <c r="I89" s="174"/>
      <c r="J89" s="65"/>
      <c r="K89" s="65"/>
      <c r="L89" s="63"/>
    </row>
    <row r="90" spans="2:20" s="1" customFormat="1" ht="6.95" customHeight="1">
      <c r="B90" s="43"/>
      <c r="C90" s="65"/>
      <c r="D90" s="65"/>
      <c r="E90" s="65"/>
      <c r="F90" s="65"/>
      <c r="G90" s="65"/>
      <c r="H90" s="65"/>
      <c r="I90" s="174"/>
      <c r="J90" s="65"/>
      <c r="K90" s="65"/>
      <c r="L90" s="63"/>
    </row>
    <row r="91" spans="2:20" s="1" customFormat="1" ht="18" customHeight="1">
      <c r="B91" s="43"/>
      <c r="C91" s="67" t="s">
        <v>26</v>
      </c>
      <c r="D91" s="65"/>
      <c r="E91" s="65"/>
      <c r="F91" s="177" t="str">
        <f>F16</f>
        <v xml:space="preserve"> Bělkovice-Lašťany</v>
      </c>
      <c r="G91" s="65"/>
      <c r="H91" s="65"/>
      <c r="I91" s="178" t="s">
        <v>28</v>
      </c>
      <c r="J91" s="75" t="str">
        <f>IF(J16="","",J16)</f>
        <v>22.12.2016</v>
      </c>
      <c r="K91" s="65"/>
      <c r="L91" s="63"/>
    </row>
    <row r="92" spans="2:20" s="1" customFormat="1" ht="6.95" customHeight="1">
      <c r="B92" s="43"/>
      <c r="C92" s="65"/>
      <c r="D92" s="65"/>
      <c r="E92" s="65"/>
      <c r="F92" s="65"/>
      <c r="G92" s="65"/>
      <c r="H92" s="65"/>
      <c r="I92" s="174"/>
      <c r="J92" s="65"/>
      <c r="K92" s="65"/>
      <c r="L92" s="63"/>
    </row>
    <row r="93" spans="2:20" s="1" customFormat="1">
      <c r="B93" s="43"/>
      <c r="C93" s="67" t="s">
        <v>36</v>
      </c>
      <c r="D93" s="65"/>
      <c r="E93" s="65"/>
      <c r="F93" s="177" t="str">
        <f>E19</f>
        <v>Obec  Bělkovice-Lašťany</v>
      </c>
      <c r="G93" s="65"/>
      <c r="H93" s="65"/>
      <c r="I93" s="178" t="s">
        <v>44</v>
      </c>
      <c r="J93" s="177" t="str">
        <f>E25</f>
        <v>Ing. Petr Doležel</v>
      </c>
      <c r="K93" s="65"/>
      <c r="L93" s="63"/>
    </row>
    <row r="94" spans="2:20" s="1" customFormat="1" ht="14.45" customHeight="1">
      <c r="B94" s="43"/>
      <c r="C94" s="67" t="s">
        <v>42</v>
      </c>
      <c r="D94" s="65"/>
      <c r="E94" s="65"/>
      <c r="F94" s="177" t="str">
        <f>IF(E22="","",E22)</f>
        <v/>
      </c>
      <c r="G94" s="65"/>
      <c r="H94" s="65"/>
      <c r="I94" s="174"/>
      <c r="J94" s="65"/>
      <c r="K94" s="65"/>
      <c r="L94" s="63"/>
    </row>
    <row r="95" spans="2:20" s="1" customFormat="1" ht="10.35" customHeight="1">
      <c r="B95" s="43"/>
      <c r="C95" s="65"/>
      <c r="D95" s="65"/>
      <c r="E95" s="65"/>
      <c r="F95" s="65"/>
      <c r="G95" s="65"/>
      <c r="H95" s="65"/>
      <c r="I95" s="174"/>
      <c r="J95" s="65"/>
      <c r="K95" s="65"/>
      <c r="L95" s="63"/>
    </row>
    <row r="96" spans="2:20" s="10" customFormat="1" ht="29.25" customHeight="1">
      <c r="B96" s="179"/>
      <c r="C96" s="180" t="s">
        <v>148</v>
      </c>
      <c r="D96" s="181" t="s">
        <v>70</v>
      </c>
      <c r="E96" s="181" t="s">
        <v>66</v>
      </c>
      <c r="F96" s="181" t="s">
        <v>149</v>
      </c>
      <c r="G96" s="181" t="s">
        <v>150</v>
      </c>
      <c r="H96" s="181" t="s">
        <v>151</v>
      </c>
      <c r="I96" s="182" t="s">
        <v>152</v>
      </c>
      <c r="J96" s="181" t="s">
        <v>139</v>
      </c>
      <c r="K96" s="183" t="s">
        <v>153</v>
      </c>
      <c r="L96" s="184"/>
      <c r="M96" s="83" t="s">
        <v>154</v>
      </c>
      <c r="N96" s="84" t="s">
        <v>55</v>
      </c>
      <c r="O96" s="84" t="s">
        <v>155</v>
      </c>
      <c r="P96" s="84" t="s">
        <v>156</v>
      </c>
      <c r="Q96" s="84" t="s">
        <v>157</v>
      </c>
      <c r="R96" s="84" t="s">
        <v>158</v>
      </c>
      <c r="S96" s="84" t="s">
        <v>159</v>
      </c>
      <c r="T96" s="85" t="s">
        <v>160</v>
      </c>
    </row>
    <row r="97" spans="2:65" s="1" customFormat="1" ht="29.25" customHeight="1">
      <c r="B97" s="43"/>
      <c r="C97" s="89" t="s">
        <v>140</v>
      </c>
      <c r="D97" s="65"/>
      <c r="E97" s="65"/>
      <c r="F97" s="65"/>
      <c r="G97" s="65"/>
      <c r="H97" s="65"/>
      <c r="I97" s="174"/>
      <c r="J97" s="185">
        <f>BK97</f>
        <v>0</v>
      </c>
      <c r="K97" s="65"/>
      <c r="L97" s="63"/>
      <c r="M97" s="86"/>
      <c r="N97" s="87"/>
      <c r="O97" s="87"/>
      <c r="P97" s="186">
        <f>P98</f>
        <v>0</v>
      </c>
      <c r="Q97" s="87"/>
      <c r="R97" s="186">
        <f>R98</f>
        <v>1937.7769252000003</v>
      </c>
      <c r="S97" s="87"/>
      <c r="T97" s="187">
        <f>T98</f>
        <v>163.69050000000001</v>
      </c>
      <c r="AT97" s="25" t="s">
        <v>84</v>
      </c>
      <c r="AU97" s="25" t="s">
        <v>141</v>
      </c>
      <c r="BK97" s="188">
        <f>BK98</f>
        <v>0</v>
      </c>
    </row>
    <row r="98" spans="2:65" s="11" customFormat="1" ht="37.35" customHeight="1">
      <c r="B98" s="189"/>
      <c r="C98" s="190"/>
      <c r="D98" s="191" t="s">
        <v>84</v>
      </c>
      <c r="E98" s="192" t="s">
        <v>161</v>
      </c>
      <c r="F98" s="192" t="s">
        <v>162</v>
      </c>
      <c r="G98" s="190"/>
      <c r="H98" s="190"/>
      <c r="I98" s="193"/>
      <c r="J98" s="194">
        <f>BK98</f>
        <v>0</v>
      </c>
      <c r="K98" s="190"/>
      <c r="L98" s="195"/>
      <c r="M98" s="196"/>
      <c r="N98" s="197"/>
      <c r="O98" s="197"/>
      <c r="P98" s="198">
        <f>P99+P221+P222+P274+P380+P381+P390+P399</f>
        <v>0</v>
      </c>
      <c r="Q98" s="197"/>
      <c r="R98" s="198">
        <f>R99+R221+R222+R274+R380+R381+R390+R399</f>
        <v>1937.7769252000003</v>
      </c>
      <c r="S98" s="197"/>
      <c r="T98" s="199">
        <f>T99+T221+T222+T274+T380+T381+T390+T399</f>
        <v>163.69050000000001</v>
      </c>
      <c r="AR98" s="200" t="s">
        <v>25</v>
      </c>
      <c r="AT98" s="201" t="s">
        <v>84</v>
      </c>
      <c r="AU98" s="201" t="s">
        <v>85</v>
      </c>
      <c r="AY98" s="200" t="s">
        <v>163</v>
      </c>
      <c r="BK98" s="202">
        <f>BK99+BK221+BK222+BK274+BK380+BK381+BK390+BK399</f>
        <v>0</v>
      </c>
    </row>
    <row r="99" spans="2:65" s="11" customFormat="1" ht="19.899999999999999" customHeight="1">
      <c r="B99" s="189"/>
      <c r="C99" s="190"/>
      <c r="D99" s="203" t="s">
        <v>84</v>
      </c>
      <c r="E99" s="204" t="s">
        <v>164</v>
      </c>
      <c r="F99" s="204" t="s">
        <v>165</v>
      </c>
      <c r="G99" s="190"/>
      <c r="H99" s="190"/>
      <c r="I99" s="193"/>
      <c r="J99" s="205">
        <f>BK99</f>
        <v>0</v>
      </c>
      <c r="K99" s="190"/>
      <c r="L99" s="195"/>
      <c r="M99" s="196"/>
      <c r="N99" s="197"/>
      <c r="O99" s="197"/>
      <c r="P99" s="198">
        <f>SUM(P100:P220)</f>
        <v>0</v>
      </c>
      <c r="Q99" s="197"/>
      <c r="R99" s="198">
        <f>SUM(R100:R220)</f>
        <v>18.061060000000001</v>
      </c>
      <c r="S99" s="197"/>
      <c r="T99" s="199">
        <f>SUM(T100:T220)</f>
        <v>0</v>
      </c>
      <c r="AR99" s="200" t="s">
        <v>25</v>
      </c>
      <c r="AT99" s="201" t="s">
        <v>84</v>
      </c>
      <c r="AU99" s="201" t="s">
        <v>25</v>
      </c>
      <c r="AY99" s="200" t="s">
        <v>163</v>
      </c>
      <c r="BK99" s="202">
        <f>SUM(BK100:BK220)</f>
        <v>0</v>
      </c>
    </row>
    <row r="100" spans="2:65" s="1" customFormat="1" ht="22.5" customHeight="1">
      <c r="B100" s="43"/>
      <c r="C100" s="206" t="s">
        <v>25</v>
      </c>
      <c r="D100" s="206" t="s">
        <v>166</v>
      </c>
      <c r="E100" s="207" t="s">
        <v>832</v>
      </c>
      <c r="F100" s="208" t="s">
        <v>833</v>
      </c>
      <c r="G100" s="209" t="s">
        <v>198</v>
      </c>
      <c r="H100" s="210">
        <v>55</v>
      </c>
      <c r="I100" s="211"/>
      <c r="J100" s="212">
        <f>ROUND(I100*H100,2)</f>
        <v>0</v>
      </c>
      <c r="K100" s="208" t="s">
        <v>170</v>
      </c>
      <c r="L100" s="63"/>
      <c r="M100" s="213" t="s">
        <v>50</v>
      </c>
      <c r="N100" s="214" t="s">
        <v>56</v>
      </c>
      <c r="O100" s="44"/>
      <c r="P100" s="215">
        <f>O100*H100</f>
        <v>0</v>
      </c>
      <c r="Q100" s="215">
        <v>0</v>
      </c>
      <c r="R100" s="215">
        <f>Q100*H100</f>
        <v>0</v>
      </c>
      <c r="S100" s="215">
        <v>0</v>
      </c>
      <c r="T100" s="216">
        <f>S100*H100</f>
        <v>0</v>
      </c>
      <c r="AR100" s="25" t="s">
        <v>120</v>
      </c>
      <c r="AT100" s="25" t="s">
        <v>166</v>
      </c>
      <c r="AU100" s="25" t="s">
        <v>92</v>
      </c>
      <c r="AY100" s="25" t="s">
        <v>163</v>
      </c>
      <c r="BE100" s="217">
        <f>IF(N100="základní",J100,0)</f>
        <v>0</v>
      </c>
      <c r="BF100" s="217">
        <f>IF(N100="snížená",J100,0)</f>
        <v>0</v>
      </c>
      <c r="BG100" s="217">
        <f>IF(N100="zákl. přenesená",J100,0)</f>
        <v>0</v>
      </c>
      <c r="BH100" s="217">
        <f>IF(N100="sníž. přenesená",J100,0)</f>
        <v>0</v>
      </c>
      <c r="BI100" s="217">
        <f>IF(N100="nulová",J100,0)</f>
        <v>0</v>
      </c>
      <c r="BJ100" s="25" t="s">
        <v>25</v>
      </c>
      <c r="BK100" s="217">
        <f>ROUND(I100*H100,2)</f>
        <v>0</v>
      </c>
      <c r="BL100" s="25" t="s">
        <v>120</v>
      </c>
      <c r="BM100" s="25" t="s">
        <v>834</v>
      </c>
    </row>
    <row r="101" spans="2:65" s="1" customFormat="1" ht="27">
      <c r="B101" s="43"/>
      <c r="C101" s="65"/>
      <c r="D101" s="218" t="s">
        <v>172</v>
      </c>
      <c r="E101" s="65"/>
      <c r="F101" s="219" t="s">
        <v>835</v>
      </c>
      <c r="G101" s="65"/>
      <c r="H101" s="65"/>
      <c r="I101" s="174"/>
      <c r="J101" s="65"/>
      <c r="K101" s="65"/>
      <c r="L101" s="63"/>
      <c r="M101" s="220"/>
      <c r="N101" s="44"/>
      <c r="O101" s="44"/>
      <c r="P101" s="44"/>
      <c r="Q101" s="44"/>
      <c r="R101" s="44"/>
      <c r="S101" s="44"/>
      <c r="T101" s="80"/>
      <c r="AT101" s="25" t="s">
        <v>172</v>
      </c>
      <c r="AU101" s="25" t="s">
        <v>92</v>
      </c>
    </row>
    <row r="102" spans="2:65" s="1" customFormat="1" ht="135">
      <c r="B102" s="43"/>
      <c r="C102" s="65"/>
      <c r="D102" s="218" t="s">
        <v>174</v>
      </c>
      <c r="E102" s="65"/>
      <c r="F102" s="221" t="s">
        <v>836</v>
      </c>
      <c r="G102" s="65"/>
      <c r="H102" s="65"/>
      <c r="I102" s="174"/>
      <c r="J102" s="65"/>
      <c r="K102" s="65"/>
      <c r="L102" s="63"/>
      <c r="M102" s="220"/>
      <c r="N102" s="44"/>
      <c r="O102" s="44"/>
      <c r="P102" s="44"/>
      <c r="Q102" s="44"/>
      <c r="R102" s="44"/>
      <c r="S102" s="44"/>
      <c r="T102" s="80"/>
      <c r="AT102" s="25" t="s">
        <v>174</v>
      </c>
      <c r="AU102" s="25" t="s">
        <v>92</v>
      </c>
    </row>
    <row r="103" spans="2:65" s="12" customFormat="1" ht="13.5">
      <c r="B103" s="222"/>
      <c r="C103" s="223"/>
      <c r="D103" s="218" t="s">
        <v>176</v>
      </c>
      <c r="E103" s="224" t="s">
        <v>50</v>
      </c>
      <c r="F103" s="225" t="s">
        <v>837</v>
      </c>
      <c r="G103" s="223"/>
      <c r="H103" s="226" t="s">
        <v>50</v>
      </c>
      <c r="I103" s="227"/>
      <c r="J103" s="223"/>
      <c r="K103" s="223"/>
      <c r="L103" s="228"/>
      <c r="M103" s="229"/>
      <c r="N103" s="230"/>
      <c r="O103" s="230"/>
      <c r="P103" s="230"/>
      <c r="Q103" s="230"/>
      <c r="R103" s="230"/>
      <c r="S103" s="230"/>
      <c r="T103" s="231"/>
      <c r="AT103" s="232" t="s">
        <v>176</v>
      </c>
      <c r="AU103" s="232" t="s">
        <v>92</v>
      </c>
      <c r="AV103" s="12" t="s">
        <v>25</v>
      </c>
      <c r="AW103" s="12" t="s">
        <v>48</v>
      </c>
      <c r="AX103" s="12" t="s">
        <v>85</v>
      </c>
      <c r="AY103" s="232" t="s">
        <v>163</v>
      </c>
    </row>
    <row r="104" spans="2:65" s="13" customFormat="1" ht="13.5">
      <c r="B104" s="233"/>
      <c r="C104" s="234"/>
      <c r="D104" s="235" t="s">
        <v>176</v>
      </c>
      <c r="E104" s="236" t="s">
        <v>50</v>
      </c>
      <c r="F104" s="237" t="s">
        <v>670</v>
      </c>
      <c r="G104" s="234"/>
      <c r="H104" s="238">
        <v>55</v>
      </c>
      <c r="I104" s="239"/>
      <c r="J104" s="234"/>
      <c r="K104" s="234"/>
      <c r="L104" s="240"/>
      <c r="M104" s="241"/>
      <c r="N104" s="242"/>
      <c r="O104" s="242"/>
      <c r="P104" s="242"/>
      <c r="Q104" s="242"/>
      <c r="R104" s="242"/>
      <c r="S104" s="242"/>
      <c r="T104" s="243"/>
      <c r="AT104" s="244" t="s">
        <v>176</v>
      </c>
      <c r="AU104" s="244" t="s">
        <v>92</v>
      </c>
      <c r="AV104" s="13" t="s">
        <v>92</v>
      </c>
      <c r="AW104" s="13" t="s">
        <v>48</v>
      </c>
      <c r="AX104" s="13" t="s">
        <v>85</v>
      </c>
      <c r="AY104" s="244" t="s">
        <v>163</v>
      </c>
    </row>
    <row r="105" spans="2:65" s="1" customFormat="1" ht="22.5" customHeight="1">
      <c r="B105" s="43"/>
      <c r="C105" s="206" t="s">
        <v>92</v>
      </c>
      <c r="D105" s="206" t="s">
        <v>166</v>
      </c>
      <c r="E105" s="207" t="s">
        <v>838</v>
      </c>
      <c r="F105" s="208" t="s">
        <v>839</v>
      </c>
      <c r="G105" s="209" t="s">
        <v>169</v>
      </c>
      <c r="H105" s="210">
        <v>1</v>
      </c>
      <c r="I105" s="211"/>
      <c r="J105" s="212">
        <f>ROUND(I105*H105,2)</f>
        <v>0</v>
      </c>
      <c r="K105" s="208" t="s">
        <v>170</v>
      </c>
      <c r="L105" s="63"/>
      <c r="M105" s="213" t="s">
        <v>50</v>
      </c>
      <c r="N105" s="214" t="s">
        <v>56</v>
      </c>
      <c r="O105" s="44"/>
      <c r="P105" s="215">
        <f>O105*H105</f>
        <v>0</v>
      </c>
      <c r="Q105" s="215">
        <v>0</v>
      </c>
      <c r="R105" s="215">
        <f>Q105*H105</f>
        <v>0</v>
      </c>
      <c r="S105" s="215">
        <v>0</v>
      </c>
      <c r="T105" s="216">
        <f>S105*H105</f>
        <v>0</v>
      </c>
      <c r="AR105" s="25" t="s">
        <v>120</v>
      </c>
      <c r="AT105" s="25" t="s">
        <v>166</v>
      </c>
      <c r="AU105" s="25" t="s">
        <v>92</v>
      </c>
      <c r="AY105" s="25" t="s">
        <v>163</v>
      </c>
      <c r="BE105" s="217">
        <f>IF(N105="základní",J105,0)</f>
        <v>0</v>
      </c>
      <c r="BF105" s="217">
        <f>IF(N105="snížená",J105,0)</f>
        <v>0</v>
      </c>
      <c r="BG105" s="217">
        <f>IF(N105="zákl. přenesená",J105,0)</f>
        <v>0</v>
      </c>
      <c r="BH105" s="217">
        <f>IF(N105="sníž. přenesená",J105,0)</f>
        <v>0</v>
      </c>
      <c r="BI105" s="217">
        <f>IF(N105="nulová",J105,0)</f>
        <v>0</v>
      </c>
      <c r="BJ105" s="25" t="s">
        <v>25</v>
      </c>
      <c r="BK105" s="217">
        <f>ROUND(I105*H105,2)</f>
        <v>0</v>
      </c>
      <c r="BL105" s="25" t="s">
        <v>120</v>
      </c>
      <c r="BM105" s="25" t="s">
        <v>840</v>
      </c>
    </row>
    <row r="106" spans="2:65" s="1" customFormat="1" ht="13.5">
      <c r="B106" s="43"/>
      <c r="C106" s="65"/>
      <c r="D106" s="218" t="s">
        <v>172</v>
      </c>
      <c r="E106" s="65"/>
      <c r="F106" s="219" t="s">
        <v>841</v>
      </c>
      <c r="G106" s="65"/>
      <c r="H106" s="65"/>
      <c r="I106" s="174"/>
      <c r="J106" s="65"/>
      <c r="K106" s="65"/>
      <c r="L106" s="63"/>
      <c r="M106" s="220"/>
      <c r="N106" s="44"/>
      <c r="O106" s="44"/>
      <c r="P106" s="44"/>
      <c r="Q106" s="44"/>
      <c r="R106" s="44"/>
      <c r="S106" s="44"/>
      <c r="T106" s="80"/>
      <c r="AT106" s="25" t="s">
        <v>172</v>
      </c>
      <c r="AU106" s="25" t="s">
        <v>92</v>
      </c>
    </row>
    <row r="107" spans="2:65" s="1" customFormat="1" ht="54">
      <c r="B107" s="43"/>
      <c r="C107" s="65"/>
      <c r="D107" s="218" t="s">
        <v>174</v>
      </c>
      <c r="E107" s="65"/>
      <c r="F107" s="221" t="s">
        <v>842</v>
      </c>
      <c r="G107" s="65"/>
      <c r="H107" s="65"/>
      <c r="I107" s="174"/>
      <c r="J107" s="65"/>
      <c r="K107" s="65"/>
      <c r="L107" s="63"/>
      <c r="M107" s="220"/>
      <c r="N107" s="44"/>
      <c r="O107" s="44"/>
      <c r="P107" s="44"/>
      <c r="Q107" s="44"/>
      <c r="R107" s="44"/>
      <c r="S107" s="44"/>
      <c r="T107" s="80"/>
      <c r="AT107" s="25" t="s">
        <v>174</v>
      </c>
      <c r="AU107" s="25" t="s">
        <v>92</v>
      </c>
    </row>
    <row r="108" spans="2:65" s="12" customFormat="1" ht="13.5">
      <c r="B108" s="222"/>
      <c r="C108" s="223"/>
      <c r="D108" s="218" t="s">
        <v>176</v>
      </c>
      <c r="E108" s="224" t="s">
        <v>50</v>
      </c>
      <c r="F108" s="225" t="s">
        <v>837</v>
      </c>
      <c r="G108" s="223"/>
      <c r="H108" s="226" t="s">
        <v>50</v>
      </c>
      <c r="I108" s="227"/>
      <c r="J108" s="223"/>
      <c r="K108" s="223"/>
      <c r="L108" s="228"/>
      <c r="M108" s="229"/>
      <c r="N108" s="230"/>
      <c r="O108" s="230"/>
      <c r="P108" s="230"/>
      <c r="Q108" s="230"/>
      <c r="R108" s="230"/>
      <c r="S108" s="230"/>
      <c r="T108" s="231"/>
      <c r="AT108" s="232" t="s">
        <v>176</v>
      </c>
      <c r="AU108" s="232" t="s">
        <v>92</v>
      </c>
      <c r="AV108" s="12" t="s">
        <v>25</v>
      </c>
      <c r="AW108" s="12" t="s">
        <v>48</v>
      </c>
      <c r="AX108" s="12" t="s">
        <v>85</v>
      </c>
      <c r="AY108" s="232" t="s">
        <v>163</v>
      </c>
    </row>
    <row r="109" spans="2:65" s="12" customFormat="1" ht="13.5">
      <c r="B109" s="222"/>
      <c r="C109" s="223"/>
      <c r="D109" s="218" t="s">
        <v>176</v>
      </c>
      <c r="E109" s="224" t="s">
        <v>50</v>
      </c>
      <c r="F109" s="225" t="s">
        <v>843</v>
      </c>
      <c r="G109" s="223"/>
      <c r="H109" s="226" t="s">
        <v>50</v>
      </c>
      <c r="I109" s="227"/>
      <c r="J109" s="223"/>
      <c r="K109" s="223"/>
      <c r="L109" s="228"/>
      <c r="M109" s="229"/>
      <c r="N109" s="230"/>
      <c r="O109" s="230"/>
      <c r="P109" s="230"/>
      <c r="Q109" s="230"/>
      <c r="R109" s="230"/>
      <c r="S109" s="230"/>
      <c r="T109" s="231"/>
      <c r="AT109" s="232" t="s">
        <v>176</v>
      </c>
      <c r="AU109" s="232" t="s">
        <v>92</v>
      </c>
      <c r="AV109" s="12" t="s">
        <v>25</v>
      </c>
      <c r="AW109" s="12" t="s">
        <v>48</v>
      </c>
      <c r="AX109" s="12" t="s">
        <v>85</v>
      </c>
      <c r="AY109" s="232" t="s">
        <v>163</v>
      </c>
    </row>
    <row r="110" spans="2:65" s="13" customFormat="1" ht="13.5">
      <c r="B110" s="233"/>
      <c r="C110" s="234"/>
      <c r="D110" s="235" t="s">
        <v>176</v>
      </c>
      <c r="E110" s="236" t="s">
        <v>50</v>
      </c>
      <c r="F110" s="237" t="s">
        <v>25</v>
      </c>
      <c r="G110" s="234"/>
      <c r="H110" s="238">
        <v>1</v>
      </c>
      <c r="I110" s="239"/>
      <c r="J110" s="234"/>
      <c r="K110" s="234"/>
      <c r="L110" s="240"/>
      <c r="M110" s="241"/>
      <c r="N110" s="242"/>
      <c r="O110" s="242"/>
      <c r="P110" s="242"/>
      <c r="Q110" s="242"/>
      <c r="R110" s="242"/>
      <c r="S110" s="242"/>
      <c r="T110" s="243"/>
      <c r="AT110" s="244" t="s">
        <v>176</v>
      </c>
      <c r="AU110" s="244" t="s">
        <v>92</v>
      </c>
      <c r="AV110" s="13" t="s">
        <v>92</v>
      </c>
      <c r="AW110" s="13" t="s">
        <v>48</v>
      </c>
      <c r="AX110" s="13" t="s">
        <v>85</v>
      </c>
      <c r="AY110" s="244" t="s">
        <v>163</v>
      </c>
    </row>
    <row r="111" spans="2:65" s="1" customFormat="1" ht="22.5" customHeight="1">
      <c r="B111" s="43"/>
      <c r="C111" s="206" t="s">
        <v>100</v>
      </c>
      <c r="D111" s="206" t="s">
        <v>166</v>
      </c>
      <c r="E111" s="207" t="s">
        <v>436</v>
      </c>
      <c r="F111" s="208" t="s">
        <v>437</v>
      </c>
      <c r="G111" s="209" t="s">
        <v>169</v>
      </c>
      <c r="H111" s="210">
        <v>66.900000000000006</v>
      </c>
      <c r="I111" s="211"/>
      <c r="J111" s="212">
        <f>ROUND(I111*H111,2)</f>
        <v>0</v>
      </c>
      <c r="K111" s="208" t="s">
        <v>170</v>
      </c>
      <c r="L111" s="63"/>
      <c r="M111" s="213" t="s">
        <v>50</v>
      </c>
      <c r="N111" s="214" t="s">
        <v>56</v>
      </c>
      <c r="O111" s="44"/>
      <c r="P111" s="215">
        <f>O111*H111</f>
        <v>0</v>
      </c>
      <c r="Q111" s="215">
        <v>0</v>
      </c>
      <c r="R111" s="215">
        <f>Q111*H111</f>
        <v>0</v>
      </c>
      <c r="S111" s="215">
        <v>0</v>
      </c>
      <c r="T111" s="216">
        <f>S111*H111</f>
        <v>0</v>
      </c>
      <c r="AR111" s="25" t="s">
        <v>120</v>
      </c>
      <c r="AT111" s="25" t="s">
        <v>166</v>
      </c>
      <c r="AU111" s="25" t="s">
        <v>92</v>
      </c>
      <c r="AY111" s="25" t="s">
        <v>163</v>
      </c>
      <c r="BE111" s="217">
        <f>IF(N111="základní",J111,0)</f>
        <v>0</v>
      </c>
      <c r="BF111" s="217">
        <f>IF(N111="snížená",J111,0)</f>
        <v>0</v>
      </c>
      <c r="BG111" s="217">
        <f>IF(N111="zákl. přenesená",J111,0)</f>
        <v>0</v>
      </c>
      <c r="BH111" s="217">
        <f>IF(N111="sníž. přenesená",J111,0)</f>
        <v>0</v>
      </c>
      <c r="BI111" s="217">
        <f>IF(N111="nulová",J111,0)</f>
        <v>0</v>
      </c>
      <c r="BJ111" s="25" t="s">
        <v>25</v>
      </c>
      <c r="BK111" s="217">
        <f>ROUND(I111*H111,2)</f>
        <v>0</v>
      </c>
      <c r="BL111" s="25" t="s">
        <v>120</v>
      </c>
      <c r="BM111" s="25" t="s">
        <v>438</v>
      </c>
    </row>
    <row r="112" spans="2:65" s="1" customFormat="1" ht="27">
      <c r="B112" s="43"/>
      <c r="C112" s="65"/>
      <c r="D112" s="218" t="s">
        <v>172</v>
      </c>
      <c r="E112" s="65"/>
      <c r="F112" s="219" t="s">
        <v>439</v>
      </c>
      <c r="G112" s="65"/>
      <c r="H112" s="65"/>
      <c r="I112" s="174"/>
      <c r="J112" s="65"/>
      <c r="K112" s="65"/>
      <c r="L112" s="63"/>
      <c r="M112" s="220"/>
      <c r="N112" s="44"/>
      <c r="O112" s="44"/>
      <c r="P112" s="44"/>
      <c r="Q112" s="44"/>
      <c r="R112" s="44"/>
      <c r="S112" s="44"/>
      <c r="T112" s="80"/>
      <c r="AT112" s="25" t="s">
        <v>172</v>
      </c>
      <c r="AU112" s="25" t="s">
        <v>92</v>
      </c>
    </row>
    <row r="113" spans="2:65" s="1" customFormat="1" ht="229.5">
      <c r="B113" s="43"/>
      <c r="C113" s="65"/>
      <c r="D113" s="218" t="s">
        <v>174</v>
      </c>
      <c r="E113" s="65"/>
      <c r="F113" s="221" t="s">
        <v>440</v>
      </c>
      <c r="G113" s="65"/>
      <c r="H113" s="65"/>
      <c r="I113" s="174"/>
      <c r="J113" s="65"/>
      <c r="K113" s="65"/>
      <c r="L113" s="63"/>
      <c r="M113" s="220"/>
      <c r="N113" s="44"/>
      <c r="O113" s="44"/>
      <c r="P113" s="44"/>
      <c r="Q113" s="44"/>
      <c r="R113" s="44"/>
      <c r="S113" s="44"/>
      <c r="T113" s="80"/>
      <c r="AT113" s="25" t="s">
        <v>174</v>
      </c>
      <c r="AU113" s="25" t="s">
        <v>92</v>
      </c>
    </row>
    <row r="114" spans="2:65" s="12" customFormat="1" ht="13.5">
      <c r="B114" s="222"/>
      <c r="C114" s="223"/>
      <c r="D114" s="218" t="s">
        <v>176</v>
      </c>
      <c r="E114" s="224" t="s">
        <v>50</v>
      </c>
      <c r="F114" s="225" t="s">
        <v>844</v>
      </c>
      <c r="G114" s="223"/>
      <c r="H114" s="226" t="s">
        <v>50</v>
      </c>
      <c r="I114" s="227"/>
      <c r="J114" s="223"/>
      <c r="K114" s="223"/>
      <c r="L114" s="228"/>
      <c r="M114" s="229"/>
      <c r="N114" s="230"/>
      <c r="O114" s="230"/>
      <c r="P114" s="230"/>
      <c r="Q114" s="230"/>
      <c r="R114" s="230"/>
      <c r="S114" s="230"/>
      <c r="T114" s="231"/>
      <c r="AT114" s="232" t="s">
        <v>176</v>
      </c>
      <c r="AU114" s="232" t="s">
        <v>92</v>
      </c>
      <c r="AV114" s="12" t="s">
        <v>25</v>
      </c>
      <c r="AW114" s="12" t="s">
        <v>48</v>
      </c>
      <c r="AX114" s="12" t="s">
        <v>85</v>
      </c>
      <c r="AY114" s="232" t="s">
        <v>163</v>
      </c>
    </row>
    <row r="115" spans="2:65" s="13" customFormat="1" ht="13.5">
      <c r="B115" s="233"/>
      <c r="C115" s="234"/>
      <c r="D115" s="235" t="s">
        <v>176</v>
      </c>
      <c r="E115" s="236" t="s">
        <v>50</v>
      </c>
      <c r="F115" s="237" t="s">
        <v>845</v>
      </c>
      <c r="G115" s="234"/>
      <c r="H115" s="238">
        <v>66.900000000000006</v>
      </c>
      <c r="I115" s="239"/>
      <c r="J115" s="234"/>
      <c r="K115" s="234"/>
      <c r="L115" s="240"/>
      <c r="M115" s="241"/>
      <c r="N115" s="242"/>
      <c r="O115" s="242"/>
      <c r="P115" s="242"/>
      <c r="Q115" s="242"/>
      <c r="R115" s="242"/>
      <c r="S115" s="242"/>
      <c r="T115" s="243"/>
      <c r="AT115" s="244" t="s">
        <v>176</v>
      </c>
      <c r="AU115" s="244" t="s">
        <v>92</v>
      </c>
      <c r="AV115" s="13" t="s">
        <v>92</v>
      </c>
      <c r="AW115" s="13" t="s">
        <v>48</v>
      </c>
      <c r="AX115" s="13" t="s">
        <v>85</v>
      </c>
      <c r="AY115" s="244" t="s">
        <v>163</v>
      </c>
    </row>
    <row r="116" spans="2:65" s="1" customFormat="1" ht="22.5" customHeight="1">
      <c r="B116" s="43"/>
      <c r="C116" s="206" t="s">
        <v>120</v>
      </c>
      <c r="D116" s="206" t="s">
        <v>166</v>
      </c>
      <c r="E116" s="207" t="s">
        <v>167</v>
      </c>
      <c r="F116" s="208" t="s">
        <v>168</v>
      </c>
      <c r="G116" s="209" t="s">
        <v>169</v>
      </c>
      <c r="H116" s="210">
        <v>618.5</v>
      </c>
      <c r="I116" s="211"/>
      <c r="J116" s="212">
        <f>ROUND(I116*H116,2)</f>
        <v>0</v>
      </c>
      <c r="K116" s="208" t="s">
        <v>170</v>
      </c>
      <c r="L116" s="63"/>
      <c r="M116" s="213" t="s">
        <v>50</v>
      </c>
      <c r="N116" s="214" t="s">
        <v>56</v>
      </c>
      <c r="O116" s="44"/>
      <c r="P116" s="215">
        <f>O116*H116</f>
        <v>0</v>
      </c>
      <c r="Q116" s="215">
        <v>0</v>
      </c>
      <c r="R116" s="215">
        <f>Q116*H116</f>
        <v>0</v>
      </c>
      <c r="S116" s="215">
        <v>0</v>
      </c>
      <c r="T116" s="216">
        <f>S116*H116</f>
        <v>0</v>
      </c>
      <c r="AR116" s="25" t="s">
        <v>120</v>
      </c>
      <c r="AT116" s="25" t="s">
        <v>166</v>
      </c>
      <c r="AU116" s="25" t="s">
        <v>92</v>
      </c>
      <c r="AY116" s="25" t="s">
        <v>163</v>
      </c>
      <c r="BE116" s="217">
        <f>IF(N116="základní",J116,0)</f>
        <v>0</v>
      </c>
      <c r="BF116" s="217">
        <f>IF(N116="snížená",J116,0)</f>
        <v>0</v>
      </c>
      <c r="BG116" s="217">
        <f>IF(N116="zákl. přenesená",J116,0)</f>
        <v>0</v>
      </c>
      <c r="BH116" s="217">
        <f>IF(N116="sníž. přenesená",J116,0)</f>
        <v>0</v>
      </c>
      <c r="BI116" s="217">
        <f>IF(N116="nulová",J116,0)</f>
        <v>0</v>
      </c>
      <c r="BJ116" s="25" t="s">
        <v>25</v>
      </c>
      <c r="BK116" s="217">
        <f>ROUND(I116*H116,2)</f>
        <v>0</v>
      </c>
      <c r="BL116" s="25" t="s">
        <v>120</v>
      </c>
      <c r="BM116" s="25" t="s">
        <v>171</v>
      </c>
    </row>
    <row r="117" spans="2:65" s="1" customFormat="1" ht="27">
      <c r="B117" s="43"/>
      <c r="C117" s="65"/>
      <c r="D117" s="218" t="s">
        <v>172</v>
      </c>
      <c r="E117" s="65"/>
      <c r="F117" s="219" t="s">
        <v>173</v>
      </c>
      <c r="G117" s="65"/>
      <c r="H117" s="65"/>
      <c r="I117" s="174"/>
      <c r="J117" s="65"/>
      <c r="K117" s="65"/>
      <c r="L117" s="63"/>
      <c r="M117" s="220"/>
      <c r="N117" s="44"/>
      <c r="O117" s="44"/>
      <c r="P117" s="44"/>
      <c r="Q117" s="44"/>
      <c r="R117" s="44"/>
      <c r="S117" s="44"/>
      <c r="T117" s="80"/>
      <c r="AT117" s="25" t="s">
        <v>172</v>
      </c>
      <c r="AU117" s="25" t="s">
        <v>92</v>
      </c>
    </row>
    <row r="118" spans="2:65" s="1" customFormat="1" ht="270">
      <c r="B118" s="43"/>
      <c r="C118" s="65"/>
      <c r="D118" s="218" t="s">
        <v>174</v>
      </c>
      <c r="E118" s="65"/>
      <c r="F118" s="221" t="s">
        <v>175</v>
      </c>
      <c r="G118" s="65"/>
      <c r="H118" s="65"/>
      <c r="I118" s="174"/>
      <c r="J118" s="65"/>
      <c r="K118" s="65"/>
      <c r="L118" s="63"/>
      <c r="M118" s="220"/>
      <c r="N118" s="44"/>
      <c r="O118" s="44"/>
      <c r="P118" s="44"/>
      <c r="Q118" s="44"/>
      <c r="R118" s="44"/>
      <c r="S118" s="44"/>
      <c r="T118" s="80"/>
      <c r="AT118" s="25" t="s">
        <v>174</v>
      </c>
      <c r="AU118" s="25" t="s">
        <v>92</v>
      </c>
    </row>
    <row r="119" spans="2:65" s="12" customFormat="1" ht="13.5">
      <c r="B119" s="222"/>
      <c r="C119" s="223"/>
      <c r="D119" s="218" t="s">
        <v>176</v>
      </c>
      <c r="E119" s="224" t="s">
        <v>50</v>
      </c>
      <c r="F119" s="225" t="s">
        <v>395</v>
      </c>
      <c r="G119" s="223"/>
      <c r="H119" s="226" t="s">
        <v>50</v>
      </c>
      <c r="I119" s="227"/>
      <c r="J119" s="223"/>
      <c r="K119" s="223"/>
      <c r="L119" s="228"/>
      <c r="M119" s="229"/>
      <c r="N119" s="230"/>
      <c r="O119" s="230"/>
      <c r="P119" s="230"/>
      <c r="Q119" s="230"/>
      <c r="R119" s="230"/>
      <c r="S119" s="230"/>
      <c r="T119" s="231"/>
      <c r="AT119" s="232" t="s">
        <v>176</v>
      </c>
      <c r="AU119" s="232" t="s">
        <v>92</v>
      </c>
      <c r="AV119" s="12" t="s">
        <v>25</v>
      </c>
      <c r="AW119" s="12" t="s">
        <v>48</v>
      </c>
      <c r="AX119" s="12" t="s">
        <v>85</v>
      </c>
      <c r="AY119" s="232" t="s">
        <v>163</v>
      </c>
    </row>
    <row r="120" spans="2:65" s="13" customFormat="1" ht="13.5">
      <c r="B120" s="233"/>
      <c r="C120" s="234"/>
      <c r="D120" s="235" t="s">
        <v>176</v>
      </c>
      <c r="E120" s="236" t="s">
        <v>50</v>
      </c>
      <c r="F120" s="237" t="s">
        <v>846</v>
      </c>
      <c r="G120" s="234"/>
      <c r="H120" s="238">
        <v>618.5</v>
      </c>
      <c r="I120" s="239"/>
      <c r="J120" s="234"/>
      <c r="K120" s="234"/>
      <c r="L120" s="240"/>
      <c r="M120" s="241"/>
      <c r="N120" s="242"/>
      <c r="O120" s="242"/>
      <c r="P120" s="242"/>
      <c r="Q120" s="242"/>
      <c r="R120" s="242"/>
      <c r="S120" s="242"/>
      <c r="T120" s="243"/>
      <c r="AT120" s="244" t="s">
        <v>176</v>
      </c>
      <c r="AU120" s="244" t="s">
        <v>92</v>
      </c>
      <c r="AV120" s="13" t="s">
        <v>92</v>
      </c>
      <c r="AW120" s="13" t="s">
        <v>48</v>
      </c>
      <c r="AX120" s="13" t="s">
        <v>85</v>
      </c>
      <c r="AY120" s="244" t="s">
        <v>163</v>
      </c>
    </row>
    <row r="121" spans="2:65" s="1" customFormat="1" ht="22.5" customHeight="1">
      <c r="B121" s="43"/>
      <c r="C121" s="206" t="s">
        <v>192</v>
      </c>
      <c r="D121" s="206" t="s">
        <v>166</v>
      </c>
      <c r="E121" s="207" t="s">
        <v>444</v>
      </c>
      <c r="F121" s="208" t="s">
        <v>445</v>
      </c>
      <c r="G121" s="209" t="s">
        <v>169</v>
      </c>
      <c r="H121" s="210">
        <v>66.900000000000006</v>
      </c>
      <c r="I121" s="211"/>
      <c r="J121" s="212">
        <f>ROUND(I121*H121,2)</f>
        <v>0</v>
      </c>
      <c r="K121" s="208" t="s">
        <v>170</v>
      </c>
      <c r="L121" s="63"/>
      <c r="M121" s="213" t="s">
        <v>50</v>
      </c>
      <c r="N121" s="214" t="s">
        <v>56</v>
      </c>
      <c r="O121" s="44"/>
      <c r="P121" s="215">
        <f>O121*H121</f>
        <v>0</v>
      </c>
      <c r="Q121" s="215">
        <v>0</v>
      </c>
      <c r="R121" s="215">
        <f>Q121*H121</f>
        <v>0</v>
      </c>
      <c r="S121" s="215">
        <v>0</v>
      </c>
      <c r="T121" s="216">
        <f>S121*H121</f>
        <v>0</v>
      </c>
      <c r="AR121" s="25" t="s">
        <v>120</v>
      </c>
      <c r="AT121" s="25" t="s">
        <v>166</v>
      </c>
      <c r="AU121" s="25" t="s">
        <v>92</v>
      </c>
      <c r="AY121" s="25" t="s">
        <v>163</v>
      </c>
      <c r="BE121" s="217">
        <f>IF(N121="základní",J121,0)</f>
        <v>0</v>
      </c>
      <c r="BF121" s="217">
        <f>IF(N121="snížená",J121,0)</f>
        <v>0</v>
      </c>
      <c r="BG121" s="217">
        <f>IF(N121="zákl. přenesená",J121,0)</f>
        <v>0</v>
      </c>
      <c r="BH121" s="217">
        <f>IF(N121="sníž. přenesená",J121,0)</f>
        <v>0</v>
      </c>
      <c r="BI121" s="217">
        <f>IF(N121="nulová",J121,0)</f>
        <v>0</v>
      </c>
      <c r="BJ121" s="25" t="s">
        <v>25</v>
      </c>
      <c r="BK121" s="217">
        <f>ROUND(I121*H121,2)</f>
        <v>0</v>
      </c>
      <c r="BL121" s="25" t="s">
        <v>120</v>
      </c>
      <c r="BM121" s="25" t="s">
        <v>446</v>
      </c>
    </row>
    <row r="122" spans="2:65" s="1" customFormat="1" ht="40.5">
      <c r="B122" s="43"/>
      <c r="C122" s="65"/>
      <c r="D122" s="218" t="s">
        <v>172</v>
      </c>
      <c r="E122" s="65"/>
      <c r="F122" s="219" t="s">
        <v>447</v>
      </c>
      <c r="G122" s="65"/>
      <c r="H122" s="65"/>
      <c r="I122" s="174"/>
      <c r="J122" s="65"/>
      <c r="K122" s="65"/>
      <c r="L122" s="63"/>
      <c r="M122" s="220"/>
      <c r="N122" s="44"/>
      <c r="O122" s="44"/>
      <c r="P122" s="44"/>
      <c r="Q122" s="44"/>
      <c r="R122" s="44"/>
      <c r="S122" s="44"/>
      <c r="T122" s="80"/>
      <c r="AT122" s="25" t="s">
        <v>172</v>
      </c>
      <c r="AU122" s="25" t="s">
        <v>92</v>
      </c>
    </row>
    <row r="123" spans="2:65" s="1" customFormat="1" ht="189">
      <c r="B123" s="43"/>
      <c r="C123" s="65"/>
      <c r="D123" s="218" t="s">
        <v>174</v>
      </c>
      <c r="E123" s="65"/>
      <c r="F123" s="221" t="s">
        <v>182</v>
      </c>
      <c r="G123" s="65"/>
      <c r="H123" s="65"/>
      <c r="I123" s="174"/>
      <c r="J123" s="65"/>
      <c r="K123" s="65"/>
      <c r="L123" s="63"/>
      <c r="M123" s="220"/>
      <c r="N123" s="44"/>
      <c r="O123" s="44"/>
      <c r="P123" s="44"/>
      <c r="Q123" s="44"/>
      <c r="R123" s="44"/>
      <c r="S123" s="44"/>
      <c r="T123" s="80"/>
      <c r="AT123" s="25" t="s">
        <v>174</v>
      </c>
      <c r="AU123" s="25" t="s">
        <v>92</v>
      </c>
    </row>
    <row r="124" spans="2:65" s="12" customFormat="1" ht="13.5">
      <c r="B124" s="222"/>
      <c r="C124" s="223"/>
      <c r="D124" s="218" t="s">
        <v>176</v>
      </c>
      <c r="E124" s="224" t="s">
        <v>50</v>
      </c>
      <c r="F124" s="225" t="s">
        <v>847</v>
      </c>
      <c r="G124" s="223"/>
      <c r="H124" s="226" t="s">
        <v>50</v>
      </c>
      <c r="I124" s="227"/>
      <c r="J124" s="223"/>
      <c r="K124" s="223"/>
      <c r="L124" s="228"/>
      <c r="M124" s="229"/>
      <c r="N124" s="230"/>
      <c r="O124" s="230"/>
      <c r="P124" s="230"/>
      <c r="Q124" s="230"/>
      <c r="R124" s="230"/>
      <c r="S124" s="230"/>
      <c r="T124" s="231"/>
      <c r="AT124" s="232" t="s">
        <v>176</v>
      </c>
      <c r="AU124" s="232" t="s">
        <v>92</v>
      </c>
      <c r="AV124" s="12" t="s">
        <v>25</v>
      </c>
      <c r="AW124" s="12" t="s">
        <v>48</v>
      </c>
      <c r="AX124" s="12" t="s">
        <v>85</v>
      </c>
      <c r="AY124" s="232" t="s">
        <v>163</v>
      </c>
    </row>
    <row r="125" spans="2:65" s="13" customFormat="1" ht="13.5">
      <c r="B125" s="233"/>
      <c r="C125" s="234"/>
      <c r="D125" s="235" t="s">
        <v>176</v>
      </c>
      <c r="E125" s="236" t="s">
        <v>50</v>
      </c>
      <c r="F125" s="237" t="s">
        <v>845</v>
      </c>
      <c r="G125" s="234"/>
      <c r="H125" s="238">
        <v>66.900000000000006</v>
      </c>
      <c r="I125" s="239"/>
      <c r="J125" s="234"/>
      <c r="K125" s="234"/>
      <c r="L125" s="240"/>
      <c r="M125" s="241"/>
      <c r="N125" s="242"/>
      <c r="O125" s="242"/>
      <c r="P125" s="242"/>
      <c r="Q125" s="242"/>
      <c r="R125" s="242"/>
      <c r="S125" s="242"/>
      <c r="T125" s="243"/>
      <c r="AT125" s="244" t="s">
        <v>176</v>
      </c>
      <c r="AU125" s="244" t="s">
        <v>92</v>
      </c>
      <c r="AV125" s="13" t="s">
        <v>92</v>
      </c>
      <c r="AW125" s="13" t="s">
        <v>48</v>
      </c>
      <c r="AX125" s="13" t="s">
        <v>85</v>
      </c>
      <c r="AY125" s="244" t="s">
        <v>163</v>
      </c>
    </row>
    <row r="126" spans="2:65" s="1" customFormat="1" ht="22.5" customHeight="1">
      <c r="B126" s="43"/>
      <c r="C126" s="206" t="s">
        <v>208</v>
      </c>
      <c r="D126" s="206" t="s">
        <v>166</v>
      </c>
      <c r="E126" s="207" t="s">
        <v>179</v>
      </c>
      <c r="F126" s="208" t="s">
        <v>180</v>
      </c>
      <c r="G126" s="209" t="s">
        <v>169</v>
      </c>
      <c r="H126" s="210">
        <v>618.5</v>
      </c>
      <c r="I126" s="211"/>
      <c r="J126" s="212">
        <f>ROUND(I126*H126,2)</f>
        <v>0</v>
      </c>
      <c r="K126" s="208" t="s">
        <v>170</v>
      </c>
      <c r="L126" s="63"/>
      <c r="M126" s="213" t="s">
        <v>50</v>
      </c>
      <c r="N126" s="214" t="s">
        <v>56</v>
      </c>
      <c r="O126" s="44"/>
      <c r="P126" s="215">
        <f>O126*H126</f>
        <v>0</v>
      </c>
      <c r="Q126" s="215">
        <v>0</v>
      </c>
      <c r="R126" s="215">
        <f>Q126*H126</f>
        <v>0</v>
      </c>
      <c r="S126" s="215">
        <v>0</v>
      </c>
      <c r="T126" s="216">
        <f>S126*H126</f>
        <v>0</v>
      </c>
      <c r="AR126" s="25" t="s">
        <v>120</v>
      </c>
      <c r="AT126" s="25" t="s">
        <v>166</v>
      </c>
      <c r="AU126" s="25" t="s">
        <v>92</v>
      </c>
      <c r="AY126" s="25" t="s">
        <v>163</v>
      </c>
      <c r="BE126" s="217">
        <f>IF(N126="základní",J126,0)</f>
        <v>0</v>
      </c>
      <c r="BF126" s="217">
        <f>IF(N126="snížená",J126,0)</f>
        <v>0</v>
      </c>
      <c r="BG126" s="217">
        <f>IF(N126="zákl. přenesená",J126,0)</f>
        <v>0</v>
      </c>
      <c r="BH126" s="217">
        <f>IF(N126="sníž. přenesená",J126,0)</f>
        <v>0</v>
      </c>
      <c r="BI126" s="217">
        <f>IF(N126="nulová",J126,0)</f>
        <v>0</v>
      </c>
      <c r="BJ126" s="25" t="s">
        <v>25</v>
      </c>
      <c r="BK126" s="217">
        <f>ROUND(I126*H126,2)</f>
        <v>0</v>
      </c>
      <c r="BL126" s="25" t="s">
        <v>120</v>
      </c>
      <c r="BM126" s="25" t="s">
        <v>100</v>
      </c>
    </row>
    <row r="127" spans="2:65" s="1" customFormat="1" ht="40.5">
      <c r="B127" s="43"/>
      <c r="C127" s="65"/>
      <c r="D127" s="218" t="s">
        <v>172</v>
      </c>
      <c r="E127" s="65"/>
      <c r="F127" s="219" t="s">
        <v>181</v>
      </c>
      <c r="G127" s="65"/>
      <c r="H127" s="65"/>
      <c r="I127" s="174"/>
      <c r="J127" s="65"/>
      <c r="K127" s="65"/>
      <c r="L127" s="63"/>
      <c r="M127" s="220"/>
      <c r="N127" s="44"/>
      <c r="O127" s="44"/>
      <c r="P127" s="44"/>
      <c r="Q127" s="44"/>
      <c r="R127" s="44"/>
      <c r="S127" s="44"/>
      <c r="T127" s="80"/>
      <c r="AT127" s="25" t="s">
        <v>172</v>
      </c>
      <c r="AU127" s="25" t="s">
        <v>92</v>
      </c>
    </row>
    <row r="128" spans="2:65" s="1" customFormat="1" ht="189">
      <c r="B128" s="43"/>
      <c r="C128" s="65"/>
      <c r="D128" s="218" t="s">
        <v>174</v>
      </c>
      <c r="E128" s="65"/>
      <c r="F128" s="221" t="s">
        <v>182</v>
      </c>
      <c r="G128" s="65"/>
      <c r="H128" s="65"/>
      <c r="I128" s="174"/>
      <c r="J128" s="65"/>
      <c r="K128" s="65"/>
      <c r="L128" s="63"/>
      <c r="M128" s="220"/>
      <c r="N128" s="44"/>
      <c r="O128" s="44"/>
      <c r="P128" s="44"/>
      <c r="Q128" s="44"/>
      <c r="R128" s="44"/>
      <c r="S128" s="44"/>
      <c r="T128" s="80"/>
      <c r="AT128" s="25" t="s">
        <v>174</v>
      </c>
      <c r="AU128" s="25" t="s">
        <v>92</v>
      </c>
    </row>
    <row r="129" spans="2:65" s="12" customFormat="1" ht="13.5">
      <c r="B129" s="222"/>
      <c r="C129" s="223"/>
      <c r="D129" s="218" t="s">
        <v>176</v>
      </c>
      <c r="E129" s="224" t="s">
        <v>50</v>
      </c>
      <c r="F129" s="225" t="s">
        <v>395</v>
      </c>
      <c r="G129" s="223"/>
      <c r="H129" s="226" t="s">
        <v>50</v>
      </c>
      <c r="I129" s="227"/>
      <c r="J129" s="223"/>
      <c r="K129" s="223"/>
      <c r="L129" s="228"/>
      <c r="M129" s="229"/>
      <c r="N129" s="230"/>
      <c r="O129" s="230"/>
      <c r="P129" s="230"/>
      <c r="Q129" s="230"/>
      <c r="R129" s="230"/>
      <c r="S129" s="230"/>
      <c r="T129" s="231"/>
      <c r="AT129" s="232" t="s">
        <v>176</v>
      </c>
      <c r="AU129" s="232" t="s">
        <v>92</v>
      </c>
      <c r="AV129" s="12" t="s">
        <v>25</v>
      </c>
      <c r="AW129" s="12" t="s">
        <v>48</v>
      </c>
      <c r="AX129" s="12" t="s">
        <v>85</v>
      </c>
      <c r="AY129" s="232" t="s">
        <v>163</v>
      </c>
    </row>
    <row r="130" spans="2:65" s="13" customFormat="1" ht="13.5">
      <c r="B130" s="233"/>
      <c r="C130" s="234"/>
      <c r="D130" s="235" t="s">
        <v>176</v>
      </c>
      <c r="E130" s="236" t="s">
        <v>50</v>
      </c>
      <c r="F130" s="237" t="s">
        <v>846</v>
      </c>
      <c r="G130" s="234"/>
      <c r="H130" s="238">
        <v>618.5</v>
      </c>
      <c r="I130" s="239"/>
      <c r="J130" s="234"/>
      <c r="K130" s="234"/>
      <c r="L130" s="240"/>
      <c r="M130" s="241"/>
      <c r="N130" s="242"/>
      <c r="O130" s="242"/>
      <c r="P130" s="242"/>
      <c r="Q130" s="242"/>
      <c r="R130" s="242"/>
      <c r="S130" s="242"/>
      <c r="T130" s="243"/>
      <c r="AT130" s="244" t="s">
        <v>176</v>
      </c>
      <c r="AU130" s="244" t="s">
        <v>92</v>
      </c>
      <c r="AV130" s="13" t="s">
        <v>92</v>
      </c>
      <c r="AW130" s="13" t="s">
        <v>48</v>
      </c>
      <c r="AX130" s="13" t="s">
        <v>85</v>
      </c>
      <c r="AY130" s="244" t="s">
        <v>163</v>
      </c>
    </row>
    <row r="131" spans="2:65" s="1" customFormat="1" ht="31.5" customHeight="1">
      <c r="B131" s="43"/>
      <c r="C131" s="206" t="s">
        <v>213</v>
      </c>
      <c r="D131" s="206" t="s">
        <v>166</v>
      </c>
      <c r="E131" s="207" t="s">
        <v>183</v>
      </c>
      <c r="F131" s="208" t="s">
        <v>184</v>
      </c>
      <c r="G131" s="209" t="s">
        <v>169</v>
      </c>
      <c r="H131" s="210">
        <v>3092.5</v>
      </c>
      <c r="I131" s="211"/>
      <c r="J131" s="212">
        <f>ROUND(I131*H131,2)</f>
        <v>0</v>
      </c>
      <c r="K131" s="208" t="s">
        <v>170</v>
      </c>
      <c r="L131" s="63"/>
      <c r="M131" s="213" t="s">
        <v>50</v>
      </c>
      <c r="N131" s="214" t="s">
        <v>56</v>
      </c>
      <c r="O131" s="44"/>
      <c r="P131" s="215">
        <f>O131*H131</f>
        <v>0</v>
      </c>
      <c r="Q131" s="215">
        <v>0</v>
      </c>
      <c r="R131" s="215">
        <f>Q131*H131</f>
        <v>0</v>
      </c>
      <c r="S131" s="215">
        <v>0</v>
      </c>
      <c r="T131" s="216">
        <f>S131*H131</f>
        <v>0</v>
      </c>
      <c r="AR131" s="25" t="s">
        <v>120</v>
      </c>
      <c r="AT131" s="25" t="s">
        <v>166</v>
      </c>
      <c r="AU131" s="25" t="s">
        <v>92</v>
      </c>
      <c r="AY131" s="25" t="s">
        <v>163</v>
      </c>
      <c r="BE131" s="217">
        <f>IF(N131="základní",J131,0)</f>
        <v>0</v>
      </c>
      <c r="BF131" s="217">
        <f>IF(N131="snížená",J131,0)</f>
        <v>0</v>
      </c>
      <c r="BG131" s="217">
        <f>IF(N131="zákl. přenesená",J131,0)</f>
        <v>0</v>
      </c>
      <c r="BH131" s="217">
        <f>IF(N131="sníž. přenesená",J131,0)</f>
        <v>0</v>
      </c>
      <c r="BI131" s="217">
        <f>IF(N131="nulová",J131,0)</f>
        <v>0</v>
      </c>
      <c r="BJ131" s="25" t="s">
        <v>25</v>
      </c>
      <c r="BK131" s="217">
        <f>ROUND(I131*H131,2)</f>
        <v>0</v>
      </c>
      <c r="BL131" s="25" t="s">
        <v>120</v>
      </c>
      <c r="BM131" s="25" t="s">
        <v>185</v>
      </c>
    </row>
    <row r="132" spans="2:65" s="1" customFormat="1" ht="40.5">
      <c r="B132" s="43"/>
      <c r="C132" s="65"/>
      <c r="D132" s="218" t="s">
        <v>172</v>
      </c>
      <c r="E132" s="65"/>
      <c r="F132" s="219" t="s">
        <v>186</v>
      </c>
      <c r="G132" s="65"/>
      <c r="H132" s="65"/>
      <c r="I132" s="174"/>
      <c r="J132" s="65"/>
      <c r="K132" s="65"/>
      <c r="L132" s="63"/>
      <c r="M132" s="220"/>
      <c r="N132" s="44"/>
      <c r="O132" s="44"/>
      <c r="P132" s="44"/>
      <c r="Q132" s="44"/>
      <c r="R132" s="44"/>
      <c r="S132" s="44"/>
      <c r="T132" s="80"/>
      <c r="AT132" s="25" t="s">
        <v>172</v>
      </c>
      <c r="AU132" s="25" t="s">
        <v>92</v>
      </c>
    </row>
    <row r="133" spans="2:65" s="1" customFormat="1" ht="189">
      <c r="B133" s="43"/>
      <c r="C133" s="65"/>
      <c r="D133" s="218" t="s">
        <v>174</v>
      </c>
      <c r="E133" s="65"/>
      <c r="F133" s="221" t="s">
        <v>182</v>
      </c>
      <c r="G133" s="65"/>
      <c r="H133" s="65"/>
      <c r="I133" s="174"/>
      <c r="J133" s="65"/>
      <c r="K133" s="65"/>
      <c r="L133" s="63"/>
      <c r="M133" s="220"/>
      <c r="N133" s="44"/>
      <c r="O133" s="44"/>
      <c r="P133" s="44"/>
      <c r="Q133" s="44"/>
      <c r="R133" s="44"/>
      <c r="S133" s="44"/>
      <c r="T133" s="80"/>
      <c r="AT133" s="25" t="s">
        <v>174</v>
      </c>
      <c r="AU133" s="25" t="s">
        <v>92</v>
      </c>
    </row>
    <row r="134" spans="2:65" s="12" customFormat="1" ht="13.5">
      <c r="B134" s="222"/>
      <c r="C134" s="223"/>
      <c r="D134" s="218" t="s">
        <v>176</v>
      </c>
      <c r="E134" s="224" t="s">
        <v>50</v>
      </c>
      <c r="F134" s="225" t="s">
        <v>187</v>
      </c>
      <c r="G134" s="223"/>
      <c r="H134" s="226" t="s">
        <v>50</v>
      </c>
      <c r="I134" s="227"/>
      <c r="J134" s="223"/>
      <c r="K134" s="223"/>
      <c r="L134" s="228"/>
      <c r="M134" s="229"/>
      <c r="N134" s="230"/>
      <c r="O134" s="230"/>
      <c r="P134" s="230"/>
      <c r="Q134" s="230"/>
      <c r="R134" s="230"/>
      <c r="S134" s="230"/>
      <c r="T134" s="231"/>
      <c r="AT134" s="232" t="s">
        <v>176</v>
      </c>
      <c r="AU134" s="232" t="s">
        <v>92</v>
      </c>
      <c r="AV134" s="12" t="s">
        <v>25</v>
      </c>
      <c r="AW134" s="12" t="s">
        <v>48</v>
      </c>
      <c r="AX134" s="12" t="s">
        <v>85</v>
      </c>
      <c r="AY134" s="232" t="s">
        <v>163</v>
      </c>
    </row>
    <row r="135" spans="2:65" s="12" customFormat="1" ht="13.5">
      <c r="B135" s="222"/>
      <c r="C135" s="223"/>
      <c r="D135" s="218" t="s">
        <v>176</v>
      </c>
      <c r="E135" s="224" t="s">
        <v>50</v>
      </c>
      <c r="F135" s="225" t="s">
        <v>848</v>
      </c>
      <c r="G135" s="223"/>
      <c r="H135" s="226" t="s">
        <v>50</v>
      </c>
      <c r="I135" s="227"/>
      <c r="J135" s="223"/>
      <c r="K135" s="223"/>
      <c r="L135" s="228"/>
      <c r="M135" s="229"/>
      <c r="N135" s="230"/>
      <c r="O135" s="230"/>
      <c r="P135" s="230"/>
      <c r="Q135" s="230"/>
      <c r="R135" s="230"/>
      <c r="S135" s="230"/>
      <c r="T135" s="231"/>
      <c r="AT135" s="232" t="s">
        <v>176</v>
      </c>
      <c r="AU135" s="232" t="s">
        <v>92</v>
      </c>
      <c r="AV135" s="12" t="s">
        <v>25</v>
      </c>
      <c r="AW135" s="12" t="s">
        <v>48</v>
      </c>
      <c r="AX135" s="12" t="s">
        <v>85</v>
      </c>
      <c r="AY135" s="232" t="s">
        <v>163</v>
      </c>
    </row>
    <row r="136" spans="2:65" s="13" customFormat="1" ht="13.5">
      <c r="B136" s="233"/>
      <c r="C136" s="234"/>
      <c r="D136" s="235" t="s">
        <v>176</v>
      </c>
      <c r="E136" s="236" t="s">
        <v>50</v>
      </c>
      <c r="F136" s="237" t="s">
        <v>849</v>
      </c>
      <c r="G136" s="234"/>
      <c r="H136" s="238">
        <v>3092.5</v>
      </c>
      <c r="I136" s="239"/>
      <c r="J136" s="234"/>
      <c r="K136" s="234"/>
      <c r="L136" s="240"/>
      <c r="M136" s="241"/>
      <c r="N136" s="242"/>
      <c r="O136" s="242"/>
      <c r="P136" s="242"/>
      <c r="Q136" s="242"/>
      <c r="R136" s="242"/>
      <c r="S136" s="242"/>
      <c r="T136" s="243"/>
      <c r="AT136" s="244" t="s">
        <v>176</v>
      </c>
      <c r="AU136" s="244" t="s">
        <v>92</v>
      </c>
      <c r="AV136" s="13" t="s">
        <v>92</v>
      </c>
      <c r="AW136" s="13" t="s">
        <v>48</v>
      </c>
      <c r="AX136" s="13" t="s">
        <v>85</v>
      </c>
      <c r="AY136" s="244" t="s">
        <v>163</v>
      </c>
    </row>
    <row r="137" spans="2:65" s="1" customFormat="1" ht="22.5" customHeight="1">
      <c r="B137" s="43"/>
      <c r="C137" s="206" t="s">
        <v>218</v>
      </c>
      <c r="D137" s="206" t="s">
        <v>166</v>
      </c>
      <c r="E137" s="207" t="s">
        <v>189</v>
      </c>
      <c r="F137" s="208" t="s">
        <v>190</v>
      </c>
      <c r="G137" s="209" t="s">
        <v>191</v>
      </c>
      <c r="H137" s="210">
        <v>1113.3</v>
      </c>
      <c r="I137" s="211"/>
      <c r="J137" s="212">
        <f>ROUND(I137*H137,2)</f>
        <v>0</v>
      </c>
      <c r="K137" s="208" t="s">
        <v>170</v>
      </c>
      <c r="L137" s="63"/>
      <c r="M137" s="213" t="s">
        <v>50</v>
      </c>
      <c r="N137" s="214" t="s">
        <v>56</v>
      </c>
      <c r="O137" s="44"/>
      <c r="P137" s="215">
        <f>O137*H137</f>
        <v>0</v>
      </c>
      <c r="Q137" s="215">
        <v>0</v>
      </c>
      <c r="R137" s="215">
        <f>Q137*H137</f>
        <v>0</v>
      </c>
      <c r="S137" s="215">
        <v>0</v>
      </c>
      <c r="T137" s="216">
        <f>S137*H137</f>
        <v>0</v>
      </c>
      <c r="AR137" s="25" t="s">
        <v>120</v>
      </c>
      <c r="AT137" s="25" t="s">
        <v>166</v>
      </c>
      <c r="AU137" s="25" t="s">
        <v>92</v>
      </c>
      <c r="AY137" s="25" t="s">
        <v>163</v>
      </c>
      <c r="BE137" s="217">
        <f>IF(N137="základní",J137,0)</f>
        <v>0</v>
      </c>
      <c r="BF137" s="217">
        <f>IF(N137="snížená",J137,0)</f>
        <v>0</v>
      </c>
      <c r="BG137" s="217">
        <f>IF(N137="zákl. přenesená",J137,0)</f>
        <v>0</v>
      </c>
      <c r="BH137" s="217">
        <f>IF(N137="sníž. přenesená",J137,0)</f>
        <v>0</v>
      </c>
      <c r="BI137" s="217">
        <f>IF(N137="nulová",J137,0)</f>
        <v>0</v>
      </c>
      <c r="BJ137" s="25" t="s">
        <v>25</v>
      </c>
      <c r="BK137" s="217">
        <f>ROUND(I137*H137,2)</f>
        <v>0</v>
      </c>
      <c r="BL137" s="25" t="s">
        <v>120</v>
      </c>
      <c r="BM137" s="25" t="s">
        <v>192</v>
      </c>
    </row>
    <row r="138" spans="2:65" s="1" customFormat="1" ht="13.5">
      <c r="B138" s="43"/>
      <c r="C138" s="65"/>
      <c r="D138" s="218" t="s">
        <v>172</v>
      </c>
      <c r="E138" s="65"/>
      <c r="F138" s="219" t="s">
        <v>193</v>
      </c>
      <c r="G138" s="65"/>
      <c r="H138" s="65"/>
      <c r="I138" s="174"/>
      <c r="J138" s="65"/>
      <c r="K138" s="65"/>
      <c r="L138" s="63"/>
      <c r="M138" s="220"/>
      <c r="N138" s="44"/>
      <c r="O138" s="44"/>
      <c r="P138" s="44"/>
      <c r="Q138" s="44"/>
      <c r="R138" s="44"/>
      <c r="S138" s="44"/>
      <c r="T138" s="80"/>
      <c r="AT138" s="25" t="s">
        <v>172</v>
      </c>
      <c r="AU138" s="25" t="s">
        <v>92</v>
      </c>
    </row>
    <row r="139" spans="2:65" s="1" customFormat="1" ht="297">
      <c r="B139" s="43"/>
      <c r="C139" s="65"/>
      <c r="D139" s="218" t="s">
        <v>174</v>
      </c>
      <c r="E139" s="65"/>
      <c r="F139" s="221" t="s">
        <v>194</v>
      </c>
      <c r="G139" s="65"/>
      <c r="H139" s="65"/>
      <c r="I139" s="174"/>
      <c r="J139" s="65"/>
      <c r="K139" s="65"/>
      <c r="L139" s="63"/>
      <c r="M139" s="220"/>
      <c r="N139" s="44"/>
      <c r="O139" s="44"/>
      <c r="P139" s="44"/>
      <c r="Q139" s="44"/>
      <c r="R139" s="44"/>
      <c r="S139" s="44"/>
      <c r="T139" s="80"/>
      <c r="AT139" s="25" t="s">
        <v>174</v>
      </c>
      <c r="AU139" s="25" t="s">
        <v>92</v>
      </c>
    </row>
    <row r="140" spans="2:65" s="12" customFormat="1" ht="13.5">
      <c r="B140" s="222"/>
      <c r="C140" s="223"/>
      <c r="D140" s="218" t="s">
        <v>176</v>
      </c>
      <c r="E140" s="224" t="s">
        <v>50</v>
      </c>
      <c r="F140" s="225" t="s">
        <v>395</v>
      </c>
      <c r="G140" s="223"/>
      <c r="H140" s="226" t="s">
        <v>50</v>
      </c>
      <c r="I140" s="227"/>
      <c r="J140" s="223"/>
      <c r="K140" s="223"/>
      <c r="L140" s="228"/>
      <c r="M140" s="229"/>
      <c r="N140" s="230"/>
      <c r="O140" s="230"/>
      <c r="P140" s="230"/>
      <c r="Q140" s="230"/>
      <c r="R140" s="230"/>
      <c r="S140" s="230"/>
      <c r="T140" s="231"/>
      <c r="AT140" s="232" t="s">
        <v>176</v>
      </c>
      <c r="AU140" s="232" t="s">
        <v>92</v>
      </c>
      <c r="AV140" s="12" t="s">
        <v>25</v>
      </c>
      <c r="AW140" s="12" t="s">
        <v>48</v>
      </c>
      <c r="AX140" s="12" t="s">
        <v>85</v>
      </c>
      <c r="AY140" s="232" t="s">
        <v>163</v>
      </c>
    </row>
    <row r="141" spans="2:65" s="13" customFormat="1" ht="13.5">
      <c r="B141" s="233"/>
      <c r="C141" s="234"/>
      <c r="D141" s="235" t="s">
        <v>176</v>
      </c>
      <c r="E141" s="236" t="s">
        <v>50</v>
      </c>
      <c r="F141" s="237" t="s">
        <v>850</v>
      </c>
      <c r="G141" s="234"/>
      <c r="H141" s="238">
        <v>1113.3</v>
      </c>
      <c r="I141" s="239"/>
      <c r="J141" s="234"/>
      <c r="K141" s="234"/>
      <c r="L141" s="240"/>
      <c r="M141" s="241"/>
      <c r="N141" s="242"/>
      <c r="O141" s="242"/>
      <c r="P141" s="242"/>
      <c r="Q141" s="242"/>
      <c r="R141" s="242"/>
      <c r="S141" s="242"/>
      <c r="T141" s="243"/>
      <c r="AT141" s="244" t="s">
        <v>176</v>
      </c>
      <c r="AU141" s="244" t="s">
        <v>92</v>
      </c>
      <c r="AV141" s="13" t="s">
        <v>92</v>
      </c>
      <c r="AW141" s="13" t="s">
        <v>48</v>
      </c>
      <c r="AX141" s="13" t="s">
        <v>25</v>
      </c>
      <c r="AY141" s="244" t="s">
        <v>163</v>
      </c>
    </row>
    <row r="142" spans="2:65" s="1" customFormat="1" ht="22.5" customHeight="1">
      <c r="B142" s="43"/>
      <c r="C142" s="206" t="s">
        <v>223</v>
      </c>
      <c r="D142" s="206" t="s">
        <v>166</v>
      </c>
      <c r="E142" s="207" t="s">
        <v>451</v>
      </c>
      <c r="F142" s="208" t="s">
        <v>452</v>
      </c>
      <c r="G142" s="209" t="s">
        <v>169</v>
      </c>
      <c r="H142" s="210">
        <v>561.6</v>
      </c>
      <c r="I142" s="211"/>
      <c r="J142" s="212">
        <f>ROUND(I142*H142,2)</f>
        <v>0</v>
      </c>
      <c r="K142" s="208" t="s">
        <v>170</v>
      </c>
      <c r="L142" s="63"/>
      <c r="M142" s="213" t="s">
        <v>50</v>
      </c>
      <c r="N142" s="214" t="s">
        <v>56</v>
      </c>
      <c r="O142" s="44"/>
      <c r="P142" s="215">
        <f>O142*H142</f>
        <v>0</v>
      </c>
      <c r="Q142" s="215">
        <v>0</v>
      </c>
      <c r="R142" s="215">
        <f>Q142*H142</f>
        <v>0</v>
      </c>
      <c r="S142" s="215">
        <v>0</v>
      </c>
      <c r="T142" s="216">
        <f>S142*H142</f>
        <v>0</v>
      </c>
      <c r="AR142" s="25" t="s">
        <v>120</v>
      </c>
      <c r="AT142" s="25" t="s">
        <v>166</v>
      </c>
      <c r="AU142" s="25" t="s">
        <v>92</v>
      </c>
      <c r="AY142" s="25" t="s">
        <v>163</v>
      </c>
      <c r="BE142" s="217">
        <f>IF(N142="základní",J142,0)</f>
        <v>0</v>
      </c>
      <c r="BF142" s="217">
        <f>IF(N142="snížená",J142,0)</f>
        <v>0</v>
      </c>
      <c r="BG142" s="217">
        <f>IF(N142="zákl. přenesená",J142,0)</f>
        <v>0</v>
      </c>
      <c r="BH142" s="217">
        <f>IF(N142="sníž. přenesená",J142,0)</f>
        <v>0</v>
      </c>
      <c r="BI142" s="217">
        <f>IF(N142="nulová",J142,0)</f>
        <v>0</v>
      </c>
      <c r="BJ142" s="25" t="s">
        <v>25</v>
      </c>
      <c r="BK142" s="217">
        <f>ROUND(I142*H142,2)</f>
        <v>0</v>
      </c>
      <c r="BL142" s="25" t="s">
        <v>120</v>
      </c>
      <c r="BM142" s="25" t="s">
        <v>453</v>
      </c>
    </row>
    <row r="143" spans="2:65" s="1" customFormat="1" ht="27">
      <c r="B143" s="43"/>
      <c r="C143" s="65"/>
      <c r="D143" s="218" t="s">
        <v>172</v>
      </c>
      <c r="E143" s="65"/>
      <c r="F143" s="219" t="s">
        <v>454</v>
      </c>
      <c r="G143" s="65"/>
      <c r="H143" s="65"/>
      <c r="I143" s="174"/>
      <c r="J143" s="65"/>
      <c r="K143" s="65"/>
      <c r="L143" s="63"/>
      <c r="M143" s="220"/>
      <c r="N143" s="44"/>
      <c r="O143" s="44"/>
      <c r="P143" s="44"/>
      <c r="Q143" s="44"/>
      <c r="R143" s="44"/>
      <c r="S143" s="44"/>
      <c r="T143" s="80"/>
      <c r="AT143" s="25" t="s">
        <v>172</v>
      </c>
      <c r="AU143" s="25" t="s">
        <v>92</v>
      </c>
    </row>
    <row r="144" spans="2:65" s="1" customFormat="1" ht="148.5">
      <c r="B144" s="43"/>
      <c r="C144" s="65"/>
      <c r="D144" s="218" t="s">
        <v>174</v>
      </c>
      <c r="E144" s="65"/>
      <c r="F144" s="221" t="s">
        <v>455</v>
      </c>
      <c r="G144" s="65"/>
      <c r="H144" s="65"/>
      <c r="I144" s="174"/>
      <c r="J144" s="65"/>
      <c r="K144" s="65"/>
      <c r="L144" s="63"/>
      <c r="M144" s="220"/>
      <c r="N144" s="44"/>
      <c r="O144" s="44"/>
      <c r="P144" s="44"/>
      <c r="Q144" s="44"/>
      <c r="R144" s="44"/>
      <c r="S144" s="44"/>
      <c r="T144" s="80"/>
      <c r="AT144" s="25" t="s">
        <v>174</v>
      </c>
      <c r="AU144" s="25" t="s">
        <v>92</v>
      </c>
    </row>
    <row r="145" spans="2:65" s="12" customFormat="1" ht="13.5">
      <c r="B145" s="222"/>
      <c r="C145" s="223"/>
      <c r="D145" s="218" t="s">
        <v>176</v>
      </c>
      <c r="E145" s="224" t="s">
        <v>50</v>
      </c>
      <c r="F145" s="225" t="s">
        <v>847</v>
      </c>
      <c r="G145" s="223"/>
      <c r="H145" s="226" t="s">
        <v>50</v>
      </c>
      <c r="I145" s="227"/>
      <c r="J145" s="223"/>
      <c r="K145" s="223"/>
      <c r="L145" s="228"/>
      <c r="M145" s="229"/>
      <c r="N145" s="230"/>
      <c r="O145" s="230"/>
      <c r="P145" s="230"/>
      <c r="Q145" s="230"/>
      <c r="R145" s="230"/>
      <c r="S145" s="230"/>
      <c r="T145" s="231"/>
      <c r="AT145" s="232" t="s">
        <v>176</v>
      </c>
      <c r="AU145" s="232" t="s">
        <v>92</v>
      </c>
      <c r="AV145" s="12" t="s">
        <v>25</v>
      </c>
      <c r="AW145" s="12" t="s">
        <v>48</v>
      </c>
      <c r="AX145" s="12" t="s">
        <v>85</v>
      </c>
      <c r="AY145" s="232" t="s">
        <v>163</v>
      </c>
    </row>
    <row r="146" spans="2:65" s="13" customFormat="1" ht="13.5">
      <c r="B146" s="233"/>
      <c r="C146" s="234"/>
      <c r="D146" s="218" t="s">
        <v>176</v>
      </c>
      <c r="E146" s="245" t="s">
        <v>50</v>
      </c>
      <c r="F146" s="246" t="s">
        <v>851</v>
      </c>
      <c r="G146" s="234"/>
      <c r="H146" s="247">
        <v>140.4</v>
      </c>
      <c r="I146" s="239"/>
      <c r="J146" s="234"/>
      <c r="K146" s="234"/>
      <c r="L146" s="240"/>
      <c r="M146" s="241"/>
      <c r="N146" s="242"/>
      <c r="O146" s="242"/>
      <c r="P146" s="242"/>
      <c r="Q146" s="242"/>
      <c r="R146" s="242"/>
      <c r="S146" s="242"/>
      <c r="T146" s="243"/>
      <c r="AT146" s="244" t="s">
        <v>176</v>
      </c>
      <c r="AU146" s="244" t="s">
        <v>92</v>
      </c>
      <c r="AV146" s="13" t="s">
        <v>92</v>
      </c>
      <c r="AW146" s="13" t="s">
        <v>48</v>
      </c>
      <c r="AX146" s="13" t="s">
        <v>85</v>
      </c>
      <c r="AY146" s="244" t="s">
        <v>163</v>
      </c>
    </row>
    <row r="147" spans="2:65" s="12" customFormat="1" ht="13.5">
      <c r="B147" s="222"/>
      <c r="C147" s="223"/>
      <c r="D147" s="218" t="s">
        <v>176</v>
      </c>
      <c r="E147" s="224" t="s">
        <v>50</v>
      </c>
      <c r="F147" s="225" t="s">
        <v>852</v>
      </c>
      <c r="G147" s="223"/>
      <c r="H147" s="226" t="s">
        <v>50</v>
      </c>
      <c r="I147" s="227"/>
      <c r="J147" s="223"/>
      <c r="K147" s="223"/>
      <c r="L147" s="228"/>
      <c r="M147" s="229"/>
      <c r="N147" s="230"/>
      <c r="O147" s="230"/>
      <c r="P147" s="230"/>
      <c r="Q147" s="230"/>
      <c r="R147" s="230"/>
      <c r="S147" s="230"/>
      <c r="T147" s="231"/>
      <c r="AT147" s="232" t="s">
        <v>176</v>
      </c>
      <c r="AU147" s="232" t="s">
        <v>92</v>
      </c>
      <c r="AV147" s="12" t="s">
        <v>25</v>
      </c>
      <c r="AW147" s="12" t="s">
        <v>48</v>
      </c>
      <c r="AX147" s="12" t="s">
        <v>85</v>
      </c>
      <c r="AY147" s="232" t="s">
        <v>163</v>
      </c>
    </row>
    <row r="148" spans="2:65" s="13" customFormat="1" ht="13.5">
      <c r="B148" s="233"/>
      <c r="C148" s="234"/>
      <c r="D148" s="235" t="s">
        <v>176</v>
      </c>
      <c r="E148" s="236" t="s">
        <v>50</v>
      </c>
      <c r="F148" s="237" t="s">
        <v>853</v>
      </c>
      <c r="G148" s="234"/>
      <c r="H148" s="238">
        <v>421.2</v>
      </c>
      <c r="I148" s="239"/>
      <c r="J148" s="234"/>
      <c r="K148" s="234"/>
      <c r="L148" s="240"/>
      <c r="M148" s="241"/>
      <c r="N148" s="242"/>
      <c r="O148" s="242"/>
      <c r="P148" s="242"/>
      <c r="Q148" s="242"/>
      <c r="R148" s="242"/>
      <c r="S148" s="242"/>
      <c r="T148" s="243"/>
      <c r="AT148" s="244" t="s">
        <v>176</v>
      </c>
      <c r="AU148" s="244" t="s">
        <v>92</v>
      </c>
      <c r="AV148" s="13" t="s">
        <v>92</v>
      </c>
      <c r="AW148" s="13" t="s">
        <v>48</v>
      </c>
      <c r="AX148" s="13" t="s">
        <v>85</v>
      </c>
      <c r="AY148" s="244" t="s">
        <v>163</v>
      </c>
    </row>
    <row r="149" spans="2:65" s="1" customFormat="1" ht="22.5" customHeight="1">
      <c r="B149" s="43"/>
      <c r="C149" s="206" t="s">
        <v>30</v>
      </c>
      <c r="D149" s="206" t="s">
        <v>166</v>
      </c>
      <c r="E149" s="207" t="s">
        <v>444</v>
      </c>
      <c r="F149" s="208" t="s">
        <v>445</v>
      </c>
      <c r="G149" s="209" t="s">
        <v>169</v>
      </c>
      <c r="H149" s="210">
        <v>66.900000000000006</v>
      </c>
      <c r="I149" s="211"/>
      <c r="J149" s="212">
        <f>ROUND(I149*H149,2)</f>
        <v>0</v>
      </c>
      <c r="K149" s="208" t="s">
        <v>170</v>
      </c>
      <c r="L149" s="63"/>
      <c r="M149" s="213" t="s">
        <v>50</v>
      </c>
      <c r="N149" s="214" t="s">
        <v>56</v>
      </c>
      <c r="O149" s="44"/>
      <c r="P149" s="215">
        <f>O149*H149</f>
        <v>0</v>
      </c>
      <c r="Q149" s="215">
        <v>0</v>
      </c>
      <c r="R149" s="215">
        <f>Q149*H149</f>
        <v>0</v>
      </c>
      <c r="S149" s="215">
        <v>0</v>
      </c>
      <c r="T149" s="216">
        <f>S149*H149</f>
        <v>0</v>
      </c>
      <c r="AR149" s="25" t="s">
        <v>120</v>
      </c>
      <c r="AT149" s="25" t="s">
        <v>166</v>
      </c>
      <c r="AU149" s="25" t="s">
        <v>92</v>
      </c>
      <c r="AY149" s="25" t="s">
        <v>163</v>
      </c>
      <c r="BE149" s="217">
        <f>IF(N149="základní",J149,0)</f>
        <v>0</v>
      </c>
      <c r="BF149" s="217">
        <f>IF(N149="snížená",J149,0)</f>
        <v>0</v>
      </c>
      <c r="BG149" s="217">
        <f>IF(N149="zákl. přenesená",J149,0)</f>
        <v>0</v>
      </c>
      <c r="BH149" s="217">
        <f>IF(N149="sníž. přenesená",J149,0)</f>
        <v>0</v>
      </c>
      <c r="BI149" s="217">
        <f>IF(N149="nulová",J149,0)</f>
        <v>0</v>
      </c>
      <c r="BJ149" s="25" t="s">
        <v>25</v>
      </c>
      <c r="BK149" s="217">
        <f>ROUND(I149*H149,2)</f>
        <v>0</v>
      </c>
      <c r="BL149" s="25" t="s">
        <v>120</v>
      </c>
      <c r="BM149" s="25" t="s">
        <v>460</v>
      </c>
    </row>
    <row r="150" spans="2:65" s="1" customFormat="1" ht="40.5">
      <c r="B150" s="43"/>
      <c r="C150" s="65"/>
      <c r="D150" s="218" t="s">
        <v>172</v>
      </c>
      <c r="E150" s="65"/>
      <c r="F150" s="219" t="s">
        <v>447</v>
      </c>
      <c r="G150" s="65"/>
      <c r="H150" s="65"/>
      <c r="I150" s="174"/>
      <c r="J150" s="65"/>
      <c r="K150" s="65"/>
      <c r="L150" s="63"/>
      <c r="M150" s="220"/>
      <c r="N150" s="44"/>
      <c r="O150" s="44"/>
      <c r="P150" s="44"/>
      <c r="Q150" s="44"/>
      <c r="R150" s="44"/>
      <c r="S150" s="44"/>
      <c r="T150" s="80"/>
      <c r="AT150" s="25" t="s">
        <v>172</v>
      </c>
      <c r="AU150" s="25" t="s">
        <v>92</v>
      </c>
    </row>
    <row r="151" spans="2:65" s="1" customFormat="1" ht="189">
      <c r="B151" s="43"/>
      <c r="C151" s="65"/>
      <c r="D151" s="218" t="s">
        <v>174</v>
      </c>
      <c r="E151" s="65"/>
      <c r="F151" s="221" t="s">
        <v>182</v>
      </c>
      <c r="G151" s="65"/>
      <c r="H151" s="65"/>
      <c r="I151" s="174"/>
      <c r="J151" s="65"/>
      <c r="K151" s="65"/>
      <c r="L151" s="63"/>
      <c r="M151" s="220"/>
      <c r="N151" s="44"/>
      <c r="O151" s="44"/>
      <c r="P151" s="44"/>
      <c r="Q151" s="44"/>
      <c r="R151" s="44"/>
      <c r="S151" s="44"/>
      <c r="T151" s="80"/>
      <c r="AT151" s="25" t="s">
        <v>174</v>
      </c>
      <c r="AU151" s="25" t="s">
        <v>92</v>
      </c>
    </row>
    <row r="152" spans="2:65" s="12" customFormat="1" ht="13.5">
      <c r="B152" s="222"/>
      <c r="C152" s="223"/>
      <c r="D152" s="218" t="s">
        <v>176</v>
      </c>
      <c r="E152" s="224" t="s">
        <v>50</v>
      </c>
      <c r="F152" s="225" t="s">
        <v>847</v>
      </c>
      <c r="G152" s="223"/>
      <c r="H152" s="226" t="s">
        <v>50</v>
      </c>
      <c r="I152" s="227"/>
      <c r="J152" s="223"/>
      <c r="K152" s="223"/>
      <c r="L152" s="228"/>
      <c r="M152" s="229"/>
      <c r="N152" s="230"/>
      <c r="O152" s="230"/>
      <c r="P152" s="230"/>
      <c r="Q152" s="230"/>
      <c r="R152" s="230"/>
      <c r="S152" s="230"/>
      <c r="T152" s="231"/>
      <c r="AT152" s="232" t="s">
        <v>176</v>
      </c>
      <c r="AU152" s="232" t="s">
        <v>92</v>
      </c>
      <c r="AV152" s="12" t="s">
        <v>25</v>
      </c>
      <c r="AW152" s="12" t="s">
        <v>48</v>
      </c>
      <c r="AX152" s="12" t="s">
        <v>85</v>
      </c>
      <c r="AY152" s="232" t="s">
        <v>163</v>
      </c>
    </row>
    <row r="153" spans="2:65" s="13" customFormat="1" ht="13.5">
      <c r="B153" s="233"/>
      <c r="C153" s="234"/>
      <c r="D153" s="235" t="s">
        <v>176</v>
      </c>
      <c r="E153" s="236" t="s">
        <v>50</v>
      </c>
      <c r="F153" s="237" t="s">
        <v>845</v>
      </c>
      <c r="G153" s="234"/>
      <c r="H153" s="238">
        <v>66.900000000000006</v>
      </c>
      <c r="I153" s="239"/>
      <c r="J153" s="234"/>
      <c r="K153" s="234"/>
      <c r="L153" s="240"/>
      <c r="M153" s="241"/>
      <c r="N153" s="242"/>
      <c r="O153" s="242"/>
      <c r="P153" s="242"/>
      <c r="Q153" s="242"/>
      <c r="R153" s="242"/>
      <c r="S153" s="242"/>
      <c r="T153" s="243"/>
      <c r="AT153" s="244" t="s">
        <v>176</v>
      </c>
      <c r="AU153" s="244" t="s">
        <v>92</v>
      </c>
      <c r="AV153" s="13" t="s">
        <v>92</v>
      </c>
      <c r="AW153" s="13" t="s">
        <v>48</v>
      </c>
      <c r="AX153" s="13" t="s">
        <v>85</v>
      </c>
      <c r="AY153" s="244" t="s">
        <v>163</v>
      </c>
    </row>
    <row r="154" spans="2:65" s="1" customFormat="1" ht="22.5" customHeight="1">
      <c r="B154" s="43"/>
      <c r="C154" s="206" t="s">
        <v>238</v>
      </c>
      <c r="D154" s="206" t="s">
        <v>166</v>
      </c>
      <c r="E154" s="207" t="s">
        <v>179</v>
      </c>
      <c r="F154" s="208" t="s">
        <v>180</v>
      </c>
      <c r="G154" s="209" t="s">
        <v>169</v>
      </c>
      <c r="H154" s="210">
        <v>494.7</v>
      </c>
      <c r="I154" s="211"/>
      <c r="J154" s="212">
        <f>ROUND(I154*H154,2)</f>
        <v>0</v>
      </c>
      <c r="K154" s="208" t="s">
        <v>170</v>
      </c>
      <c r="L154" s="63"/>
      <c r="M154" s="213" t="s">
        <v>50</v>
      </c>
      <c r="N154" s="214" t="s">
        <v>56</v>
      </c>
      <c r="O154" s="44"/>
      <c r="P154" s="215">
        <f>O154*H154</f>
        <v>0</v>
      </c>
      <c r="Q154" s="215">
        <v>0</v>
      </c>
      <c r="R154" s="215">
        <f>Q154*H154</f>
        <v>0</v>
      </c>
      <c r="S154" s="215">
        <v>0</v>
      </c>
      <c r="T154" s="216">
        <f>S154*H154</f>
        <v>0</v>
      </c>
      <c r="AR154" s="25" t="s">
        <v>120</v>
      </c>
      <c r="AT154" s="25" t="s">
        <v>166</v>
      </c>
      <c r="AU154" s="25" t="s">
        <v>92</v>
      </c>
      <c r="AY154" s="25" t="s">
        <v>163</v>
      </c>
      <c r="BE154" s="217">
        <f>IF(N154="základní",J154,0)</f>
        <v>0</v>
      </c>
      <c r="BF154" s="217">
        <f>IF(N154="snížená",J154,0)</f>
        <v>0</v>
      </c>
      <c r="BG154" s="217">
        <f>IF(N154="zákl. přenesená",J154,0)</f>
        <v>0</v>
      </c>
      <c r="BH154" s="217">
        <f>IF(N154="sníž. přenesená",J154,0)</f>
        <v>0</v>
      </c>
      <c r="BI154" s="217">
        <f>IF(N154="nulová",J154,0)</f>
        <v>0</v>
      </c>
      <c r="BJ154" s="25" t="s">
        <v>25</v>
      </c>
      <c r="BK154" s="217">
        <f>ROUND(I154*H154,2)</f>
        <v>0</v>
      </c>
      <c r="BL154" s="25" t="s">
        <v>120</v>
      </c>
      <c r="BM154" s="25" t="s">
        <v>461</v>
      </c>
    </row>
    <row r="155" spans="2:65" s="1" customFormat="1" ht="40.5">
      <c r="B155" s="43"/>
      <c r="C155" s="65"/>
      <c r="D155" s="218" t="s">
        <v>172</v>
      </c>
      <c r="E155" s="65"/>
      <c r="F155" s="219" t="s">
        <v>181</v>
      </c>
      <c r="G155" s="65"/>
      <c r="H155" s="65"/>
      <c r="I155" s="174"/>
      <c r="J155" s="65"/>
      <c r="K155" s="65"/>
      <c r="L155" s="63"/>
      <c r="M155" s="220"/>
      <c r="N155" s="44"/>
      <c r="O155" s="44"/>
      <c r="P155" s="44"/>
      <c r="Q155" s="44"/>
      <c r="R155" s="44"/>
      <c r="S155" s="44"/>
      <c r="T155" s="80"/>
      <c r="AT155" s="25" t="s">
        <v>172</v>
      </c>
      <c r="AU155" s="25" t="s">
        <v>92</v>
      </c>
    </row>
    <row r="156" spans="2:65" s="1" customFormat="1" ht="189">
      <c r="B156" s="43"/>
      <c r="C156" s="65"/>
      <c r="D156" s="218" t="s">
        <v>174</v>
      </c>
      <c r="E156" s="65"/>
      <c r="F156" s="221" t="s">
        <v>182</v>
      </c>
      <c r="G156" s="65"/>
      <c r="H156" s="65"/>
      <c r="I156" s="174"/>
      <c r="J156" s="65"/>
      <c r="K156" s="65"/>
      <c r="L156" s="63"/>
      <c r="M156" s="220"/>
      <c r="N156" s="44"/>
      <c r="O156" s="44"/>
      <c r="P156" s="44"/>
      <c r="Q156" s="44"/>
      <c r="R156" s="44"/>
      <c r="S156" s="44"/>
      <c r="T156" s="80"/>
      <c r="AT156" s="25" t="s">
        <v>174</v>
      </c>
      <c r="AU156" s="25" t="s">
        <v>92</v>
      </c>
    </row>
    <row r="157" spans="2:65" s="12" customFormat="1" ht="13.5">
      <c r="B157" s="222"/>
      <c r="C157" s="223"/>
      <c r="D157" s="218" t="s">
        <v>176</v>
      </c>
      <c r="E157" s="224" t="s">
        <v>50</v>
      </c>
      <c r="F157" s="225" t="s">
        <v>847</v>
      </c>
      <c r="G157" s="223"/>
      <c r="H157" s="226" t="s">
        <v>50</v>
      </c>
      <c r="I157" s="227"/>
      <c r="J157" s="223"/>
      <c r="K157" s="223"/>
      <c r="L157" s="228"/>
      <c r="M157" s="229"/>
      <c r="N157" s="230"/>
      <c r="O157" s="230"/>
      <c r="P157" s="230"/>
      <c r="Q157" s="230"/>
      <c r="R157" s="230"/>
      <c r="S157" s="230"/>
      <c r="T157" s="231"/>
      <c r="AT157" s="232" t="s">
        <v>176</v>
      </c>
      <c r="AU157" s="232" t="s">
        <v>92</v>
      </c>
      <c r="AV157" s="12" t="s">
        <v>25</v>
      </c>
      <c r="AW157" s="12" t="s">
        <v>48</v>
      </c>
      <c r="AX157" s="12" t="s">
        <v>85</v>
      </c>
      <c r="AY157" s="232" t="s">
        <v>163</v>
      </c>
    </row>
    <row r="158" spans="2:65" s="13" customFormat="1" ht="13.5">
      <c r="B158" s="233"/>
      <c r="C158" s="234"/>
      <c r="D158" s="218" t="s">
        <v>176</v>
      </c>
      <c r="E158" s="245" t="s">
        <v>50</v>
      </c>
      <c r="F158" s="246" t="s">
        <v>854</v>
      </c>
      <c r="G158" s="234"/>
      <c r="H158" s="247">
        <v>73.5</v>
      </c>
      <c r="I158" s="239"/>
      <c r="J158" s="234"/>
      <c r="K158" s="234"/>
      <c r="L158" s="240"/>
      <c r="M158" s="241"/>
      <c r="N158" s="242"/>
      <c r="O158" s="242"/>
      <c r="P158" s="242"/>
      <c r="Q158" s="242"/>
      <c r="R158" s="242"/>
      <c r="S158" s="242"/>
      <c r="T158" s="243"/>
      <c r="AT158" s="244" t="s">
        <v>176</v>
      </c>
      <c r="AU158" s="244" t="s">
        <v>92</v>
      </c>
      <c r="AV158" s="13" t="s">
        <v>92</v>
      </c>
      <c r="AW158" s="13" t="s">
        <v>48</v>
      </c>
      <c r="AX158" s="13" t="s">
        <v>85</v>
      </c>
      <c r="AY158" s="244" t="s">
        <v>163</v>
      </c>
    </row>
    <row r="159" spans="2:65" s="12" customFormat="1" ht="13.5">
      <c r="B159" s="222"/>
      <c r="C159" s="223"/>
      <c r="D159" s="218" t="s">
        <v>176</v>
      </c>
      <c r="E159" s="224" t="s">
        <v>50</v>
      </c>
      <c r="F159" s="225" t="s">
        <v>852</v>
      </c>
      <c r="G159" s="223"/>
      <c r="H159" s="226" t="s">
        <v>50</v>
      </c>
      <c r="I159" s="227"/>
      <c r="J159" s="223"/>
      <c r="K159" s="223"/>
      <c r="L159" s="228"/>
      <c r="M159" s="229"/>
      <c r="N159" s="230"/>
      <c r="O159" s="230"/>
      <c r="P159" s="230"/>
      <c r="Q159" s="230"/>
      <c r="R159" s="230"/>
      <c r="S159" s="230"/>
      <c r="T159" s="231"/>
      <c r="AT159" s="232" t="s">
        <v>176</v>
      </c>
      <c r="AU159" s="232" t="s">
        <v>92</v>
      </c>
      <c r="AV159" s="12" t="s">
        <v>25</v>
      </c>
      <c r="AW159" s="12" t="s">
        <v>48</v>
      </c>
      <c r="AX159" s="12" t="s">
        <v>85</v>
      </c>
      <c r="AY159" s="232" t="s">
        <v>163</v>
      </c>
    </row>
    <row r="160" spans="2:65" s="13" customFormat="1" ht="13.5">
      <c r="B160" s="233"/>
      <c r="C160" s="234"/>
      <c r="D160" s="235" t="s">
        <v>176</v>
      </c>
      <c r="E160" s="236" t="s">
        <v>50</v>
      </c>
      <c r="F160" s="237" t="s">
        <v>853</v>
      </c>
      <c r="G160" s="234"/>
      <c r="H160" s="238">
        <v>421.2</v>
      </c>
      <c r="I160" s="239"/>
      <c r="J160" s="234"/>
      <c r="K160" s="234"/>
      <c r="L160" s="240"/>
      <c r="M160" s="241"/>
      <c r="N160" s="242"/>
      <c r="O160" s="242"/>
      <c r="P160" s="242"/>
      <c r="Q160" s="242"/>
      <c r="R160" s="242"/>
      <c r="S160" s="242"/>
      <c r="T160" s="243"/>
      <c r="AT160" s="244" t="s">
        <v>176</v>
      </c>
      <c r="AU160" s="244" t="s">
        <v>92</v>
      </c>
      <c r="AV160" s="13" t="s">
        <v>92</v>
      </c>
      <c r="AW160" s="13" t="s">
        <v>48</v>
      </c>
      <c r="AX160" s="13" t="s">
        <v>85</v>
      </c>
      <c r="AY160" s="244" t="s">
        <v>163</v>
      </c>
    </row>
    <row r="161" spans="2:65" s="1" customFormat="1" ht="22.5" customHeight="1">
      <c r="B161" s="43"/>
      <c r="C161" s="206" t="s">
        <v>245</v>
      </c>
      <c r="D161" s="206" t="s">
        <v>166</v>
      </c>
      <c r="E161" s="207" t="s">
        <v>463</v>
      </c>
      <c r="F161" s="208" t="s">
        <v>464</v>
      </c>
      <c r="G161" s="209" t="s">
        <v>198</v>
      </c>
      <c r="H161" s="210">
        <v>1404</v>
      </c>
      <c r="I161" s="211"/>
      <c r="J161" s="212">
        <f>ROUND(I161*H161,2)</f>
        <v>0</v>
      </c>
      <c r="K161" s="208" t="s">
        <v>170</v>
      </c>
      <c r="L161" s="63"/>
      <c r="M161" s="213" t="s">
        <v>50</v>
      </c>
      <c r="N161" s="214" t="s">
        <v>56</v>
      </c>
      <c r="O161" s="44"/>
      <c r="P161" s="215">
        <f>O161*H161</f>
        <v>0</v>
      </c>
      <c r="Q161" s="215">
        <v>0</v>
      </c>
      <c r="R161" s="215">
        <f>Q161*H161</f>
        <v>0</v>
      </c>
      <c r="S161" s="215">
        <v>0</v>
      </c>
      <c r="T161" s="216">
        <f>S161*H161</f>
        <v>0</v>
      </c>
      <c r="AR161" s="25" t="s">
        <v>120</v>
      </c>
      <c r="AT161" s="25" t="s">
        <v>166</v>
      </c>
      <c r="AU161" s="25" t="s">
        <v>92</v>
      </c>
      <c r="AY161" s="25" t="s">
        <v>163</v>
      </c>
      <c r="BE161" s="217">
        <f>IF(N161="základní",J161,0)</f>
        <v>0</v>
      </c>
      <c r="BF161" s="217">
        <f>IF(N161="snížená",J161,0)</f>
        <v>0</v>
      </c>
      <c r="BG161" s="217">
        <f>IF(N161="zákl. přenesená",J161,0)</f>
        <v>0</v>
      </c>
      <c r="BH161" s="217">
        <f>IF(N161="sníž. přenesená",J161,0)</f>
        <v>0</v>
      </c>
      <c r="BI161" s="217">
        <f>IF(N161="nulová",J161,0)</f>
        <v>0</v>
      </c>
      <c r="BJ161" s="25" t="s">
        <v>25</v>
      </c>
      <c r="BK161" s="217">
        <f>ROUND(I161*H161,2)</f>
        <v>0</v>
      </c>
      <c r="BL161" s="25" t="s">
        <v>120</v>
      </c>
      <c r="BM161" s="25" t="s">
        <v>465</v>
      </c>
    </row>
    <row r="162" spans="2:65" s="1" customFormat="1" ht="27">
      <c r="B162" s="43"/>
      <c r="C162" s="65"/>
      <c r="D162" s="218" t="s">
        <v>172</v>
      </c>
      <c r="E162" s="65"/>
      <c r="F162" s="219" t="s">
        <v>466</v>
      </c>
      <c r="G162" s="65"/>
      <c r="H162" s="65"/>
      <c r="I162" s="174"/>
      <c r="J162" s="65"/>
      <c r="K162" s="65"/>
      <c r="L162" s="63"/>
      <c r="M162" s="220"/>
      <c r="N162" s="44"/>
      <c r="O162" s="44"/>
      <c r="P162" s="44"/>
      <c r="Q162" s="44"/>
      <c r="R162" s="44"/>
      <c r="S162" s="44"/>
      <c r="T162" s="80"/>
      <c r="AT162" s="25" t="s">
        <v>172</v>
      </c>
      <c r="AU162" s="25" t="s">
        <v>92</v>
      </c>
    </row>
    <row r="163" spans="2:65" s="1" customFormat="1" ht="121.5">
      <c r="B163" s="43"/>
      <c r="C163" s="65"/>
      <c r="D163" s="218" t="s">
        <v>174</v>
      </c>
      <c r="E163" s="65"/>
      <c r="F163" s="221" t="s">
        <v>467</v>
      </c>
      <c r="G163" s="65"/>
      <c r="H163" s="65"/>
      <c r="I163" s="174"/>
      <c r="J163" s="65"/>
      <c r="K163" s="65"/>
      <c r="L163" s="63"/>
      <c r="M163" s="220"/>
      <c r="N163" s="44"/>
      <c r="O163" s="44"/>
      <c r="P163" s="44"/>
      <c r="Q163" s="44"/>
      <c r="R163" s="44"/>
      <c r="S163" s="44"/>
      <c r="T163" s="80"/>
      <c r="AT163" s="25" t="s">
        <v>174</v>
      </c>
      <c r="AU163" s="25" t="s">
        <v>92</v>
      </c>
    </row>
    <row r="164" spans="2:65" s="12" customFormat="1" ht="13.5">
      <c r="B164" s="222"/>
      <c r="C164" s="223"/>
      <c r="D164" s="218" t="s">
        <v>176</v>
      </c>
      <c r="E164" s="224" t="s">
        <v>50</v>
      </c>
      <c r="F164" s="225" t="s">
        <v>847</v>
      </c>
      <c r="G164" s="223"/>
      <c r="H164" s="226" t="s">
        <v>50</v>
      </c>
      <c r="I164" s="227"/>
      <c r="J164" s="223"/>
      <c r="K164" s="223"/>
      <c r="L164" s="228"/>
      <c r="M164" s="229"/>
      <c r="N164" s="230"/>
      <c r="O164" s="230"/>
      <c r="P164" s="230"/>
      <c r="Q164" s="230"/>
      <c r="R164" s="230"/>
      <c r="S164" s="230"/>
      <c r="T164" s="231"/>
      <c r="AT164" s="232" t="s">
        <v>176</v>
      </c>
      <c r="AU164" s="232" t="s">
        <v>92</v>
      </c>
      <c r="AV164" s="12" t="s">
        <v>25</v>
      </c>
      <c r="AW164" s="12" t="s">
        <v>48</v>
      </c>
      <c r="AX164" s="12" t="s">
        <v>85</v>
      </c>
      <c r="AY164" s="232" t="s">
        <v>163</v>
      </c>
    </row>
    <row r="165" spans="2:65" s="13" customFormat="1" ht="13.5">
      <c r="B165" s="233"/>
      <c r="C165" s="234"/>
      <c r="D165" s="235" t="s">
        <v>176</v>
      </c>
      <c r="E165" s="236" t="s">
        <v>50</v>
      </c>
      <c r="F165" s="237" t="s">
        <v>855</v>
      </c>
      <c r="G165" s="234"/>
      <c r="H165" s="238">
        <v>1404</v>
      </c>
      <c r="I165" s="239"/>
      <c r="J165" s="234"/>
      <c r="K165" s="234"/>
      <c r="L165" s="240"/>
      <c r="M165" s="241"/>
      <c r="N165" s="242"/>
      <c r="O165" s="242"/>
      <c r="P165" s="242"/>
      <c r="Q165" s="242"/>
      <c r="R165" s="242"/>
      <c r="S165" s="242"/>
      <c r="T165" s="243"/>
      <c r="AT165" s="244" t="s">
        <v>176</v>
      </c>
      <c r="AU165" s="244" t="s">
        <v>92</v>
      </c>
      <c r="AV165" s="13" t="s">
        <v>92</v>
      </c>
      <c r="AW165" s="13" t="s">
        <v>48</v>
      </c>
      <c r="AX165" s="13" t="s">
        <v>85</v>
      </c>
      <c r="AY165" s="244" t="s">
        <v>163</v>
      </c>
    </row>
    <row r="166" spans="2:65" s="1" customFormat="1" ht="22.5" customHeight="1">
      <c r="B166" s="43"/>
      <c r="C166" s="206" t="s">
        <v>251</v>
      </c>
      <c r="D166" s="206" t="s">
        <v>166</v>
      </c>
      <c r="E166" s="207" t="s">
        <v>469</v>
      </c>
      <c r="F166" s="208" t="s">
        <v>470</v>
      </c>
      <c r="G166" s="209" t="s">
        <v>198</v>
      </c>
      <c r="H166" s="210">
        <v>1404</v>
      </c>
      <c r="I166" s="211"/>
      <c r="J166" s="212">
        <f>ROUND(I166*H166,2)</f>
        <v>0</v>
      </c>
      <c r="K166" s="208" t="s">
        <v>170</v>
      </c>
      <c r="L166" s="63"/>
      <c r="M166" s="213" t="s">
        <v>50</v>
      </c>
      <c r="N166" s="214" t="s">
        <v>56</v>
      </c>
      <c r="O166" s="44"/>
      <c r="P166" s="215">
        <f>O166*H166</f>
        <v>0</v>
      </c>
      <c r="Q166" s="215">
        <v>0</v>
      </c>
      <c r="R166" s="215">
        <f>Q166*H166</f>
        <v>0</v>
      </c>
      <c r="S166" s="215">
        <v>0</v>
      </c>
      <c r="T166" s="216">
        <f>S166*H166</f>
        <v>0</v>
      </c>
      <c r="AR166" s="25" t="s">
        <v>120</v>
      </c>
      <c r="AT166" s="25" t="s">
        <v>166</v>
      </c>
      <c r="AU166" s="25" t="s">
        <v>92</v>
      </c>
      <c r="AY166" s="25" t="s">
        <v>163</v>
      </c>
      <c r="BE166" s="217">
        <f>IF(N166="základní",J166,0)</f>
        <v>0</v>
      </c>
      <c r="BF166" s="217">
        <f>IF(N166="snížená",J166,0)</f>
        <v>0</v>
      </c>
      <c r="BG166" s="217">
        <f>IF(N166="zákl. přenesená",J166,0)</f>
        <v>0</v>
      </c>
      <c r="BH166" s="217">
        <f>IF(N166="sníž. přenesená",J166,0)</f>
        <v>0</v>
      </c>
      <c r="BI166" s="217">
        <f>IF(N166="nulová",J166,0)</f>
        <v>0</v>
      </c>
      <c r="BJ166" s="25" t="s">
        <v>25</v>
      </c>
      <c r="BK166" s="217">
        <f>ROUND(I166*H166,2)</f>
        <v>0</v>
      </c>
      <c r="BL166" s="25" t="s">
        <v>120</v>
      </c>
      <c r="BM166" s="25" t="s">
        <v>471</v>
      </c>
    </row>
    <row r="167" spans="2:65" s="1" customFormat="1" ht="27">
      <c r="B167" s="43"/>
      <c r="C167" s="65"/>
      <c r="D167" s="218" t="s">
        <v>172</v>
      </c>
      <c r="E167" s="65"/>
      <c r="F167" s="219" t="s">
        <v>472</v>
      </c>
      <c r="G167" s="65"/>
      <c r="H167" s="65"/>
      <c r="I167" s="174"/>
      <c r="J167" s="65"/>
      <c r="K167" s="65"/>
      <c r="L167" s="63"/>
      <c r="M167" s="220"/>
      <c r="N167" s="44"/>
      <c r="O167" s="44"/>
      <c r="P167" s="44"/>
      <c r="Q167" s="44"/>
      <c r="R167" s="44"/>
      <c r="S167" s="44"/>
      <c r="T167" s="80"/>
      <c r="AT167" s="25" t="s">
        <v>172</v>
      </c>
      <c r="AU167" s="25" t="s">
        <v>92</v>
      </c>
    </row>
    <row r="168" spans="2:65" s="1" customFormat="1" ht="121.5">
      <c r="B168" s="43"/>
      <c r="C168" s="65"/>
      <c r="D168" s="218" t="s">
        <v>174</v>
      </c>
      <c r="E168" s="65"/>
      <c r="F168" s="221" t="s">
        <v>467</v>
      </c>
      <c r="G168" s="65"/>
      <c r="H168" s="65"/>
      <c r="I168" s="174"/>
      <c r="J168" s="65"/>
      <c r="K168" s="65"/>
      <c r="L168" s="63"/>
      <c r="M168" s="220"/>
      <c r="N168" s="44"/>
      <c r="O168" s="44"/>
      <c r="P168" s="44"/>
      <c r="Q168" s="44"/>
      <c r="R168" s="44"/>
      <c r="S168" s="44"/>
      <c r="T168" s="80"/>
      <c r="AT168" s="25" t="s">
        <v>174</v>
      </c>
      <c r="AU168" s="25" t="s">
        <v>92</v>
      </c>
    </row>
    <row r="169" spans="2:65" s="12" customFormat="1" ht="13.5">
      <c r="B169" s="222"/>
      <c r="C169" s="223"/>
      <c r="D169" s="218" t="s">
        <v>176</v>
      </c>
      <c r="E169" s="224" t="s">
        <v>50</v>
      </c>
      <c r="F169" s="225" t="s">
        <v>852</v>
      </c>
      <c r="G169" s="223"/>
      <c r="H169" s="226" t="s">
        <v>50</v>
      </c>
      <c r="I169" s="227"/>
      <c r="J169" s="223"/>
      <c r="K169" s="223"/>
      <c r="L169" s="228"/>
      <c r="M169" s="229"/>
      <c r="N169" s="230"/>
      <c r="O169" s="230"/>
      <c r="P169" s="230"/>
      <c r="Q169" s="230"/>
      <c r="R169" s="230"/>
      <c r="S169" s="230"/>
      <c r="T169" s="231"/>
      <c r="AT169" s="232" t="s">
        <v>176</v>
      </c>
      <c r="AU169" s="232" t="s">
        <v>92</v>
      </c>
      <c r="AV169" s="12" t="s">
        <v>25</v>
      </c>
      <c r="AW169" s="12" t="s">
        <v>48</v>
      </c>
      <c r="AX169" s="12" t="s">
        <v>85</v>
      </c>
      <c r="AY169" s="232" t="s">
        <v>163</v>
      </c>
    </row>
    <row r="170" spans="2:65" s="13" customFormat="1" ht="13.5">
      <c r="B170" s="233"/>
      <c r="C170" s="234"/>
      <c r="D170" s="235" t="s">
        <v>176</v>
      </c>
      <c r="E170" s="236" t="s">
        <v>50</v>
      </c>
      <c r="F170" s="237" t="s">
        <v>855</v>
      </c>
      <c r="G170" s="234"/>
      <c r="H170" s="238">
        <v>1404</v>
      </c>
      <c r="I170" s="239"/>
      <c r="J170" s="234"/>
      <c r="K170" s="234"/>
      <c r="L170" s="240"/>
      <c r="M170" s="241"/>
      <c r="N170" s="242"/>
      <c r="O170" s="242"/>
      <c r="P170" s="242"/>
      <c r="Q170" s="242"/>
      <c r="R170" s="242"/>
      <c r="S170" s="242"/>
      <c r="T170" s="243"/>
      <c r="AT170" s="244" t="s">
        <v>176</v>
      </c>
      <c r="AU170" s="244" t="s">
        <v>92</v>
      </c>
      <c r="AV170" s="13" t="s">
        <v>92</v>
      </c>
      <c r="AW170" s="13" t="s">
        <v>48</v>
      </c>
      <c r="AX170" s="13" t="s">
        <v>85</v>
      </c>
      <c r="AY170" s="244" t="s">
        <v>163</v>
      </c>
    </row>
    <row r="171" spans="2:65" s="1" customFormat="1" ht="22.5" customHeight="1">
      <c r="B171" s="43"/>
      <c r="C171" s="248" t="s">
        <v>226</v>
      </c>
      <c r="D171" s="248" t="s">
        <v>239</v>
      </c>
      <c r="E171" s="249" t="s">
        <v>473</v>
      </c>
      <c r="F171" s="250" t="s">
        <v>474</v>
      </c>
      <c r="G171" s="251" t="s">
        <v>169</v>
      </c>
      <c r="H171" s="252">
        <v>494.7</v>
      </c>
      <c r="I171" s="253"/>
      <c r="J171" s="254">
        <f>ROUND(I171*H171,2)</f>
        <v>0</v>
      </c>
      <c r="K171" s="250" t="s">
        <v>50</v>
      </c>
      <c r="L171" s="255"/>
      <c r="M171" s="256" t="s">
        <v>50</v>
      </c>
      <c r="N171" s="257" t="s">
        <v>56</v>
      </c>
      <c r="O171" s="44"/>
      <c r="P171" s="215">
        <f>O171*H171</f>
        <v>0</v>
      </c>
      <c r="Q171" s="215">
        <v>0</v>
      </c>
      <c r="R171" s="215">
        <f>Q171*H171</f>
        <v>0</v>
      </c>
      <c r="S171" s="215">
        <v>0</v>
      </c>
      <c r="T171" s="216">
        <f>S171*H171</f>
        <v>0</v>
      </c>
      <c r="AR171" s="25" t="s">
        <v>218</v>
      </c>
      <c r="AT171" s="25" t="s">
        <v>239</v>
      </c>
      <c r="AU171" s="25" t="s">
        <v>92</v>
      </c>
      <c r="AY171" s="25" t="s">
        <v>163</v>
      </c>
      <c r="BE171" s="217">
        <f>IF(N171="základní",J171,0)</f>
        <v>0</v>
      </c>
      <c r="BF171" s="217">
        <f>IF(N171="snížená",J171,0)</f>
        <v>0</v>
      </c>
      <c r="BG171" s="217">
        <f>IF(N171="zákl. přenesená",J171,0)</f>
        <v>0</v>
      </c>
      <c r="BH171" s="217">
        <f>IF(N171="sníž. přenesená",J171,0)</f>
        <v>0</v>
      </c>
      <c r="BI171" s="217">
        <f>IF(N171="nulová",J171,0)</f>
        <v>0</v>
      </c>
      <c r="BJ171" s="25" t="s">
        <v>25</v>
      </c>
      <c r="BK171" s="217">
        <f>ROUND(I171*H171,2)</f>
        <v>0</v>
      </c>
      <c r="BL171" s="25" t="s">
        <v>120</v>
      </c>
      <c r="BM171" s="25" t="s">
        <v>475</v>
      </c>
    </row>
    <row r="172" spans="2:65" s="1" customFormat="1" ht="13.5">
      <c r="B172" s="43"/>
      <c r="C172" s="65"/>
      <c r="D172" s="218" t="s">
        <v>172</v>
      </c>
      <c r="E172" s="65"/>
      <c r="F172" s="219" t="s">
        <v>476</v>
      </c>
      <c r="G172" s="65"/>
      <c r="H172" s="65"/>
      <c r="I172" s="174"/>
      <c r="J172" s="65"/>
      <c r="K172" s="65"/>
      <c r="L172" s="63"/>
      <c r="M172" s="220"/>
      <c r="N172" s="44"/>
      <c r="O172" s="44"/>
      <c r="P172" s="44"/>
      <c r="Q172" s="44"/>
      <c r="R172" s="44"/>
      <c r="S172" s="44"/>
      <c r="T172" s="80"/>
      <c r="AT172" s="25" t="s">
        <v>172</v>
      </c>
      <c r="AU172" s="25" t="s">
        <v>92</v>
      </c>
    </row>
    <row r="173" spans="2:65" s="12" customFormat="1" ht="13.5">
      <c r="B173" s="222"/>
      <c r="C173" s="223"/>
      <c r="D173" s="218" t="s">
        <v>176</v>
      </c>
      <c r="E173" s="224" t="s">
        <v>50</v>
      </c>
      <c r="F173" s="225" t="s">
        <v>847</v>
      </c>
      <c r="G173" s="223"/>
      <c r="H173" s="226" t="s">
        <v>50</v>
      </c>
      <c r="I173" s="227"/>
      <c r="J173" s="223"/>
      <c r="K173" s="223"/>
      <c r="L173" s="228"/>
      <c r="M173" s="229"/>
      <c r="N173" s="230"/>
      <c r="O173" s="230"/>
      <c r="P173" s="230"/>
      <c r="Q173" s="230"/>
      <c r="R173" s="230"/>
      <c r="S173" s="230"/>
      <c r="T173" s="231"/>
      <c r="AT173" s="232" t="s">
        <v>176</v>
      </c>
      <c r="AU173" s="232" t="s">
        <v>92</v>
      </c>
      <c r="AV173" s="12" t="s">
        <v>25</v>
      </c>
      <c r="AW173" s="12" t="s">
        <v>48</v>
      </c>
      <c r="AX173" s="12" t="s">
        <v>85</v>
      </c>
      <c r="AY173" s="232" t="s">
        <v>163</v>
      </c>
    </row>
    <row r="174" spans="2:65" s="13" customFormat="1" ht="13.5">
      <c r="B174" s="233"/>
      <c r="C174" s="234"/>
      <c r="D174" s="218" t="s">
        <v>176</v>
      </c>
      <c r="E174" s="245" t="s">
        <v>50</v>
      </c>
      <c r="F174" s="246" t="s">
        <v>854</v>
      </c>
      <c r="G174" s="234"/>
      <c r="H174" s="247">
        <v>73.5</v>
      </c>
      <c r="I174" s="239"/>
      <c r="J174" s="234"/>
      <c r="K174" s="234"/>
      <c r="L174" s="240"/>
      <c r="M174" s="241"/>
      <c r="N174" s="242"/>
      <c r="O174" s="242"/>
      <c r="P174" s="242"/>
      <c r="Q174" s="242"/>
      <c r="R174" s="242"/>
      <c r="S174" s="242"/>
      <c r="T174" s="243"/>
      <c r="AT174" s="244" t="s">
        <v>176</v>
      </c>
      <c r="AU174" s="244" t="s">
        <v>92</v>
      </c>
      <c r="AV174" s="13" t="s">
        <v>92</v>
      </c>
      <c r="AW174" s="13" t="s">
        <v>48</v>
      </c>
      <c r="AX174" s="13" t="s">
        <v>85</v>
      </c>
      <c r="AY174" s="244" t="s">
        <v>163</v>
      </c>
    </row>
    <row r="175" spans="2:65" s="12" customFormat="1" ht="13.5">
      <c r="B175" s="222"/>
      <c r="C175" s="223"/>
      <c r="D175" s="218" t="s">
        <v>176</v>
      </c>
      <c r="E175" s="224" t="s">
        <v>50</v>
      </c>
      <c r="F175" s="225" t="s">
        <v>852</v>
      </c>
      <c r="G175" s="223"/>
      <c r="H175" s="226" t="s">
        <v>50</v>
      </c>
      <c r="I175" s="227"/>
      <c r="J175" s="223"/>
      <c r="K175" s="223"/>
      <c r="L175" s="228"/>
      <c r="M175" s="229"/>
      <c r="N175" s="230"/>
      <c r="O175" s="230"/>
      <c r="P175" s="230"/>
      <c r="Q175" s="230"/>
      <c r="R175" s="230"/>
      <c r="S175" s="230"/>
      <c r="T175" s="231"/>
      <c r="AT175" s="232" t="s">
        <v>176</v>
      </c>
      <c r="AU175" s="232" t="s">
        <v>92</v>
      </c>
      <c r="AV175" s="12" t="s">
        <v>25</v>
      </c>
      <c r="AW175" s="12" t="s">
        <v>48</v>
      </c>
      <c r="AX175" s="12" t="s">
        <v>85</v>
      </c>
      <c r="AY175" s="232" t="s">
        <v>163</v>
      </c>
    </row>
    <row r="176" spans="2:65" s="13" customFormat="1" ht="13.5">
      <c r="B176" s="233"/>
      <c r="C176" s="234"/>
      <c r="D176" s="235" t="s">
        <v>176</v>
      </c>
      <c r="E176" s="236" t="s">
        <v>50</v>
      </c>
      <c r="F176" s="237" t="s">
        <v>853</v>
      </c>
      <c r="G176" s="234"/>
      <c r="H176" s="238">
        <v>421.2</v>
      </c>
      <c r="I176" s="239"/>
      <c r="J176" s="234"/>
      <c r="K176" s="234"/>
      <c r="L176" s="240"/>
      <c r="M176" s="241"/>
      <c r="N176" s="242"/>
      <c r="O176" s="242"/>
      <c r="P176" s="242"/>
      <c r="Q176" s="242"/>
      <c r="R176" s="242"/>
      <c r="S176" s="242"/>
      <c r="T176" s="243"/>
      <c r="AT176" s="244" t="s">
        <v>176</v>
      </c>
      <c r="AU176" s="244" t="s">
        <v>92</v>
      </c>
      <c r="AV176" s="13" t="s">
        <v>92</v>
      </c>
      <c r="AW176" s="13" t="s">
        <v>48</v>
      </c>
      <c r="AX176" s="13" t="s">
        <v>85</v>
      </c>
      <c r="AY176" s="244" t="s">
        <v>163</v>
      </c>
    </row>
    <row r="177" spans="2:65" s="1" customFormat="1" ht="22.5" customHeight="1">
      <c r="B177" s="43"/>
      <c r="C177" s="206" t="s">
        <v>10</v>
      </c>
      <c r="D177" s="206" t="s">
        <v>166</v>
      </c>
      <c r="E177" s="207" t="s">
        <v>478</v>
      </c>
      <c r="F177" s="208" t="s">
        <v>479</v>
      </c>
      <c r="G177" s="209" t="s">
        <v>198</v>
      </c>
      <c r="H177" s="210">
        <v>1404</v>
      </c>
      <c r="I177" s="211"/>
      <c r="J177" s="212">
        <f>ROUND(I177*H177,2)</f>
        <v>0</v>
      </c>
      <c r="K177" s="208" t="s">
        <v>170</v>
      </c>
      <c r="L177" s="63"/>
      <c r="M177" s="213" t="s">
        <v>50</v>
      </c>
      <c r="N177" s="214" t="s">
        <v>56</v>
      </c>
      <c r="O177" s="44"/>
      <c r="P177" s="215">
        <f>O177*H177</f>
        <v>0</v>
      </c>
      <c r="Q177" s="215">
        <v>0</v>
      </c>
      <c r="R177" s="215">
        <f>Q177*H177</f>
        <v>0</v>
      </c>
      <c r="S177" s="215">
        <v>0</v>
      </c>
      <c r="T177" s="216">
        <f>S177*H177</f>
        <v>0</v>
      </c>
      <c r="AR177" s="25" t="s">
        <v>120</v>
      </c>
      <c r="AT177" s="25" t="s">
        <v>166</v>
      </c>
      <c r="AU177" s="25" t="s">
        <v>92</v>
      </c>
      <c r="AY177" s="25" t="s">
        <v>163</v>
      </c>
      <c r="BE177" s="217">
        <f>IF(N177="základní",J177,0)</f>
        <v>0</v>
      </c>
      <c r="BF177" s="217">
        <f>IF(N177="snížená",J177,0)</f>
        <v>0</v>
      </c>
      <c r="BG177" s="217">
        <f>IF(N177="zákl. přenesená",J177,0)</f>
        <v>0</v>
      </c>
      <c r="BH177" s="217">
        <f>IF(N177="sníž. přenesená",J177,0)</f>
        <v>0</v>
      </c>
      <c r="BI177" s="217">
        <f>IF(N177="nulová",J177,0)</f>
        <v>0</v>
      </c>
      <c r="BJ177" s="25" t="s">
        <v>25</v>
      </c>
      <c r="BK177" s="217">
        <f>ROUND(I177*H177,2)</f>
        <v>0</v>
      </c>
      <c r="BL177" s="25" t="s">
        <v>120</v>
      </c>
      <c r="BM177" s="25" t="s">
        <v>480</v>
      </c>
    </row>
    <row r="178" spans="2:65" s="1" customFormat="1" ht="27">
      <c r="B178" s="43"/>
      <c r="C178" s="65"/>
      <c r="D178" s="218" t="s">
        <v>172</v>
      </c>
      <c r="E178" s="65"/>
      <c r="F178" s="219" t="s">
        <v>481</v>
      </c>
      <c r="G178" s="65"/>
      <c r="H178" s="65"/>
      <c r="I178" s="174"/>
      <c r="J178" s="65"/>
      <c r="K178" s="65"/>
      <c r="L178" s="63"/>
      <c r="M178" s="220"/>
      <c r="N178" s="44"/>
      <c r="O178" s="44"/>
      <c r="P178" s="44"/>
      <c r="Q178" s="44"/>
      <c r="R178" s="44"/>
      <c r="S178" s="44"/>
      <c r="T178" s="80"/>
      <c r="AT178" s="25" t="s">
        <v>172</v>
      </c>
      <c r="AU178" s="25" t="s">
        <v>92</v>
      </c>
    </row>
    <row r="179" spans="2:65" s="1" customFormat="1" ht="121.5">
      <c r="B179" s="43"/>
      <c r="C179" s="65"/>
      <c r="D179" s="218" t="s">
        <v>174</v>
      </c>
      <c r="E179" s="65"/>
      <c r="F179" s="221" t="s">
        <v>482</v>
      </c>
      <c r="G179" s="65"/>
      <c r="H179" s="65"/>
      <c r="I179" s="174"/>
      <c r="J179" s="65"/>
      <c r="K179" s="65"/>
      <c r="L179" s="63"/>
      <c r="M179" s="220"/>
      <c r="N179" s="44"/>
      <c r="O179" s="44"/>
      <c r="P179" s="44"/>
      <c r="Q179" s="44"/>
      <c r="R179" s="44"/>
      <c r="S179" s="44"/>
      <c r="T179" s="80"/>
      <c r="AT179" s="25" t="s">
        <v>174</v>
      </c>
      <c r="AU179" s="25" t="s">
        <v>92</v>
      </c>
    </row>
    <row r="180" spans="2:65" s="12" customFormat="1" ht="13.5">
      <c r="B180" s="222"/>
      <c r="C180" s="223"/>
      <c r="D180" s="218" t="s">
        <v>176</v>
      </c>
      <c r="E180" s="224" t="s">
        <v>50</v>
      </c>
      <c r="F180" s="225" t="s">
        <v>847</v>
      </c>
      <c r="G180" s="223"/>
      <c r="H180" s="226" t="s">
        <v>50</v>
      </c>
      <c r="I180" s="227"/>
      <c r="J180" s="223"/>
      <c r="K180" s="223"/>
      <c r="L180" s="228"/>
      <c r="M180" s="229"/>
      <c r="N180" s="230"/>
      <c r="O180" s="230"/>
      <c r="P180" s="230"/>
      <c r="Q180" s="230"/>
      <c r="R180" s="230"/>
      <c r="S180" s="230"/>
      <c r="T180" s="231"/>
      <c r="AT180" s="232" t="s">
        <v>176</v>
      </c>
      <c r="AU180" s="232" t="s">
        <v>92</v>
      </c>
      <c r="AV180" s="12" t="s">
        <v>25</v>
      </c>
      <c r="AW180" s="12" t="s">
        <v>48</v>
      </c>
      <c r="AX180" s="12" t="s">
        <v>85</v>
      </c>
      <c r="AY180" s="232" t="s">
        <v>163</v>
      </c>
    </row>
    <row r="181" spans="2:65" s="13" customFormat="1" ht="13.5">
      <c r="B181" s="233"/>
      <c r="C181" s="234"/>
      <c r="D181" s="235" t="s">
        <v>176</v>
      </c>
      <c r="E181" s="236" t="s">
        <v>50</v>
      </c>
      <c r="F181" s="237" t="s">
        <v>855</v>
      </c>
      <c r="G181" s="234"/>
      <c r="H181" s="238">
        <v>1404</v>
      </c>
      <c r="I181" s="239"/>
      <c r="J181" s="234"/>
      <c r="K181" s="234"/>
      <c r="L181" s="240"/>
      <c r="M181" s="241"/>
      <c r="N181" s="242"/>
      <c r="O181" s="242"/>
      <c r="P181" s="242"/>
      <c r="Q181" s="242"/>
      <c r="R181" s="242"/>
      <c r="S181" s="242"/>
      <c r="T181" s="243"/>
      <c r="AT181" s="244" t="s">
        <v>176</v>
      </c>
      <c r="AU181" s="244" t="s">
        <v>92</v>
      </c>
      <c r="AV181" s="13" t="s">
        <v>92</v>
      </c>
      <c r="AW181" s="13" t="s">
        <v>48</v>
      </c>
      <c r="AX181" s="13" t="s">
        <v>85</v>
      </c>
      <c r="AY181" s="244" t="s">
        <v>163</v>
      </c>
    </row>
    <row r="182" spans="2:65" s="1" customFormat="1" ht="22.5" customHeight="1">
      <c r="B182" s="43"/>
      <c r="C182" s="248" t="s">
        <v>269</v>
      </c>
      <c r="D182" s="248" t="s">
        <v>239</v>
      </c>
      <c r="E182" s="249" t="s">
        <v>483</v>
      </c>
      <c r="F182" s="250" t="s">
        <v>484</v>
      </c>
      <c r="G182" s="251" t="s">
        <v>485</v>
      </c>
      <c r="H182" s="252">
        <v>21.06</v>
      </c>
      <c r="I182" s="253"/>
      <c r="J182" s="254">
        <f>ROUND(I182*H182,2)</f>
        <v>0</v>
      </c>
      <c r="K182" s="250" t="s">
        <v>170</v>
      </c>
      <c r="L182" s="255"/>
      <c r="M182" s="256" t="s">
        <v>50</v>
      </c>
      <c r="N182" s="257" t="s">
        <v>56</v>
      </c>
      <c r="O182" s="44"/>
      <c r="P182" s="215">
        <f>O182*H182</f>
        <v>0</v>
      </c>
      <c r="Q182" s="215">
        <v>1E-3</v>
      </c>
      <c r="R182" s="215">
        <f>Q182*H182</f>
        <v>2.1059999999999999E-2</v>
      </c>
      <c r="S182" s="215">
        <v>0</v>
      </c>
      <c r="T182" s="216">
        <f>S182*H182</f>
        <v>0</v>
      </c>
      <c r="AR182" s="25" t="s">
        <v>218</v>
      </c>
      <c r="AT182" s="25" t="s">
        <v>239</v>
      </c>
      <c r="AU182" s="25" t="s">
        <v>92</v>
      </c>
      <c r="AY182" s="25" t="s">
        <v>163</v>
      </c>
      <c r="BE182" s="217">
        <f>IF(N182="základní",J182,0)</f>
        <v>0</v>
      </c>
      <c r="BF182" s="217">
        <f>IF(N182="snížená",J182,0)</f>
        <v>0</v>
      </c>
      <c r="BG182" s="217">
        <f>IF(N182="zákl. přenesená",J182,0)</f>
        <v>0</v>
      </c>
      <c r="BH182" s="217">
        <f>IF(N182="sníž. přenesená",J182,0)</f>
        <v>0</v>
      </c>
      <c r="BI182" s="217">
        <f>IF(N182="nulová",J182,0)</f>
        <v>0</v>
      </c>
      <c r="BJ182" s="25" t="s">
        <v>25</v>
      </c>
      <c r="BK182" s="217">
        <f>ROUND(I182*H182,2)</f>
        <v>0</v>
      </c>
      <c r="BL182" s="25" t="s">
        <v>120</v>
      </c>
      <c r="BM182" s="25" t="s">
        <v>486</v>
      </c>
    </row>
    <row r="183" spans="2:65" s="1" customFormat="1" ht="13.5">
      <c r="B183" s="43"/>
      <c r="C183" s="65"/>
      <c r="D183" s="218" t="s">
        <v>172</v>
      </c>
      <c r="E183" s="65"/>
      <c r="F183" s="219" t="s">
        <v>484</v>
      </c>
      <c r="G183" s="65"/>
      <c r="H183" s="65"/>
      <c r="I183" s="174"/>
      <c r="J183" s="65"/>
      <c r="K183" s="65"/>
      <c r="L183" s="63"/>
      <c r="M183" s="220"/>
      <c r="N183" s="44"/>
      <c r="O183" s="44"/>
      <c r="P183" s="44"/>
      <c r="Q183" s="44"/>
      <c r="R183" s="44"/>
      <c r="S183" s="44"/>
      <c r="T183" s="80"/>
      <c r="AT183" s="25" t="s">
        <v>172</v>
      </c>
      <c r="AU183" s="25" t="s">
        <v>92</v>
      </c>
    </row>
    <row r="184" spans="2:65" s="12" customFormat="1" ht="13.5">
      <c r="B184" s="222"/>
      <c r="C184" s="223"/>
      <c r="D184" s="218" t="s">
        <v>176</v>
      </c>
      <c r="E184" s="224" t="s">
        <v>50</v>
      </c>
      <c r="F184" s="225" t="s">
        <v>847</v>
      </c>
      <c r="G184" s="223"/>
      <c r="H184" s="226" t="s">
        <v>50</v>
      </c>
      <c r="I184" s="227"/>
      <c r="J184" s="223"/>
      <c r="K184" s="223"/>
      <c r="L184" s="228"/>
      <c r="M184" s="229"/>
      <c r="N184" s="230"/>
      <c r="O184" s="230"/>
      <c r="P184" s="230"/>
      <c r="Q184" s="230"/>
      <c r="R184" s="230"/>
      <c r="S184" s="230"/>
      <c r="T184" s="231"/>
      <c r="AT184" s="232" t="s">
        <v>176</v>
      </c>
      <c r="AU184" s="232" t="s">
        <v>92</v>
      </c>
      <c r="AV184" s="12" t="s">
        <v>25</v>
      </c>
      <c r="AW184" s="12" t="s">
        <v>48</v>
      </c>
      <c r="AX184" s="12" t="s">
        <v>85</v>
      </c>
      <c r="AY184" s="232" t="s">
        <v>163</v>
      </c>
    </row>
    <row r="185" spans="2:65" s="13" customFormat="1" ht="13.5">
      <c r="B185" s="233"/>
      <c r="C185" s="234"/>
      <c r="D185" s="235" t="s">
        <v>176</v>
      </c>
      <c r="E185" s="236" t="s">
        <v>50</v>
      </c>
      <c r="F185" s="237" t="s">
        <v>856</v>
      </c>
      <c r="G185" s="234"/>
      <c r="H185" s="238">
        <v>21.06</v>
      </c>
      <c r="I185" s="239"/>
      <c r="J185" s="234"/>
      <c r="K185" s="234"/>
      <c r="L185" s="240"/>
      <c r="M185" s="241"/>
      <c r="N185" s="242"/>
      <c r="O185" s="242"/>
      <c r="P185" s="242"/>
      <c r="Q185" s="242"/>
      <c r="R185" s="242"/>
      <c r="S185" s="242"/>
      <c r="T185" s="243"/>
      <c r="AT185" s="244" t="s">
        <v>176</v>
      </c>
      <c r="AU185" s="244" t="s">
        <v>92</v>
      </c>
      <c r="AV185" s="13" t="s">
        <v>92</v>
      </c>
      <c r="AW185" s="13" t="s">
        <v>48</v>
      </c>
      <c r="AX185" s="13" t="s">
        <v>85</v>
      </c>
      <c r="AY185" s="244" t="s">
        <v>163</v>
      </c>
    </row>
    <row r="186" spans="2:65" s="1" customFormat="1" ht="22.5" customHeight="1">
      <c r="B186" s="43"/>
      <c r="C186" s="206" t="s">
        <v>284</v>
      </c>
      <c r="D186" s="206" t="s">
        <v>166</v>
      </c>
      <c r="E186" s="207" t="s">
        <v>196</v>
      </c>
      <c r="F186" s="208" t="s">
        <v>197</v>
      </c>
      <c r="G186" s="209" t="s">
        <v>198</v>
      </c>
      <c r="H186" s="210">
        <v>1759</v>
      </c>
      <c r="I186" s="211"/>
      <c r="J186" s="212">
        <f>ROUND(I186*H186,2)</f>
        <v>0</v>
      </c>
      <c r="K186" s="208" t="s">
        <v>170</v>
      </c>
      <c r="L186" s="63"/>
      <c r="M186" s="213" t="s">
        <v>50</v>
      </c>
      <c r="N186" s="214" t="s">
        <v>56</v>
      </c>
      <c r="O186" s="44"/>
      <c r="P186" s="215">
        <f>O186*H186</f>
        <v>0</v>
      </c>
      <c r="Q186" s="215">
        <v>0</v>
      </c>
      <c r="R186" s="215">
        <f>Q186*H186</f>
        <v>0</v>
      </c>
      <c r="S186" s="215">
        <v>0</v>
      </c>
      <c r="T186" s="216">
        <f>S186*H186</f>
        <v>0</v>
      </c>
      <c r="AR186" s="25" t="s">
        <v>120</v>
      </c>
      <c r="AT186" s="25" t="s">
        <v>166</v>
      </c>
      <c r="AU186" s="25" t="s">
        <v>92</v>
      </c>
      <c r="AY186" s="25" t="s">
        <v>163</v>
      </c>
      <c r="BE186" s="217">
        <f>IF(N186="základní",J186,0)</f>
        <v>0</v>
      </c>
      <c r="BF186" s="217">
        <f>IF(N186="snížená",J186,0)</f>
        <v>0</v>
      </c>
      <c r="BG186" s="217">
        <f>IF(N186="zákl. přenesená",J186,0)</f>
        <v>0</v>
      </c>
      <c r="BH186" s="217">
        <f>IF(N186="sníž. přenesená",J186,0)</f>
        <v>0</v>
      </c>
      <c r="BI186" s="217">
        <f>IF(N186="nulová",J186,0)</f>
        <v>0</v>
      </c>
      <c r="BJ186" s="25" t="s">
        <v>25</v>
      </c>
      <c r="BK186" s="217">
        <f>ROUND(I186*H186,2)</f>
        <v>0</v>
      </c>
      <c r="BL186" s="25" t="s">
        <v>120</v>
      </c>
      <c r="BM186" s="25" t="s">
        <v>199</v>
      </c>
    </row>
    <row r="187" spans="2:65" s="1" customFormat="1" ht="13.5">
      <c r="B187" s="43"/>
      <c r="C187" s="65"/>
      <c r="D187" s="218" t="s">
        <v>172</v>
      </c>
      <c r="E187" s="65"/>
      <c r="F187" s="219" t="s">
        <v>200</v>
      </c>
      <c r="G187" s="65"/>
      <c r="H187" s="65"/>
      <c r="I187" s="174"/>
      <c r="J187" s="65"/>
      <c r="K187" s="65"/>
      <c r="L187" s="63"/>
      <c r="M187" s="220"/>
      <c r="N187" s="44"/>
      <c r="O187" s="44"/>
      <c r="P187" s="44"/>
      <c r="Q187" s="44"/>
      <c r="R187" s="44"/>
      <c r="S187" s="44"/>
      <c r="T187" s="80"/>
      <c r="AT187" s="25" t="s">
        <v>172</v>
      </c>
      <c r="AU187" s="25" t="s">
        <v>92</v>
      </c>
    </row>
    <row r="188" spans="2:65" s="1" customFormat="1" ht="175.5">
      <c r="B188" s="43"/>
      <c r="C188" s="65"/>
      <c r="D188" s="218" t="s">
        <v>174</v>
      </c>
      <c r="E188" s="65"/>
      <c r="F188" s="221" t="s">
        <v>201</v>
      </c>
      <c r="G188" s="65"/>
      <c r="H188" s="65"/>
      <c r="I188" s="174"/>
      <c r="J188" s="65"/>
      <c r="K188" s="65"/>
      <c r="L188" s="63"/>
      <c r="M188" s="220"/>
      <c r="N188" s="44"/>
      <c r="O188" s="44"/>
      <c r="P188" s="44"/>
      <c r="Q188" s="44"/>
      <c r="R188" s="44"/>
      <c r="S188" s="44"/>
      <c r="T188" s="80"/>
      <c r="AT188" s="25" t="s">
        <v>174</v>
      </c>
      <c r="AU188" s="25" t="s">
        <v>92</v>
      </c>
    </row>
    <row r="189" spans="2:65" s="12" customFormat="1" ht="13.5">
      <c r="B189" s="222"/>
      <c r="C189" s="223"/>
      <c r="D189" s="218" t="s">
        <v>176</v>
      </c>
      <c r="E189" s="224" t="s">
        <v>50</v>
      </c>
      <c r="F189" s="225" t="s">
        <v>458</v>
      </c>
      <c r="G189" s="223"/>
      <c r="H189" s="226" t="s">
        <v>50</v>
      </c>
      <c r="I189" s="227"/>
      <c r="J189" s="223"/>
      <c r="K189" s="223"/>
      <c r="L189" s="228"/>
      <c r="M189" s="229"/>
      <c r="N189" s="230"/>
      <c r="O189" s="230"/>
      <c r="P189" s="230"/>
      <c r="Q189" s="230"/>
      <c r="R189" s="230"/>
      <c r="S189" s="230"/>
      <c r="T189" s="231"/>
      <c r="AT189" s="232" t="s">
        <v>176</v>
      </c>
      <c r="AU189" s="232" t="s">
        <v>92</v>
      </c>
      <c r="AV189" s="12" t="s">
        <v>25</v>
      </c>
      <c r="AW189" s="12" t="s">
        <v>48</v>
      </c>
      <c r="AX189" s="12" t="s">
        <v>85</v>
      </c>
      <c r="AY189" s="232" t="s">
        <v>163</v>
      </c>
    </row>
    <row r="190" spans="2:65" s="13" customFormat="1" ht="13.5">
      <c r="B190" s="233"/>
      <c r="C190" s="234"/>
      <c r="D190" s="218" t="s">
        <v>176</v>
      </c>
      <c r="E190" s="245" t="s">
        <v>50</v>
      </c>
      <c r="F190" s="246" t="s">
        <v>326</v>
      </c>
      <c r="G190" s="234"/>
      <c r="H190" s="247">
        <v>23</v>
      </c>
      <c r="I190" s="239"/>
      <c r="J190" s="234"/>
      <c r="K190" s="234"/>
      <c r="L190" s="240"/>
      <c r="M190" s="241"/>
      <c r="N190" s="242"/>
      <c r="O190" s="242"/>
      <c r="P190" s="242"/>
      <c r="Q190" s="242"/>
      <c r="R190" s="242"/>
      <c r="S190" s="242"/>
      <c r="T190" s="243"/>
      <c r="AT190" s="244" t="s">
        <v>176</v>
      </c>
      <c r="AU190" s="244" t="s">
        <v>92</v>
      </c>
      <c r="AV190" s="13" t="s">
        <v>92</v>
      </c>
      <c r="AW190" s="13" t="s">
        <v>48</v>
      </c>
      <c r="AX190" s="13" t="s">
        <v>85</v>
      </c>
      <c r="AY190" s="244" t="s">
        <v>163</v>
      </c>
    </row>
    <row r="191" spans="2:65" s="12" customFormat="1" ht="13.5">
      <c r="B191" s="222"/>
      <c r="C191" s="223"/>
      <c r="D191" s="218" t="s">
        <v>176</v>
      </c>
      <c r="E191" s="224" t="s">
        <v>50</v>
      </c>
      <c r="F191" s="225" t="s">
        <v>599</v>
      </c>
      <c r="G191" s="223"/>
      <c r="H191" s="226" t="s">
        <v>50</v>
      </c>
      <c r="I191" s="227"/>
      <c r="J191" s="223"/>
      <c r="K191" s="223"/>
      <c r="L191" s="228"/>
      <c r="M191" s="229"/>
      <c r="N191" s="230"/>
      <c r="O191" s="230"/>
      <c r="P191" s="230"/>
      <c r="Q191" s="230"/>
      <c r="R191" s="230"/>
      <c r="S191" s="230"/>
      <c r="T191" s="231"/>
      <c r="AT191" s="232" t="s">
        <v>176</v>
      </c>
      <c r="AU191" s="232" t="s">
        <v>92</v>
      </c>
      <c r="AV191" s="12" t="s">
        <v>25</v>
      </c>
      <c r="AW191" s="12" t="s">
        <v>48</v>
      </c>
      <c r="AX191" s="12" t="s">
        <v>85</v>
      </c>
      <c r="AY191" s="232" t="s">
        <v>163</v>
      </c>
    </row>
    <row r="192" spans="2:65" s="13" customFormat="1" ht="13.5">
      <c r="B192" s="233"/>
      <c r="C192" s="234"/>
      <c r="D192" s="218" t="s">
        <v>176</v>
      </c>
      <c r="E192" s="245" t="s">
        <v>50</v>
      </c>
      <c r="F192" s="246" t="s">
        <v>857</v>
      </c>
      <c r="G192" s="234"/>
      <c r="H192" s="247">
        <v>351</v>
      </c>
      <c r="I192" s="239"/>
      <c r="J192" s="234"/>
      <c r="K192" s="234"/>
      <c r="L192" s="240"/>
      <c r="M192" s="241"/>
      <c r="N192" s="242"/>
      <c r="O192" s="242"/>
      <c r="P192" s="242"/>
      <c r="Q192" s="242"/>
      <c r="R192" s="242"/>
      <c r="S192" s="242"/>
      <c r="T192" s="243"/>
      <c r="AT192" s="244" t="s">
        <v>176</v>
      </c>
      <c r="AU192" s="244" t="s">
        <v>92</v>
      </c>
      <c r="AV192" s="13" t="s">
        <v>92</v>
      </c>
      <c r="AW192" s="13" t="s">
        <v>48</v>
      </c>
      <c r="AX192" s="13" t="s">
        <v>85</v>
      </c>
      <c r="AY192" s="244" t="s">
        <v>163</v>
      </c>
    </row>
    <row r="193" spans="2:65" s="12" customFormat="1" ht="13.5">
      <c r="B193" s="222"/>
      <c r="C193" s="223"/>
      <c r="D193" s="218" t="s">
        <v>176</v>
      </c>
      <c r="E193" s="224" t="s">
        <v>50</v>
      </c>
      <c r="F193" s="225" t="s">
        <v>858</v>
      </c>
      <c r="G193" s="223"/>
      <c r="H193" s="226" t="s">
        <v>50</v>
      </c>
      <c r="I193" s="227"/>
      <c r="J193" s="223"/>
      <c r="K193" s="223"/>
      <c r="L193" s="228"/>
      <c r="M193" s="229"/>
      <c r="N193" s="230"/>
      <c r="O193" s="230"/>
      <c r="P193" s="230"/>
      <c r="Q193" s="230"/>
      <c r="R193" s="230"/>
      <c r="S193" s="230"/>
      <c r="T193" s="231"/>
      <c r="AT193" s="232" t="s">
        <v>176</v>
      </c>
      <c r="AU193" s="232" t="s">
        <v>92</v>
      </c>
      <c r="AV193" s="12" t="s">
        <v>25</v>
      </c>
      <c r="AW193" s="12" t="s">
        <v>48</v>
      </c>
      <c r="AX193" s="12" t="s">
        <v>85</v>
      </c>
      <c r="AY193" s="232" t="s">
        <v>163</v>
      </c>
    </row>
    <row r="194" spans="2:65" s="13" customFormat="1" ht="13.5">
      <c r="B194" s="233"/>
      <c r="C194" s="234"/>
      <c r="D194" s="218" t="s">
        <v>176</v>
      </c>
      <c r="E194" s="245" t="s">
        <v>50</v>
      </c>
      <c r="F194" s="246" t="s">
        <v>859</v>
      </c>
      <c r="G194" s="234"/>
      <c r="H194" s="247">
        <v>941</v>
      </c>
      <c r="I194" s="239"/>
      <c r="J194" s="234"/>
      <c r="K194" s="234"/>
      <c r="L194" s="240"/>
      <c r="M194" s="241"/>
      <c r="N194" s="242"/>
      <c r="O194" s="242"/>
      <c r="P194" s="242"/>
      <c r="Q194" s="242"/>
      <c r="R194" s="242"/>
      <c r="S194" s="242"/>
      <c r="T194" s="243"/>
      <c r="AT194" s="244" t="s">
        <v>176</v>
      </c>
      <c r="AU194" s="244" t="s">
        <v>92</v>
      </c>
      <c r="AV194" s="13" t="s">
        <v>92</v>
      </c>
      <c r="AW194" s="13" t="s">
        <v>48</v>
      </c>
      <c r="AX194" s="13" t="s">
        <v>85</v>
      </c>
      <c r="AY194" s="244" t="s">
        <v>163</v>
      </c>
    </row>
    <row r="195" spans="2:65" s="12" customFormat="1" ht="13.5">
      <c r="B195" s="222"/>
      <c r="C195" s="223"/>
      <c r="D195" s="218" t="s">
        <v>176</v>
      </c>
      <c r="E195" s="224" t="s">
        <v>50</v>
      </c>
      <c r="F195" s="225" t="s">
        <v>860</v>
      </c>
      <c r="G195" s="223"/>
      <c r="H195" s="226" t="s">
        <v>50</v>
      </c>
      <c r="I195" s="227"/>
      <c r="J195" s="223"/>
      <c r="K195" s="223"/>
      <c r="L195" s="228"/>
      <c r="M195" s="229"/>
      <c r="N195" s="230"/>
      <c r="O195" s="230"/>
      <c r="P195" s="230"/>
      <c r="Q195" s="230"/>
      <c r="R195" s="230"/>
      <c r="S195" s="230"/>
      <c r="T195" s="231"/>
      <c r="AT195" s="232" t="s">
        <v>176</v>
      </c>
      <c r="AU195" s="232" t="s">
        <v>92</v>
      </c>
      <c r="AV195" s="12" t="s">
        <v>25</v>
      </c>
      <c r="AW195" s="12" t="s">
        <v>48</v>
      </c>
      <c r="AX195" s="12" t="s">
        <v>85</v>
      </c>
      <c r="AY195" s="232" t="s">
        <v>163</v>
      </c>
    </row>
    <row r="196" spans="2:65" s="13" customFormat="1" ht="13.5">
      <c r="B196" s="233"/>
      <c r="C196" s="234"/>
      <c r="D196" s="218" t="s">
        <v>176</v>
      </c>
      <c r="E196" s="245" t="s">
        <v>50</v>
      </c>
      <c r="F196" s="246" t="s">
        <v>861</v>
      </c>
      <c r="G196" s="234"/>
      <c r="H196" s="247">
        <v>331</v>
      </c>
      <c r="I196" s="239"/>
      <c r="J196" s="234"/>
      <c r="K196" s="234"/>
      <c r="L196" s="240"/>
      <c r="M196" s="241"/>
      <c r="N196" s="242"/>
      <c r="O196" s="242"/>
      <c r="P196" s="242"/>
      <c r="Q196" s="242"/>
      <c r="R196" s="242"/>
      <c r="S196" s="242"/>
      <c r="T196" s="243"/>
      <c r="AT196" s="244" t="s">
        <v>176</v>
      </c>
      <c r="AU196" s="244" t="s">
        <v>92</v>
      </c>
      <c r="AV196" s="13" t="s">
        <v>92</v>
      </c>
      <c r="AW196" s="13" t="s">
        <v>48</v>
      </c>
      <c r="AX196" s="13" t="s">
        <v>85</v>
      </c>
      <c r="AY196" s="244" t="s">
        <v>163</v>
      </c>
    </row>
    <row r="197" spans="2:65" s="12" customFormat="1" ht="13.5">
      <c r="B197" s="222"/>
      <c r="C197" s="223"/>
      <c r="D197" s="218" t="s">
        <v>176</v>
      </c>
      <c r="E197" s="224" t="s">
        <v>50</v>
      </c>
      <c r="F197" s="225" t="s">
        <v>862</v>
      </c>
      <c r="G197" s="223"/>
      <c r="H197" s="226" t="s">
        <v>50</v>
      </c>
      <c r="I197" s="227"/>
      <c r="J197" s="223"/>
      <c r="K197" s="223"/>
      <c r="L197" s="228"/>
      <c r="M197" s="229"/>
      <c r="N197" s="230"/>
      <c r="O197" s="230"/>
      <c r="P197" s="230"/>
      <c r="Q197" s="230"/>
      <c r="R197" s="230"/>
      <c r="S197" s="230"/>
      <c r="T197" s="231"/>
      <c r="AT197" s="232" t="s">
        <v>176</v>
      </c>
      <c r="AU197" s="232" t="s">
        <v>92</v>
      </c>
      <c r="AV197" s="12" t="s">
        <v>25</v>
      </c>
      <c r="AW197" s="12" t="s">
        <v>48</v>
      </c>
      <c r="AX197" s="12" t="s">
        <v>85</v>
      </c>
      <c r="AY197" s="232" t="s">
        <v>163</v>
      </c>
    </row>
    <row r="198" spans="2:65" s="13" customFormat="1" ht="13.5">
      <c r="B198" s="233"/>
      <c r="C198" s="234"/>
      <c r="D198" s="235" t="s">
        <v>176</v>
      </c>
      <c r="E198" s="236" t="s">
        <v>50</v>
      </c>
      <c r="F198" s="237" t="s">
        <v>863</v>
      </c>
      <c r="G198" s="234"/>
      <c r="H198" s="238">
        <v>113</v>
      </c>
      <c r="I198" s="239"/>
      <c r="J198" s="234"/>
      <c r="K198" s="234"/>
      <c r="L198" s="240"/>
      <c r="M198" s="241"/>
      <c r="N198" s="242"/>
      <c r="O198" s="242"/>
      <c r="P198" s="242"/>
      <c r="Q198" s="242"/>
      <c r="R198" s="242"/>
      <c r="S198" s="242"/>
      <c r="T198" s="243"/>
      <c r="AT198" s="244" t="s">
        <v>176</v>
      </c>
      <c r="AU198" s="244" t="s">
        <v>92</v>
      </c>
      <c r="AV198" s="13" t="s">
        <v>92</v>
      </c>
      <c r="AW198" s="13" t="s">
        <v>48</v>
      </c>
      <c r="AX198" s="13" t="s">
        <v>85</v>
      </c>
      <c r="AY198" s="244" t="s">
        <v>163</v>
      </c>
    </row>
    <row r="199" spans="2:65" s="1" customFormat="1" ht="22.5" customHeight="1">
      <c r="B199" s="43"/>
      <c r="C199" s="206" t="s">
        <v>292</v>
      </c>
      <c r="D199" s="206" t="s">
        <v>166</v>
      </c>
      <c r="E199" s="207" t="s">
        <v>496</v>
      </c>
      <c r="F199" s="208" t="s">
        <v>497</v>
      </c>
      <c r="G199" s="209" t="s">
        <v>198</v>
      </c>
      <c r="H199" s="210">
        <v>331</v>
      </c>
      <c r="I199" s="211"/>
      <c r="J199" s="212">
        <f>ROUND(I199*H199,2)</f>
        <v>0</v>
      </c>
      <c r="K199" s="208" t="s">
        <v>170</v>
      </c>
      <c r="L199" s="63"/>
      <c r="M199" s="213" t="s">
        <v>50</v>
      </c>
      <c r="N199" s="214" t="s">
        <v>56</v>
      </c>
      <c r="O199" s="44"/>
      <c r="P199" s="215">
        <f>O199*H199</f>
        <v>0</v>
      </c>
      <c r="Q199" s="215">
        <v>0</v>
      </c>
      <c r="R199" s="215">
        <f>Q199*H199</f>
        <v>0</v>
      </c>
      <c r="S199" s="215">
        <v>0</v>
      </c>
      <c r="T199" s="216">
        <f>S199*H199</f>
        <v>0</v>
      </c>
      <c r="AR199" s="25" t="s">
        <v>120</v>
      </c>
      <c r="AT199" s="25" t="s">
        <v>166</v>
      </c>
      <c r="AU199" s="25" t="s">
        <v>92</v>
      </c>
      <c r="AY199" s="25" t="s">
        <v>163</v>
      </c>
      <c r="BE199" s="217">
        <f>IF(N199="základní",J199,0)</f>
        <v>0</v>
      </c>
      <c r="BF199" s="217">
        <f>IF(N199="snížená",J199,0)</f>
        <v>0</v>
      </c>
      <c r="BG199" s="217">
        <f>IF(N199="zákl. přenesená",J199,0)</f>
        <v>0</v>
      </c>
      <c r="BH199" s="217">
        <f>IF(N199="sníž. přenesená",J199,0)</f>
        <v>0</v>
      </c>
      <c r="BI199" s="217">
        <f>IF(N199="nulová",J199,0)</f>
        <v>0</v>
      </c>
      <c r="BJ199" s="25" t="s">
        <v>25</v>
      </c>
      <c r="BK199" s="217">
        <f>ROUND(I199*H199,2)</f>
        <v>0</v>
      </c>
      <c r="BL199" s="25" t="s">
        <v>120</v>
      </c>
      <c r="BM199" s="25" t="s">
        <v>498</v>
      </c>
    </row>
    <row r="200" spans="2:65" s="1" customFormat="1" ht="27">
      <c r="B200" s="43"/>
      <c r="C200" s="65"/>
      <c r="D200" s="218" t="s">
        <v>172</v>
      </c>
      <c r="E200" s="65"/>
      <c r="F200" s="219" t="s">
        <v>499</v>
      </c>
      <c r="G200" s="65"/>
      <c r="H200" s="65"/>
      <c r="I200" s="174"/>
      <c r="J200" s="65"/>
      <c r="K200" s="65"/>
      <c r="L200" s="63"/>
      <c r="M200" s="220"/>
      <c r="N200" s="44"/>
      <c r="O200" s="44"/>
      <c r="P200" s="44"/>
      <c r="Q200" s="44"/>
      <c r="R200" s="44"/>
      <c r="S200" s="44"/>
      <c r="T200" s="80"/>
      <c r="AT200" s="25" t="s">
        <v>172</v>
      </c>
      <c r="AU200" s="25" t="s">
        <v>92</v>
      </c>
    </row>
    <row r="201" spans="2:65" s="1" customFormat="1" ht="67.5">
      <c r="B201" s="43"/>
      <c r="C201" s="65"/>
      <c r="D201" s="218" t="s">
        <v>174</v>
      </c>
      <c r="E201" s="65"/>
      <c r="F201" s="221" t="s">
        <v>500</v>
      </c>
      <c r="G201" s="65"/>
      <c r="H201" s="65"/>
      <c r="I201" s="174"/>
      <c r="J201" s="65"/>
      <c r="K201" s="65"/>
      <c r="L201" s="63"/>
      <c r="M201" s="220"/>
      <c r="N201" s="44"/>
      <c r="O201" s="44"/>
      <c r="P201" s="44"/>
      <c r="Q201" s="44"/>
      <c r="R201" s="44"/>
      <c r="S201" s="44"/>
      <c r="T201" s="80"/>
      <c r="AT201" s="25" t="s">
        <v>174</v>
      </c>
      <c r="AU201" s="25" t="s">
        <v>92</v>
      </c>
    </row>
    <row r="202" spans="2:65" s="12" customFormat="1" ht="13.5">
      <c r="B202" s="222"/>
      <c r="C202" s="223"/>
      <c r="D202" s="218" t="s">
        <v>176</v>
      </c>
      <c r="E202" s="224" t="s">
        <v>50</v>
      </c>
      <c r="F202" s="225" t="s">
        <v>860</v>
      </c>
      <c r="G202" s="223"/>
      <c r="H202" s="226" t="s">
        <v>50</v>
      </c>
      <c r="I202" s="227"/>
      <c r="J202" s="223"/>
      <c r="K202" s="223"/>
      <c r="L202" s="228"/>
      <c r="M202" s="229"/>
      <c r="N202" s="230"/>
      <c r="O202" s="230"/>
      <c r="P202" s="230"/>
      <c r="Q202" s="230"/>
      <c r="R202" s="230"/>
      <c r="S202" s="230"/>
      <c r="T202" s="231"/>
      <c r="AT202" s="232" t="s">
        <v>176</v>
      </c>
      <c r="AU202" s="232" t="s">
        <v>92</v>
      </c>
      <c r="AV202" s="12" t="s">
        <v>25</v>
      </c>
      <c r="AW202" s="12" t="s">
        <v>48</v>
      </c>
      <c r="AX202" s="12" t="s">
        <v>85</v>
      </c>
      <c r="AY202" s="232" t="s">
        <v>163</v>
      </c>
    </row>
    <row r="203" spans="2:65" s="13" customFormat="1" ht="13.5">
      <c r="B203" s="233"/>
      <c r="C203" s="234"/>
      <c r="D203" s="235" t="s">
        <v>176</v>
      </c>
      <c r="E203" s="236" t="s">
        <v>50</v>
      </c>
      <c r="F203" s="237" t="s">
        <v>861</v>
      </c>
      <c r="G203" s="234"/>
      <c r="H203" s="238">
        <v>331</v>
      </c>
      <c r="I203" s="239"/>
      <c r="J203" s="234"/>
      <c r="K203" s="234"/>
      <c r="L203" s="240"/>
      <c r="M203" s="241"/>
      <c r="N203" s="242"/>
      <c r="O203" s="242"/>
      <c r="P203" s="242"/>
      <c r="Q203" s="242"/>
      <c r="R203" s="242"/>
      <c r="S203" s="242"/>
      <c r="T203" s="243"/>
      <c r="AT203" s="244" t="s">
        <v>176</v>
      </c>
      <c r="AU203" s="244" t="s">
        <v>92</v>
      </c>
      <c r="AV203" s="13" t="s">
        <v>92</v>
      </c>
      <c r="AW203" s="13" t="s">
        <v>48</v>
      </c>
      <c r="AX203" s="13" t="s">
        <v>85</v>
      </c>
      <c r="AY203" s="244" t="s">
        <v>163</v>
      </c>
    </row>
    <row r="204" spans="2:65" s="1" customFormat="1" ht="22.5" customHeight="1">
      <c r="B204" s="43"/>
      <c r="C204" s="206" t="s">
        <v>237</v>
      </c>
      <c r="D204" s="206" t="s">
        <v>166</v>
      </c>
      <c r="E204" s="207" t="s">
        <v>864</v>
      </c>
      <c r="F204" s="208" t="s">
        <v>865</v>
      </c>
      <c r="G204" s="209" t="s">
        <v>198</v>
      </c>
      <c r="H204" s="210">
        <v>11</v>
      </c>
      <c r="I204" s="211"/>
      <c r="J204" s="212">
        <f>ROUND(I204*H204,2)</f>
        <v>0</v>
      </c>
      <c r="K204" s="208" t="s">
        <v>170</v>
      </c>
      <c r="L204" s="63"/>
      <c r="M204" s="213" t="s">
        <v>50</v>
      </c>
      <c r="N204" s="214" t="s">
        <v>56</v>
      </c>
      <c r="O204" s="44"/>
      <c r="P204" s="215">
        <f>O204*H204</f>
        <v>0</v>
      </c>
      <c r="Q204" s="215">
        <v>0</v>
      </c>
      <c r="R204" s="215">
        <f>Q204*H204</f>
        <v>0</v>
      </c>
      <c r="S204" s="215">
        <v>0</v>
      </c>
      <c r="T204" s="216">
        <f>S204*H204</f>
        <v>0</v>
      </c>
      <c r="AR204" s="25" t="s">
        <v>120</v>
      </c>
      <c r="AT204" s="25" t="s">
        <v>166</v>
      </c>
      <c r="AU204" s="25" t="s">
        <v>92</v>
      </c>
      <c r="AY204" s="25" t="s">
        <v>163</v>
      </c>
      <c r="BE204" s="217">
        <f>IF(N204="základní",J204,0)</f>
        <v>0</v>
      </c>
      <c r="BF204" s="217">
        <f>IF(N204="snížená",J204,0)</f>
        <v>0</v>
      </c>
      <c r="BG204" s="217">
        <f>IF(N204="zákl. přenesená",J204,0)</f>
        <v>0</v>
      </c>
      <c r="BH204" s="217">
        <f>IF(N204="sníž. přenesená",J204,0)</f>
        <v>0</v>
      </c>
      <c r="BI204" s="217">
        <f>IF(N204="nulová",J204,0)</f>
        <v>0</v>
      </c>
      <c r="BJ204" s="25" t="s">
        <v>25</v>
      </c>
      <c r="BK204" s="217">
        <f>ROUND(I204*H204,2)</f>
        <v>0</v>
      </c>
      <c r="BL204" s="25" t="s">
        <v>120</v>
      </c>
      <c r="BM204" s="25" t="s">
        <v>866</v>
      </c>
    </row>
    <row r="205" spans="2:65" s="1" customFormat="1" ht="27">
      <c r="B205" s="43"/>
      <c r="C205" s="65"/>
      <c r="D205" s="218" t="s">
        <v>172</v>
      </c>
      <c r="E205" s="65"/>
      <c r="F205" s="219" t="s">
        <v>867</v>
      </c>
      <c r="G205" s="65"/>
      <c r="H205" s="65"/>
      <c r="I205" s="174"/>
      <c r="J205" s="65"/>
      <c r="K205" s="65"/>
      <c r="L205" s="63"/>
      <c r="M205" s="220"/>
      <c r="N205" s="44"/>
      <c r="O205" s="44"/>
      <c r="P205" s="44"/>
      <c r="Q205" s="44"/>
      <c r="R205" s="44"/>
      <c r="S205" s="44"/>
      <c r="T205" s="80"/>
      <c r="AT205" s="25" t="s">
        <v>172</v>
      </c>
      <c r="AU205" s="25" t="s">
        <v>92</v>
      </c>
    </row>
    <row r="206" spans="2:65" s="1" customFormat="1" ht="40.5">
      <c r="B206" s="43"/>
      <c r="C206" s="65"/>
      <c r="D206" s="218" t="s">
        <v>174</v>
      </c>
      <c r="E206" s="65"/>
      <c r="F206" s="221" t="s">
        <v>868</v>
      </c>
      <c r="G206" s="65"/>
      <c r="H206" s="65"/>
      <c r="I206" s="174"/>
      <c r="J206" s="65"/>
      <c r="K206" s="65"/>
      <c r="L206" s="63"/>
      <c r="M206" s="220"/>
      <c r="N206" s="44"/>
      <c r="O206" s="44"/>
      <c r="P206" s="44"/>
      <c r="Q206" s="44"/>
      <c r="R206" s="44"/>
      <c r="S206" s="44"/>
      <c r="T206" s="80"/>
      <c r="AT206" s="25" t="s">
        <v>174</v>
      </c>
      <c r="AU206" s="25" t="s">
        <v>92</v>
      </c>
    </row>
    <row r="207" spans="2:65" s="12" customFormat="1" ht="13.5">
      <c r="B207" s="222"/>
      <c r="C207" s="223"/>
      <c r="D207" s="218" t="s">
        <v>176</v>
      </c>
      <c r="E207" s="224" t="s">
        <v>50</v>
      </c>
      <c r="F207" s="225" t="s">
        <v>456</v>
      </c>
      <c r="G207" s="223"/>
      <c r="H207" s="226" t="s">
        <v>50</v>
      </c>
      <c r="I207" s="227"/>
      <c r="J207" s="223"/>
      <c r="K207" s="223"/>
      <c r="L207" s="228"/>
      <c r="M207" s="229"/>
      <c r="N207" s="230"/>
      <c r="O207" s="230"/>
      <c r="P207" s="230"/>
      <c r="Q207" s="230"/>
      <c r="R207" s="230"/>
      <c r="S207" s="230"/>
      <c r="T207" s="231"/>
      <c r="AT207" s="232" t="s">
        <v>176</v>
      </c>
      <c r="AU207" s="232" t="s">
        <v>92</v>
      </c>
      <c r="AV207" s="12" t="s">
        <v>25</v>
      </c>
      <c r="AW207" s="12" t="s">
        <v>48</v>
      </c>
      <c r="AX207" s="12" t="s">
        <v>85</v>
      </c>
      <c r="AY207" s="232" t="s">
        <v>163</v>
      </c>
    </row>
    <row r="208" spans="2:65" s="13" customFormat="1" ht="13.5">
      <c r="B208" s="233"/>
      <c r="C208" s="234"/>
      <c r="D208" s="235" t="s">
        <v>176</v>
      </c>
      <c r="E208" s="236" t="s">
        <v>50</v>
      </c>
      <c r="F208" s="237" t="s">
        <v>238</v>
      </c>
      <c r="G208" s="234"/>
      <c r="H208" s="238">
        <v>11</v>
      </c>
      <c r="I208" s="239"/>
      <c r="J208" s="234"/>
      <c r="K208" s="234"/>
      <c r="L208" s="240"/>
      <c r="M208" s="241"/>
      <c r="N208" s="242"/>
      <c r="O208" s="242"/>
      <c r="P208" s="242"/>
      <c r="Q208" s="242"/>
      <c r="R208" s="242"/>
      <c r="S208" s="242"/>
      <c r="T208" s="243"/>
      <c r="AT208" s="244" t="s">
        <v>176</v>
      </c>
      <c r="AU208" s="244" t="s">
        <v>92</v>
      </c>
      <c r="AV208" s="13" t="s">
        <v>92</v>
      </c>
      <c r="AW208" s="13" t="s">
        <v>48</v>
      </c>
      <c r="AX208" s="13" t="s">
        <v>25</v>
      </c>
      <c r="AY208" s="244" t="s">
        <v>163</v>
      </c>
    </row>
    <row r="209" spans="2:65" s="1" customFormat="1" ht="22.5" customHeight="1">
      <c r="B209" s="43"/>
      <c r="C209" s="248" t="s">
        <v>305</v>
      </c>
      <c r="D209" s="248" t="s">
        <v>239</v>
      </c>
      <c r="E209" s="249" t="s">
        <v>869</v>
      </c>
      <c r="F209" s="250" t="s">
        <v>870</v>
      </c>
      <c r="G209" s="251" t="s">
        <v>198</v>
      </c>
      <c r="H209" s="252">
        <v>12.1</v>
      </c>
      <c r="I209" s="253"/>
      <c r="J209" s="254">
        <f>ROUND(I209*H209,2)</f>
        <v>0</v>
      </c>
      <c r="K209" s="250" t="s">
        <v>50</v>
      </c>
      <c r="L209" s="255"/>
      <c r="M209" s="256" t="s">
        <v>50</v>
      </c>
      <c r="N209" s="257" t="s">
        <v>56</v>
      </c>
      <c r="O209" s="44"/>
      <c r="P209" s="215">
        <f>O209*H209</f>
        <v>0</v>
      </c>
      <c r="Q209" s="215">
        <v>1</v>
      </c>
      <c r="R209" s="215">
        <f>Q209*H209</f>
        <v>12.1</v>
      </c>
      <c r="S209" s="215">
        <v>0</v>
      </c>
      <c r="T209" s="216">
        <f>S209*H209</f>
        <v>0</v>
      </c>
      <c r="AR209" s="25" t="s">
        <v>218</v>
      </c>
      <c r="AT209" s="25" t="s">
        <v>239</v>
      </c>
      <c r="AU209" s="25" t="s">
        <v>92</v>
      </c>
      <c r="AY209" s="25" t="s">
        <v>163</v>
      </c>
      <c r="BE209" s="217">
        <f>IF(N209="základní",J209,0)</f>
        <v>0</v>
      </c>
      <c r="BF209" s="217">
        <f>IF(N209="snížená",J209,0)</f>
        <v>0</v>
      </c>
      <c r="BG209" s="217">
        <f>IF(N209="zákl. přenesená",J209,0)</f>
        <v>0</v>
      </c>
      <c r="BH209" s="217">
        <f>IF(N209="sníž. přenesená",J209,0)</f>
        <v>0</v>
      </c>
      <c r="BI209" s="217">
        <f>IF(N209="nulová",J209,0)</f>
        <v>0</v>
      </c>
      <c r="BJ209" s="25" t="s">
        <v>25</v>
      </c>
      <c r="BK209" s="217">
        <f>ROUND(I209*H209,2)</f>
        <v>0</v>
      </c>
      <c r="BL209" s="25" t="s">
        <v>120</v>
      </c>
      <c r="BM209" s="25" t="s">
        <v>871</v>
      </c>
    </row>
    <row r="210" spans="2:65" s="1" customFormat="1" ht="13.5">
      <c r="B210" s="43"/>
      <c r="C210" s="65"/>
      <c r="D210" s="218" t="s">
        <v>172</v>
      </c>
      <c r="E210" s="65"/>
      <c r="F210" s="219" t="s">
        <v>870</v>
      </c>
      <c r="G210" s="65"/>
      <c r="H210" s="65"/>
      <c r="I210" s="174"/>
      <c r="J210" s="65"/>
      <c r="K210" s="65"/>
      <c r="L210" s="63"/>
      <c r="M210" s="220"/>
      <c r="N210" s="44"/>
      <c r="O210" s="44"/>
      <c r="P210" s="44"/>
      <c r="Q210" s="44"/>
      <c r="R210" s="44"/>
      <c r="S210" s="44"/>
      <c r="T210" s="80"/>
      <c r="AT210" s="25" t="s">
        <v>172</v>
      </c>
      <c r="AU210" s="25" t="s">
        <v>92</v>
      </c>
    </row>
    <row r="211" spans="2:65" s="12" customFormat="1" ht="13.5">
      <c r="B211" s="222"/>
      <c r="C211" s="223"/>
      <c r="D211" s="218" t="s">
        <v>176</v>
      </c>
      <c r="E211" s="224" t="s">
        <v>50</v>
      </c>
      <c r="F211" s="225" t="s">
        <v>456</v>
      </c>
      <c r="G211" s="223"/>
      <c r="H211" s="226" t="s">
        <v>50</v>
      </c>
      <c r="I211" s="227"/>
      <c r="J211" s="223"/>
      <c r="K211" s="223"/>
      <c r="L211" s="228"/>
      <c r="M211" s="229"/>
      <c r="N211" s="230"/>
      <c r="O211" s="230"/>
      <c r="P211" s="230"/>
      <c r="Q211" s="230"/>
      <c r="R211" s="230"/>
      <c r="S211" s="230"/>
      <c r="T211" s="231"/>
      <c r="AT211" s="232" t="s">
        <v>176</v>
      </c>
      <c r="AU211" s="232" t="s">
        <v>92</v>
      </c>
      <c r="AV211" s="12" t="s">
        <v>25</v>
      </c>
      <c r="AW211" s="12" t="s">
        <v>48</v>
      </c>
      <c r="AX211" s="12" t="s">
        <v>85</v>
      </c>
      <c r="AY211" s="232" t="s">
        <v>163</v>
      </c>
    </row>
    <row r="212" spans="2:65" s="13" customFormat="1" ht="13.5">
      <c r="B212" s="233"/>
      <c r="C212" s="234"/>
      <c r="D212" s="235" t="s">
        <v>176</v>
      </c>
      <c r="E212" s="236" t="s">
        <v>50</v>
      </c>
      <c r="F212" s="237" t="s">
        <v>872</v>
      </c>
      <c r="G212" s="234"/>
      <c r="H212" s="238">
        <v>12.1</v>
      </c>
      <c r="I212" s="239"/>
      <c r="J212" s="234"/>
      <c r="K212" s="234"/>
      <c r="L212" s="240"/>
      <c r="M212" s="241"/>
      <c r="N212" s="242"/>
      <c r="O212" s="242"/>
      <c r="P212" s="242"/>
      <c r="Q212" s="242"/>
      <c r="R212" s="242"/>
      <c r="S212" s="242"/>
      <c r="T212" s="243"/>
      <c r="AT212" s="244" t="s">
        <v>176</v>
      </c>
      <c r="AU212" s="244" t="s">
        <v>92</v>
      </c>
      <c r="AV212" s="13" t="s">
        <v>92</v>
      </c>
      <c r="AW212" s="13" t="s">
        <v>48</v>
      </c>
      <c r="AX212" s="13" t="s">
        <v>25</v>
      </c>
      <c r="AY212" s="244" t="s">
        <v>163</v>
      </c>
    </row>
    <row r="213" spans="2:65" s="1" customFormat="1" ht="22.5" customHeight="1">
      <c r="B213" s="43"/>
      <c r="C213" s="206" t="s">
        <v>9</v>
      </c>
      <c r="D213" s="206" t="s">
        <v>166</v>
      </c>
      <c r="E213" s="207" t="s">
        <v>873</v>
      </c>
      <c r="F213" s="208" t="s">
        <v>874</v>
      </c>
      <c r="G213" s="209" t="s">
        <v>198</v>
      </c>
      <c r="H213" s="210">
        <v>11</v>
      </c>
      <c r="I213" s="211"/>
      <c r="J213" s="212">
        <f>ROUND(I213*H213,2)</f>
        <v>0</v>
      </c>
      <c r="K213" s="208" t="s">
        <v>50</v>
      </c>
      <c r="L213" s="63"/>
      <c r="M213" s="213" t="s">
        <v>50</v>
      </c>
      <c r="N213" s="214" t="s">
        <v>56</v>
      </c>
      <c r="O213" s="44"/>
      <c r="P213" s="215">
        <f>O213*H213</f>
        <v>0</v>
      </c>
      <c r="Q213" s="215">
        <v>0</v>
      </c>
      <c r="R213" s="215">
        <f>Q213*H213</f>
        <v>0</v>
      </c>
      <c r="S213" s="215">
        <v>0</v>
      </c>
      <c r="T213" s="216">
        <f>S213*H213</f>
        <v>0</v>
      </c>
      <c r="AR213" s="25" t="s">
        <v>120</v>
      </c>
      <c r="AT213" s="25" t="s">
        <v>166</v>
      </c>
      <c r="AU213" s="25" t="s">
        <v>92</v>
      </c>
      <c r="AY213" s="25" t="s">
        <v>163</v>
      </c>
      <c r="BE213" s="217">
        <f>IF(N213="základní",J213,0)</f>
        <v>0</v>
      </c>
      <c r="BF213" s="217">
        <f>IF(N213="snížená",J213,0)</f>
        <v>0</v>
      </c>
      <c r="BG213" s="217">
        <f>IF(N213="zákl. přenesená",J213,0)</f>
        <v>0</v>
      </c>
      <c r="BH213" s="217">
        <f>IF(N213="sníž. přenesená",J213,0)</f>
        <v>0</v>
      </c>
      <c r="BI213" s="217">
        <f>IF(N213="nulová",J213,0)</f>
        <v>0</v>
      </c>
      <c r="BJ213" s="25" t="s">
        <v>25</v>
      </c>
      <c r="BK213" s="217">
        <f>ROUND(I213*H213,2)</f>
        <v>0</v>
      </c>
      <c r="BL213" s="25" t="s">
        <v>120</v>
      </c>
      <c r="BM213" s="25" t="s">
        <v>875</v>
      </c>
    </row>
    <row r="214" spans="2:65" s="1" customFormat="1" ht="13.5">
      <c r="B214" s="43"/>
      <c r="C214" s="65"/>
      <c r="D214" s="218" t="s">
        <v>172</v>
      </c>
      <c r="E214" s="65"/>
      <c r="F214" s="219" t="s">
        <v>876</v>
      </c>
      <c r="G214" s="65"/>
      <c r="H214" s="65"/>
      <c r="I214" s="174"/>
      <c r="J214" s="65"/>
      <c r="K214" s="65"/>
      <c r="L214" s="63"/>
      <c r="M214" s="220"/>
      <c r="N214" s="44"/>
      <c r="O214" s="44"/>
      <c r="P214" s="44"/>
      <c r="Q214" s="44"/>
      <c r="R214" s="44"/>
      <c r="S214" s="44"/>
      <c r="T214" s="80"/>
      <c r="AT214" s="25" t="s">
        <v>172</v>
      </c>
      <c r="AU214" s="25" t="s">
        <v>92</v>
      </c>
    </row>
    <row r="215" spans="2:65" s="12" customFormat="1" ht="13.5">
      <c r="B215" s="222"/>
      <c r="C215" s="223"/>
      <c r="D215" s="218" t="s">
        <v>176</v>
      </c>
      <c r="E215" s="224" t="s">
        <v>50</v>
      </c>
      <c r="F215" s="225" t="s">
        <v>477</v>
      </c>
      <c r="G215" s="223"/>
      <c r="H215" s="226" t="s">
        <v>50</v>
      </c>
      <c r="I215" s="227"/>
      <c r="J215" s="223"/>
      <c r="K215" s="223"/>
      <c r="L215" s="228"/>
      <c r="M215" s="229"/>
      <c r="N215" s="230"/>
      <c r="O215" s="230"/>
      <c r="P215" s="230"/>
      <c r="Q215" s="230"/>
      <c r="R215" s="230"/>
      <c r="S215" s="230"/>
      <c r="T215" s="231"/>
      <c r="AT215" s="232" t="s">
        <v>176</v>
      </c>
      <c r="AU215" s="232" t="s">
        <v>92</v>
      </c>
      <c r="AV215" s="12" t="s">
        <v>25</v>
      </c>
      <c r="AW215" s="12" t="s">
        <v>48</v>
      </c>
      <c r="AX215" s="12" t="s">
        <v>85</v>
      </c>
      <c r="AY215" s="232" t="s">
        <v>163</v>
      </c>
    </row>
    <row r="216" spans="2:65" s="13" customFormat="1" ht="13.5">
      <c r="B216" s="233"/>
      <c r="C216" s="234"/>
      <c r="D216" s="235" t="s">
        <v>176</v>
      </c>
      <c r="E216" s="236" t="s">
        <v>50</v>
      </c>
      <c r="F216" s="237" t="s">
        <v>238</v>
      </c>
      <c r="G216" s="234"/>
      <c r="H216" s="238">
        <v>11</v>
      </c>
      <c r="I216" s="239"/>
      <c r="J216" s="234"/>
      <c r="K216" s="234"/>
      <c r="L216" s="240"/>
      <c r="M216" s="241"/>
      <c r="N216" s="242"/>
      <c r="O216" s="242"/>
      <c r="P216" s="242"/>
      <c r="Q216" s="242"/>
      <c r="R216" s="242"/>
      <c r="S216" s="242"/>
      <c r="T216" s="243"/>
      <c r="AT216" s="244" t="s">
        <v>176</v>
      </c>
      <c r="AU216" s="244" t="s">
        <v>92</v>
      </c>
      <c r="AV216" s="13" t="s">
        <v>92</v>
      </c>
      <c r="AW216" s="13" t="s">
        <v>48</v>
      </c>
      <c r="AX216" s="13" t="s">
        <v>25</v>
      </c>
      <c r="AY216" s="244" t="s">
        <v>163</v>
      </c>
    </row>
    <row r="217" spans="2:65" s="1" customFormat="1" ht="22.5" customHeight="1">
      <c r="B217" s="43"/>
      <c r="C217" s="248" t="s">
        <v>319</v>
      </c>
      <c r="D217" s="248" t="s">
        <v>239</v>
      </c>
      <c r="E217" s="249" t="s">
        <v>877</v>
      </c>
      <c r="F217" s="250" t="s">
        <v>878</v>
      </c>
      <c r="G217" s="251" t="s">
        <v>191</v>
      </c>
      <c r="H217" s="252">
        <v>5.94</v>
      </c>
      <c r="I217" s="253"/>
      <c r="J217" s="254">
        <f>ROUND(I217*H217,2)</f>
        <v>0</v>
      </c>
      <c r="K217" s="250" t="s">
        <v>170</v>
      </c>
      <c r="L217" s="255"/>
      <c r="M217" s="256" t="s">
        <v>50</v>
      </c>
      <c r="N217" s="257" t="s">
        <v>56</v>
      </c>
      <c r="O217" s="44"/>
      <c r="P217" s="215">
        <f>O217*H217</f>
        <v>0</v>
      </c>
      <c r="Q217" s="215">
        <v>1</v>
      </c>
      <c r="R217" s="215">
        <f>Q217*H217</f>
        <v>5.94</v>
      </c>
      <c r="S217" s="215">
        <v>0</v>
      </c>
      <c r="T217" s="216">
        <f>S217*H217</f>
        <v>0</v>
      </c>
      <c r="AR217" s="25" t="s">
        <v>218</v>
      </c>
      <c r="AT217" s="25" t="s">
        <v>239</v>
      </c>
      <c r="AU217" s="25" t="s">
        <v>92</v>
      </c>
      <c r="AY217" s="25" t="s">
        <v>163</v>
      </c>
      <c r="BE217" s="217">
        <f>IF(N217="základní",J217,0)</f>
        <v>0</v>
      </c>
      <c r="BF217" s="217">
        <f>IF(N217="snížená",J217,0)</f>
        <v>0</v>
      </c>
      <c r="BG217" s="217">
        <f>IF(N217="zákl. přenesená",J217,0)</f>
        <v>0</v>
      </c>
      <c r="BH217" s="217">
        <f>IF(N217="sníž. přenesená",J217,0)</f>
        <v>0</v>
      </c>
      <c r="BI217" s="217">
        <f>IF(N217="nulová",J217,0)</f>
        <v>0</v>
      </c>
      <c r="BJ217" s="25" t="s">
        <v>25</v>
      </c>
      <c r="BK217" s="217">
        <f>ROUND(I217*H217,2)</f>
        <v>0</v>
      </c>
      <c r="BL217" s="25" t="s">
        <v>120</v>
      </c>
      <c r="BM217" s="25" t="s">
        <v>879</v>
      </c>
    </row>
    <row r="218" spans="2:65" s="1" customFormat="1" ht="13.5">
      <c r="B218" s="43"/>
      <c r="C218" s="65"/>
      <c r="D218" s="218" t="s">
        <v>172</v>
      </c>
      <c r="E218" s="65"/>
      <c r="F218" s="219" t="s">
        <v>878</v>
      </c>
      <c r="G218" s="65"/>
      <c r="H218" s="65"/>
      <c r="I218" s="174"/>
      <c r="J218" s="65"/>
      <c r="K218" s="65"/>
      <c r="L218" s="63"/>
      <c r="M218" s="220"/>
      <c r="N218" s="44"/>
      <c r="O218" s="44"/>
      <c r="P218" s="44"/>
      <c r="Q218" s="44"/>
      <c r="R218" s="44"/>
      <c r="S218" s="44"/>
      <c r="T218" s="80"/>
      <c r="AT218" s="25" t="s">
        <v>172</v>
      </c>
      <c r="AU218" s="25" t="s">
        <v>92</v>
      </c>
    </row>
    <row r="219" spans="2:65" s="12" customFormat="1" ht="13.5">
      <c r="B219" s="222"/>
      <c r="C219" s="223"/>
      <c r="D219" s="218" t="s">
        <v>176</v>
      </c>
      <c r="E219" s="224" t="s">
        <v>50</v>
      </c>
      <c r="F219" s="225" t="s">
        <v>456</v>
      </c>
      <c r="G219" s="223"/>
      <c r="H219" s="226" t="s">
        <v>50</v>
      </c>
      <c r="I219" s="227"/>
      <c r="J219" s="223"/>
      <c r="K219" s="223"/>
      <c r="L219" s="228"/>
      <c r="M219" s="229"/>
      <c r="N219" s="230"/>
      <c r="O219" s="230"/>
      <c r="P219" s="230"/>
      <c r="Q219" s="230"/>
      <c r="R219" s="230"/>
      <c r="S219" s="230"/>
      <c r="T219" s="231"/>
      <c r="AT219" s="232" t="s">
        <v>176</v>
      </c>
      <c r="AU219" s="232" t="s">
        <v>92</v>
      </c>
      <c r="AV219" s="12" t="s">
        <v>25</v>
      </c>
      <c r="AW219" s="12" t="s">
        <v>48</v>
      </c>
      <c r="AX219" s="12" t="s">
        <v>85</v>
      </c>
      <c r="AY219" s="232" t="s">
        <v>163</v>
      </c>
    </row>
    <row r="220" spans="2:65" s="13" customFormat="1" ht="13.5">
      <c r="B220" s="233"/>
      <c r="C220" s="234"/>
      <c r="D220" s="218" t="s">
        <v>176</v>
      </c>
      <c r="E220" s="245" t="s">
        <v>50</v>
      </c>
      <c r="F220" s="246" t="s">
        <v>880</v>
      </c>
      <c r="G220" s="234"/>
      <c r="H220" s="247">
        <v>5.94</v>
      </c>
      <c r="I220" s="239"/>
      <c r="J220" s="234"/>
      <c r="K220" s="234"/>
      <c r="L220" s="240"/>
      <c r="M220" s="241"/>
      <c r="N220" s="242"/>
      <c r="O220" s="242"/>
      <c r="P220" s="242"/>
      <c r="Q220" s="242"/>
      <c r="R220" s="242"/>
      <c r="S220" s="242"/>
      <c r="T220" s="243"/>
      <c r="AT220" s="244" t="s">
        <v>176</v>
      </c>
      <c r="AU220" s="244" t="s">
        <v>92</v>
      </c>
      <c r="AV220" s="13" t="s">
        <v>92</v>
      </c>
      <c r="AW220" s="13" t="s">
        <v>48</v>
      </c>
      <c r="AX220" s="13" t="s">
        <v>25</v>
      </c>
      <c r="AY220" s="244" t="s">
        <v>163</v>
      </c>
    </row>
    <row r="221" spans="2:65" s="11" customFormat="1" ht="29.85" customHeight="1">
      <c r="B221" s="189"/>
      <c r="C221" s="190"/>
      <c r="D221" s="191" t="s">
        <v>84</v>
      </c>
      <c r="E221" s="272" t="s">
        <v>192</v>
      </c>
      <c r="F221" s="272" t="s">
        <v>881</v>
      </c>
      <c r="G221" s="190"/>
      <c r="H221" s="190"/>
      <c r="I221" s="193"/>
      <c r="J221" s="273">
        <f>BK221</f>
        <v>0</v>
      </c>
      <c r="K221" s="190"/>
      <c r="L221" s="195"/>
      <c r="M221" s="196"/>
      <c r="N221" s="197"/>
      <c r="O221" s="197"/>
      <c r="P221" s="198">
        <v>0</v>
      </c>
      <c r="Q221" s="197"/>
      <c r="R221" s="198">
        <v>0</v>
      </c>
      <c r="S221" s="197"/>
      <c r="T221" s="199">
        <v>0</v>
      </c>
      <c r="AR221" s="200" t="s">
        <v>25</v>
      </c>
      <c r="AT221" s="201" t="s">
        <v>84</v>
      </c>
      <c r="AU221" s="201" t="s">
        <v>25</v>
      </c>
      <c r="AY221" s="200" t="s">
        <v>163</v>
      </c>
      <c r="BK221" s="202">
        <v>0</v>
      </c>
    </row>
    <row r="222" spans="2:65" s="11" customFormat="1" ht="19.899999999999999" customHeight="1">
      <c r="B222" s="189"/>
      <c r="C222" s="190"/>
      <c r="D222" s="203" t="s">
        <v>84</v>
      </c>
      <c r="E222" s="204" t="s">
        <v>206</v>
      </c>
      <c r="F222" s="204" t="s">
        <v>207</v>
      </c>
      <c r="G222" s="190"/>
      <c r="H222" s="190"/>
      <c r="I222" s="193"/>
      <c r="J222" s="205">
        <f>BK222</f>
        <v>0</v>
      </c>
      <c r="K222" s="190"/>
      <c r="L222" s="195"/>
      <c r="M222" s="196"/>
      <c r="N222" s="197"/>
      <c r="O222" s="197"/>
      <c r="P222" s="198">
        <f>SUM(P223:P273)</f>
        <v>0</v>
      </c>
      <c r="Q222" s="197"/>
      <c r="R222" s="198">
        <f>SUM(R223:R273)</f>
        <v>1293.5770300000001</v>
      </c>
      <c r="S222" s="197"/>
      <c r="T222" s="199">
        <f>SUM(T223:T273)</f>
        <v>0</v>
      </c>
      <c r="AR222" s="200" t="s">
        <v>25</v>
      </c>
      <c r="AT222" s="201" t="s">
        <v>84</v>
      </c>
      <c r="AU222" s="201" t="s">
        <v>25</v>
      </c>
      <c r="AY222" s="200" t="s">
        <v>163</v>
      </c>
      <c r="BK222" s="202">
        <f>SUM(BK223:BK273)</f>
        <v>0</v>
      </c>
    </row>
    <row r="223" spans="2:65" s="1" customFormat="1" ht="22.5" customHeight="1">
      <c r="B223" s="43"/>
      <c r="C223" s="206" t="s">
        <v>326</v>
      </c>
      <c r="D223" s="206" t="s">
        <v>166</v>
      </c>
      <c r="E223" s="207" t="s">
        <v>209</v>
      </c>
      <c r="F223" s="208" t="s">
        <v>210</v>
      </c>
      <c r="G223" s="209" t="s">
        <v>198</v>
      </c>
      <c r="H223" s="210">
        <v>1295</v>
      </c>
      <c r="I223" s="211"/>
      <c r="J223" s="212">
        <f>ROUND(I223*H223,2)</f>
        <v>0</v>
      </c>
      <c r="K223" s="208" t="s">
        <v>170</v>
      </c>
      <c r="L223" s="63"/>
      <c r="M223" s="213" t="s">
        <v>50</v>
      </c>
      <c r="N223" s="214" t="s">
        <v>56</v>
      </c>
      <c r="O223" s="44"/>
      <c r="P223" s="215">
        <f>O223*H223</f>
        <v>0</v>
      </c>
      <c r="Q223" s="215">
        <v>0.27994000000000002</v>
      </c>
      <c r="R223" s="215">
        <f>Q223*H223</f>
        <v>362.52230000000003</v>
      </c>
      <c r="S223" s="215">
        <v>0</v>
      </c>
      <c r="T223" s="216">
        <f>S223*H223</f>
        <v>0</v>
      </c>
      <c r="AR223" s="25" t="s">
        <v>120</v>
      </c>
      <c r="AT223" s="25" t="s">
        <v>166</v>
      </c>
      <c r="AU223" s="25" t="s">
        <v>92</v>
      </c>
      <c r="AY223" s="25" t="s">
        <v>163</v>
      </c>
      <c r="BE223" s="217">
        <f>IF(N223="základní",J223,0)</f>
        <v>0</v>
      </c>
      <c r="BF223" s="217">
        <f>IF(N223="snížená",J223,0)</f>
        <v>0</v>
      </c>
      <c r="BG223" s="217">
        <f>IF(N223="zákl. přenesená",J223,0)</f>
        <v>0</v>
      </c>
      <c r="BH223" s="217">
        <f>IF(N223="sníž. přenesená",J223,0)</f>
        <v>0</v>
      </c>
      <c r="BI223" s="217">
        <f>IF(N223="nulová",J223,0)</f>
        <v>0</v>
      </c>
      <c r="BJ223" s="25" t="s">
        <v>25</v>
      </c>
      <c r="BK223" s="217">
        <f>ROUND(I223*H223,2)</f>
        <v>0</v>
      </c>
      <c r="BL223" s="25" t="s">
        <v>120</v>
      </c>
      <c r="BM223" s="25" t="s">
        <v>211</v>
      </c>
    </row>
    <row r="224" spans="2:65" s="1" customFormat="1" ht="13.5">
      <c r="B224" s="43"/>
      <c r="C224" s="65"/>
      <c r="D224" s="218" t="s">
        <v>172</v>
      </c>
      <c r="E224" s="65"/>
      <c r="F224" s="219" t="s">
        <v>212</v>
      </c>
      <c r="G224" s="65"/>
      <c r="H224" s="65"/>
      <c r="I224" s="174"/>
      <c r="J224" s="65"/>
      <c r="K224" s="65"/>
      <c r="L224" s="63"/>
      <c r="M224" s="220"/>
      <c r="N224" s="44"/>
      <c r="O224" s="44"/>
      <c r="P224" s="44"/>
      <c r="Q224" s="44"/>
      <c r="R224" s="44"/>
      <c r="S224" s="44"/>
      <c r="T224" s="80"/>
      <c r="AT224" s="25" t="s">
        <v>172</v>
      </c>
      <c r="AU224" s="25" t="s">
        <v>92</v>
      </c>
    </row>
    <row r="225" spans="2:65" s="12" customFormat="1" ht="13.5">
      <c r="B225" s="222"/>
      <c r="C225" s="223"/>
      <c r="D225" s="218" t="s">
        <v>176</v>
      </c>
      <c r="E225" s="224" t="s">
        <v>50</v>
      </c>
      <c r="F225" s="225" t="s">
        <v>458</v>
      </c>
      <c r="G225" s="223"/>
      <c r="H225" s="226" t="s">
        <v>50</v>
      </c>
      <c r="I225" s="227"/>
      <c r="J225" s="223"/>
      <c r="K225" s="223"/>
      <c r="L225" s="228"/>
      <c r="M225" s="229"/>
      <c r="N225" s="230"/>
      <c r="O225" s="230"/>
      <c r="P225" s="230"/>
      <c r="Q225" s="230"/>
      <c r="R225" s="230"/>
      <c r="S225" s="230"/>
      <c r="T225" s="231"/>
      <c r="AT225" s="232" t="s">
        <v>176</v>
      </c>
      <c r="AU225" s="232" t="s">
        <v>92</v>
      </c>
      <c r="AV225" s="12" t="s">
        <v>25</v>
      </c>
      <c r="AW225" s="12" t="s">
        <v>48</v>
      </c>
      <c r="AX225" s="12" t="s">
        <v>85</v>
      </c>
      <c r="AY225" s="232" t="s">
        <v>163</v>
      </c>
    </row>
    <row r="226" spans="2:65" s="13" customFormat="1" ht="13.5">
      <c r="B226" s="233"/>
      <c r="C226" s="234"/>
      <c r="D226" s="218" t="s">
        <v>176</v>
      </c>
      <c r="E226" s="245" t="s">
        <v>50</v>
      </c>
      <c r="F226" s="246" t="s">
        <v>326</v>
      </c>
      <c r="G226" s="234"/>
      <c r="H226" s="247">
        <v>23</v>
      </c>
      <c r="I226" s="239"/>
      <c r="J226" s="234"/>
      <c r="K226" s="234"/>
      <c r="L226" s="240"/>
      <c r="M226" s="241"/>
      <c r="N226" s="242"/>
      <c r="O226" s="242"/>
      <c r="P226" s="242"/>
      <c r="Q226" s="242"/>
      <c r="R226" s="242"/>
      <c r="S226" s="242"/>
      <c r="T226" s="243"/>
      <c r="AT226" s="244" t="s">
        <v>176</v>
      </c>
      <c r="AU226" s="244" t="s">
        <v>92</v>
      </c>
      <c r="AV226" s="13" t="s">
        <v>92</v>
      </c>
      <c r="AW226" s="13" t="s">
        <v>48</v>
      </c>
      <c r="AX226" s="13" t="s">
        <v>85</v>
      </c>
      <c r="AY226" s="244" t="s">
        <v>163</v>
      </c>
    </row>
    <row r="227" spans="2:65" s="12" customFormat="1" ht="13.5">
      <c r="B227" s="222"/>
      <c r="C227" s="223"/>
      <c r="D227" s="218" t="s">
        <v>176</v>
      </c>
      <c r="E227" s="224" t="s">
        <v>50</v>
      </c>
      <c r="F227" s="225" t="s">
        <v>634</v>
      </c>
      <c r="G227" s="223"/>
      <c r="H227" s="226" t="s">
        <v>50</v>
      </c>
      <c r="I227" s="227"/>
      <c r="J227" s="223"/>
      <c r="K227" s="223"/>
      <c r="L227" s="228"/>
      <c r="M227" s="229"/>
      <c r="N227" s="230"/>
      <c r="O227" s="230"/>
      <c r="P227" s="230"/>
      <c r="Q227" s="230"/>
      <c r="R227" s="230"/>
      <c r="S227" s="230"/>
      <c r="T227" s="231"/>
      <c r="AT227" s="232" t="s">
        <v>176</v>
      </c>
      <c r="AU227" s="232" t="s">
        <v>92</v>
      </c>
      <c r="AV227" s="12" t="s">
        <v>25</v>
      </c>
      <c r="AW227" s="12" t="s">
        <v>48</v>
      </c>
      <c r="AX227" s="12" t="s">
        <v>85</v>
      </c>
      <c r="AY227" s="232" t="s">
        <v>163</v>
      </c>
    </row>
    <row r="228" spans="2:65" s="13" customFormat="1" ht="13.5">
      <c r="B228" s="233"/>
      <c r="C228" s="234"/>
      <c r="D228" s="218" t="s">
        <v>176</v>
      </c>
      <c r="E228" s="245" t="s">
        <v>50</v>
      </c>
      <c r="F228" s="246" t="s">
        <v>861</v>
      </c>
      <c r="G228" s="234"/>
      <c r="H228" s="247">
        <v>331</v>
      </c>
      <c r="I228" s="239"/>
      <c r="J228" s="234"/>
      <c r="K228" s="234"/>
      <c r="L228" s="240"/>
      <c r="M228" s="241"/>
      <c r="N228" s="242"/>
      <c r="O228" s="242"/>
      <c r="P228" s="242"/>
      <c r="Q228" s="242"/>
      <c r="R228" s="242"/>
      <c r="S228" s="242"/>
      <c r="T228" s="243"/>
      <c r="AT228" s="244" t="s">
        <v>176</v>
      </c>
      <c r="AU228" s="244" t="s">
        <v>92</v>
      </c>
      <c r="AV228" s="13" t="s">
        <v>92</v>
      </c>
      <c r="AW228" s="13" t="s">
        <v>48</v>
      </c>
      <c r="AX228" s="13" t="s">
        <v>85</v>
      </c>
      <c r="AY228" s="244" t="s">
        <v>163</v>
      </c>
    </row>
    <row r="229" spans="2:65" s="12" customFormat="1" ht="13.5">
      <c r="B229" s="222"/>
      <c r="C229" s="223"/>
      <c r="D229" s="218" t="s">
        <v>176</v>
      </c>
      <c r="E229" s="224" t="s">
        <v>50</v>
      </c>
      <c r="F229" s="225" t="s">
        <v>882</v>
      </c>
      <c r="G229" s="223"/>
      <c r="H229" s="226" t="s">
        <v>50</v>
      </c>
      <c r="I229" s="227"/>
      <c r="J229" s="223"/>
      <c r="K229" s="223"/>
      <c r="L229" s="228"/>
      <c r="M229" s="229"/>
      <c r="N229" s="230"/>
      <c r="O229" s="230"/>
      <c r="P229" s="230"/>
      <c r="Q229" s="230"/>
      <c r="R229" s="230"/>
      <c r="S229" s="230"/>
      <c r="T229" s="231"/>
      <c r="AT229" s="232" t="s">
        <v>176</v>
      </c>
      <c r="AU229" s="232" t="s">
        <v>92</v>
      </c>
      <c r="AV229" s="12" t="s">
        <v>25</v>
      </c>
      <c r="AW229" s="12" t="s">
        <v>48</v>
      </c>
      <c r="AX229" s="12" t="s">
        <v>85</v>
      </c>
      <c r="AY229" s="232" t="s">
        <v>163</v>
      </c>
    </row>
    <row r="230" spans="2:65" s="13" customFormat="1" ht="13.5">
      <c r="B230" s="233"/>
      <c r="C230" s="234"/>
      <c r="D230" s="235" t="s">
        <v>176</v>
      </c>
      <c r="E230" s="236" t="s">
        <v>50</v>
      </c>
      <c r="F230" s="237" t="s">
        <v>859</v>
      </c>
      <c r="G230" s="234"/>
      <c r="H230" s="238">
        <v>941</v>
      </c>
      <c r="I230" s="239"/>
      <c r="J230" s="234"/>
      <c r="K230" s="234"/>
      <c r="L230" s="240"/>
      <c r="M230" s="241"/>
      <c r="N230" s="242"/>
      <c r="O230" s="242"/>
      <c r="P230" s="242"/>
      <c r="Q230" s="242"/>
      <c r="R230" s="242"/>
      <c r="S230" s="242"/>
      <c r="T230" s="243"/>
      <c r="AT230" s="244" t="s">
        <v>176</v>
      </c>
      <c r="AU230" s="244" t="s">
        <v>92</v>
      </c>
      <c r="AV230" s="13" t="s">
        <v>92</v>
      </c>
      <c r="AW230" s="13" t="s">
        <v>48</v>
      </c>
      <c r="AX230" s="13" t="s">
        <v>85</v>
      </c>
      <c r="AY230" s="244" t="s">
        <v>163</v>
      </c>
    </row>
    <row r="231" spans="2:65" s="1" customFormat="1" ht="22.5" customHeight="1">
      <c r="B231" s="43"/>
      <c r="C231" s="206" t="s">
        <v>203</v>
      </c>
      <c r="D231" s="206" t="s">
        <v>166</v>
      </c>
      <c r="E231" s="207" t="s">
        <v>214</v>
      </c>
      <c r="F231" s="208" t="s">
        <v>215</v>
      </c>
      <c r="G231" s="209" t="s">
        <v>198</v>
      </c>
      <c r="H231" s="210">
        <v>1292</v>
      </c>
      <c r="I231" s="211"/>
      <c r="J231" s="212">
        <f>ROUND(I231*H231,2)</f>
        <v>0</v>
      </c>
      <c r="K231" s="208" t="s">
        <v>170</v>
      </c>
      <c r="L231" s="63"/>
      <c r="M231" s="213" t="s">
        <v>50</v>
      </c>
      <c r="N231" s="214" t="s">
        <v>56</v>
      </c>
      <c r="O231" s="44"/>
      <c r="P231" s="215">
        <f>O231*H231</f>
        <v>0</v>
      </c>
      <c r="Q231" s="215">
        <v>0.378</v>
      </c>
      <c r="R231" s="215">
        <f>Q231*H231</f>
        <v>488.37599999999998</v>
      </c>
      <c r="S231" s="215">
        <v>0</v>
      </c>
      <c r="T231" s="216">
        <f>S231*H231</f>
        <v>0</v>
      </c>
      <c r="AR231" s="25" t="s">
        <v>120</v>
      </c>
      <c r="AT231" s="25" t="s">
        <v>166</v>
      </c>
      <c r="AU231" s="25" t="s">
        <v>92</v>
      </c>
      <c r="AY231" s="25" t="s">
        <v>163</v>
      </c>
      <c r="BE231" s="217">
        <f>IF(N231="základní",J231,0)</f>
        <v>0</v>
      </c>
      <c r="BF231" s="217">
        <f>IF(N231="snížená",J231,0)</f>
        <v>0</v>
      </c>
      <c r="BG231" s="217">
        <f>IF(N231="zákl. přenesená",J231,0)</f>
        <v>0</v>
      </c>
      <c r="BH231" s="217">
        <f>IF(N231="sníž. přenesená",J231,0)</f>
        <v>0</v>
      </c>
      <c r="BI231" s="217">
        <f>IF(N231="nulová",J231,0)</f>
        <v>0</v>
      </c>
      <c r="BJ231" s="25" t="s">
        <v>25</v>
      </c>
      <c r="BK231" s="217">
        <f>ROUND(I231*H231,2)</f>
        <v>0</v>
      </c>
      <c r="BL231" s="25" t="s">
        <v>120</v>
      </c>
      <c r="BM231" s="25" t="s">
        <v>216</v>
      </c>
    </row>
    <row r="232" spans="2:65" s="1" customFormat="1" ht="13.5">
      <c r="B232" s="43"/>
      <c r="C232" s="65"/>
      <c r="D232" s="218" t="s">
        <v>172</v>
      </c>
      <c r="E232" s="65"/>
      <c r="F232" s="219" t="s">
        <v>217</v>
      </c>
      <c r="G232" s="65"/>
      <c r="H232" s="65"/>
      <c r="I232" s="174"/>
      <c r="J232" s="65"/>
      <c r="K232" s="65"/>
      <c r="L232" s="63"/>
      <c r="M232" s="220"/>
      <c r="N232" s="44"/>
      <c r="O232" s="44"/>
      <c r="P232" s="44"/>
      <c r="Q232" s="44"/>
      <c r="R232" s="44"/>
      <c r="S232" s="44"/>
      <c r="T232" s="80"/>
      <c r="AT232" s="25" t="s">
        <v>172</v>
      </c>
      <c r="AU232" s="25" t="s">
        <v>92</v>
      </c>
    </row>
    <row r="233" spans="2:65" s="12" customFormat="1" ht="13.5">
      <c r="B233" s="222"/>
      <c r="C233" s="223"/>
      <c r="D233" s="218" t="s">
        <v>176</v>
      </c>
      <c r="E233" s="224" t="s">
        <v>50</v>
      </c>
      <c r="F233" s="225" t="s">
        <v>599</v>
      </c>
      <c r="G233" s="223"/>
      <c r="H233" s="226" t="s">
        <v>50</v>
      </c>
      <c r="I233" s="227"/>
      <c r="J233" s="223"/>
      <c r="K233" s="223"/>
      <c r="L233" s="228"/>
      <c r="M233" s="229"/>
      <c r="N233" s="230"/>
      <c r="O233" s="230"/>
      <c r="P233" s="230"/>
      <c r="Q233" s="230"/>
      <c r="R233" s="230"/>
      <c r="S233" s="230"/>
      <c r="T233" s="231"/>
      <c r="AT233" s="232" t="s">
        <v>176</v>
      </c>
      <c r="AU233" s="232" t="s">
        <v>92</v>
      </c>
      <c r="AV233" s="12" t="s">
        <v>25</v>
      </c>
      <c r="AW233" s="12" t="s">
        <v>48</v>
      </c>
      <c r="AX233" s="12" t="s">
        <v>85</v>
      </c>
      <c r="AY233" s="232" t="s">
        <v>163</v>
      </c>
    </row>
    <row r="234" spans="2:65" s="13" customFormat="1" ht="13.5">
      <c r="B234" s="233"/>
      <c r="C234" s="234"/>
      <c r="D234" s="218" t="s">
        <v>176</v>
      </c>
      <c r="E234" s="245" t="s">
        <v>50</v>
      </c>
      <c r="F234" s="246" t="s">
        <v>857</v>
      </c>
      <c r="G234" s="234"/>
      <c r="H234" s="247">
        <v>351</v>
      </c>
      <c r="I234" s="239"/>
      <c r="J234" s="234"/>
      <c r="K234" s="234"/>
      <c r="L234" s="240"/>
      <c r="M234" s="241"/>
      <c r="N234" s="242"/>
      <c r="O234" s="242"/>
      <c r="P234" s="242"/>
      <c r="Q234" s="242"/>
      <c r="R234" s="242"/>
      <c r="S234" s="242"/>
      <c r="T234" s="243"/>
      <c r="AT234" s="244" t="s">
        <v>176</v>
      </c>
      <c r="AU234" s="244" t="s">
        <v>92</v>
      </c>
      <c r="AV234" s="13" t="s">
        <v>92</v>
      </c>
      <c r="AW234" s="13" t="s">
        <v>48</v>
      </c>
      <c r="AX234" s="13" t="s">
        <v>85</v>
      </c>
      <c r="AY234" s="244" t="s">
        <v>163</v>
      </c>
    </row>
    <row r="235" spans="2:65" s="12" customFormat="1" ht="13.5">
      <c r="B235" s="222"/>
      <c r="C235" s="223"/>
      <c r="D235" s="218" t="s">
        <v>176</v>
      </c>
      <c r="E235" s="224" t="s">
        <v>50</v>
      </c>
      <c r="F235" s="225" t="s">
        <v>858</v>
      </c>
      <c r="G235" s="223"/>
      <c r="H235" s="226" t="s">
        <v>50</v>
      </c>
      <c r="I235" s="227"/>
      <c r="J235" s="223"/>
      <c r="K235" s="223"/>
      <c r="L235" s="228"/>
      <c r="M235" s="229"/>
      <c r="N235" s="230"/>
      <c r="O235" s="230"/>
      <c r="P235" s="230"/>
      <c r="Q235" s="230"/>
      <c r="R235" s="230"/>
      <c r="S235" s="230"/>
      <c r="T235" s="231"/>
      <c r="AT235" s="232" t="s">
        <v>176</v>
      </c>
      <c r="AU235" s="232" t="s">
        <v>92</v>
      </c>
      <c r="AV235" s="12" t="s">
        <v>25</v>
      </c>
      <c r="AW235" s="12" t="s">
        <v>48</v>
      </c>
      <c r="AX235" s="12" t="s">
        <v>85</v>
      </c>
      <c r="AY235" s="232" t="s">
        <v>163</v>
      </c>
    </row>
    <row r="236" spans="2:65" s="13" customFormat="1" ht="13.5">
      <c r="B236" s="233"/>
      <c r="C236" s="234"/>
      <c r="D236" s="235" t="s">
        <v>176</v>
      </c>
      <c r="E236" s="236" t="s">
        <v>50</v>
      </c>
      <c r="F236" s="237" t="s">
        <v>859</v>
      </c>
      <c r="G236" s="234"/>
      <c r="H236" s="238">
        <v>941</v>
      </c>
      <c r="I236" s="239"/>
      <c r="J236" s="234"/>
      <c r="K236" s="234"/>
      <c r="L236" s="240"/>
      <c r="M236" s="241"/>
      <c r="N236" s="242"/>
      <c r="O236" s="242"/>
      <c r="P236" s="242"/>
      <c r="Q236" s="242"/>
      <c r="R236" s="242"/>
      <c r="S236" s="242"/>
      <c r="T236" s="243"/>
      <c r="AT236" s="244" t="s">
        <v>176</v>
      </c>
      <c r="AU236" s="244" t="s">
        <v>92</v>
      </c>
      <c r="AV236" s="13" t="s">
        <v>92</v>
      </c>
      <c r="AW236" s="13" t="s">
        <v>48</v>
      </c>
      <c r="AX236" s="13" t="s">
        <v>85</v>
      </c>
      <c r="AY236" s="244" t="s">
        <v>163</v>
      </c>
    </row>
    <row r="237" spans="2:65" s="1" customFormat="1" ht="22.5" customHeight="1">
      <c r="B237" s="43"/>
      <c r="C237" s="206" t="s">
        <v>341</v>
      </c>
      <c r="D237" s="206" t="s">
        <v>166</v>
      </c>
      <c r="E237" s="207" t="s">
        <v>219</v>
      </c>
      <c r="F237" s="208" t="s">
        <v>220</v>
      </c>
      <c r="G237" s="209" t="s">
        <v>198</v>
      </c>
      <c r="H237" s="210">
        <v>113</v>
      </c>
      <c r="I237" s="211"/>
      <c r="J237" s="212">
        <f>ROUND(I237*H237,2)</f>
        <v>0</v>
      </c>
      <c r="K237" s="208" t="s">
        <v>170</v>
      </c>
      <c r="L237" s="63"/>
      <c r="M237" s="213" t="s">
        <v>50</v>
      </c>
      <c r="N237" s="214" t="s">
        <v>56</v>
      </c>
      <c r="O237" s="44"/>
      <c r="P237" s="215">
        <f>O237*H237</f>
        <v>0</v>
      </c>
      <c r="Q237" s="215">
        <v>0.56699999999999995</v>
      </c>
      <c r="R237" s="215">
        <f>Q237*H237</f>
        <v>64.070999999999998</v>
      </c>
      <c r="S237" s="215">
        <v>0</v>
      </c>
      <c r="T237" s="216">
        <f>S237*H237</f>
        <v>0</v>
      </c>
      <c r="AR237" s="25" t="s">
        <v>120</v>
      </c>
      <c r="AT237" s="25" t="s">
        <v>166</v>
      </c>
      <c r="AU237" s="25" t="s">
        <v>92</v>
      </c>
      <c r="AY237" s="25" t="s">
        <v>163</v>
      </c>
      <c r="BE237" s="217">
        <f>IF(N237="základní",J237,0)</f>
        <v>0</v>
      </c>
      <c r="BF237" s="217">
        <f>IF(N237="snížená",J237,0)</f>
        <v>0</v>
      </c>
      <c r="BG237" s="217">
        <f>IF(N237="zákl. přenesená",J237,0)</f>
        <v>0</v>
      </c>
      <c r="BH237" s="217">
        <f>IF(N237="sníž. přenesená",J237,0)</f>
        <v>0</v>
      </c>
      <c r="BI237" s="217">
        <f>IF(N237="nulová",J237,0)</f>
        <v>0</v>
      </c>
      <c r="BJ237" s="25" t="s">
        <v>25</v>
      </c>
      <c r="BK237" s="217">
        <f>ROUND(I237*H237,2)</f>
        <v>0</v>
      </c>
      <c r="BL237" s="25" t="s">
        <v>120</v>
      </c>
      <c r="BM237" s="25" t="s">
        <v>221</v>
      </c>
    </row>
    <row r="238" spans="2:65" s="1" customFormat="1" ht="13.5">
      <c r="B238" s="43"/>
      <c r="C238" s="65"/>
      <c r="D238" s="218" t="s">
        <v>172</v>
      </c>
      <c r="E238" s="65"/>
      <c r="F238" s="219" t="s">
        <v>222</v>
      </c>
      <c r="G238" s="65"/>
      <c r="H238" s="65"/>
      <c r="I238" s="174"/>
      <c r="J238" s="65"/>
      <c r="K238" s="65"/>
      <c r="L238" s="63"/>
      <c r="M238" s="220"/>
      <c r="N238" s="44"/>
      <c r="O238" s="44"/>
      <c r="P238" s="44"/>
      <c r="Q238" s="44"/>
      <c r="R238" s="44"/>
      <c r="S238" s="44"/>
      <c r="T238" s="80"/>
      <c r="AT238" s="25" t="s">
        <v>172</v>
      </c>
      <c r="AU238" s="25" t="s">
        <v>92</v>
      </c>
    </row>
    <row r="239" spans="2:65" s="12" customFormat="1" ht="13.5">
      <c r="B239" s="222"/>
      <c r="C239" s="223"/>
      <c r="D239" s="218" t="s">
        <v>176</v>
      </c>
      <c r="E239" s="224" t="s">
        <v>50</v>
      </c>
      <c r="F239" s="225" t="s">
        <v>862</v>
      </c>
      <c r="G239" s="223"/>
      <c r="H239" s="226" t="s">
        <v>50</v>
      </c>
      <c r="I239" s="227"/>
      <c r="J239" s="223"/>
      <c r="K239" s="223"/>
      <c r="L239" s="228"/>
      <c r="M239" s="229"/>
      <c r="N239" s="230"/>
      <c r="O239" s="230"/>
      <c r="P239" s="230"/>
      <c r="Q239" s="230"/>
      <c r="R239" s="230"/>
      <c r="S239" s="230"/>
      <c r="T239" s="231"/>
      <c r="AT239" s="232" t="s">
        <v>176</v>
      </c>
      <c r="AU239" s="232" t="s">
        <v>92</v>
      </c>
      <c r="AV239" s="12" t="s">
        <v>25</v>
      </c>
      <c r="AW239" s="12" t="s">
        <v>48</v>
      </c>
      <c r="AX239" s="12" t="s">
        <v>85</v>
      </c>
      <c r="AY239" s="232" t="s">
        <v>163</v>
      </c>
    </row>
    <row r="240" spans="2:65" s="13" customFormat="1" ht="13.5">
      <c r="B240" s="233"/>
      <c r="C240" s="234"/>
      <c r="D240" s="235" t="s">
        <v>176</v>
      </c>
      <c r="E240" s="236" t="s">
        <v>50</v>
      </c>
      <c r="F240" s="237" t="s">
        <v>863</v>
      </c>
      <c r="G240" s="234"/>
      <c r="H240" s="238">
        <v>113</v>
      </c>
      <c r="I240" s="239"/>
      <c r="J240" s="234"/>
      <c r="K240" s="234"/>
      <c r="L240" s="240"/>
      <c r="M240" s="241"/>
      <c r="N240" s="242"/>
      <c r="O240" s="242"/>
      <c r="P240" s="242"/>
      <c r="Q240" s="242"/>
      <c r="R240" s="242"/>
      <c r="S240" s="242"/>
      <c r="T240" s="243"/>
      <c r="AT240" s="244" t="s">
        <v>176</v>
      </c>
      <c r="AU240" s="244" t="s">
        <v>92</v>
      </c>
      <c r="AV240" s="13" t="s">
        <v>92</v>
      </c>
      <c r="AW240" s="13" t="s">
        <v>48</v>
      </c>
      <c r="AX240" s="13" t="s">
        <v>85</v>
      </c>
      <c r="AY240" s="244" t="s">
        <v>163</v>
      </c>
    </row>
    <row r="241" spans="2:65" s="1" customFormat="1" ht="22.5" customHeight="1">
      <c r="B241" s="43"/>
      <c r="C241" s="206" t="s">
        <v>348</v>
      </c>
      <c r="D241" s="206" t="s">
        <v>166</v>
      </c>
      <c r="E241" s="207" t="s">
        <v>508</v>
      </c>
      <c r="F241" s="208" t="s">
        <v>509</v>
      </c>
      <c r="G241" s="209" t="s">
        <v>198</v>
      </c>
      <c r="H241" s="210">
        <v>331</v>
      </c>
      <c r="I241" s="211"/>
      <c r="J241" s="212">
        <f>ROUND(I241*H241,2)</f>
        <v>0</v>
      </c>
      <c r="K241" s="208" t="s">
        <v>50</v>
      </c>
      <c r="L241" s="63"/>
      <c r="M241" s="213" t="s">
        <v>50</v>
      </c>
      <c r="N241" s="214" t="s">
        <v>56</v>
      </c>
      <c r="O241" s="44"/>
      <c r="P241" s="215">
        <f>O241*H241</f>
        <v>0</v>
      </c>
      <c r="Q241" s="215">
        <v>1.1419999999999999</v>
      </c>
      <c r="R241" s="215">
        <f>Q241*H241</f>
        <v>378.00199999999995</v>
      </c>
      <c r="S241" s="215">
        <v>0</v>
      </c>
      <c r="T241" s="216">
        <f>S241*H241</f>
        <v>0</v>
      </c>
      <c r="AR241" s="25" t="s">
        <v>120</v>
      </c>
      <c r="AT241" s="25" t="s">
        <v>166</v>
      </c>
      <c r="AU241" s="25" t="s">
        <v>92</v>
      </c>
      <c r="AY241" s="25" t="s">
        <v>163</v>
      </c>
      <c r="BE241" s="217">
        <f>IF(N241="základní",J241,0)</f>
        <v>0</v>
      </c>
      <c r="BF241" s="217">
        <f>IF(N241="snížená",J241,0)</f>
        <v>0</v>
      </c>
      <c r="BG241" s="217">
        <f>IF(N241="zákl. přenesená",J241,0)</f>
        <v>0</v>
      </c>
      <c r="BH241" s="217">
        <f>IF(N241="sníž. přenesená",J241,0)</f>
        <v>0</v>
      </c>
      <c r="BI241" s="217">
        <f>IF(N241="nulová",J241,0)</f>
        <v>0</v>
      </c>
      <c r="BJ241" s="25" t="s">
        <v>25</v>
      </c>
      <c r="BK241" s="217">
        <f>ROUND(I241*H241,2)</f>
        <v>0</v>
      </c>
      <c r="BL241" s="25" t="s">
        <v>120</v>
      </c>
      <c r="BM241" s="25" t="s">
        <v>510</v>
      </c>
    </row>
    <row r="242" spans="2:65" s="1" customFormat="1" ht="13.5">
      <c r="B242" s="43"/>
      <c r="C242" s="65"/>
      <c r="D242" s="218" t="s">
        <v>172</v>
      </c>
      <c r="E242" s="65"/>
      <c r="F242" s="219" t="s">
        <v>509</v>
      </c>
      <c r="G242" s="65"/>
      <c r="H242" s="65"/>
      <c r="I242" s="174"/>
      <c r="J242" s="65"/>
      <c r="K242" s="65"/>
      <c r="L242" s="63"/>
      <c r="M242" s="220"/>
      <c r="N242" s="44"/>
      <c r="O242" s="44"/>
      <c r="P242" s="44"/>
      <c r="Q242" s="44"/>
      <c r="R242" s="44"/>
      <c r="S242" s="44"/>
      <c r="T242" s="80"/>
      <c r="AT242" s="25" t="s">
        <v>172</v>
      </c>
      <c r="AU242" s="25" t="s">
        <v>92</v>
      </c>
    </row>
    <row r="243" spans="2:65" s="12" customFormat="1" ht="13.5">
      <c r="B243" s="222"/>
      <c r="C243" s="223"/>
      <c r="D243" s="218" t="s">
        <v>176</v>
      </c>
      <c r="E243" s="224" t="s">
        <v>50</v>
      </c>
      <c r="F243" s="225" t="s">
        <v>883</v>
      </c>
      <c r="G243" s="223"/>
      <c r="H243" s="226" t="s">
        <v>50</v>
      </c>
      <c r="I243" s="227"/>
      <c r="J243" s="223"/>
      <c r="K243" s="223"/>
      <c r="L243" s="228"/>
      <c r="M243" s="229"/>
      <c r="N243" s="230"/>
      <c r="O243" s="230"/>
      <c r="P243" s="230"/>
      <c r="Q243" s="230"/>
      <c r="R243" s="230"/>
      <c r="S243" s="230"/>
      <c r="T243" s="231"/>
      <c r="AT243" s="232" t="s">
        <v>176</v>
      </c>
      <c r="AU243" s="232" t="s">
        <v>92</v>
      </c>
      <c r="AV243" s="12" t="s">
        <v>25</v>
      </c>
      <c r="AW243" s="12" t="s">
        <v>48</v>
      </c>
      <c r="AX243" s="12" t="s">
        <v>85</v>
      </c>
      <c r="AY243" s="232" t="s">
        <v>163</v>
      </c>
    </row>
    <row r="244" spans="2:65" s="13" customFormat="1" ht="13.5">
      <c r="B244" s="233"/>
      <c r="C244" s="234"/>
      <c r="D244" s="235" t="s">
        <v>176</v>
      </c>
      <c r="E244" s="236" t="s">
        <v>50</v>
      </c>
      <c r="F244" s="237" t="s">
        <v>861</v>
      </c>
      <c r="G244" s="234"/>
      <c r="H244" s="238">
        <v>331</v>
      </c>
      <c r="I244" s="239"/>
      <c r="J244" s="234"/>
      <c r="K244" s="234"/>
      <c r="L244" s="240"/>
      <c r="M244" s="241"/>
      <c r="N244" s="242"/>
      <c r="O244" s="242"/>
      <c r="P244" s="242"/>
      <c r="Q244" s="242"/>
      <c r="R244" s="242"/>
      <c r="S244" s="242"/>
      <c r="T244" s="243"/>
      <c r="AT244" s="244" t="s">
        <v>176</v>
      </c>
      <c r="AU244" s="244" t="s">
        <v>92</v>
      </c>
      <c r="AV244" s="13" t="s">
        <v>92</v>
      </c>
      <c r="AW244" s="13" t="s">
        <v>48</v>
      </c>
      <c r="AX244" s="13" t="s">
        <v>25</v>
      </c>
      <c r="AY244" s="244" t="s">
        <v>163</v>
      </c>
    </row>
    <row r="245" spans="2:65" s="1" customFormat="1" ht="22.5" customHeight="1">
      <c r="B245" s="43"/>
      <c r="C245" s="206" t="s">
        <v>356</v>
      </c>
      <c r="D245" s="206" t="s">
        <v>166</v>
      </c>
      <c r="E245" s="207" t="s">
        <v>512</v>
      </c>
      <c r="F245" s="208" t="s">
        <v>513</v>
      </c>
      <c r="G245" s="209" t="s">
        <v>198</v>
      </c>
      <c r="H245" s="210">
        <v>993</v>
      </c>
      <c r="I245" s="211"/>
      <c r="J245" s="212">
        <f>ROUND(I245*H245,2)</f>
        <v>0</v>
      </c>
      <c r="K245" s="208" t="s">
        <v>170</v>
      </c>
      <c r="L245" s="63"/>
      <c r="M245" s="213" t="s">
        <v>50</v>
      </c>
      <c r="N245" s="214" t="s">
        <v>56</v>
      </c>
      <c r="O245" s="44"/>
      <c r="P245" s="215">
        <f>O245*H245</f>
        <v>0</v>
      </c>
      <c r="Q245" s="215">
        <v>6.0999999999999997E-4</v>
      </c>
      <c r="R245" s="215">
        <f>Q245*H245</f>
        <v>0.60572999999999999</v>
      </c>
      <c r="S245" s="215">
        <v>0</v>
      </c>
      <c r="T245" s="216">
        <f>S245*H245</f>
        <v>0</v>
      </c>
      <c r="AR245" s="25" t="s">
        <v>120</v>
      </c>
      <c r="AT245" s="25" t="s">
        <v>166</v>
      </c>
      <c r="AU245" s="25" t="s">
        <v>92</v>
      </c>
      <c r="AY245" s="25" t="s">
        <v>163</v>
      </c>
      <c r="BE245" s="217">
        <f>IF(N245="základní",J245,0)</f>
        <v>0</v>
      </c>
      <c r="BF245" s="217">
        <f>IF(N245="snížená",J245,0)</f>
        <v>0</v>
      </c>
      <c r="BG245" s="217">
        <f>IF(N245="zákl. přenesená",J245,0)</f>
        <v>0</v>
      </c>
      <c r="BH245" s="217">
        <f>IF(N245="sníž. přenesená",J245,0)</f>
        <v>0</v>
      </c>
      <c r="BI245" s="217">
        <f>IF(N245="nulová",J245,0)</f>
        <v>0</v>
      </c>
      <c r="BJ245" s="25" t="s">
        <v>25</v>
      </c>
      <c r="BK245" s="217">
        <f>ROUND(I245*H245,2)</f>
        <v>0</v>
      </c>
      <c r="BL245" s="25" t="s">
        <v>120</v>
      </c>
      <c r="BM245" s="25" t="s">
        <v>514</v>
      </c>
    </row>
    <row r="246" spans="2:65" s="1" customFormat="1" ht="13.5">
      <c r="B246" s="43"/>
      <c r="C246" s="65"/>
      <c r="D246" s="218" t="s">
        <v>172</v>
      </c>
      <c r="E246" s="65"/>
      <c r="F246" s="219" t="s">
        <v>515</v>
      </c>
      <c r="G246" s="65"/>
      <c r="H246" s="65"/>
      <c r="I246" s="174"/>
      <c r="J246" s="65"/>
      <c r="K246" s="65"/>
      <c r="L246" s="63"/>
      <c r="M246" s="220"/>
      <c r="N246" s="44"/>
      <c r="O246" s="44"/>
      <c r="P246" s="44"/>
      <c r="Q246" s="44"/>
      <c r="R246" s="44"/>
      <c r="S246" s="44"/>
      <c r="T246" s="80"/>
      <c r="AT246" s="25" t="s">
        <v>172</v>
      </c>
      <c r="AU246" s="25" t="s">
        <v>92</v>
      </c>
    </row>
    <row r="247" spans="2:65" s="12" customFormat="1" ht="13.5">
      <c r="B247" s="222"/>
      <c r="C247" s="223"/>
      <c r="D247" s="218" t="s">
        <v>176</v>
      </c>
      <c r="E247" s="224" t="s">
        <v>50</v>
      </c>
      <c r="F247" s="225" t="s">
        <v>494</v>
      </c>
      <c r="G247" s="223"/>
      <c r="H247" s="226" t="s">
        <v>50</v>
      </c>
      <c r="I247" s="227"/>
      <c r="J247" s="223"/>
      <c r="K247" s="223"/>
      <c r="L247" s="228"/>
      <c r="M247" s="229"/>
      <c r="N247" s="230"/>
      <c r="O247" s="230"/>
      <c r="P247" s="230"/>
      <c r="Q247" s="230"/>
      <c r="R247" s="230"/>
      <c r="S247" s="230"/>
      <c r="T247" s="231"/>
      <c r="AT247" s="232" t="s">
        <v>176</v>
      </c>
      <c r="AU247" s="232" t="s">
        <v>92</v>
      </c>
      <c r="AV247" s="12" t="s">
        <v>25</v>
      </c>
      <c r="AW247" s="12" t="s">
        <v>48</v>
      </c>
      <c r="AX247" s="12" t="s">
        <v>85</v>
      </c>
      <c r="AY247" s="232" t="s">
        <v>163</v>
      </c>
    </row>
    <row r="248" spans="2:65" s="13" customFormat="1" ht="13.5">
      <c r="B248" s="233"/>
      <c r="C248" s="234"/>
      <c r="D248" s="218" t="s">
        <v>176</v>
      </c>
      <c r="E248" s="245" t="s">
        <v>50</v>
      </c>
      <c r="F248" s="246" t="s">
        <v>861</v>
      </c>
      <c r="G248" s="234"/>
      <c r="H248" s="247">
        <v>331</v>
      </c>
      <c r="I248" s="239"/>
      <c r="J248" s="234"/>
      <c r="K248" s="234"/>
      <c r="L248" s="240"/>
      <c r="M248" s="241"/>
      <c r="N248" s="242"/>
      <c r="O248" s="242"/>
      <c r="P248" s="242"/>
      <c r="Q248" s="242"/>
      <c r="R248" s="242"/>
      <c r="S248" s="242"/>
      <c r="T248" s="243"/>
      <c r="AT248" s="244" t="s">
        <v>176</v>
      </c>
      <c r="AU248" s="244" t="s">
        <v>92</v>
      </c>
      <c r="AV248" s="13" t="s">
        <v>92</v>
      </c>
      <c r="AW248" s="13" t="s">
        <v>48</v>
      </c>
      <c r="AX248" s="13" t="s">
        <v>85</v>
      </c>
      <c r="AY248" s="244" t="s">
        <v>163</v>
      </c>
    </row>
    <row r="249" spans="2:65" s="12" customFormat="1" ht="13.5">
      <c r="B249" s="222"/>
      <c r="C249" s="223"/>
      <c r="D249" s="218" t="s">
        <v>176</v>
      </c>
      <c r="E249" s="224" t="s">
        <v>50</v>
      </c>
      <c r="F249" s="225" t="s">
        <v>501</v>
      </c>
      <c r="G249" s="223"/>
      <c r="H249" s="226" t="s">
        <v>50</v>
      </c>
      <c r="I249" s="227"/>
      <c r="J249" s="223"/>
      <c r="K249" s="223"/>
      <c r="L249" s="228"/>
      <c r="M249" s="229"/>
      <c r="N249" s="230"/>
      <c r="O249" s="230"/>
      <c r="P249" s="230"/>
      <c r="Q249" s="230"/>
      <c r="R249" s="230"/>
      <c r="S249" s="230"/>
      <c r="T249" s="231"/>
      <c r="AT249" s="232" t="s">
        <v>176</v>
      </c>
      <c r="AU249" s="232" t="s">
        <v>92</v>
      </c>
      <c r="AV249" s="12" t="s">
        <v>25</v>
      </c>
      <c r="AW249" s="12" t="s">
        <v>48</v>
      </c>
      <c r="AX249" s="12" t="s">
        <v>85</v>
      </c>
      <c r="AY249" s="232" t="s">
        <v>163</v>
      </c>
    </row>
    <row r="250" spans="2:65" s="13" customFormat="1" ht="13.5">
      <c r="B250" s="233"/>
      <c r="C250" s="234"/>
      <c r="D250" s="218" t="s">
        <v>176</v>
      </c>
      <c r="E250" s="245" t="s">
        <v>50</v>
      </c>
      <c r="F250" s="246" t="s">
        <v>861</v>
      </c>
      <c r="G250" s="234"/>
      <c r="H250" s="247">
        <v>331</v>
      </c>
      <c r="I250" s="239"/>
      <c r="J250" s="234"/>
      <c r="K250" s="234"/>
      <c r="L250" s="240"/>
      <c r="M250" s="241"/>
      <c r="N250" s="242"/>
      <c r="O250" s="242"/>
      <c r="P250" s="242"/>
      <c r="Q250" s="242"/>
      <c r="R250" s="242"/>
      <c r="S250" s="242"/>
      <c r="T250" s="243"/>
      <c r="AT250" s="244" t="s">
        <v>176</v>
      </c>
      <c r="AU250" s="244" t="s">
        <v>92</v>
      </c>
      <c r="AV250" s="13" t="s">
        <v>92</v>
      </c>
      <c r="AW250" s="13" t="s">
        <v>48</v>
      </c>
      <c r="AX250" s="13" t="s">
        <v>85</v>
      </c>
      <c r="AY250" s="244" t="s">
        <v>163</v>
      </c>
    </row>
    <row r="251" spans="2:65" s="12" customFormat="1" ht="13.5">
      <c r="B251" s="222"/>
      <c r="C251" s="223"/>
      <c r="D251" s="218" t="s">
        <v>176</v>
      </c>
      <c r="E251" s="224" t="s">
        <v>50</v>
      </c>
      <c r="F251" s="225" t="s">
        <v>448</v>
      </c>
      <c r="G251" s="223"/>
      <c r="H251" s="226" t="s">
        <v>50</v>
      </c>
      <c r="I251" s="227"/>
      <c r="J251" s="223"/>
      <c r="K251" s="223"/>
      <c r="L251" s="228"/>
      <c r="M251" s="229"/>
      <c r="N251" s="230"/>
      <c r="O251" s="230"/>
      <c r="P251" s="230"/>
      <c r="Q251" s="230"/>
      <c r="R251" s="230"/>
      <c r="S251" s="230"/>
      <c r="T251" s="231"/>
      <c r="AT251" s="232" t="s">
        <v>176</v>
      </c>
      <c r="AU251" s="232" t="s">
        <v>92</v>
      </c>
      <c r="AV251" s="12" t="s">
        <v>25</v>
      </c>
      <c r="AW251" s="12" t="s">
        <v>48</v>
      </c>
      <c r="AX251" s="12" t="s">
        <v>85</v>
      </c>
      <c r="AY251" s="232" t="s">
        <v>163</v>
      </c>
    </row>
    <row r="252" spans="2:65" s="13" customFormat="1" ht="13.5">
      <c r="B252" s="233"/>
      <c r="C252" s="234"/>
      <c r="D252" s="235" t="s">
        <v>176</v>
      </c>
      <c r="E252" s="236" t="s">
        <v>50</v>
      </c>
      <c r="F252" s="237" t="s">
        <v>861</v>
      </c>
      <c r="G252" s="234"/>
      <c r="H252" s="238">
        <v>331</v>
      </c>
      <c r="I252" s="239"/>
      <c r="J252" s="234"/>
      <c r="K252" s="234"/>
      <c r="L252" s="240"/>
      <c r="M252" s="241"/>
      <c r="N252" s="242"/>
      <c r="O252" s="242"/>
      <c r="P252" s="242"/>
      <c r="Q252" s="242"/>
      <c r="R252" s="242"/>
      <c r="S252" s="242"/>
      <c r="T252" s="243"/>
      <c r="AT252" s="244" t="s">
        <v>176</v>
      </c>
      <c r="AU252" s="244" t="s">
        <v>92</v>
      </c>
      <c r="AV252" s="13" t="s">
        <v>92</v>
      </c>
      <c r="AW252" s="13" t="s">
        <v>48</v>
      </c>
      <c r="AX252" s="13" t="s">
        <v>85</v>
      </c>
      <c r="AY252" s="244" t="s">
        <v>163</v>
      </c>
    </row>
    <row r="253" spans="2:65" s="1" customFormat="1" ht="22.5" customHeight="1">
      <c r="B253" s="43"/>
      <c r="C253" s="206" t="s">
        <v>368</v>
      </c>
      <c r="D253" s="206" t="s">
        <v>166</v>
      </c>
      <c r="E253" s="207" t="s">
        <v>519</v>
      </c>
      <c r="F253" s="208" t="s">
        <v>520</v>
      </c>
      <c r="G253" s="209" t="s">
        <v>198</v>
      </c>
      <c r="H253" s="210">
        <v>331</v>
      </c>
      <c r="I253" s="211"/>
      <c r="J253" s="212">
        <f>ROUND(I253*H253,2)</f>
        <v>0</v>
      </c>
      <c r="K253" s="208" t="s">
        <v>170</v>
      </c>
      <c r="L253" s="63"/>
      <c r="M253" s="213" t="s">
        <v>50</v>
      </c>
      <c r="N253" s="214" t="s">
        <v>56</v>
      </c>
      <c r="O253" s="44"/>
      <c r="P253" s="215">
        <f>O253*H253</f>
        <v>0</v>
      </c>
      <c r="Q253" s="215">
        <v>0</v>
      </c>
      <c r="R253" s="215">
        <f>Q253*H253</f>
        <v>0</v>
      </c>
      <c r="S253" s="215">
        <v>0</v>
      </c>
      <c r="T253" s="216">
        <f>S253*H253</f>
        <v>0</v>
      </c>
      <c r="AR253" s="25" t="s">
        <v>120</v>
      </c>
      <c r="AT253" s="25" t="s">
        <v>166</v>
      </c>
      <c r="AU253" s="25" t="s">
        <v>92</v>
      </c>
      <c r="AY253" s="25" t="s">
        <v>163</v>
      </c>
      <c r="BE253" s="217">
        <f>IF(N253="základní",J253,0)</f>
        <v>0</v>
      </c>
      <c r="BF253" s="217">
        <f>IF(N253="snížená",J253,0)</f>
        <v>0</v>
      </c>
      <c r="BG253" s="217">
        <f>IF(N253="zákl. přenesená",J253,0)</f>
        <v>0</v>
      </c>
      <c r="BH253" s="217">
        <f>IF(N253="sníž. přenesená",J253,0)</f>
        <v>0</v>
      </c>
      <c r="BI253" s="217">
        <f>IF(N253="nulová",J253,0)</f>
        <v>0</v>
      </c>
      <c r="BJ253" s="25" t="s">
        <v>25</v>
      </c>
      <c r="BK253" s="217">
        <f>ROUND(I253*H253,2)</f>
        <v>0</v>
      </c>
      <c r="BL253" s="25" t="s">
        <v>120</v>
      </c>
      <c r="BM253" s="25" t="s">
        <v>521</v>
      </c>
    </row>
    <row r="254" spans="2:65" s="1" customFormat="1" ht="27">
      <c r="B254" s="43"/>
      <c r="C254" s="65"/>
      <c r="D254" s="218" t="s">
        <v>172</v>
      </c>
      <c r="E254" s="65"/>
      <c r="F254" s="219" t="s">
        <v>522</v>
      </c>
      <c r="G254" s="65"/>
      <c r="H254" s="65"/>
      <c r="I254" s="174"/>
      <c r="J254" s="65"/>
      <c r="K254" s="65"/>
      <c r="L254" s="63"/>
      <c r="M254" s="220"/>
      <c r="N254" s="44"/>
      <c r="O254" s="44"/>
      <c r="P254" s="44"/>
      <c r="Q254" s="44"/>
      <c r="R254" s="44"/>
      <c r="S254" s="44"/>
      <c r="T254" s="80"/>
      <c r="AT254" s="25" t="s">
        <v>172</v>
      </c>
      <c r="AU254" s="25" t="s">
        <v>92</v>
      </c>
    </row>
    <row r="255" spans="2:65" s="1" customFormat="1" ht="27">
      <c r="B255" s="43"/>
      <c r="C255" s="65"/>
      <c r="D255" s="218" t="s">
        <v>174</v>
      </c>
      <c r="E255" s="65"/>
      <c r="F255" s="221" t="s">
        <v>523</v>
      </c>
      <c r="G255" s="65"/>
      <c r="H255" s="65"/>
      <c r="I255" s="174"/>
      <c r="J255" s="65"/>
      <c r="K255" s="65"/>
      <c r="L255" s="63"/>
      <c r="M255" s="220"/>
      <c r="N255" s="44"/>
      <c r="O255" s="44"/>
      <c r="P255" s="44"/>
      <c r="Q255" s="44"/>
      <c r="R255" s="44"/>
      <c r="S255" s="44"/>
      <c r="T255" s="80"/>
      <c r="AT255" s="25" t="s">
        <v>174</v>
      </c>
      <c r="AU255" s="25" t="s">
        <v>92</v>
      </c>
    </row>
    <row r="256" spans="2:65" s="12" customFormat="1" ht="13.5">
      <c r="B256" s="222"/>
      <c r="C256" s="223"/>
      <c r="D256" s="218" t="s">
        <v>176</v>
      </c>
      <c r="E256" s="224" t="s">
        <v>50</v>
      </c>
      <c r="F256" s="225" t="s">
        <v>524</v>
      </c>
      <c r="G256" s="223"/>
      <c r="H256" s="226" t="s">
        <v>50</v>
      </c>
      <c r="I256" s="227"/>
      <c r="J256" s="223"/>
      <c r="K256" s="223"/>
      <c r="L256" s="228"/>
      <c r="M256" s="229"/>
      <c r="N256" s="230"/>
      <c r="O256" s="230"/>
      <c r="P256" s="230"/>
      <c r="Q256" s="230"/>
      <c r="R256" s="230"/>
      <c r="S256" s="230"/>
      <c r="T256" s="231"/>
      <c r="AT256" s="232" t="s">
        <v>176</v>
      </c>
      <c r="AU256" s="232" t="s">
        <v>92</v>
      </c>
      <c r="AV256" s="12" t="s">
        <v>25</v>
      </c>
      <c r="AW256" s="12" t="s">
        <v>48</v>
      </c>
      <c r="AX256" s="12" t="s">
        <v>85</v>
      </c>
      <c r="AY256" s="232" t="s">
        <v>163</v>
      </c>
    </row>
    <row r="257" spans="2:65" s="12" customFormat="1" ht="13.5">
      <c r="B257" s="222"/>
      <c r="C257" s="223"/>
      <c r="D257" s="218" t="s">
        <v>176</v>
      </c>
      <c r="E257" s="224" t="s">
        <v>50</v>
      </c>
      <c r="F257" s="225" t="s">
        <v>501</v>
      </c>
      <c r="G257" s="223"/>
      <c r="H257" s="226" t="s">
        <v>50</v>
      </c>
      <c r="I257" s="227"/>
      <c r="J257" s="223"/>
      <c r="K257" s="223"/>
      <c r="L257" s="228"/>
      <c r="M257" s="229"/>
      <c r="N257" s="230"/>
      <c r="O257" s="230"/>
      <c r="P257" s="230"/>
      <c r="Q257" s="230"/>
      <c r="R257" s="230"/>
      <c r="S257" s="230"/>
      <c r="T257" s="231"/>
      <c r="AT257" s="232" t="s">
        <v>176</v>
      </c>
      <c r="AU257" s="232" t="s">
        <v>92</v>
      </c>
      <c r="AV257" s="12" t="s">
        <v>25</v>
      </c>
      <c r="AW257" s="12" t="s">
        <v>48</v>
      </c>
      <c r="AX257" s="12" t="s">
        <v>85</v>
      </c>
      <c r="AY257" s="232" t="s">
        <v>163</v>
      </c>
    </row>
    <row r="258" spans="2:65" s="13" customFormat="1" ht="13.5">
      <c r="B258" s="233"/>
      <c r="C258" s="234"/>
      <c r="D258" s="235" t="s">
        <v>176</v>
      </c>
      <c r="E258" s="236" t="s">
        <v>50</v>
      </c>
      <c r="F258" s="237" t="s">
        <v>861</v>
      </c>
      <c r="G258" s="234"/>
      <c r="H258" s="238">
        <v>331</v>
      </c>
      <c r="I258" s="239"/>
      <c r="J258" s="234"/>
      <c r="K258" s="234"/>
      <c r="L258" s="240"/>
      <c r="M258" s="241"/>
      <c r="N258" s="242"/>
      <c r="O258" s="242"/>
      <c r="P258" s="242"/>
      <c r="Q258" s="242"/>
      <c r="R258" s="242"/>
      <c r="S258" s="242"/>
      <c r="T258" s="243"/>
      <c r="AT258" s="244" t="s">
        <v>176</v>
      </c>
      <c r="AU258" s="244" t="s">
        <v>92</v>
      </c>
      <c r="AV258" s="13" t="s">
        <v>92</v>
      </c>
      <c r="AW258" s="13" t="s">
        <v>48</v>
      </c>
      <c r="AX258" s="13" t="s">
        <v>85</v>
      </c>
      <c r="AY258" s="244" t="s">
        <v>163</v>
      </c>
    </row>
    <row r="259" spans="2:65" s="1" customFormat="1" ht="22.5" customHeight="1">
      <c r="B259" s="43"/>
      <c r="C259" s="206" t="s">
        <v>375</v>
      </c>
      <c r="D259" s="206" t="s">
        <v>166</v>
      </c>
      <c r="E259" s="207" t="s">
        <v>525</v>
      </c>
      <c r="F259" s="208" t="s">
        <v>526</v>
      </c>
      <c r="G259" s="209" t="s">
        <v>198</v>
      </c>
      <c r="H259" s="210">
        <v>331</v>
      </c>
      <c r="I259" s="211"/>
      <c r="J259" s="212">
        <f>ROUND(I259*H259,2)</f>
        <v>0</v>
      </c>
      <c r="K259" s="208" t="s">
        <v>170</v>
      </c>
      <c r="L259" s="63"/>
      <c r="M259" s="213" t="s">
        <v>50</v>
      </c>
      <c r="N259" s="214" t="s">
        <v>56</v>
      </c>
      <c r="O259" s="44"/>
      <c r="P259" s="215">
        <f>O259*H259</f>
        <v>0</v>
      </c>
      <c r="Q259" s="215">
        <v>0</v>
      </c>
      <c r="R259" s="215">
        <f>Q259*H259</f>
        <v>0</v>
      </c>
      <c r="S259" s="215">
        <v>0</v>
      </c>
      <c r="T259" s="216">
        <f>S259*H259</f>
        <v>0</v>
      </c>
      <c r="AR259" s="25" t="s">
        <v>120</v>
      </c>
      <c r="AT259" s="25" t="s">
        <v>166</v>
      </c>
      <c r="AU259" s="25" t="s">
        <v>92</v>
      </c>
      <c r="AY259" s="25" t="s">
        <v>163</v>
      </c>
      <c r="BE259" s="217">
        <f>IF(N259="základní",J259,0)</f>
        <v>0</v>
      </c>
      <c r="BF259" s="217">
        <f>IF(N259="snížená",J259,0)</f>
        <v>0</v>
      </c>
      <c r="BG259" s="217">
        <f>IF(N259="zákl. přenesená",J259,0)</f>
        <v>0</v>
      </c>
      <c r="BH259" s="217">
        <f>IF(N259="sníž. přenesená",J259,0)</f>
        <v>0</v>
      </c>
      <c r="BI259" s="217">
        <f>IF(N259="nulová",J259,0)</f>
        <v>0</v>
      </c>
      <c r="BJ259" s="25" t="s">
        <v>25</v>
      </c>
      <c r="BK259" s="217">
        <f>ROUND(I259*H259,2)</f>
        <v>0</v>
      </c>
      <c r="BL259" s="25" t="s">
        <v>120</v>
      </c>
      <c r="BM259" s="25" t="s">
        <v>527</v>
      </c>
    </row>
    <row r="260" spans="2:65" s="1" customFormat="1" ht="27">
      <c r="B260" s="43"/>
      <c r="C260" s="65"/>
      <c r="D260" s="218" t="s">
        <v>172</v>
      </c>
      <c r="E260" s="65"/>
      <c r="F260" s="219" t="s">
        <v>528</v>
      </c>
      <c r="G260" s="65"/>
      <c r="H260" s="65"/>
      <c r="I260" s="174"/>
      <c r="J260" s="65"/>
      <c r="K260" s="65"/>
      <c r="L260" s="63"/>
      <c r="M260" s="220"/>
      <c r="N260" s="44"/>
      <c r="O260" s="44"/>
      <c r="P260" s="44"/>
      <c r="Q260" s="44"/>
      <c r="R260" s="44"/>
      <c r="S260" s="44"/>
      <c r="T260" s="80"/>
      <c r="AT260" s="25" t="s">
        <v>172</v>
      </c>
      <c r="AU260" s="25" t="s">
        <v>92</v>
      </c>
    </row>
    <row r="261" spans="2:65" s="1" customFormat="1" ht="27">
      <c r="B261" s="43"/>
      <c r="C261" s="65"/>
      <c r="D261" s="218" t="s">
        <v>174</v>
      </c>
      <c r="E261" s="65"/>
      <c r="F261" s="221" t="s">
        <v>529</v>
      </c>
      <c r="G261" s="65"/>
      <c r="H261" s="65"/>
      <c r="I261" s="174"/>
      <c r="J261" s="65"/>
      <c r="K261" s="65"/>
      <c r="L261" s="63"/>
      <c r="M261" s="220"/>
      <c r="N261" s="44"/>
      <c r="O261" s="44"/>
      <c r="P261" s="44"/>
      <c r="Q261" s="44"/>
      <c r="R261" s="44"/>
      <c r="S261" s="44"/>
      <c r="T261" s="80"/>
      <c r="AT261" s="25" t="s">
        <v>174</v>
      </c>
      <c r="AU261" s="25" t="s">
        <v>92</v>
      </c>
    </row>
    <row r="262" spans="2:65" s="12" customFormat="1" ht="13.5">
      <c r="B262" s="222"/>
      <c r="C262" s="223"/>
      <c r="D262" s="218" t="s">
        <v>176</v>
      </c>
      <c r="E262" s="224" t="s">
        <v>50</v>
      </c>
      <c r="F262" s="225" t="s">
        <v>530</v>
      </c>
      <c r="G262" s="223"/>
      <c r="H262" s="226" t="s">
        <v>50</v>
      </c>
      <c r="I262" s="227"/>
      <c r="J262" s="223"/>
      <c r="K262" s="223"/>
      <c r="L262" s="228"/>
      <c r="M262" s="229"/>
      <c r="N262" s="230"/>
      <c r="O262" s="230"/>
      <c r="P262" s="230"/>
      <c r="Q262" s="230"/>
      <c r="R262" s="230"/>
      <c r="S262" s="230"/>
      <c r="T262" s="231"/>
      <c r="AT262" s="232" t="s">
        <v>176</v>
      </c>
      <c r="AU262" s="232" t="s">
        <v>92</v>
      </c>
      <c r="AV262" s="12" t="s">
        <v>25</v>
      </c>
      <c r="AW262" s="12" t="s">
        <v>48</v>
      </c>
      <c r="AX262" s="12" t="s">
        <v>85</v>
      </c>
      <c r="AY262" s="232" t="s">
        <v>163</v>
      </c>
    </row>
    <row r="263" spans="2:65" s="12" customFormat="1" ht="13.5">
      <c r="B263" s="222"/>
      <c r="C263" s="223"/>
      <c r="D263" s="218" t="s">
        <v>176</v>
      </c>
      <c r="E263" s="224" t="s">
        <v>50</v>
      </c>
      <c r="F263" s="225" t="s">
        <v>448</v>
      </c>
      <c r="G263" s="223"/>
      <c r="H263" s="226" t="s">
        <v>50</v>
      </c>
      <c r="I263" s="227"/>
      <c r="J263" s="223"/>
      <c r="K263" s="223"/>
      <c r="L263" s="228"/>
      <c r="M263" s="229"/>
      <c r="N263" s="230"/>
      <c r="O263" s="230"/>
      <c r="P263" s="230"/>
      <c r="Q263" s="230"/>
      <c r="R263" s="230"/>
      <c r="S263" s="230"/>
      <c r="T263" s="231"/>
      <c r="AT263" s="232" t="s">
        <v>176</v>
      </c>
      <c r="AU263" s="232" t="s">
        <v>92</v>
      </c>
      <c r="AV263" s="12" t="s">
        <v>25</v>
      </c>
      <c r="AW263" s="12" t="s">
        <v>48</v>
      </c>
      <c r="AX263" s="12" t="s">
        <v>85</v>
      </c>
      <c r="AY263" s="232" t="s">
        <v>163</v>
      </c>
    </row>
    <row r="264" spans="2:65" s="13" customFormat="1" ht="13.5">
      <c r="B264" s="233"/>
      <c r="C264" s="234"/>
      <c r="D264" s="235" t="s">
        <v>176</v>
      </c>
      <c r="E264" s="236" t="s">
        <v>50</v>
      </c>
      <c r="F264" s="237" t="s">
        <v>861</v>
      </c>
      <c r="G264" s="234"/>
      <c r="H264" s="238">
        <v>331</v>
      </c>
      <c r="I264" s="239"/>
      <c r="J264" s="234"/>
      <c r="K264" s="234"/>
      <c r="L264" s="240"/>
      <c r="M264" s="241"/>
      <c r="N264" s="242"/>
      <c r="O264" s="242"/>
      <c r="P264" s="242"/>
      <c r="Q264" s="242"/>
      <c r="R264" s="242"/>
      <c r="S264" s="242"/>
      <c r="T264" s="243"/>
      <c r="AT264" s="244" t="s">
        <v>176</v>
      </c>
      <c r="AU264" s="244" t="s">
        <v>92</v>
      </c>
      <c r="AV264" s="13" t="s">
        <v>92</v>
      </c>
      <c r="AW264" s="13" t="s">
        <v>48</v>
      </c>
      <c r="AX264" s="13" t="s">
        <v>85</v>
      </c>
      <c r="AY264" s="244" t="s">
        <v>163</v>
      </c>
    </row>
    <row r="265" spans="2:65" s="1" customFormat="1" ht="31.5" customHeight="1">
      <c r="B265" s="43"/>
      <c r="C265" s="206" t="s">
        <v>384</v>
      </c>
      <c r="D265" s="206" t="s">
        <v>166</v>
      </c>
      <c r="E265" s="207" t="s">
        <v>531</v>
      </c>
      <c r="F265" s="208" t="s">
        <v>532</v>
      </c>
      <c r="G265" s="209" t="s">
        <v>198</v>
      </c>
      <c r="H265" s="210">
        <v>331</v>
      </c>
      <c r="I265" s="211"/>
      <c r="J265" s="212">
        <f>ROUND(I265*H265,2)</f>
        <v>0</v>
      </c>
      <c r="K265" s="208" t="s">
        <v>170</v>
      </c>
      <c r="L265" s="63"/>
      <c r="M265" s="213" t="s">
        <v>50</v>
      </c>
      <c r="N265" s="214" t="s">
        <v>56</v>
      </c>
      <c r="O265" s="44"/>
      <c r="P265" s="215">
        <f>O265*H265</f>
        <v>0</v>
      </c>
      <c r="Q265" s="215">
        <v>0</v>
      </c>
      <c r="R265" s="215">
        <f>Q265*H265</f>
        <v>0</v>
      </c>
      <c r="S265" s="215">
        <v>0</v>
      </c>
      <c r="T265" s="216">
        <f>S265*H265</f>
        <v>0</v>
      </c>
      <c r="AR265" s="25" t="s">
        <v>120</v>
      </c>
      <c r="AT265" s="25" t="s">
        <v>166</v>
      </c>
      <c r="AU265" s="25" t="s">
        <v>92</v>
      </c>
      <c r="AY265" s="25" t="s">
        <v>163</v>
      </c>
      <c r="BE265" s="217">
        <f>IF(N265="základní",J265,0)</f>
        <v>0</v>
      </c>
      <c r="BF265" s="217">
        <f>IF(N265="snížená",J265,0)</f>
        <v>0</v>
      </c>
      <c r="BG265" s="217">
        <f>IF(N265="zákl. přenesená",J265,0)</f>
        <v>0</v>
      </c>
      <c r="BH265" s="217">
        <f>IF(N265="sníž. přenesená",J265,0)</f>
        <v>0</v>
      </c>
      <c r="BI265" s="217">
        <f>IF(N265="nulová",J265,0)</f>
        <v>0</v>
      </c>
      <c r="BJ265" s="25" t="s">
        <v>25</v>
      </c>
      <c r="BK265" s="217">
        <f>ROUND(I265*H265,2)</f>
        <v>0</v>
      </c>
      <c r="BL265" s="25" t="s">
        <v>120</v>
      </c>
      <c r="BM265" s="25" t="s">
        <v>533</v>
      </c>
    </row>
    <row r="266" spans="2:65" s="1" customFormat="1" ht="27">
      <c r="B266" s="43"/>
      <c r="C266" s="65"/>
      <c r="D266" s="218" t="s">
        <v>172</v>
      </c>
      <c r="E266" s="65"/>
      <c r="F266" s="219" t="s">
        <v>534</v>
      </c>
      <c r="G266" s="65"/>
      <c r="H266" s="65"/>
      <c r="I266" s="174"/>
      <c r="J266" s="65"/>
      <c r="K266" s="65"/>
      <c r="L266" s="63"/>
      <c r="M266" s="220"/>
      <c r="N266" s="44"/>
      <c r="O266" s="44"/>
      <c r="P266" s="44"/>
      <c r="Q266" s="44"/>
      <c r="R266" s="44"/>
      <c r="S266" s="44"/>
      <c r="T266" s="80"/>
      <c r="AT266" s="25" t="s">
        <v>172</v>
      </c>
      <c r="AU266" s="25" t="s">
        <v>92</v>
      </c>
    </row>
    <row r="267" spans="2:65" s="1" customFormat="1" ht="27">
      <c r="B267" s="43"/>
      <c r="C267" s="65"/>
      <c r="D267" s="218" t="s">
        <v>174</v>
      </c>
      <c r="E267" s="65"/>
      <c r="F267" s="221" t="s">
        <v>535</v>
      </c>
      <c r="G267" s="65"/>
      <c r="H267" s="65"/>
      <c r="I267" s="174"/>
      <c r="J267" s="65"/>
      <c r="K267" s="65"/>
      <c r="L267" s="63"/>
      <c r="M267" s="220"/>
      <c r="N267" s="44"/>
      <c r="O267" s="44"/>
      <c r="P267" s="44"/>
      <c r="Q267" s="44"/>
      <c r="R267" s="44"/>
      <c r="S267" s="44"/>
      <c r="T267" s="80"/>
      <c r="AT267" s="25" t="s">
        <v>174</v>
      </c>
      <c r="AU267" s="25" t="s">
        <v>92</v>
      </c>
    </row>
    <row r="268" spans="2:65" s="12" customFormat="1" ht="13.5">
      <c r="B268" s="222"/>
      <c r="C268" s="223"/>
      <c r="D268" s="218" t="s">
        <v>176</v>
      </c>
      <c r="E268" s="224" t="s">
        <v>50</v>
      </c>
      <c r="F268" s="225" t="s">
        <v>536</v>
      </c>
      <c r="G268" s="223"/>
      <c r="H268" s="226" t="s">
        <v>50</v>
      </c>
      <c r="I268" s="227"/>
      <c r="J268" s="223"/>
      <c r="K268" s="223"/>
      <c r="L268" s="228"/>
      <c r="M268" s="229"/>
      <c r="N268" s="230"/>
      <c r="O268" s="230"/>
      <c r="P268" s="230"/>
      <c r="Q268" s="230"/>
      <c r="R268" s="230"/>
      <c r="S268" s="230"/>
      <c r="T268" s="231"/>
      <c r="AT268" s="232" t="s">
        <v>176</v>
      </c>
      <c r="AU268" s="232" t="s">
        <v>92</v>
      </c>
      <c r="AV268" s="12" t="s">
        <v>25</v>
      </c>
      <c r="AW268" s="12" t="s">
        <v>48</v>
      </c>
      <c r="AX268" s="12" t="s">
        <v>85</v>
      </c>
      <c r="AY268" s="232" t="s">
        <v>163</v>
      </c>
    </row>
    <row r="269" spans="2:65" s="12" customFormat="1" ht="13.5">
      <c r="B269" s="222"/>
      <c r="C269" s="223"/>
      <c r="D269" s="218" t="s">
        <v>176</v>
      </c>
      <c r="E269" s="224" t="s">
        <v>50</v>
      </c>
      <c r="F269" s="225" t="s">
        <v>494</v>
      </c>
      <c r="G269" s="223"/>
      <c r="H269" s="226" t="s">
        <v>50</v>
      </c>
      <c r="I269" s="227"/>
      <c r="J269" s="223"/>
      <c r="K269" s="223"/>
      <c r="L269" s="228"/>
      <c r="M269" s="229"/>
      <c r="N269" s="230"/>
      <c r="O269" s="230"/>
      <c r="P269" s="230"/>
      <c r="Q269" s="230"/>
      <c r="R269" s="230"/>
      <c r="S269" s="230"/>
      <c r="T269" s="231"/>
      <c r="AT269" s="232" t="s">
        <v>176</v>
      </c>
      <c r="AU269" s="232" t="s">
        <v>92</v>
      </c>
      <c r="AV269" s="12" t="s">
        <v>25</v>
      </c>
      <c r="AW269" s="12" t="s">
        <v>48</v>
      </c>
      <c r="AX269" s="12" t="s">
        <v>85</v>
      </c>
      <c r="AY269" s="232" t="s">
        <v>163</v>
      </c>
    </row>
    <row r="270" spans="2:65" s="13" customFormat="1" ht="13.5">
      <c r="B270" s="233"/>
      <c r="C270" s="234"/>
      <c r="D270" s="235" t="s">
        <v>176</v>
      </c>
      <c r="E270" s="236" t="s">
        <v>50</v>
      </c>
      <c r="F270" s="237" t="s">
        <v>861</v>
      </c>
      <c r="G270" s="234"/>
      <c r="H270" s="238">
        <v>331</v>
      </c>
      <c r="I270" s="239"/>
      <c r="J270" s="234"/>
      <c r="K270" s="234"/>
      <c r="L270" s="240"/>
      <c r="M270" s="241"/>
      <c r="N270" s="242"/>
      <c r="O270" s="242"/>
      <c r="P270" s="242"/>
      <c r="Q270" s="242"/>
      <c r="R270" s="242"/>
      <c r="S270" s="242"/>
      <c r="T270" s="243"/>
      <c r="AT270" s="244" t="s">
        <v>176</v>
      </c>
      <c r="AU270" s="244" t="s">
        <v>92</v>
      </c>
      <c r="AV270" s="13" t="s">
        <v>92</v>
      </c>
      <c r="AW270" s="13" t="s">
        <v>48</v>
      </c>
      <c r="AX270" s="13" t="s">
        <v>85</v>
      </c>
      <c r="AY270" s="244" t="s">
        <v>163</v>
      </c>
    </row>
    <row r="271" spans="2:65" s="1" customFormat="1" ht="31.5" customHeight="1">
      <c r="B271" s="43"/>
      <c r="C271" s="206" t="s">
        <v>390</v>
      </c>
      <c r="D271" s="206" t="s">
        <v>166</v>
      </c>
      <c r="E271" s="207" t="s">
        <v>224</v>
      </c>
      <c r="F271" s="208" t="s">
        <v>225</v>
      </c>
      <c r="G271" s="209" t="s">
        <v>191</v>
      </c>
      <c r="H271" s="210">
        <v>1293.577</v>
      </c>
      <c r="I271" s="211"/>
      <c r="J271" s="212">
        <f>ROUND(I271*H271,2)</f>
        <v>0</v>
      </c>
      <c r="K271" s="208" t="s">
        <v>170</v>
      </c>
      <c r="L271" s="63"/>
      <c r="M271" s="213" t="s">
        <v>50</v>
      </c>
      <c r="N271" s="214" t="s">
        <v>56</v>
      </c>
      <c r="O271" s="44"/>
      <c r="P271" s="215">
        <f>O271*H271</f>
        <v>0</v>
      </c>
      <c r="Q271" s="215">
        <v>0</v>
      </c>
      <c r="R271" s="215">
        <f>Q271*H271</f>
        <v>0</v>
      </c>
      <c r="S271" s="215">
        <v>0</v>
      </c>
      <c r="T271" s="216">
        <f>S271*H271</f>
        <v>0</v>
      </c>
      <c r="AR271" s="25" t="s">
        <v>120</v>
      </c>
      <c r="AT271" s="25" t="s">
        <v>166</v>
      </c>
      <c r="AU271" s="25" t="s">
        <v>92</v>
      </c>
      <c r="AY271" s="25" t="s">
        <v>163</v>
      </c>
      <c r="BE271" s="217">
        <f>IF(N271="základní",J271,0)</f>
        <v>0</v>
      </c>
      <c r="BF271" s="217">
        <f>IF(N271="snížená",J271,0)</f>
        <v>0</v>
      </c>
      <c r="BG271" s="217">
        <f>IF(N271="zákl. přenesená",J271,0)</f>
        <v>0</v>
      </c>
      <c r="BH271" s="217">
        <f>IF(N271="sníž. přenesená",J271,0)</f>
        <v>0</v>
      </c>
      <c r="BI271" s="217">
        <f>IF(N271="nulová",J271,0)</f>
        <v>0</v>
      </c>
      <c r="BJ271" s="25" t="s">
        <v>25</v>
      </c>
      <c r="BK271" s="217">
        <f>ROUND(I271*H271,2)</f>
        <v>0</v>
      </c>
      <c r="BL271" s="25" t="s">
        <v>120</v>
      </c>
      <c r="BM271" s="25" t="s">
        <v>226</v>
      </c>
    </row>
    <row r="272" spans="2:65" s="1" customFormat="1" ht="27">
      <c r="B272" s="43"/>
      <c r="C272" s="65"/>
      <c r="D272" s="218" t="s">
        <v>172</v>
      </c>
      <c r="E272" s="65"/>
      <c r="F272" s="219" t="s">
        <v>227</v>
      </c>
      <c r="G272" s="65"/>
      <c r="H272" s="65"/>
      <c r="I272" s="174"/>
      <c r="J272" s="65"/>
      <c r="K272" s="65"/>
      <c r="L272" s="63"/>
      <c r="M272" s="220"/>
      <c r="N272" s="44"/>
      <c r="O272" s="44"/>
      <c r="P272" s="44"/>
      <c r="Q272" s="44"/>
      <c r="R272" s="44"/>
      <c r="S272" s="44"/>
      <c r="T272" s="80"/>
      <c r="AT272" s="25" t="s">
        <v>172</v>
      </c>
      <c r="AU272" s="25" t="s">
        <v>92</v>
      </c>
    </row>
    <row r="273" spans="2:65" s="1" customFormat="1" ht="27">
      <c r="B273" s="43"/>
      <c r="C273" s="65"/>
      <c r="D273" s="218" t="s">
        <v>174</v>
      </c>
      <c r="E273" s="65"/>
      <c r="F273" s="221" t="s">
        <v>228</v>
      </c>
      <c r="G273" s="65"/>
      <c r="H273" s="65"/>
      <c r="I273" s="174"/>
      <c r="J273" s="65"/>
      <c r="K273" s="65"/>
      <c r="L273" s="63"/>
      <c r="M273" s="220"/>
      <c r="N273" s="44"/>
      <c r="O273" s="44"/>
      <c r="P273" s="44"/>
      <c r="Q273" s="44"/>
      <c r="R273" s="44"/>
      <c r="S273" s="44"/>
      <c r="T273" s="80"/>
      <c r="AT273" s="25" t="s">
        <v>174</v>
      </c>
      <c r="AU273" s="25" t="s">
        <v>92</v>
      </c>
    </row>
    <row r="274" spans="2:65" s="11" customFormat="1" ht="29.85" customHeight="1">
      <c r="B274" s="189"/>
      <c r="C274" s="190"/>
      <c r="D274" s="203" t="s">
        <v>84</v>
      </c>
      <c r="E274" s="204" t="s">
        <v>229</v>
      </c>
      <c r="F274" s="204" t="s">
        <v>230</v>
      </c>
      <c r="G274" s="190"/>
      <c r="H274" s="190"/>
      <c r="I274" s="193"/>
      <c r="J274" s="205">
        <f>BK274</f>
        <v>0</v>
      </c>
      <c r="K274" s="190"/>
      <c r="L274" s="195"/>
      <c r="M274" s="196"/>
      <c r="N274" s="197"/>
      <c r="O274" s="197"/>
      <c r="P274" s="198">
        <f>SUM(P275:P379)</f>
        <v>0</v>
      </c>
      <c r="Q274" s="197"/>
      <c r="R274" s="198">
        <f>SUM(R275:R379)</f>
        <v>543.65376520000007</v>
      </c>
      <c r="S274" s="197"/>
      <c r="T274" s="199">
        <f>SUM(T275:T379)</f>
        <v>0</v>
      </c>
      <c r="AR274" s="200" t="s">
        <v>25</v>
      </c>
      <c r="AT274" s="201" t="s">
        <v>84</v>
      </c>
      <c r="AU274" s="201" t="s">
        <v>25</v>
      </c>
      <c r="AY274" s="200" t="s">
        <v>163</v>
      </c>
      <c r="BK274" s="202">
        <f>SUM(BK275:BK379)</f>
        <v>0</v>
      </c>
    </row>
    <row r="275" spans="2:65" s="1" customFormat="1" ht="22.5" customHeight="1">
      <c r="B275" s="43"/>
      <c r="C275" s="206" t="s">
        <v>397</v>
      </c>
      <c r="D275" s="206" t="s">
        <v>166</v>
      </c>
      <c r="E275" s="207" t="s">
        <v>537</v>
      </c>
      <c r="F275" s="208" t="s">
        <v>538</v>
      </c>
      <c r="G275" s="209" t="s">
        <v>198</v>
      </c>
      <c r="H275" s="210">
        <v>1025</v>
      </c>
      <c r="I275" s="211"/>
      <c r="J275" s="212">
        <f>ROUND(I275*H275,2)</f>
        <v>0</v>
      </c>
      <c r="K275" s="208" t="s">
        <v>170</v>
      </c>
      <c r="L275" s="63"/>
      <c r="M275" s="213" t="s">
        <v>50</v>
      </c>
      <c r="N275" s="214" t="s">
        <v>56</v>
      </c>
      <c r="O275" s="44"/>
      <c r="P275" s="215">
        <f>O275*H275</f>
        <v>0</v>
      </c>
      <c r="Q275" s="215">
        <v>0.1837</v>
      </c>
      <c r="R275" s="215">
        <f>Q275*H275</f>
        <v>188.29249999999999</v>
      </c>
      <c r="S275" s="215">
        <v>0</v>
      </c>
      <c r="T275" s="216">
        <f>S275*H275</f>
        <v>0</v>
      </c>
      <c r="AR275" s="25" t="s">
        <v>120</v>
      </c>
      <c r="AT275" s="25" t="s">
        <v>166</v>
      </c>
      <c r="AU275" s="25" t="s">
        <v>92</v>
      </c>
      <c r="AY275" s="25" t="s">
        <v>163</v>
      </c>
      <c r="BE275" s="217">
        <f>IF(N275="základní",J275,0)</f>
        <v>0</v>
      </c>
      <c r="BF275" s="217">
        <f>IF(N275="snížená",J275,0)</f>
        <v>0</v>
      </c>
      <c r="BG275" s="217">
        <f>IF(N275="zákl. přenesená",J275,0)</f>
        <v>0</v>
      </c>
      <c r="BH275" s="217">
        <f>IF(N275="sníž. přenesená",J275,0)</f>
        <v>0</v>
      </c>
      <c r="BI275" s="217">
        <f>IF(N275="nulová",J275,0)</f>
        <v>0</v>
      </c>
      <c r="BJ275" s="25" t="s">
        <v>25</v>
      </c>
      <c r="BK275" s="217">
        <f>ROUND(I275*H275,2)</f>
        <v>0</v>
      </c>
      <c r="BL275" s="25" t="s">
        <v>120</v>
      </c>
      <c r="BM275" s="25" t="s">
        <v>539</v>
      </c>
    </row>
    <row r="276" spans="2:65" s="1" customFormat="1" ht="27">
      <c r="B276" s="43"/>
      <c r="C276" s="65"/>
      <c r="D276" s="218" t="s">
        <v>172</v>
      </c>
      <c r="E276" s="65"/>
      <c r="F276" s="219" t="s">
        <v>540</v>
      </c>
      <c r="G276" s="65"/>
      <c r="H276" s="65"/>
      <c r="I276" s="174"/>
      <c r="J276" s="65"/>
      <c r="K276" s="65"/>
      <c r="L276" s="63"/>
      <c r="M276" s="220"/>
      <c r="N276" s="44"/>
      <c r="O276" s="44"/>
      <c r="P276" s="44"/>
      <c r="Q276" s="44"/>
      <c r="R276" s="44"/>
      <c r="S276" s="44"/>
      <c r="T276" s="80"/>
      <c r="AT276" s="25" t="s">
        <v>172</v>
      </c>
      <c r="AU276" s="25" t="s">
        <v>92</v>
      </c>
    </row>
    <row r="277" spans="2:65" s="1" customFormat="1" ht="148.5">
      <c r="B277" s="43"/>
      <c r="C277" s="65"/>
      <c r="D277" s="218" t="s">
        <v>174</v>
      </c>
      <c r="E277" s="65"/>
      <c r="F277" s="221" t="s">
        <v>541</v>
      </c>
      <c r="G277" s="65"/>
      <c r="H277" s="65"/>
      <c r="I277" s="174"/>
      <c r="J277" s="65"/>
      <c r="K277" s="65"/>
      <c r="L277" s="63"/>
      <c r="M277" s="220"/>
      <c r="N277" s="44"/>
      <c r="O277" s="44"/>
      <c r="P277" s="44"/>
      <c r="Q277" s="44"/>
      <c r="R277" s="44"/>
      <c r="S277" s="44"/>
      <c r="T277" s="80"/>
      <c r="AT277" s="25" t="s">
        <v>174</v>
      </c>
      <c r="AU277" s="25" t="s">
        <v>92</v>
      </c>
    </row>
    <row r="278" spans="2:65" s="12" customFormat="1" ht="13.5">
      <c r="B278" s="222"/>
      <c r="C278" s="223"/>
      <c r="D278" s="218" t="s">
        <v>176</v>
      </c>
      <c r="E278" s="224" t="s">
        <v>50</v>
      </c>
      <c r="F278" s="225" t="s">
        <v>503</v>
      </c>
      <c r="G278" s="223"/>
      <c r="H278" s="226" t="s">
        <v>50</v>
      </c>
      <c r="I278" s="227"/>
      <c r="J278" s="223"/>
      <c r="K278" s="223"/>
      <c r="L278" s="228"/>
      <c r="M278" s="229"/>
      <c r="N278" s="230"/>
      <c r="O278" s="230"/>
      <c r="P278" s="230"/>
      <c r="Q278" s="230"/>
      <c r="R278" s="230"/>
      <c r="S278" s="230"/>
      <c r="T278" s="231"/>
      <c r="AT278" s="232" t="s">
        <v>176</v>
      </c>
      <c r="AU278" s="232" t="s">
        <v>92</v>
      </c>
      <c r="AV278" s="12" t="s">
        <v>25</v>
      </c>
      <c r="AW278" s="12" t="s">
        <v>48</v>
      </c>
      <c r="AX278" s="12" t="s">
        <v>85</v>
      </c>
      <c r="AY278" s="232" t="s">
        <v>163</v>
      </c>
    </row>
    <row r="279" spans="2:65" s="13" customFormat="1" ht="13.5">
      <c r="B279" s="233"/>
      <c r="C279" s="234"/>
      <c r="D279" s="218" t="s">
        <v>176</v>
      </c>
      <c r="E279" s="245" t="s">
        <v>50</v>
      </c>
      <c r="F279" s="246" t="s">
        <v>740</v>
      </c>
      <c r="G279" s="234"/>
      <c r="H279" s="247">
        <v>72</v>
      </c>
      <c r="I279" s="239"/>
      <c r="J279" s="234"/>
      <c r="K279" s="234"/>
      <c r="L279" s="240"/>
      <c r="M279" s="241"/>
      <c r="N279" s="242"/>
      <c r="O279" s="242"/>
      <c r="P279" s="242"/>
      <c r="Q279" s="242"/>
      <c r="R279" s="242"/>
      <c r="S279" s="242"/>
      <c r="T279" s="243"/>
      <c r="AT279" s="244" t="s">
        <v>176</v>
      </c>
      <c r="AU279" s="244" t="s">
        <v>92</v>
      </c>
      <c r="AV279" s="13" t="s">
        <v>92</v>
      </c>
      <c r="AW279" s="13" t="s">
        <v>48</v>
      </c>
      <c r="AX279" s="13" t="s">
        <v>85</v>
      </c>
      <c r="AY279" s="244" t="s">
        <v>163</v>
      </c>
    </row>
    <row r="280" spans="2:65" s="12" customFormat="1" ht="13.5">
      <c r="B280" s="222"/>
      <c r="C280" s="223"/>
      <c r="D280" s="218" t="s">
        <v>176</v>
      </c>
      <c r="E280" s="224" t="s">
        <v>50</v>
      </c>
      <c r="F280" s="225" t="s">
        <v>507</v>
      </c>
      <c r="G280" s="223"/>
      <c r="H280" s="226" t="s">
        <v>50</v>
      </c>
      <c r="I280" s="227"/>
      <c r="J280" s="223"/>
      <c r="K280" s="223"/>
      <c r="L280" s="228"/>
      <c r="M280" s="229"/>
      <c r="N280" s="230"/>
      <c r="O280" s="230"/>
      <c r="P280" s="230"/>
      <c r="Q280" s="230"/>
      <c r="R280" s="230"/>
      <c r="S280" s="230"/>
      <c r="T280" s="231"/>
      <c r="AT280" s="232" t="s">
        <v>176</v>
      </c>
      <c r="AU280" s="232" t="s">
        <v>92</v>
      </c>
      <c r="AV280" s="12" t="s">
        <v>25</v>
      </c>
      <c r="AW280" s="12" t="s">
        <v>48</v>
      </c>
      <c r="AX280" s="12" t="s">
        <v>85</v>
      </c>
      <c r="AY280" s="232" t="s">
        <v>163</v>
      </c>
    </row>
    <row r="281" spans="2:65" s="13" customFormat="1" ht="13.5">
      <c r="B281" s="233"/>
      <c r="C281" s="234"/>
      <c r="D281" s="218" t="s">
        <v>176</v>
      </c>
      <c r="E281" s="245" t="s">
        <v>50</v>
      </c>
      <c r="F281" s="246" t="s">
        <v>859</v>
      </c>
      <c r="G281" s="234"/>
      <c r="H281" s="247">
        <v>941</v>
      </c>
      <c r="I281" s="239"/>
      <c r="J281" s="234"/>
      <c r="K281" s="234"/>
      <c r="L281" s="240"/>
      <c r="M281" s="241"/>
      <c r="N281" s="242"/>
      <c r="O281" s="242"/>
      <c r="P281" s="242"/>
      <c r="Q281" s="242"/>
      <c r="R281" s="242"/>
      <c r="S281" s="242"/>
      <c r="T281" s="243"/>
      <c r="AT281" s="244" t="s">
        <v>176</v>
      </c>
      <c r="AU281" s="244" t="s">
        <v>92</v>
      </c>
      <c r="AV281" s="13" t="s">
        <v>92</v>
      </c>
      <c r="AW281" s="13" t="s">
        <v>48</v>
      </c>
      <c r="AX281" s="13" t="s">
        <v>85</v>
      </c>
      <c r="AY281" s="244" t="s">
        <v>163</v>
      </c>
    </row>
    <row r="282" spans="2:65" s="12" customFormat="1" ht="13.5">
      <c r="B282" s="222"/>
      <c r="C282" s="223"/>
      <c r="D282" s="218" t="s">
        <v>176</v>
      </c>
      <c r="E282" s="224" t="s">
        <v>50</v>
      </c>
      <c r="F282" s="225" t="s">
        <v>492</v>
      </c>
      <c r="G282" s="223"/>
      <c r="H282" s="226" t="s">
        <v>50</v>
      </c>
      <c r="I282" s="227"/>
      <c r="J282" s="223"/>
      <c r="K282" s="223"/>
      <c r="L282" s="228"/>
      <c r="M282" s="229"/>
      <c r="N282" s="230"/>
      <c r="O282" s="230"/>
      <c r="P282" s="230"/>
      <c r="Q282" s="230"/>
      <c r="R282" s="230"/>
      <c r="S282" s="230"/>
      <c r="T282" s="231"/>
      <c r="AT282" s="232" t="s">
        <v>176</v>
      </c>
      <c r="AU282" s="232" t="s">
        <v>92</v>
      </c>
      <c r="AV282" s="12" t="s">
        <v>25</v>
      </c>
      <c r="AW282" s="12" t="s">
        <v>48</v>
      </c>
      <c r="AX282" s="12" t="s">
        <v>85</v>
      </c>
      <c r="AY282" s="232" t="s">
        <v>163</v>
      </c>
    </row>
    <row r="283" spans="2:65" s="13" customFormat="1" ht="13.5">
      <c r="B283" s="233"/>
      <c r="C283" s="234"/>
      <c r="D283" s="235" t="s">
        <v>176</v>
      </c>
      <c r="E283" s="236" t="s">
        <v>50</v>
      </c>
      <c r="F283" s="237" t="s">
        <v>245</v>
      </c>
      <c r="G283" s="234"/>
      <c r="H283" s="238">
        <v>12</v>
      </c>
      <c r="I283" s="239"/>
      <c r="J283" s="234"/>
      <c r="K283" s="234"/>
      <c r="L283" s="240"/>
      <c r="M283" s="241"/>
      <c r="N283" s="242"/>
      <c r="O283" s="242"/>
      <c r="P283" s="242"/>
      <c r="Q283" s="242"/>
      <c r="R283" s="242"/>
      <c r="S283" s="242"/>
      <c r="T283" s="243"/>
      <c r="AT283" s="244" t="s">
        <v>176</v>
      </c>
      <c r="AU283" s="244" t="s">
        <v>92</v>
      </c>
      <c r="AV283" s="13" t="s">
        <v>92</v>
      </c>
      <c r="AW283" s="13" t="s">
        <v>48</v>
      </c>
      <c r="AX283" s="13" t="s">
        <v>85</v>
      </c>
      <c r="AY283" s="244" t="s">
        <v>163</v>
      </c>
    </row>
    <row r="284" spans="2:65" s="1" customFormat="1" ht="31.5" customHeight="1">
      <c r="B284" s="43"/>
      <c r="C284" s="206" t="s">
        <v>411</v>
      </c>
      <c r="D284" s="206" t="s">
        <v>166</v>
      </c>
      <c r="E284" s="207" t="s">
        <v>257</v>
      </c>
      <c r="F284" s="208" t="s">
        <v>258</v>
      </c>
      <c r="G284" s="209" t="s">
        <v>198</v>
      </c>
      <c r="H284" s="210">
        <v>22</v>
      </c>
      <c r="I284" s="211"/>
      <c r="J284" s="212">
        <f>ROUND(I284*H284,2)</f>
        <v>0</v>
      </c>
      <c r="K284" s="208" t="s">
        <v>170</v>
      </c>
      <c r="L284" s="63"/>
      <c r="M284" s="213" t="s">
        <v>50</v>
      </c>
      <c r="N284" s="214" t="s">
        <v>56</v>
      </c>
      <c r="O284" s="44"/>
      <c r="P284" s="215">
        <f>O284*H284</f>
        <v>0</v>
      </c>
      <c r="Q284" s="215">
        <v>0.10100000000000001</v>
      </c>
      <c r="R284" s="215">
        <f>Q284*H284</f>
        <v>2.222</v>
      </c>
      <c r="S284" s="215">
        <v>0</v>
      </c>
      <c r="T284" s="216">
        <f>S284*H284</f>
        <v>0</v>
      </c>
      <c r="AR284" s="25" t="s">
        <v>120</v>
      </c>
      <c r="AT284" s="25" t="s">
        <v>166</v>
      </c>
      <c r="AU284" s="25" t="s">
        <v>92</v>
      </c>
      <c r="AY284" s="25" t="s">
        <v>163</v>
      </c>
      <c r="BE284" s="217">
        <f>IF(N284="základní",J284,0)</f>
        <v>0</v>
      </c>
      <c r="BF284" s="217">
        <f>IF(N284="snížená",J284,0)</f>
        <v>0</v>
      </c>
      <c r="BG284" s="217">
        <f>IF(N284="zákl. přenesená",J284,0)</f>
        <v>0</v>
      </c>
      <c r="BH284" s="217">
        <f>IF(N284="sníž. přenesená",J284,0)</f>
        <v>0</v>
      </c>
      <c r="BI284" s="217">
        <f>IF(N284="nulová",J284,0)</f>
        <v>0</v>
      </c>
      <c r="BJ284" s="25" t="s">
        <v>25</v>
      </c>
      <c r="BK284" s="217">
        <f>ROUND(I284*H284,2)</f>
        <v>0</v>
      </c>
      <c r="BL284" s="25" t="s">
        <v>120</v>
      </c>
      <c r="BM284" s="25" t="s">
        <v>259</v>
      </c>
    </row>
    <row r="285" spans="2:65" s="1" customFormat="1" ht="40.5">
      <c r="B285" s="43"/>
      <c r="C285" s="65"/>
      <c r="D285" s="218" t="s">
        <v>172</v>
      </c>
      <c r="E285" s="65"/>
      <c r="F285" s="219" t="s">
        <v>260</v>
      </c>
      <c r="G285" s="65"/>
      <c r="H285" s="65"/>
      <c r="I285" s="174"/>
      <c r="J285" s="65"/>
      <c r="K285" s="65"/>
      <c r="L285" s="63"/>
      <c r="M285" s="220"/>
      <c r="N285" s="44"/>
      <c r="O285" s="44"/>
      <c r="P285" s="44"/>
      <c r="Q285" s="44"/>
      <c r="R285" s="44"/>
      <c r="S285" s="44"/>
      <c r="T285" s="80"/>
      <c r="AT285" s="25" t="s">
        <v>172</v>
      </c>
      <c r="AU285" s="25" t="s">
        <v>92</v>
      </c>
    </row>
    <row r="286" spans="2:65" s="1" customFormat="1" ht="81">
      <c r="B286" s="43"/>
      <c r="C286" s="65"/>
      <c r="D286" s="218" t="s">
        <v>174</v>
      </c>
      <c r="E286" s="65"/>
      <c r="F286" s="221" t="s">
        <v>261</v>
      </c>
      <c r="G286" s="65"/>
      <c r="H286" s="65"/>
      <c r="I286" s="174"/>
      <c r="J286" s="65"/>
      <c r="K286" s="65"/>
      <c r="L286" s="63"/>
      <c r="M286" s="220"/>
      <c r="N286" s="44"/>
      <c r="O286" s="44"/>
      <c r="P286" s="44"/>
      <c r="Q286" s="44"/>
      <c r="R286" s="44"/>
      <c r="S286" s="44"/>
      <c r="T286" s="80"/>
      <c r="AT286" s="25" t="s">
        <v>174</v>
      </c>
      <c r="AU286" s="25" t="s">
        <v>92</v>
      </c>
    </row>
    <row r="287" spans="2:65" s="12" customFormat="1" ht="13.5">
      <c r="B287" s="222"/>
      <c r="C287" s="223"/>
      <c r="D287" s="218" t="s">
        <v>176</v>
      </c>
      <c r="E287" s="224" t="s">
        <v>50</v>
      </c>
      <c r="F287" s="225" t="s">
        <v>884</v>
      </c>
      <c r="G287" s="223"/>
      <c r="H287" s="226" t="s">
        <v>50</v>
      </c>
      <c r="I287" s="227"/>
      <c r="J287" s="223"/>
      <c r="K287" s="223"/>
      <c r="L287" s="228"/>
      <c r="M287" s="229"/>
      <c r="N287" s="230"/>
      <c r="O287" s="230"/>
      <c r="P287" s="230"/>
      <c r="Q287" s="230"/>
      <c r="R287" s="230"/>
      <c r="S287" s="230"/>
      <c r="T287" s="231"/>
      <c r="AT287" s="232" t="s">
        <v>176</v>
      </c>
      <c r="AU287" s="232" t="s">
        <v>92</v>
      </c>
      <c r="AV287" s="12" t="s">
        <v>25</v>
      </c>
      <c r="AW287" s="12" t="s">
        <v>48</v>
      </c>
      <c r="AX287" s="12" t="s">
        <v>85</v>
      </c>
      <c r="AY287" s="232" t="s">
        <v>163</v>
      </c>
    </row>
    <row r="288" spans="2:65" s="13" customFormat="1" ht="13.5">
      <c r="B288" s="233"/>
      <c r="C288" s="234"/>
      <c r="D288" s="235" t="s">
        <v>176</v>
      </c>
      <c r="E288" s="236" t="s">
        <v>50</v>
      </c>
      <c r="F288" s="237" t="s">
        <v>319</v>
      </c>
      <c r="G288" s="234"/>
      <c r="H288" s="238">
        <v>22</v>
      </c>
      <c r="I288" s="239"/>
      <c r="J288" s="234"/>
      <c r="K288" s="234"/>
      <c r="L288" s="240"/>
      <c r="M288" s="241"/>
      <c r="N288" s="242"/>
      <c r="O288" s="242"/>
      <c r="P288" s="242"/>
      <c r="Q288" s="242"/>
      <c r="R288" s="242"/>
      <c r="S288" s="242"/>
      <c r="T288" s="243"/>
      <c r="AT288" s="244" t="s">
        <v>176</v>
      </c>
      <c r="AU288" s="244" t="s">
        <v>92</v>
      </c>
      <c r="AV288" s="13" t="s">
        <v>92</v>
      </c>
      <c r="AW288" s="13" t="s">
        <v>48</v>
      </c>
      <c r="AX288" s="13" t="s">
        <v>85</v>
      </c>
      <c r="AY288" s="244" t="s">
        <v>163</v>
      </c>
    </row>
    <row r="289" spans="2:65" s="1" customFormat="1" ht="22.5" customHeight="1">
      <c r="B289" s="43"/>
      <c r="C289" s="248" t="s">
        <v>417</v>
      </c>
      <c r="D289" s="248" t="s">
        <v>239</v>
      </c>
      <c r="E289" s="249" t="s">
        <v>264</v>
      </c>
      <c r="F289" s="250" t="s">
        <v>265</v>
      </c>
      <c r="G289" s="251" t="s">
        <v>198</v>
      </c>
      <c r="H289" s="252">
        <v>22.22</v>
      </c>
      <c r="I289" s="253"/>
      <c r="J289" s="254">
        <f>ROUND(I289*H289,2)</f>
        <v>0</v>
      </c>
      <c r="K289" s="250" t="s">
        <v>50</v>
      </c>
      <c r="L289" s="255"/>
      <c r="M289" s="256" t="s">
        <v>50</v>
      </c>
      <c r="N289" s="257" t="s">
        <v>56</v>
      </c>
      <c r="O289" s="44"/>
      <c r="P289" s="215">
        <f>O289*H289</f>
        <v>0</v>
      </c>
      <c r="Q289" s="215">
        <v>0.12</v>
      </c>
      <c r="R289" s="215">
        <f>Q289*H289</f>
        <v>2.6663999999999999</v>
      </c>
      <c r="S289" s="215">
        <v>0</v>
      </c>
      <c r="T289" s="216">
        <f>S289*H289</f>
        <v>0</v>
      </c>
      <c r="AR289" s="25" t="s">
        <v>218</v>
      </c>
      <c r="AT289" s="25" t="s">
        <v>239</v>
      </c>
      <c r="AU289" s="25" t="s">
        <v>92</v>
      </c>
      <c r="AY289" s="25" t="s">
        <v>163</v>
      </c>
      <c r="BE289" s="217">
        <f>IF(N289="základní",J289,0)</f>
        <v>0</v>
      </c>
      <c r="BF289" s="217">
        <f>IF(N289="snížená",J289,0)</f>
        <v>0</v>
      </c>
      <c r="BG289" s="217">
        <f>IF(N289="zákl. přenesená",J289,0)</f>
        <v>0</v>
      </c>
      <c r="BH289" s="217">
        <f>IF(N289="sníž. přenesená",J289,0)</f>
        <v>0</v>
      </c>
      <c r="BI289" s="217">
        <f>IF(N289="nulová",J289,0)</f>
        <v>0</v>
      </c>
      <c r="BJ289" s="25" t="s">
        <v>25</v>
      </c>
      <c r="BK289" s="217">
        <f>ROUND(I289*H289,2)</f>
        <v>0</v>
      </c>
      <c r="BL289" s="25" t="s">
        <v>120</v>
      </c>
      <c r="BM289" s="25" t="s">
        <v>266</v>
      </c>
    </row>
    <row r="290" spans="2:65" s="1" customFormat="1" ht="13.5">
      <c r="B290" s="43"/>
      <c r="C290" s="65"/>
      <c r="D290" s="218" t="s">
        <v>172</v>
      </c>
      <c r="E290" s="65"/>
      <c r="F290" s="219" t="s">
        <v>267</v>
      </c>
      <c r="G290" s="65"/>
      <c r="H290" s="65"/>
      <c r="I290" s="174"/>
      <c r="J290" s="65"/>
      <c r="K290" s="65"/>
      <c r="L290" s="63"/>
      <c r="M290" s="220"/>
      <c r="N290" s="44"/>
      <c r="O290" s="44"/>
      <c r="P290" s="44"/>
      <c r="Q290" s="44"/>
      <c r="R290" s="44"/>
      <c r="S290" s="44"/>
      <c r="T290" s="80"/>
      <c r="AT290" s="25" t="s">
        <v>172</v>
      </c>
      <c r="AU290" s="25" t="s">
        <v>92</v>
      </c>
    </row>
    <row r="291" spans="2:65" s="12" customFormat="1" ht="13.5">
      <c r="B291" s="222"/>
      <c r="C291" s="223"/>
      <c r="D291" s="218" t="s">
        <v>176</v>
      </c>
      <c r="E291" s="224" t="s">
        <v>50</v>
      </c>
      <c r="F291" s="225" t="s">
        <v>884</v>
      </c>
      <c r="G291" s="223"/>
      <c r="H291" s="226" t="s">
        <v>50</v>
      </c>
      <c r="I291" s="227"/>
      <c r="J291" s="223"/>
      <c r="K291" s="223"/>
      <c r="L291" s="228"/>
      <c r="M291" s="229"/>
      <c r="N291" s="230"/>
      <c r="O291" s="230"/>
      <c r="P291" s="230"/>
      <c r="Q291" s="230"/>
      <c r="R291" s="230"/>
      <c r="S291" s="230"/>
      <c r="T291" s="231"/>
      <c r="AT291" s="232" t="s">
        <v>176</v>
      </c>
      <c r="AU291" s="232" t="s">
        <v>92</v>
      </c>
      <c r="AV291" s="12" t="s">
        <v>25</v>
      </c>
      <c r="AW291" s="12" t="s">
        <v>48</v>
      </c>
      <c r="AX291" s="12" t="s">
        <v>85</v>
      </c>
      <c r="AY291" s="232" t="s">
        <v>163</v>
      </c>
    </row>
    <row r="292" spans="2:65" s="13" customFormat="1" ht="13.5">
      <c r="B292" s="233"/>
      <c r="C292" s="234"/>
      <c r="D292" s="235" t="s">
        <v>176</v>
      </c>
      <c r="E292" s="236" t="s">
        <v>50</v>
      </c>
      <c r="F292" s="237" t="s">
        <v>885</v>
      </c>
      <c r="G292" s="234"/>
      <c r="H292" s="238">
        <v>22.22</v>
      </c>
      <c r="I292" s="239"/>
      <c r="J292" s="234"/>
      <c r="K292" s="234"/>
      <c r="L292" s="240"/>
      <c r="M292" s="241"/>
      <c r="N292" s="242"/>
      <c r="O292" s="242"/>
      <c r="P292" s="242"/>
      <c r="Q292" s="242"/>
      <c r="R292" s="242"/>
      <c r="S292" s="242"/>
      <c r="T292" s="243"/>
      <c r="AT292" s="244" t="s">
        <v>176</v>
      </c>
      <c r="AU292" s="244" t="s">
        <v>92</v>
      </c>
      <c r="AV292" s="13" t="s">
        <v>92</v>
      </c>
      <c r="AW292" s="13" t="s">
        <v>48</v>
      </c>
      <c r="AX292" s="13" t="s">
        <v>85</v>
      </c>
      <c r="AY292" s="244" t="s">
        <v>163</v>
      </c>
    </row>
    <row r="293" spans="2:65" s="1" customFormat="1" ht="22.5" customHeight="1">
      <c r="B293" s="43"/>
      <c r="C293" s="206" t="s">
        <v>425</v>
      </c>
      <c r="D293" s="206" t="s">
        <v>166</v>
      </c>
      <c r="E293" s="207" t="s">
        <v>553</v>
      </c>
      <c r="F293" s="208" t="s">
        <v>554</v>
      </c>
      <c r="G293" s="209" t="s">
        <v>198</v>
      </c>
      <c r="H293" s="210">
        <v>79</v>
      </c>
      <c r="I293" s="211"/>
      <c r="J293" s="212">
        <f>ROUND(I293*H293,2)</f>
        <v>0</v>
      </c>
      <c r="K293" s="208" t="s">
        <v>170</v>
      </c>
      <c r="L293" s="63"/>
      <c r="M293" s="213" t="s">
        <v>50</v>
      </c>
      <c r="N293" s="214" t="s">
        <v>56</v>
      </c>
      <c r="O293" s="44"/>
      <c r="P293" s="215">
        <f>O293*H293</f>
        <v>0</v>
      </c>
      <c r="Q293" s="215">
        <v>8.5650000000000004E-2</v>
      </c>
      <c r="R293" s="215">
        <f>Q293*H293</f>
        <v>6.7663500000000001</v>
      </c>
      <c r="S293" s="215">
        <v>0</v>
      </c>
      <c r="T293" s="216">
        <f>S293*H293</f>
        <v>0</v>
      </c>
      <c r="AR293" s="25" t="s">
        <v>120</v>
      </c>
      <c r="AT293" s="25" t="s">
        <v>166</v>
      </c>
      <c r="AU293" s="25" t="s">
        <v>92</v>
      </c>
      <c r="AY293" s="25" t="s">
        <v>163</v>
      </c>
      <c r="BE293" s="217">
        <f>IF(N293="základní",J293,0)</f>
        <v>0</v>
      </c>
      <c r="BF293" s="217">
        <f>IF(N293="snížená",J293,0)</f>
        <v>0</v>
      </c>
      <c r="BG293" s="217">
        <f>IF(N293="zákl. přenesená",J293,0)</f>
        <v>0</v>
      </c>
      <c r="BH293" s="217">
        <f>IF(N293="sníž. přenesená",J293,0)</f>
        <v>0</v>
      </c>
      <c r="BI293" s="217">
        <f>IF(N293="nulová",J293,0)</f>
        <v>0</v>
      </c>
      <c r="BJ293" s="25" t="s">
        <v>25</v>
      </c>
      <c r="BK293" s="217">
        <f>ROUND(I293*H293,2)</f>
        <v>0</v>
      </c>
      <c r="BL293" s="25" t="s">
        <v>120</v>
      </c>
      <c r="BM293" s="25" t="s">
        <v>555</v>
      </c>
    </row>
    <row r="294" spans="2:65" s="1" customFormat="1" ht="40.5">
      <c r="B294" s="43"/>
      <c r="C294" s="65"/>
      <c r="D294" s="218" t="s">
        <v>172</v>
      </c>
      <c r="E294" s="65"/>
      <c r="F294" s="219" t="s">
        <v>556</v>
      </c>
      <c r="G294" s="65"/>
      <c r="H294" s="65"/>
      <c r="I294" s="174"/>
      <c r="J294" s="65"/>
      <c r="K294" s="65"/>
      <c r="L294" s="63"/>
      <c r="M294" s="220"/>
      <c r="N294" s="44"/>
      <c r="O294" s="44"/>
      <c r="P294" s="44"/>
      <c r="Q294" s="44"/>
      <c r="R294" s="44"/>
      <c r="S294" s="44"/>
      <c r="T294" s="80"/>
      <c r="AT294" s="25" t="s">
        <v>172</v>
      </c>
      <c r="AU294" s="25" t="s">
        <v>92</v>
      </c>
    </row>
    <row r="295" spans="2:65" s="1" customFormat="1" ht="121.5">
      <c r="B295" s="43"/>
      <c r="C295" s="65"/>
      <c r="D295" s="218" t="s">
        <v>174</v>
      </c>
      <c r="E295" s="65"/>
      <c r="F295" s="221" t="s">
        <v>235</v>
      </c>
      <c r="G295" s="65"/>
      <c r="H295" s="65"/>
      <c r="I295" s="174"/>
      <c r="J295" s="65"/>
      <c r="K295" s="65"/>
      <c r="L295" s="63"/>
      <c r="M295" s="220"/>
      <c r="N295" s="44"/>
      <c r="O295" s="44"/>
      <c r="P295" s="44"/>
      <c r="Q295" s="44"/>
      <c r="R295" s="44"/>
      <c r="S295" s="44"/>
      <c r="T295" s="80"/>
      <c r="AT295" s="25" t="s">
        <v>174</v>
      </c>
      <c r="AU295" s="25" t="s">
        <v>92</v>
      </c>
    </row>
    <row r="296" spans="2:65" s="12" customFormat="1" ht="13.5">
      <c r="B296" s="222"/>
      <c r="C296" s="223"/>
      <c r="D296" s="218" t="s">
        <v>176</v>
      </c>
      <c r="E296" s="224" t="s">
        <v>50</v>
      </c>
      <c r="F296" s="225" t="s">
        <v>490</v>
      </c>
      <c r="G296" s="223"/>
      <c r="H296" s="226" t="s">
        <v>50</v>
      </c>
      <c r="I296" s="227"/>
      <c r="J296" s="223"/>
      <c r="K296" s="223"/>
      <c r="L296" s="228"/>
      <c r="M296" s="229"/>
      <c r="N296" s="230"/>
      <c r="O296" s="230"/>
      <c r="P296" s="230"/>
      <c r="Q296" s="230"/>
      <c r="R296" s="230"/>
      <c r="S296" s="230"/>
      <c r="T296" s="231"/>
      <c r="AT296" s="232" t="s">
        <v>176</v>
      </c>
      <c r="AU296" s="232" t="s">
        <v>92</v>
      </c>
      <c r="AV296" s="12" t="s">
        <v>25</v>
      </c>
      <c r="AW296" s="12" t="s">
        <v>48</v>
      </c>
      <c r="AX296" s="12" t="s">
        <v>85</v>
      </c>
      <c r="AY296" s="232" t="s">
        <v>163</v>
      </c>
    </row>
    <row r="297" spans="2:65" s="13" customFormat="1" ht="13.5">
      <c r="B297" s="233"/>
      <c r="C297" s="234"/>
      <c r="D297" s="235" t="s">
        <v>176</v>
      </c>
      <c r="E297" s="236" t="s">
        <v>50</v>
      </c>
      <c r="F297" s="237" t="s">
        <v>886</v>
      </c>
      <c r="G297" s="234"/>
      <c r="H297" s="238">
        <v>79</v>
      </c>
      <c r="I297" s="239"/>
      <c r="J297" s="234"/>
      <c r="K297" s="234"/>
      <c r="L297" s="240"/>
      <c r="M297" s="241"/>
      <c r="N297" s="242"/>
      <c r="O297" s="242"/>
      <c r="P297" s="242"/>
      <c r="Q297" s="242"/>
      <c r="R297" s="242"/>
      <c r="S297" s="242"/>
      <c r="T297" s="243"/>
      <c r="AT297" s="244" t="s">
        <v>176</v>
      </c>
      <c r="AU297" s="244" t="s">
        <v>92</v>
      </c>
      <c r="AV297" s="13" t="s">
        <v>92</v>
      </c>
      <c r="AW297" s="13" t="s">
        <v>48</v>
      </c>
      <c r="AX297" s="13" t="s">
        <v>85</v>
      </c>
      <c r="AY297" s="244" t="s">
        <v>163</v>
      </c>
    </row>
    <row r="298" spans="2:65" s="1" customFormat="1" ht="22.5" customHeight="1">
      <c r="B298" s="43"/>
      <c r="C298" s="248" t="s">
        <v>572</v>
      </c>
      <c r="D298" s="248" t="s">
        <v>239</v>
      </c>
      <c r="E298" s="249" t="s">
        <v>252</v>
      </c>
      <c r="F298" s="250" t="s">
        <v>253</v>
      </c>
      <c r="G298" s="251" t="s">
        <v>198</v>
      </c>
      <c r="H298" s="252">
        <v>79.790000000000006</v>
      </c>
      <c r="I298" s="253"/>
      <c r="J298" s="254">
        <f>ROUND(I298*H298,2)</f>
        <v>0</v>
      </c>
      <c r="K298" s="250" t="s">
        <v>50</v>
      </c>
      <c r="L298" s="255"/>
      <c r="M298" s="256" t="s">
        <v>50</v>
      </c>
      <c r="N298" s="257" t="s">
        <v>56</v>
      </c>
      <c r="O298" s="44"/>
      <c r="P298" s="215">
        <f>O298*H298</f>
        <v>0</v>
      </c>
      <c r="Q298" s="215">
        <v>0.18</v>
      </c>
      <c r="R298" s="215">
        <f>Q298*H298</f>
        <v>14.362200000000001</v>
      </c>
      <c r="S298" s="215">
        <v>0</v>
      </c>
      <c r="T298" s="216">
        <f>S298*H298</f>
        <v>0</v>
      </c>
      <c r="AR298" s="25" t="s">
        <v>218</v>
      </c>
      <c r="AT298" s="25" t="s">
        <v>239</v>
      </c>
      <c r="AU298" s="25" t="s">
        <v>92</v>
      </c>
      <c r="AY298" s="25" t="s">
        <v>163</v>
      </c>
      <c r="BE298" s="217">
        <f>IF(N298="základní",J298,0)</f>
        <v>0</v>
      </c>
      <c r="BF298" s="217">
        <f>IF(N298="snížená",J298,0)</f>
        <v>0</v>
      </c>
      <c r="BG298" s="217">
        <f>IF(N298="zákl. přenesená",J298,0)</f>
        <v>0</v>
      </c>
      <c r="BH298" s="217">
        <f>IF(N298="sníž. přenesená",J298,0)</f>
        <v>0</v>
      </c>
      <c r="BI298" s="217">
        <f>IF(N298="nulová",J298,0)</f>
        <v>0</v>
      </c>
      <c r="BJ298" s="25" t="s">
        <v>25</v>
      </c>
      <c r="BK298" s="217">
        <f>ROUND(I298*H298,2)</f>
        <v>0</v>
      </c>
      <c r="BL298" s="25" t="s">
        <v>120</v>
      </c>
      <c r="BM298" s="25" t="s">
        <v>557</v>
      </c>
    </row>
    <row r="299" spans="2:65" s="1" customFormat="1" ht="27">
      <c r="B299" s="43"/>
      <c r="C299" s="65"/>
      <c r="D299" s="218" t="s">
        <v>172</v>
      </c>
      <c r="E299" s="65"/>
      <c r="F299" s="219" t="s">
        <v>255</v>
      </c>
      <c r="G299" s="65"/>
      <c r="H299" s="65"/>
      <c r="I299" s="174"/>
      <c r="J299" s="65"/>
      <c r="K299" s="65"/>
      <c r="L299" s="63"/>
      <c r="M299" s="220"/>
      <c r="N299" s="44"/>
      <c r="O299" s="44"/>
      <c r="P299" s="44"/>
      <c r="Q299" s="44"/>
      <c r="R299" s="44"/>
      <c r="S299" s="44"/>
      <c r="T299" s="80"/>
      <c r="AT299" s="25" t="s">
        <v>172</v>
      </c>
      <c r="AU299" s="25" t="s">
        <v>92</v>
      </c>
    </row>
    <row r="300" spans="2:65" s="12" customFormat="1" ht="13.5">
      <c r="B300" s="222"/>
      <c r="C300" s="223"/>
      <c r="D300" s="218" t="s">
        <v>176</v>
      </c>
      <c r="E300" s="224" t="s">
        <v>50</v>
      </c>
      <c r="F300" s="225" t="s">
        <v>490</v>
      </c>
      <c r="G300" s="223"/>
      <c r="H300" s="226" t="s">
        <v>50</v>
      </c>
      <c r="I300" s="227"/>
      <c r="J300" s="223"/>
      <c r="K300" s="223"/>
      <c r="L300" s="228"/>
      <c r="M300" s="229"/>
      <c r="N300" s="230"/>
      <c r="O300" s="230"/>
      <c r="P300" s="230"/>
      <c r="Q300" s="230"/>
      <c r="R300" s="230"/>
      <c r="S300" s="230"/>
      <c r="T300" s="231"/>
      <c r="AT300" s="232" t="s">
        <v>176</v>
      </c>
      <c r="AU300" s="232" t="s">
        <v>92</v>
      </c>
      <c r="AV300" s="12" t="s">
        <v>25</v>
      </c>
      <c r="AW300" s="12" t="s">
        <v>48</v>
      </c>
      <c r="AX300" s="12" t="s">
        <v>85</v>
      </c>
      <c r="AY300" s="232" t="s">
        <v>163</v>
      </c>
    </row>
    <row r="301" spans="2:65" s="13" customFormat="1" ht="13.5">
      <c r="B301" s="233"/>
      <c r="C301" s="234"/>
      <c r="D301" s="235" t="s">
        <v>176</v>
      </c>
      <c r="E301" s="236" t="s">
        <v>50</v>
      </c>
      <c r="F301" s="237" t="s">
        <v>887</v>
      </c>
      <c r="G301" s="234"/>
      <c r="H301" s="238">
        <v>79.790000000000006</v>
      </c>
      <c r="I301" s="239"/>
      <c r="J301" s="234"/>
      <c r="K301" s="234"/>
      <c r="L301" s="240"/>
      <c r="M301" s="241"/>
      <c r="N301" s="242"/>
      <c r="O301" s="242"/>
      <c r="P301" s="242"/>
      <c r="Q301" s="242"/>
      <c r="R301" s="242"/>
      <c r="S301" s="242"/>
      <c r="T301" s="243"/>
      <c r="AT301" s="244" t="s">
        <v>176</v>
      </c>
      <c r="AU301" s="244" t="s">
        <v>92</v>
      </c>
      <c r="AV301" s="13" t="s">
        <v>92</v>
      </c>
      <c r="AW301" s="13" t="s">
        <v>48</v>
      </c>
      <c r="AX301" s="13" t="s">
        <v>25</v>
      </c>
      <c r="AY301" s="244" t="s">
        <v>163</v>
      </c>
    </row>
    <row r="302" spans="2:65" s="1" customFormat="1" ht="22.5" customHeight="1">
      <c r="B302" s="43"/>
      <c r="C302" s="206" t="s">
        <v>281</v>
      </c>
      <c r="D302" s="206" t="s">
        <v>166</v>
      </c>
      <c r="E302" s="207" t="s">
        <v>558</v>
      </c>
      <c r="F302" s="208" t="s">
        <v>559</v>
      </c>
      <c r="G302" s="209" t="s">
        <v>272</v>
      </c>
      <c r="H302" s="210">
        <v>115</v>
      </c>
      <c r="I302" s="211"/>
      <c r="J302" s="212">
        <f>ROUND(I302*H302,2)</f>
        <v>0</v>
      </c>
      <c r="K302" s="208" t="s">
        <v>170</v>
      </c>
      <c r="L302" s="63"/>
      <c r="M302" s="213" t="s">
        <v>50</v>
      </c>
      <c r="N302" s="214" t="s">
        <v>56</v>
      </c>
      <c r="O302" s="44"/>
      <c r="P302" s="215">
        <f>O302*H302</f>
        <v>0</v>
      </c>
      <c r="Q302" s="215">
        <v>8.9779999999999999E-2</v>
      </c>
      <c r="R302" s="215">
        <f>Q302*H302</f>
        <v>10.3247</v>
      </c>
      <c r="S302" s="215">
        <v>0</v>
      </c>
      <c r="T302" s="216">
        <f>S302*H302</f>
        <v>0</v>
      </c>
      <c r="AR302" s="25" t="s">
        <v>120</v>
      </c>
      <c r="AT302" s="25" t="s">
        <v>166</v>
      </c>
      <c r="AU302" s="25" t="s">
        <v>92</v>
      </c>
      <c r="AY302" s="25" t="s">
        <v>163</v>
      </c>
      <c r="BE302" s="217">
        <f>IF(N302="základní",J302,0)</f>
        <v>0</v>
      </c>
      <c r="BF302" s="217">
        <f>IF(N302="snížená",J302,0)</f>
        <v>0</v>
      </c>
      <c r="BG302" s="217">
        <f>IF(N302="zákl. přenesená",J302,0)</f>
        <v>0</v>
      </c>
      <c r="BH302" s="217">
        <f>IF(N302="sníž. přenesená",J302,0)</f>
        <v>0</v>
      </c>
      <c r="BI302" s="217">
        <f>IF(N302="nulová",J302,0)</f>
        <v>0</v>
      </c>
      <c r="BJ302" s="25" t="s">
        <v>25</v>
      </c>
      <c r="BK302" s="217">
        <f>ROUND(I302*H302,2)</f>
        <v>0</v>
      </c>
      <c r="BL302" s="25" t="s">
        <v>120</v>
      </c>
      <c r="BM302" s="25" t="s">
        <v>560</v>
      </c>
    </row>
    <row r="303" spans="2:65" s="1" customFormat="1" ht="40.5">
      <c r="B303" s="43"/>
      <c r="C303" s="65"/>
      <c r="D303" s="218" t="s">
        <v>172</v>
      </c>
      <c r="E303" s="65"/>
      <c r="F303" s="219" t="s">
        <v>561</v>
      </c>
      <c r="G303" s="65"/>
      <c r="H303" s="65"/>
      <c r="I303" s="174"/>
      <c r="J303" s="65"/>
      <c r="K303" s="65"/>
      <c r="L303" s="63"/>
      <c r="M303" s="220"/>
      <c r="N303" s="44"/>
      <c r="O303" s="44"/>
      <c r="P303" s="44"/>
      <c r="Q303" s="44"/>
      <c r="R303" s="44"/>
      <c r="S303" s="44"/>
      <c r="T303" s="80"/>
      <c r="AT303" s="25" t="s">
        <v>172</v>
      </c>
      <c r="AU303" s="25" t="s">
        <v>92</v>
      </c>
    </row>
    <row r="304" spans="2:65" s="1" customFormat="1" ht="135">
      <c r="B304" s="43"/>
      <c r="C304" s="65"/>
      <c r="D304" s="218" t="s">
        <v>174</v>
      </c>
      <c r="E304" s="65"/>
      <c r="F304" s="221" t="s">
        <v>562</v>
      </c>
      <c r="G304" s="65"/>
      <c r="H304" s="65"/>
      <c r="I304" s="174"/>
      <c r="J304" s="65"/>
      <c r="K304" s="65"/>
      <c r="L304" s="63"/>
      <c r="M304" s="220"/>
      <c r="N304" s="44"/>
      <c r="O304" s="44"/>
      <c r="P304" s="44"/>
      <c r="Q304" s="44"/>
      <c r="R304" s="44"/>
      <c r="S304" s="44"/>
      <c r="T304" s="80"/>
      <c r="AT304" s="25" t="s">
        <v>174</v>
      </c>
      <c r="AU304" s="25" t="s">
        <v>92</v>
      </c>
    </row>
    <row r="305" spans="2:65" s="12" customFormat="1" ht="13.5">
      <c r="B305" s="222"/>
      <c r="C305" s="223"/>
      <c r="D305" s="218" t="s">
        <v>176</v>
      </c>
      <c r="E305" s="224" t="s">
        <v>50</v>
      </c>
      <c r="F305" s="225" t="s">
        <v>204</v>
      </c>
      <c r="G305" s="223"/>
      <c r="H305" s="226" t="s">
        <v>50</v>
      </c>
      <c r="I305" s="227"/>
      <c r="J305" s="223"/>
      <c r="K305" s="223"/>
      <c r="L305" s="228"/>
      <c r="M305" s="229"/>
      <c r="N305" s="230"/>
      <c r="O305" s="230"/>
      <c r="P305" s="230"/>
      <c r="Q305" s="230"/>
      <c r="R305" s="230"/>
      <c r="S305" s="230"/>
      <c r="T305" s="231"/>
      <c r="AT305" s="232" t="s">
        <v>176</v>
      </c>
      <c r="AU305" s="232" t="s">
        <v>92</v>
      </c>
      <c r="AV305" s="12" t="s">
        <v>25</v>
      </c>
      <c r="AW305" s="12" t="s">
        <v>48</v>
      </c>
      <c r="AX305" s="12" t="s">
        <v>85</v>
      </c>
      <c r="AY305" s="232" t="s">
        <v>163</v>
      </c>
    </row>
    <row r="306" spans="2:65" s="13" customFormat="1" ht="13.5">
      <c r="B306" s="233"/>
      <c r="C306" s="234"/>
      <c r="D306" s="235" t="s">
        <v>176</v>
      </c>
      <c r="E306" s="236" t="s">
        <v>50</v>
      </c>
      <c r="F306" s="237" t="s">
        <v>669</v>
      </c>
      <c r="G306" s="234"/>
      <c r="H306" s="238">
        <v>115</v>
      </c>
      <c r="I306" s="239"/>
      <c r="J306" s="234"/>
      <c r="K306" s="234"/>
      <c r="L306" s="240"/>
      <c r="M306" s="241"/>
      <c r="N306" s="242"/>
      <c r="O306" s="242"/>
      <c r="P306" s="242"/>
      <c r="Q306" s="242"/>
      <c r="R306" s="242"/>
      <c r="S306" s="242"/>
      <c r="T306" s="243"/>
      <c r="AT306" s="244" t="s">
        <v>176</v>
      </c>
      <c r="AU306" s="244" t="s">
        <v>92</v>
      </c>
      <c r="AV306" s="13" t="s">
        <v>92</v>
      </c>
      <c r="AW306" s="13" t="s">
        <v>48</v>
      </c>
      <c r="AX306" s="13" t="s">
        <v>85</v>
      </c>
      <c r="AY306" s="244" t="s">
        <v>163</v>
      </c>
    </row>
    <row r="307" spans="2:65" s="1" customFormat="1" ht="31.5" customHeight="1">
      <c r="B307" s="43"/>
      <c r="C307" s="206" t="s">
        <v>576</v>
      </c>
      <c r="D307" s="206" t="s">
        <v>166</v>
      </c>
      <c r="E307" s="207" t="s">
        <v>270</v>
      </c>
      <c r="F307" s="208" t="s">
        <v>271</v>
      </c>
      <c r="G307" s="209" t="s">
        <v>272</v>
      </c>
      <c r="H307" s="210">
        <v>986.4</v>
      </c>
      <c r="I307" s="211"/>
      <c r="J307" s="212">
        <f>ROUND(I307*H307,2)</f>
        <v>0</v>
      </c>
      <c r="K307" s="208" t="s">
        <v>170</v>
      </c>
      <c r="L307" s="63"/>
      <c r="M307" s="213" t="s">
        <v>50</v>
      </c>
      <c r="N307" s="214" t="s">
        <v>56</v>
      </c>
      <c r="O307" s="44"/>
      <c r="P307" s="215">
        <f>O307*H307</f>
        <v>0</v>
      </c>
      <c r="Q307" s="215">
        <v>0.15540000000000001</v>
      </c>
      <c r="R307" s="215">
        <f>Q307*H307</f>
        <v>153.28656000000001</v>
      </c>
      <c r="S307" s="215">
        <v>0</v>
      </c>
      <c r="T307" s="216">
        <f>S307*H307</f>
        <v>0</v>
      </c>
      <c r="AR307" s="25" t="s">
        <v>120</v>
      </c>
      <c r="AT307" s="25" t="s">
        <v>166</v>
      </c>
      <c r="AU307" s="25" t="s">
        <v>92</v>
      </c>
      <c r="AY307" s="25" t="s">
        <v>163</v>
      </c>
      <c r="BE307" s="217">
        <f>IF(N307="základní",J307,0)</f>
        <v>0</v>
      </c>
      <c r="BF307" s="217">
        <f>IF(N307="snížená",J307,0)</f>
        <v>0</v>
      </c>
      <c r="BG307" s="217">
        <f>IF(N307="zákl. přenesená",J307,0)</f>
        <v>0</v>
      </c>
      <c r="BH307" s="217">
        <f>IF(N307="sníž. přenesená",J307,0)</f>
        <v>0</v>
      </c>
      <c r="BI307" s="217">
        <f>IF(N307="nulová",J307,0)</f>
        <v>0</v>
      </c>
      <c r="BJ307" s="25" t="s">
        <v>25</v>
      </c>
      <c r="BK307" s="217">
        <f>ROUND(I307*H307,2)</f>
        <v>0</v>
      </c>
      <c r="BL307" s="25" t="s">
        <v>120</v>
      </c>
      <c r="BM307" s="25" t="s">
        <v>273</v>
      </c>
    </row>
    <row r="308" spans="2:65" s="1" customFormat="1" ht="40.5">
      <c r="B308" s="43"/>
      <c r="C308" s="65"/>
      <c r="D308" s="218" t="s">
        <v>172</v>
      </c>
      <c r="E308" s="65"/>
      <c r="F308" s="219" t="s">
        <v>274</v>
      </c>
      <c r="G308" s="65"/>
      <c r="H308" s="65"/>
      <c r="I308" s="174"/>
      <c r="J308" s="65"/>
      <c r="K308" s="65"/>
      <c r="L308" s="63"/>
      <c r="M308" s="220"/>
      <c r="N308" s="44"/>
      <c r="O308" s="44"/>
      <c r="P308" s="44"/>
      <c r="Q308" s="44"/>
      <c r="R308" s="44"/>
      <c r="S308" s="44"/>
      <c r="T308" s="80"/>
      <c r="AT308" s="25" t="s">
        <v>172</v>
      </c>
      <c r="AU308" s="25" t="s">
        <v>92</v>
      </c>
    </row>
    <row r="309" spans="2:65" s="1" customFormat="1" ht="94.5">
      <c r="B309" s="43"/>
      <c r="C309" s="65"/>
      <c r="D309" s="218" t="s">
        <v>174</v>
      </c>
      <c r="E309" s="65"/>
      <c r="F309" s="221" t="s">
        <v>275</v>
      </c>
      <c r="G309" s="65"/>
      <c r="H309" s="65"/>
      <c r="I309" s="174"/>
      <c r="J309" s="65"/>
      <c r="K309" s="65"/>
      <c r="L309" s="63"/>
      <c r="M309" s="220"/>
      <c r="N309" s="44"/>
      <c r="O309" s="44"/>
      <c r="P309" s="44"/>
      <c r="Q309" s="44"/>
      <c r="R309" s="44"/>
      <c r="S309" s="44"/>
      <c r="T309" s="80"/>
      <c r="AT309" s="25" t="s">
        <v>174</v>
      </c>
      <c r="AU309" s="25" t="s">
        <v>92</v>
      </c>
    </row>
    <row r="310" spans="2:65" s="12" customFormat="1" ht="13.5">
      <c r="B310" s="222"/>
      <c r="C310" s="223"/>
      <c r="D310" s="218" t="s">
        <v>176</v>
      </c>
      <c r="E310" s="224" t="s">
        <v>50</v>
      </c>
      <c r="F310" s="225" t="s">
        <v>549</v>
      </c>
      <c r="G310" s="223"/>
      <c r="H310" s="226" t="s">
        <v>50</v>
      </c>
      <c r="I310" s="227"/>
      <c r="J310" s="223"/>
      <c r="K310" s="223"/>
      <c r="L310" s="228"/>
      <c r="M310" s="229"/>
      <c r="N310" s="230"/>
      <c r="O310" s="230"/>
      <c r="P310" s="230"/>
      <c r="Q310" s="230"/>
      <c r="R310" s="230"/>
      <c r="S310" s="230"/>
      <c r="T310" s="231"/>
      <c r="AT310" s="232" t="s">
        <v>176</v>
      </c>
      <c r="AU310" s="232" t="s">
        <v>92</v>
      </c>
      <c r="AV310" s="12" t="s">
        <v>25</v>
      </c>
      <c r="AW310" s="12" t="s">
        <v>48</v>
      </c>
      <c r="AX310" s="12" t="s">
        <v>85</v>
      </c>
      <c r="AY310" s="232" t="s">
        <v>163</v>
      </c>
    </row>
    <row r="311" spans="2:65" s="13" customFormat="1" ht="13.5">
      <c r="B311" s="233"/>
      <c r="C311" s="234"/>
      <c r="D311" s="218" t="s">
        <v>176</v>
      </c>
      <c r="E311" s="245" t="s">
        <v>50</v>
      </c>
      <c r="F311" s="246" t="s">
        <v>888</v>
      </c>
      <c r="G311" s="234"/>
      <c r="H311" s="247">
        <v>62.4</v>
      </c>
      <c r="I311" s="239"/>
      <c r="J311" s="234"/>
      <c r="K311" s="234"/>
      <c r="L311" s="240"/>
      <c r="M311" s="241"/>
      <c r="N311" s="242"/>
      <c r="O311" s="242"/>
      <c r="P311" s="242"/>
      <c r="Q311" s="242"/>
      <c r="R311" s="242"/>
      <c r="S311" s="242"/>
      <c r="T311" s="243"/>
      <c r="AT311" s="244" t="s">
        <v>176</v>
      </c>
      <c r="AU311" s="244" t="s">
        <v>92</v>
      </c>
      <c r="AV311" s="13" t="s">
        <v>92</v>
      </c>
      <c r="AW311" s="13" t="s">
        <v>48</v>
      </c>
      <c r="AX311" s="13" t="s">
        <v>85</v>
      </c>
      <c r="AY311" s="244" t="s">
        <v>163</v>
      </c>
    </row>
    <row r="312" spans="2:65" s="12" customFormat="1" ht="13.5">
      <c r="B312" s="222"/>
      <c r="C312" s="223"/>
      <c r="D312" s="218" t="s">
        <v>176</v>
      </c>
      <c r="E312" s="224" t="s">
        <v>50</v>
      </c>
      <c r="F312" s="225" t="s">
        <v>543</v>
      </c>
      <c r="G312" s="223"/>
      <c r="H312" s="226" t="s">
        <v>50</v>
      </c>
      <c r="I312" s="227"/>
      <c r="J312" s="223"/>
      <c r="K312" s="223"/>
      <c r="L312" s="228"/>
      <c r="M312" s="229"/>
      <c r="N312" s="230"/>
      <c r="O312" s="230"/>
      <c r="P312" s="230"/>
      <c r="Q312" s="230"/>
      <c r="R312" s="230"/>
      <c r="S312" s="230"/>
      <c r="T312" s="231"/>
      <c r="AT312" s="232" t="s">
        <v>176</v>
      </c>
      <c r="AU312" s="232" t="s">
        <v>92</v>
      </c>
      <c r="AV312" s="12" t="s">
        <v>25</v>
      </c>
      <c r="AW312" s="12" t="s">
        <v>48</v>
      </c>
      <c r="AX312" s="12" t="s">
        <v>85</v>
      </c>
      <c r="AY312" s="232" t="s">
        <v>163</v>
      </c>
    </row>
    <row r="313" spans="2:65" s="13" customFormat="1" ht="13.5">
      <c r="B313" s="233"/>
      <c r="C313" s="234"/>
      <c r="D313" s="218" t="s">
        <v>176</v>
      </c>
      <c r="E313" s="245" t="s">
        <v>50</v>
      </c>
      <c r="F313" s="246" t="s">
        <v>889</v>
      </c>
      <c r="G313" s="234"/>
      <c r="H313" s="247">
        <v>764</v>
      </c>
      <c r="I313" s="239"/>
      <c r="J313" s="234"/>
      <c r="K313" s="234"/>
      <c r="L313" s="240"/>
      <c r="M313" s="241"/>
      <c r="N313" s="242"/>
      <c r="O313" s="242"/>
      <c r="P313" s="242"/>
      <c r="Q313" s="242"/>
      <c r="R313" s="242"/>
      <c r="S313" s="242"/>
      <c r="T313" s="243"/>
      <c r="AT313" s="244" t="s">
        <v>176</v>
      </c>
      <c r="AU313" s="244" t="s">
        <v>92</v>
      </c>
      <c r="AV313" s="13" t="s">
        <v>92</v>
      </c>
      <c r="AW313" s="13" t="s">
        <v>48</v>
      </c>
      <c r="AX313" s="13" t="s">
        <v>85</v>
      </c>
      <c r="AY313" s="244" t="s">
        <v>163</v>
      </c>
    </row>
    <row r="314" spans="2:65" s="12" customFormat="1" ht="13.5">
      <c r="B314" s="222"/>
      <c r="C314" s="223"/>
      <c r="D314" s="218" t="s">
        <v>176</v>
      </c>
      <c r="E314" s="224" t="s">
        <v>50</v>
      </c>
      <c r="F314" s="225" t="s">
        <v>542</v>
      </c>
      <c r="G314" s="223"/>
      <c r="H314" s="226" t="s">
        <v>50</v>
      </c>
      <c r="I314" s="227"/>
      <c r="J314" s="223"/>
      <c r="K314" s="223"/>
      <c r="L314" s="228"/>
      <c r="M314" s="229"/>
      <c r="N314" s="230"/>
      <c r="O314" s="230"/>
      <c r="P314" s="230"/>
      <c r="Q314" s="230"/>
      <c r="R314" s="230"/>
      <c r="S314" s="230"/>
      <c r="T314" s="231"/>
      <c r="AT314" s="232" t="s">
        <v>176</v>
      </c>
      <c r="AU314" s="232" t="s">
        <v>92</v>
      </c>
      <c r="AV314" s="12" t="s">
        <v>25</v>
      </c>
      <c r="AW314" s="12" t="s">
        <v>48</v>
      </c>
      <c r="AX314" s="12" t="s">
        <v>85</v>
      </c>
      <c r="AY314" s="232" t="s">
        <v>163</v>
      </c>
    </row>
    <row r="315" spans="2:65" s="13" customFormat="1" ht="13.5">
      <c r="B315" s="233"/>
      <c r="C315" s="234"/>
      <c r="D315" s="218" t="s">
        <v>176</v>
      </c>
      <c r="E315" s="245" t="s">
        <v>50</v>
      </c>
      <c r="F315" s="246" t="s">
        <v>890</v>
      </c>
      <c r="G315" s="234"/>
      <c r="H315" s="247">
        <v>106</v>
      </c>
      <c r="I315" s="239"/>
      <c r="J315" s="234"/>
      <c r="K315" s="234"/>
      <c r="L315" s="240"/>
      <c r="M315" s="241"/>
      <c r="N315" s="242"/>
      <c r="O315" s="242"/>
      <c r="P315" s="242"/>
      <c r="Q315" s="242"/>
      <c r="R315" s="242"/>
      <c r="S315" s="242"/>
      <c r="T315" s="243"/>
      <c r="AT315" s="244" t="s">
        <v>176</v>
      </c>
      <c r="AU315" s="244" t="s">
        <v>92</v>
      </c>
      <c r="AV315" s="13" t="s">
        <v>92</v>
      </c>
      <c r="AW315" s="13" t="s">
        <v>48</v>
      </c>
      <c r="AX315" s="13" t="s">
        <v>85</v>
      </c>
      <c r="AY315" s="244" t="s">
        <v>163</v>
      </c>
    </row>
    <row r="316" spans="2:65" s="12" customFormat="1" ht="13.5">
      <c r="B316" s="222"/>
      <c r="C316" s="223"/>
      <c r="D316" s="218" t="s">
        <v>176</v>
      </c>
      <c r="E316" s="224" t="s">
        <v>50</v>
      </c>
      <c r="F316" s="225" t="s">
        <v>516</v>
      </c>
      <c r="G316" s="223"/>
      <c r="H316" s="226" t="s">
        <v>50</v>
      </c>
      <c r="I316" s="227"/>
      <c r="J316" s="223"/>
      <c r="K316" s="223"/>
      <c r="L316" s="228"/>
      <c r="M316" s="229"/>
      <c r="N316" s="230"/>
      <c r="O316" s="230"/>
      <c r="P316" s="230"/>
      <c r="Q316" s="230"/>
      <c r="R316" s="230"/>
      <c r="S316" s="230"/>
      <c r="T316" s="231"/>
      <c r="AT316" s="232" t="s">
        <v>176</v>
      </c>
      <c r="AU316" s="232" t="s">
        <v>92</v>
      </c>
      <c r="AV316" s="12" t="s">
        <v>25</v>
      </c>
      <c r="AW316" s="12" t="s">
        <v>48</v>
      </c>
      <c r="AX316" s="12" t="s">
        <v>85</v>
      </c>
      <c r="AY316" s="232" t="s">
        <v>163</v>
      </c>
    </row>
    <row r="317" spans="2:65" s="13" customFormat="1" ht="13.5">
      <c r="B317" s="233"/>
      <c r="C317" s="234"/>
      <c r="D317" s="218" t="s">
        <v>176</v>
      </c>
      <c r="E317" s="245" t="s">
        <v>50</v>
      </c>
      <c r="F317" s="246" t="s">
        <v>356</v>
      </c>
      <c r="G317" s="234"/>
      <c r="H317" s="247">
        <v>27</v>
      </c>
      <c r="I317" s="239"/>
      <c r="J317" s="234"/>
      <c r="K317" s="234"/>
      <c r="L317" s="240"/>
      <c r="M317" s="241"/>
      <c r="N317" s="242"/>
      <c r="O317" s="242"/>
      <c r="P317" s="242"/>
      <c r="Q317" s="242"/>
      <c r="R317" s="242"/>
      <c r="S317" s="242"/>
      <c r="T317" s="243"/>
      <c r="AT317" s="244" t="s">
        <v>176</v>
      </c>
      <c r="AU317" s="244" t="s">
        <v>92</v>
      </c>
      <c r="AV317" s="13" t="s">
        <v>92</v>
      </c>
      <c r="AW317" s="13" t="s">
        <v>48</v>
      </c>
      <c r="AX317" s="13" t="s">
        <v>85</v>
      </c>
      <c r="AY317" s="244" t="s">
        <v>163</v>
      </c>
    </row>
    <row r="318" spans="2:65" s="12" customFormat="1" ht="13.5">
      <c r="B318" s="222"/>
      <c r="C318" s="223"/>
      <c r="D318" s="218" t="s">
        <v>176</v>
      </c>
      <c r="E318" s="224" t="s">
        <v>50</v>
      </c>
      <c r="F318" s="225" t="s">
        <v>517</v>
      </c>
      <c r="G318" s="223"/>
      <c r="H318" s="226" t="s">
        <v>50</v>
      </c>
      <c r="I318" s="227"/>
      <c r="J318" s="223"/>
      <c r="K318" s="223"/>
      <c r="L318" s="228"/>
      <c r="M318" s="229"/>
      <c r="N318" s="230"/>
      <c r="O318" s="230"/>
      <c r="P318" s="230"/>
      <c r="Q318" s="230"/>
      <c r="R318" s="230"/>
      <c r="S318" s="230"/>
      <c r="T318" s="231"/>
      <c r="AT318" s="232" t="s">
        <v>176</v>
      </c>
      <c r="AU318" s="232" t="s">
        <v>92</v>
      </c>
      <c r="AV318" s="12" t="s">
        <v>25</v>
      </c>
      <c r="AW318" s="12" t="s">
        <v>48</v>
      </c>
      <c r="AX318" s="12" t="s">
        <v>85</v>
      </c>
      <c r="AY318" s="232" t="s">
        <v>163</v>
      </c>
    </row>
    <row r="319" spans="2:65" s="13" customFormat="1" ht="13.5">
      <c r="B319" s="233"/>
      <c r="C319" s="234"/>
      <c r="D319" s="235" t="s">
        <v>176</v>
      </c>
      <c r="E319" s="236" t="s">
        <v>50</v>
      </c>
      <c r="F319" s="237" t="s">
        <v>356</v>
      </c>
      <c r="G319" s="234"/>
      <c r="H319" s="238">
        <v>27</v>
      </c>
      <c r="I319" s="239"/>
      <c r="J319" s="234"/>
      <c r="K319" s="234"/>
      <c r="L319" s="240"/>
      <c r="M319" s="241"/>
      <c r="N319" s="242"/>
      <c r="O319" s="242"/>
      <c r="P319" s="242"/>
      <c r="Q319" s="242"/>
      <c r="R319" s="242"/>
      <c r="S319" s="242"/>
      <c r="T319" s="243"/>
      <c r="AT319" s="244" t="s">
        <v>176</v>
      </c>
      <c r="AU319" s="244" t="s">
        <v>92</v>
      </c>
      <c r="AV319" s="13" t="s">
        <v>92</v>
      </c>
      <c r="AW319" s="13" t="s">
        <v>48</v>
      </c>
      <c r="AX319" s="13" t="s">
        <v>85</v>
      </c>
      <c r="AY319" s="244" t="s">
        <v>163</v>
      </c>
    </row>
    <row r="320" spans="2:65" s="1" customFormat="1" ht="22.5" customHeight="1">
      <c r="B320" s="43"/>
      <c r="C320" s="248" t="s">
        <v>577</v>
      </c>
      <c r="D320" s="248" t="s">
        <v>239</v>
      </c>
      <c r="E320" s="249" t="s">
        <v>285</v>
      </c>
      <c r="F320" s="250" t="s">
        <v>286</v>
      </c>
      <c r="G320" s="251" t="s">
        <v>287</v>
      </c>
      <c r="H320" s="252">
        <v>771.64</v>
      </c>
      <c r="I320" s="253"/>
      <c r="J320" s="254">
        <f>ROUND(I320*H320,2)</f>
        <v>0</v>
      </c>
      <c r="K320" s="250" t="s">
        <v>170</v>
      </c>
      <c r="L320" s="255"/>
      <c r="M320" s="256" t="s">
        <v>50</v>
      </c>
      <c r="N320" s="257" t="s">
        <v>56</v>
      </c>
      <c r="O320" s="44"/>
      <c r="P320" s="215">
        <f>O320*H320</f>
        <v>0</v>
      </c>
      <c r="Q320" s="215">
        <v>8.2100000000000006E-2</v>
      </c>
      <c r="R320" s="215">
        <f>Q320*H320</f>
        <v>63.351644</v>
      </c>
      <c r="S320" s="215">
        <v>0</v>
      </c>
      <c r="T320" s="216">
        <f>S320*H320</f>
        <v>0</v>
      </c>
      <c r="AR320" s="25" t="s">
        <v>218</v>
      </c>
      <c r="AT320" s="25" t="s">
        <v>239</v>
      </c>
      <c r="AU320" s="25" t="s">
        <v>92</v>
      </c>
      <c r="AY320" s="25" t="s">
        <v>163</v>
      </c>
      <c r="BE320" s="217">
        <f>IF(N320="základní",J320,0)</f>
        <v>0</v>
      </c>
      <c r="BF320" s="217">
        <f>IF(N320="snížená",J320,0)</f>
        <v>0</v>
      </c>
      <c r="BG320" s="217">
        <f>IF(N320="zákl. přenesená",J320,0)</f>
        <v>0</v>
      </c>
      <c r="BH320" s="217">
        <f>IF(N320="sníž. přenesená",J320,0)</f>
        <v>0</v>
      </c>
      <c r="BI320" s="217">
        <f>IF(N320="nulová",J320,0)</f>
        <v>0</v>
      </c>
      <c r="BJ320" s="25" t="s">
        <v>25</v>
      </c>
      <c r="BK320" s="217">
        <f>ROUND(I320*H320,2)</f>
        <v>0</v>
      </c>
      <c r="BL320" s="25" t="s">
        <v>120</v>
      </c>
      <c r="BM320" s="25" t="s">
        <v>288</v>
      </c>
    </row>
    <row r="321" spans="2:65" s="1" customFormat="1" ht="13.5">
      <c r="B321" s="43"/>
      <c r="C321" s="65"/>
      <c r="D321" s="218" t="s">
        <v>172</v>
      </c>
      <c r="E321" s="65"/>
      <c r="F321" s="219" t="s">
        <v>289</v>
      </c>
      <c r="G321" s="65"/>
      <c r="H321" s="65"/>
      <c r="I321" s="174"/>
      <c r="J321" s="65"/>
      <c r="K321" s="65"/>
      <c r="L321" s="63"/>
      <c r="M321" s="220"/>
      <c r="N321" s="44"/>
      <c r="O321" s="44"/>
      <c r="P321" s="44"/>
      <c r="Q321" s="44"/>
      <c r="R321" s="44"/>
      <c r="S321" s="44"/>
      <c r="T321" s="80"/>
      <c r="AT321" s="25" t="s">
        <v>172</v>
      </c>
      <c r="AU321" s="25" t="s">
        <v>92</v>
      </c>
    </row>
    <row r="322" spans="2:65" s="12" customFormat="1" ht="13.5">
      <c r="B322" s="222"/>
      <c r="C322" s="223"/>
      <c r="D322" s="218" t="s">
        <v>176</v>
      </c>
      <c r="E322" s="224" t="s">
        <v>50</v>
      </c>
      <c r="F322" s="225" t="s">
        <v>891</v>
      </c>
      <c r="G322" s="223"/>
      <c r="H322" s="226" t="s">
        <v>50</v>
      </c>
      <c r="I322" s="227"/>
      <c r="J322" s="223"/>
      <c r="K322" s="223"/>
      <c r="L322" s="228"/>
      <c r="M322" s="229"/>
      <c r="N322" s="230"/>
      <c r="O322" s="230"/>
      <c r="P322" s="230"/>
      <c r="Q322" s="230"/>
      <c r="R322" s="230"/>
      <c r="S322" s="230"/>
      <c r="T322" s="231"/>
      <c r="AT322" s="232" t="s">
        <v>176</v>
      </c>
      <c r="AU322" s="232" t="s">
        <v>92</v>
      </c>
      <c r="AV322" s="12" t="s">
        <v>25</v>
      </c>
      <c r="AW322" s="12" t="s">
        <v>48</v>
      </c>
      <c r="AX322" s="12" t="s">
        <v>85</v>
      </c>
      <c r="AY322" s="232" t="s">
        <v>163</v>
      </c>
    </row>
    <row r="323" spans="2:65" s="13" customFormat="1" ht="13.5">
      <c r="B323" s="233"/>
      <c r="C323" s="234"/>
      <c r="D323" s="235" t="s">
        <v>176</v>
      </c>
      <c r="E323" s="236" t="s">
        <v>50</v>
      </c>
      <c r="F323" s="237" t="s">
        <v>892</v>
      </c>
      <c r="G323" s="234"/>
      <c r="H323" s="238">
        <v>771.64</v>
      </c>
      <c r="I323" s="239"/>
      <c r="J323" s="234"/>
      <c r="K323" s="234"/>
      <c r="L323" s="240"/>
      <c r="M323" s="241"/>
      <c r="N323" s="242"/>
      <c r="O323" s="242"/>
      <c r="P323" s="242"/>
      <c r="Q323" s="242"/>
      <c r="R323" s="242"/>
      <c r="S323" s="242"/>
      <c r="T323" s="243"/>
      <c r="AT323" s="244" t="s">
        <v>176</v>
      </c>
      <c r="AU323" s="244" t="s">
        <v>92</v>
      </c>
      <c r="AV323" s="13" t="s">
        <v>92</v>
      </c>
      <c r="AW323" s="13" t="s">
        <v>48</v>
      </c>
      <c r="AX323" s="13" t="s">
        <v>85</v>
      </c>
      <c r="AY323" s="244" t="s">
        <v>163</v>
      </c>
    </row>
    <row r="324" spans="2:65" s="1" customFormat="1" ht="22.5" customHeight="1">
      <c r="B324" s="43"/>
      <c r="C324" s="248" t="s">
        <v>383</v>
      </c>
      <c r="D324" s="248" t="s">
        <v>239</v>
      </c>
      <c r="E324" s="249" t="s">
        <v>293</v>
      </c>
      <c r="F324" s="250" t="s">
        <v>294</v>
      </c>
      <c r="G324" s="251" t="s">
        <v>287</v>
      </c>
      <c r="H324" s="252">
        <v>54.54</v>
      </c>
      <c r="I324" s="253"/>
      <c r="J324" s="254">
        <f>ROUND(I324*H324,2)</f>
        <v>0</v>
      </c>
      <c r="K324" s="250" t="s">
        <v>170</v>
      </c>
      <c r="L324" s="255"/>
      <c r="M324" s="256" t="s">
        <v>50</v>
      </c>
      <c r="N324" s="257" t="s">
        <v>56</v>
      </c>
      <c r="O324" s="44"/>
      <c r="P324" s="215">
        <f>O324*H324</f>
        <v>0</v>
      </c>
      <c r="Q324" s="215">
        <v>6.4000000000000001E-2</v>
      </c>
      <c r="R324" s="215">
        <f>Q324*H324</f>
        <v>3.4905599999999999</v>
      </c>
      <c r="S324" s="215">
        <v>0</v>
      </c>
      <c r="T324" s="216">
        <f>S324*H324</f>
        <v>0</v>
      </c>
      <c r="AR324" s="25" t="s">
        <v>218</v>
      </c>
      <c r="AT324" s="25" t="s">
        <v>239</v>
      </c>
      <c r="AU324" s="25" t="s">
        <v>92</v>
      </c>
      <c r="AY324" s="25" t="s">
        <v>163</v>
      </c>
      <c r="BE324" s="217">
        <f>IF(N324="základní",J324,0)</f>
        <v>0</v>
      </c>
      <c r="BF324" s="217">
        <f>IF(N324="snížená",J324,0)</f>
        <v>0</v>
      </c>
      <c r="BG324" s="217">
        <f>IF(N324="zákl. přenesená",J324,0)</f>
        <v>0</v>
      </c>
      <c r="BH324" s="217">
        <f>IF(N324="sníž. přenesená",J324,0)</f>
        <v>0</v>
      </c>
      <c r="BI324" s="217">
        <f>IF(N324="nulová",J324,0)</f>
        <v>0</v>
      </c>
      <c r="BJ324" s="25" t="s">
        <v>25</v>
      </c>
      <c r="BK324" s="217">
        <f>ROUND(I324*H324,2)</f>
        <v>0</v>
      </c>
      <c r="BL324" s="25" t="s">
        <v>120</v>
      </c>
      <c r="BM324" s="25" t="s">
        <v>295</v>
      </c>
    </row>
    <row r="325" spans="2:65" s="1" customFormat="1" ht="13.5">
      <c r="B325" s="43"/>
      <c r="C325" s="65"/>
      <c r="D325" s="218" t="s">
        <v>172</v>
      </c>
      <c r="E325" s="65"/>
      <c r="F325" s="219" t="s">
        <v>296</v>
      </c>
      <c r="G325" s="65"/>
      <c r="H325" s="65"/>
      <c r="I325" s="174"/>
      <c r="J325" s="65"/>
      <c r="K325" s="65"/>
      <c r="L325" s="63"/>
      <c r="M325" s="220"/>
      <c r="N325" s="44"/>
      <c r="O325" s="44"/>
      <c r="P325" s="44"/>
      <c r="Q325" s="44"/>
      <c r="R325" s="44"/>
      <c r="S325" s="44"/>
      <c r="T325" s="80"/>
      <c r="AT325" s="25" t="s">
        <v>172</v>
      </c>
      <c r="AU325" s="25" t="s">
        <v>92</v>
      </c>
    </row>
    <row r="326" spans="2:65" s="12" customFormat="1" ht="13.5">
      <c r="B326" s="222"/>
      <c r="C326" s="223"/>
      <c r="D326" s="218" t="s">
        <v>176</v>
      </c>
      <c r="E326" s="224" t="s">
        <v>50</v>
      </c>
      <c r="F326" s="225" t="s">
        <v>893</v>
      </c>
      <c r="G326" s="223"/>
      <c r="H326" s="226" t="s">
        <v>50</v>
      </c>
      <c r="I326" s="227"/>
      <c r="J326" s="223"/>
      <c r="K326" s="223"/>
      <c r="L326" s="228"/>
      <c r="M326" s="229"/>
      <c r="N326" s="230"/>
      <c r="O326" s="230"/>
      <c r="P326" s="230"/>
      <c r="Q326" s="230"/>
      <c r="R326" s="230"/>
      <c r="S326" s="230"/>
      <c r="T326" s="231"/>
      <c r="AT326" s="232" t="s">
        <v>176</v>
      </c>
      <c r="AU326" s="232" t="s">
        <v>92</v>
      </c>
      <c r="AV326" s="12" t="s">
        <v>25</v>
      </c>
      <c r="AW326" s="12" t="s">
        <v>48</v>
      </c>
      <c r="AX326" s="12" t="s">
        <v>85</v>
      </c>
      <c r="AY326" s="232" t="s">
        <v>163</v>
      </c>
    </row>
    <row r="327" spans="2:65" s="13" customFormat="1" ht="13.5">
      <c r="B327" s="233"/>
      <c r="C327" s="234"/>
      <c r="D327" s="218" t="s">
        <v>176</v>
      </c>
      <c r="E327" s="245" t="s">
        <v>50</v>
      </c>
      <c r="F327" s="246" t="s">
        <v>894</v>
      </c>
      <c r="G327" s="234"/>
      <c r="H327" s="247">
        <v>27.27</v>
      </c>
      <c r="I327" s="239"/>
      <c r="J327" s="234"/>
      <c r="K327" s="234"/>
      <c r="L327" s="240"/>
      <c r="M327" s="241"/>
      <c r="N327" s="242"/>
      <c r="O327" s="242"/>
      <c r="P327" s="242"/>
      <c r="Q327" s="242"/>
      <c r="R327" s="242"/>
      <c r="S327" s="242"/>
      <c r="T327" s="243"/>
      <c r="AT327" s="244" t="s">
        <v>176</v>
      </c>
      <c r="AU327" s="244" t="s">
        <v>92</v>
      </c>
      <c r="AV327" s="13" t="s">
        <v>92</v>
      </c>
      <c r="AW327" s="13" t="s">
        <v>48</v>
      </c>
      <c r="AX327" s="13" t="s">
        <v>85</v>
      </c>
      <c r="AY327" s="244" t="s">
        <v>163</v>
      </c>
    </row>
    <row r="328" spans="2:65" s="12" customFormat="1" ht="13.5">
      <c r="B328" s="222"/>
      <c r="C328" s="223"/>
      <c r="D328" s="218" t="s">
        <v>176</v>
      </c>
      <c r="E328" s="224" t="s">
        <v>50</v>
      </c>
      <c r="F328" s="225" t="s">
        <v>517</v>
      </c>
      <c r="G328" s="223"/>
      <c r="H328" s="226" t="s">
        <v>50</v>
      </c>
      <c r="I328" s="227"/>
      <c r="J328" s="223"/>
      <c r="K328" s="223"/>
      <c r="L328" s="228"/>
      <c r="M328" s="229"/>
      <c r="N328" s="230"/>
      <c r="O328" s="230"/>
      <c r="P328" s="230"/>
      <c r="Q328" s="230"/>
      <c r="R328" s="230"/>
      <c r="S328" s="230"/>
      <c r="T328" s="231"/>
      <c r="AT328" s="232" t="s">
        <v>176</v>
      </c>
      <c r="AU328" s="232" t="s">
        <v>92</v>
      </c>
      <c r="AV328" s="12" t="s">
        <v>25</v>
      </c>
      <c r="AW328" s="12" t="s">
        <v>48</v>
      </c>
      <c r="AX328" s="12" t="s">
        <v>85</v>
      </c>
      <c r="AY328" s="232" t="s">
        <v>163</v>
      </c>
    </row>
    <row r="329" spans="2:65" s="13" customFormat="1" ht="13.5">
      <c r="B329" s="233"/>
      <c r="C329" s="234"/>
      <c r="D329" s="235" t="s">
        <v>176</v>
      </c>
      <c r="E329" s="236" t="s">
        <v>50</v>
      </c>
      <c r="F329" s="237" t="s">
        <v>894</v>
      </c>
      <c r="G329" s="234"/>
      <c r="H329" s="238">
        <v>27.27</v>
      </c>
      <c r="I329" s="239"/>
      <c r="J329" s="234"/>
      <c r="K329" s="234"/>
      <c r="L329" s="240"/>
      <c r="M329" s="241"/>
      <c r="N329" s="242"/>
      <c r="O329" s="242"/>
      <c r="P329" s="242"/>
      <c r="Q329" s="242"/>
      <c r="R329" s="242"/>
      <c r="S329" s="242"/>
      <c r="T329" s="243"/>
      <c r="AT329" s="244" t="s">
        <v>176</v>
      </c>
      <c r="AU329" s="244" t="s">
        <v>92</v>
      </c>
      <c r="AV329" s="13" t="s">
        <v>92</v>
      </c>
      <c r="AW329" s="13" t="s">
        <v>48</v>
      </c>
      <c r="AX329" s="13" t="s">
        <v>85</v>
      </c>
      <c r="AY329" s="244" t="s">
        <v>163</v>
      </c>
    </row>
    <row r="330" spans="2:65" s="1" customFormat="1" ht="22.5" customHeight="1">
      <c r="B330" s="43"/>
      <c r="C330" s="248" t="s">
        <v>587</v>
      </c>
      <c r="D330" s="248" t="s">
        <v>239</v>
      </c>
      <c r="E330" s="249" t="s">
        <v>299</v>
      </c>
      <c r="F330" s="250" t="s">
        <v>300</v>
      </c>
      <c r="G330" s="251" t="s">
        <v>287</v>
      </c>
      <c r="H330" s="252">
        <v>107.06</v>
      </c>
      <c r="I330" s="253"/>
      <c r="J330" s="254">
        <f>ROUND(I330*H330,2)</f>
        <v>0</v>
      </c>
      <c r="K330" s="250" t="s">
        <v>170</v>
      </c>
      <c r="L330" s="255"/>
      <c r="M330" s="256" t="s">
        <v>50</v>
      </c>
      <c r="N330" s="257" t="s">
        <v>56</v>
      </c>
      <c r="O330" s="44"/>
      <c r="P330" s="215">
        <f>O330*H330</f>
        <v>0</v>
      </c>
      <c r="Q330" s="215">
        <v>4.8300000000000003E-2</v>
      </c>
      <c r="R330" s="215">
        <f>Q330*H330</f>
        <v>5.170998</v>
      </c>
      <c r="S330" s="215">
        <v>0</v>
      </c>
      <c r="T330" s="216">
        <f>S330*H330</f>
        <v>0</v>
      </c>
      <c r="AR330" s="25" t="s">
        <v>218</v>
      </c>
      <c r="AT330" s="25" t="s">
        <v>239</v>
      </c>
      <c r="AU330" s="25" t="s">
        <v>92</v>
      </c>
      <c r="AY330" s="25" t="s">
        <v>163</v>
      </c>
      <c r="BE330" s="217">
        <f>IF(N330="základní",J330,0)</f>
        <v>0</v>
      </c>
      <c r="BF330" s="217">
        <f>IF(N330="snížená",J330,0)</f>
        <v>0</v>
      </c>
      <c r="BG330" s="217">
        <f>IF(N330="zákl. přenesená",J330,0)</f>
        <v>0</v>
      </c>
      <c r="BH330" s="217">
        <f>IF(N330="sníž. přenesená",J330,0)</f>
        <v>0</v>
      </c>
      <c r="BI330" s="217">
        <f>IF(N330="nulová",J330,0)</f>
        <v>0</v>
      </c>
      <c r="BJ330" s="25" t="s">
        <v>25</v>
      </c>
      <c r="BK330" s="217">
        <f>ROUND(I330*H330,2)</f>
        <v>0</v>
      </c>
      <c r="BL330" s="25" t="s">
        <v>120</v>
      </c>
      <c r="BM330" s="25" t="s">
        <v>301</v>
      </c>
    </row>
    <row r="331" spans="2:65" s="1" customFormat="1" ht="13.5">
      <c r="B331" s="43"/>
      <c r="C331" s="65"/>
      <c r="D331" s="218" t="s">
        <v>172</v>
      </c>
      <c r="E331" s="65"/>
      <c r="F331" s="219" t="s">
        <v>302</v>
      </c>
      <c r="G331" s="65"/>
      <c r="H331" s="65"/>
      <c r="I331" s="174"/>
      <c r="J331" s="65"/>
      <c r="K331" s="65"/>
      <c r="L331" s="63"/>
      <c r="M331" s="220"/>
      <c r="N331" s="44"/>
      <c r="O331" s="44"/>
      <c r="P331" s="44"/>
      <c r="Q331" s="44"/>
      <c r="R331" s="44"/>
      <c r="S331" s="44"/>
      <c r="T331" s="80"/>
      <c r="AT331" s="25" t="s">
        <v>172</v>
      </c>
      <c r="AU331" s="25" t="s">
        <v>92</v>
      </c>
    </row>
    <row r="332" spans="2:65" s="12" customFormat="1" ht="13.5">
      <c r="B332" s="222"/>
      <c r="C332" s="223"/>
      <c r="D332" s="218" t="s">
        <v>176</v>
      </c>
      <c r="E332" s="224" t="s">
        <v>50</v>
      </c>
      <c r="F332" s="225" t="s">
        <v>895</v>
      </c>
      <c r="G332" s="223"/>
      <c r="H332" s="226" t="s">
        <v>50</v>
      </c>
      <c r="I332" s="227"/>
      <c r="J332" s="223"/>
      <c r="K332" s="223"/>
      <c r="L332" s="228"/>
      <c r="M332" s="229"/>
      <c r="N332" s="230"/>
      <c r="O332" s="230"/>
      <c r="P332" s="230"/>
      <c r="Q332" s="230"/>
      <c r="R332" s="230"/>
      <c r="S332" s="230"/>
      <c r="T332" s="231"/>
      <c r="AT332" s="232" t="s">
        <v>176</v>
      </c>
      <c r="AU332" s="232" t="s">
        <v>92</v>
      </c>
      <c r="AV332" s="12" t="s">
        <v>25</v>
      </c>
      <c r="AW332" s="12" t="s">
        <v>48</v>
      </c>
      <c r="AX332" s="12" t="s">
        <v>85</v>
      </c>
      <c r="AY332" s="232" t="s">
        <v>163</v>
      </c>
    </row>
    <row r="333" spans="2:65" s="13" customFormat="1" ht="13.5">
      <c r="B333" s="233"/>
      <c r="C333" s="234"/>
      <c r="D333" s="235" t="s">
        <v>176</v>
      </c>
      <c r="E333" s="236" t="s">
        <v>50</v>
      </c>
      <c r="F333" s="237" t="s">
        <v>896</v>
      </c>
      <c r="G333" s="234"/>
      <c r="H333" s="238">
        <v>107.06</v>
      </c>
      <c r="I333" s="239"/>
      <c r="J333" s="234"/>
      <c r="K333" s="234"/>
      <c r="L333" s="240"/>
      <c r="M333" s="241"/>
      <c r="N333" s="242"/>
      <c r="O333" s="242"/>
      <c r="P333" s="242"/>
      <c r="Q333" s="242"/>
      <c r="R333" s="242"/>
      <c r="S333" s="242"/>
      <c r="T333" s="243"/>
      <c r="AT333" s="244" t="s">
        <v>176</v>
      </c>
      <c r="AU333" s="244" t="s">
        <v>92</v>
      </c>
      <c r="AV333" s="13" t="s">
        <v>92</v>
      </c>
      <c r="AW333" s="13" t="s">
        <v>48</v>
      </c>
      <c r="AX333" s="13" t="s">
        <v>85</v>
      </c>
      <c r="AY333" s="244" t="s">
        <v>163</v>
      </c>
    </row>
    <row r="334" spans="2:65" s="1" customFormat="1" ht="22.5" customHeight="1">
      <c r="B334" s="43"/>
      <c r="C334" s="248" t="s">
        <v>589</v>
      </c>
      <c r="D334" s="248" t="s">
        <v>239</v>
      </c>
      <c r="E334" s="249" t="s">
        <v>306</v>
      </c>
      <c r="F334" s="250" t="s">
        <v>307</v>
      </c>
      <c r="G334" s="251" t="s">
        <v>287</v>
      </c>
      <c r="H334" s="252">
        <v>78.78</v>
      </c>
      <c r="I334" s="253"/>
      <c r="J334" s="254">
        <f>ROUND(I334*H334,2)</f>
        <v>0</v>
      </c>
      <c r="K334" s="250" t="s">
        <v>170</v>
      </c>
      <c r="L334" s="255"/>
      <c r="M334" s="256" t="s">
        <v>50</v>
      </c>
      <c r="N334" s="257" t="s">
        <v>56</v>
      </c>
      <c r="O334" s="44"/>
      <c r="P334" s="215">
        <f>O334*H334</f>
        <v>0</v>
      </c>
      <c r="Q334" s="215">
        <v>5.8500000000000003E-2</v>
      </c>
      <c r="R334" s="215">
        <f>Q334*H334</f>
        <v>4.6086300000000007</v>
      </c>
      <c r="S334" s="215">
        <v>0</v>
      </c>
      <c r="T334" s="216">
        <f>S334*H334</f>
        <v>0</v>
      </c>
      <c r="AR334" s="25" t="s">
        <v>218</v>
      </c>
      <c r="AT334" s="25" t="s">
        <v>239</v>
      </c>
      <c r="AU334" s="25" t="s">
        <v>92</v>
      </c>
      <c r="AY334" s="25" t="s">
        <v>163</v>
      </c>
      <c r="BE334" s="217">
        <f>IF(N334="základní",J334,0)</f>
        <v>0</v>
      </c>
      <c r="BF334" s="217">
        <f>IF(N334="snížená",J334,0)</f>
        <v>0</v>
      </c>
      <c r="BG334" s="217">
        <f>IF(N334="zákl. přenesená",J334,0)</f>
        <v>0</v>
      </c>
      <c r="BH334" s="217">
        <f>IF(N334="sníž. přenesená",J334,0)</f>
        <v>0</v>
      </c>
      <c r="BI334" s="217">
        <f>IF(N334="nulová",J334,0)</f>
        <v>0</v>
      </c>
      <c r="BJ334" s="25" t="s">
        <v>25</v>
      </c>
      <c r="BK334" s="217">
        <f>ROUND(I334*H334,2)</f>
        <v>0</v>
      </c>
      <c r="BL334" s="25" t="s">
        <v>120</v>
      </c>
      <c r="BM334" s="25" t="s">
        <v>308</v>
      </c>
    </row>
    <row r="335" spans="2:65" s="1" customFormat="1" ht="13.5">
      <c r="B335" s="43"/>
      <c r="C335" s="65"/>
      <c r="D335" s="218" t="s">
        <v>172</v>
      </c>
      <c r="E335" s="65"/>
      <c r="F335" s="219" t="s">
        <v>309</v>
      </c>
      <c r="G335" s="65"/>
      <c r="H335" s="65"/>
      <c r="I335" s="174"/>
      <c r="J335" s="65"/>
      <c r="K335" s="65"/>
      <c r="L335" s="63"/>
      <c r="M335" s="220"/>
      <c r="N335" s="44"/>
      <c r="O335" s="44"/>
      <c r="P335" s="44"/>
      <c r="Q335" s="44"/>
      <c r="R335" s="44"/>
      <c r="S335" s="44"/>
      <c r="T335" s="80"/>
      <c r="AT335" s="25" t="s">
        <v>172</v>
      </c>
      <c r="AU335" s="25" t="s">
        <v>92</v>
      </c>
    </row>
    <row r="336" spans="2:65" s="12" customFormat="1" ht="13.5">
      <c r="B336" s="222"/>
      <c r="C336" s="223"/>
      <c r="D336" s="218" t="s">
        <v>176</v>
      </c>
      <c r="E336" s="224" t="s">
        <v>50</v>
      </c>
      <c r="F336" s="225" t="s">
        <v>755</v>
      </c>
      <c r="G336" s="223"/>
      <c r="H336" s="226" t="s">
        <v>50</v>
      </c>
      <c r="I336" s="227"/>
      <c r="J336" s="223"/>
      <c r="K336" s="223"/>
      <c r="L336" s="228"/>
      <c r="M336" s="229"/>
      <c r="N336" s="230"/>
      <c r="O336" s="230"/>
      <c r="P336" s="230"/>
      <c r="Q336" s="230"/>
      <c r="R336" s="230"/>
      <c r="S336" s="230"/>
      <c r="T336" s="231"/>
      <c r="AT336" s="232" t="s">
        <v>176</v>
      </c>
      <c r="AU336" s="232" t="s">
        <v>92</v>
      </c>
      <c r="AV336" s="12" t="s">
        <v>25</v>
      </c>
      <c r="AW336" s="12" t="s">
        <v>48</v>
      </c>
      <c r="AX336" s="12" t="s">
        <v>85</v>
      </c>
      <c r="AY336" s="232" t="s">
        <v>163</v>
      </c>
    </row>
    <row r="337" spans="2:65" s="13" customFormat="1" ht="13.5">
      <c r="B337" s="233"/>
      <c r="C337" s="234"/>
      <c r="D337" s="235" t="s">
        <v>176</v>
      </c>
      <c r="E337" s="236" t="s">
        <v>50</v>
      </c>
      <c r="F337" s="237" t="s">
        <v>897</v>
      </c>
      <c r="G337" s="234"/>
      <c r="H337" s="238">
        <v>78.78</v>
      </c>
      <c r="I337" s="239"/>
      <c r="J337" s="234"/>
      <c r="K337" s="234"/>
      <c r="L337" s="240"/>
      <c r="M337" s="241"/>
      <c r="N337" s="242"/>
      <c r="O337" s="242"/>
      <c r="P337" s="242"/>
      <c r="Q337" s="242"/>
      <c r="R337" s="242"/>
      <c r="S337" s="242"/>
      <c r="T337" s="243"/>
      <c r="AT337" s="244" t="s">
        <v>176</v>
      </c>
      <c r="AU337" s="244" t="s">
        <v>92</v>
      </c>
      <c r="AV337" s="13" t="s">
        <v>92</v>
      </c>
      <c r="AW337" s="13" t="s">
        <v>48</v>
      </c>
      <c r="AX337" s="13" t="s">
        <v>85</v>
      </c>
      <c r="AY337" s="244" t="s">
        <v>163</v>
      </c>
    </row>
    <row r="338" spans="2:65" s="1" customFormat="1" ht="31.5" customHeight="1">
      <c r="B338" s="43"/>
      <c r="C338" s="206" t="s">
        <v>593</v>
      </c>
      <c r="D338" s="206" t="s">
        <v>166</v>
      </c>
      <c r="E338" s="207" t="s">
        <v>312</v>
      </c>
      <c r="F338" s="208" t="s">
        <v>313</v>
      </c>
      <c r="G338" s="209" t="s">
        <v>272</v>
      </c>
      <c r="H338" s="210">
        <v>55</v>
      </c>
      <c r="I338" s="211"/>
      <c r="J338" s="212">
        <f>ROUND(I338*H338,2)</f>
        <v>0</v>
      </c>
      <c r="K338" s="208" t="s">
        <v>170</v>
      </c>
      <c r="L338" s="63"/>
      <c r="M338" s="213" t="s">
        <v>50</v>
      </c>
      <c r="N338" s="214" t="s">
        <v>56</v>
      </c>
      <c r="O338" s="44"/>
      <c r="P338" s="215">
        <f>O338*H338</f>
        <v>0</v>
      </c>
      <c r="Q338" s="215">
        <v>0.1295</v>
      </c>
      <c r="R338" s="215">
        <f>Q338*H338</f>
        <v>7.1225000000000005</v>
      </c>
      <c r="S338" s="215">
        <v>0</v>
      </c>
      <c r="T338" s="216">
        <f>S338*H338</f>
        <v>0</v>
      </c>
      <c r="AR338" s="25" t="s">
        <v>120</v>
      </c>
      <c r="AT338" s="25" t="s">
        <v>166</v>
      </c>
      <c r="AU338" s="25" t="s">
        <v>92</v>
      </c>
      <c r="AY338" s="25" t="s">
        <v>163</v>
      </c>
      <c r="BE338" s="217">
        <f>IF(N338="základní",J338,0)</f>
        <v>0</v>
      </c>
      <c r="BF338" s="217">
        <f>IF(N338="snížená",J338,0)</f>
        <v>0</v>
      </c>
      <c r="BG338" s="217">
        <f>IF(N338="zákl. přenesená",J338,0)</f>
        <v>0</v>
      </c>
      <c r="BH338" s="217">
        <f>IF(N338="sníž. přenesená",J338,0)</f>
        <v>0</v>
      </c>
      <c r="BI338" s="217">
        <f>IF(N338="nulová",J338,0)</f>
        <v>0</v>
      </c>
      <c r="BJ338" s="25" t="s">
        <v>25</v>
      </c>
      <c r="BK338" s="217">
        <f>ROUND(I338*H338,2)</f>
        <v>0</v>
      </c>
      <c r="BL338" s="25" t="s">
        <v>120</v>
      </c>
      <c r="BM338" s="25" t="s">
        <v>314</v>
      </c>
    </row>
    <row r="339" spans="2:65" s="1" customFormat="1" ht="40.5">
      <c r="B339" s="43"/>
      <c r="C339" s="65"/>
      <c r="D339" s="218" t="s">
        <v>172</v>
      </c>
      <c r="E339" s="65"/>
      <c r="F339" s="219" t="s">
        <v>315</v>
      </c>
      <c r="G339" s="65"/>
      <c r="H339" s="65"/>
      <c r="I339" s="174"/>
      <c r="J339" s="65"/>
      <c r="K339" s="65"/>
      <c r="L339" s="63"/>
      <c r="M339" s="220"/>
      <c r="N339" s="44"/>
      <c r="O339" s="44"/>
      <c r="P339" s="44"/>
      <c r="Q339" s="44"/>
      <c r="R339" s="44"/>
      <c r="S339" s="44"/>
      <c r="T339" s="80"/>
      <c r="AT339" s="25" t="s">
        <v>172</v>
      </c>
      <c r="AU339" s="25" t="s">
        <v>92</v>
      </c>
    </row>
    <row r="340" spans="2:65" s="1" customFormat="1" ht="94.5">
      <c r="B340" s="43"/>
      <c r="C340" s="65"/>
      <c r="D340" s="218" t="s">
        <v>174</v>
      </c>
      <c r="E340" s="65"/>
      <c r="F340" s="221" t="s">
        <v>316</v>
      </c>
      <c r="G340" s="65"/>
      <c r="H340" s="65"/>
      <c r="I340" s="174"/>
      <c r="J340" s="65"/>
      <c r="K340" s="65"/>
      <c r="L340" s="63"/>
      <c r="M340" s="220"/>
      <c r="N340" s="44"/>
      <c r="O340" s="44"/>
      <c r="P340" s="44"/>
      <c r="Q340" s="44"/>
      <c r="R340" s="44"/>
      <c r="S340" s="44"/>
      <c r="T340" s="80"/>
      <c r="AT340" s="25" t="s">
        <v>174</v>
      </c>
      <c r="AU340" s="25" t="s">
        <v>92</v>
      </c>
    </row>
    <row r="341" spans="2:65" s="12" customFormat="1" ht="13.5">
      <c r="B341" s="222"/>
      <c r="C341" s="223"/>
      <c r="D341" s="218" t="s">
        <v>176</v>
      </c>
      <c r="E341" s="224" t="s">
        <v>50</v>
      </c>
      <c r="F341" s="225" t="s">
        <v>518</v>
      </c>
      <c r="G341" s="223"/>
      <c r="H341" s="226" t="s">
        <v>50</v>
      </c>
      <c r="I341" s="227"/>
      <c r="J341" s="223"/>
      <c r="K341" s="223"/>
      <c r="L341" s="228"/>
      <c r="M341" s="229"/>
      <c r="N341" s="230"/>
      <c r="O341" s="230"/>
      <c r="P341" s="230"/>
      <c r="Q341" s="230"/>
      <c r="R341" s="230"/>
      <c r="S341" s="230"/>
      <c r="T341" s="231"/>
      <c r="AT341" s="232" t="s">
        <v>176</v>
      </c>
      <c r="AU341" s="232" t="s">
        <v>92</v>
      </c>
      <c r="AV341" s="12" t="s">
        <v>25</v>
      </c>
      <c r="AW341" s="12" t="s">
        <v>48</v>
      </c>
      <c r="AX341" s="12" t="s">
        <v>85</v>
      </c>
      <c r="AY341" s="232" t="s">
        <v>163</v>
      </c>
    </row>
    <row r="342" spans="2:65" s="13" customFormat="1" ht="13.5">
      <c r="B342" s="233"/>
      <c r="C342" s="234"/>
      <c r="D342" s="235" t="s">
        <v>176</v>
      </c>
      <c r="E342" s="236" t="s">
        <v>50</v>
      </c>
      <c r="F342" s="237" t="s">
        <v>670</v>
      </c>
      <c r="G342" s="234"/>
      <c r="H342" s="238">
        <v>55</v>
      </c>
      <c r="I342" s="239"/>
      <c r="J342" s="234"/>
      <c r="K342" s="234"/>
      <c r="L342" s="240"/>
      <c r="M342" s="241"/>
      <c r="N342" s="242"/>
      <c r="O342" s="242"/>
      <c r="P342" s="242"/>
      <c r="Q342" s="242"/>
      <c r="R342" s="242"/>
      <c r="S342" s="242"/>
      <c r="T342" s="243"/>
      <c r="AT342" s="244" t="s">
        <v>176</v>
      </c>
      <c r="AU342" s="244" t="s">
        <v>92</v>
      </c>
      <c r="AV342" s="13" t="s">
        <v>92</v>
      </c>
      <c r="AW342" s="13" t="s">
        <v>48</v>
      </c>
      <c r="AX342" s="13" t="s">
        <v>85</v>
      </c>
      <c r="AY342" s="244" t="s">
        <v>163</v>
      </c>
    </row>
    <row r="343" spans="2:65" s="1" customFormat="1" ht="22.5" customHeight="1">
      <c r="B343" s="43"/>
      <c r="C343" s="248" t="s">
        <v>600</v>
      </c>
      <c r="D343" s="248" t="s">
        <v>239</v>
      </c>
      <c r="E343" s="249" t="s">
        <v>320</v>
      </c>
      <c r="F343" s="250" t="s">
        <v>321</v>
      </c>
      <c r="G343" s="251" t="s">
        <v>287</v>
      </c>
      <c r="H343" s="252">
        <v>55.55</v>
      </c>
      <c r="I343" s="253"/>
      <c r="J343" s="254">
        <f>ROUND(I343*H343,2)</f>
        <v>0</v>
      </c>
      <c r="K343" s="250" t="s">
        <v>170</v>
      </c>
      <c r="L343" s="255"/>
      <c r="M343" s="256" t="s">
        <v>50</v>
      </c>
      <c r="N343" s="257" t="s">
        <v>56</v>
      </c>
      <c r="O343" s="44"/>
      <c r="P343" s="215">
        <f>O343*H343</f>
        <v>0</v>
      </c>
      <c r="Q343" s="215">
        <v>5.1499999999999997E-2</v>
      </c>
      <c r="R343" s="215">
        <f>Q343*H343</f>
        <v>2.8608249999999997</v>
      </c>
      <c r="S343" s="215">
        <v>0</v>
      </c>
      <c r="T343" s="216">
        <f>S343*H343</f>
        <v>0</v>
      </c>
      <c r="AR343" s="25" t="s">
        <v>218</v>
      </c>
      <c r="AT343" s="25" t="s">
        <v>239</v>
      </c>
      <c r="AU343" s="25" t="s">
        <v>92</v>
      </c>
      <c r="AY343" s="25" t="s">
        <v>163</v>
      </c>
      <c r="BE343" s="217">
        <f>IF(N343="základní",J343,0)</f>
        <v>0</v>
      </c>
      <c r="BF343" s="217">
        <f>IF(N343="snížená",J343,0)</f>
        <v>0</v>
      </c>
      <c r="BG343" s="217">
        <f>IF(N343="zákl. přenesená",J343,0)</f>
        <v>0</v>
      </c>
      <c r="BH343" s="217">
        <f>IF(N343="sníž. přenesená",J343,0)</f>
        <v>0</v>
      </c>
      <c r="BI343" s="217">
        <f>IF(N343="nulová",J343,0)</f>
        <v>0</v>
      </c>
      <c r="BJ343" s="25" t="s">
        <v>25</v>
      </c>
      <c r="BK343" s="217">
        <f>ROUND(I343*H343,2)</f>
        <v>0</v>
      </c>
      <c r="BL343" s="25" t="s">
        <v>120</v>
      </c>
      <c r="BM343" s="25" t="s">
        <v>322</v>
      </c>
    </row>
    <row r="344" spans="2:65" s="1" customFormat="1" ht="13.5">
      <c r="B344" s="43"/>
      <c r="C344" s="65"/>
      <c r="D344" s="218" t="s">
        <v>172</v>
      </c>
      <c r="E344" s="65"/>
      <c r="F344" s="219" t="s">
        <v>323</v>
      </c>
      <c r="G344" s="65"/>
      <c r="H344" s="65"/>
      <c r="I344" s="174"/>
      <c r="J344" s="65"/>
      <c r="K344" s="65"/>
      <c r="L344" s="63"/>
      <c r="M344" s="220"/>
      <c r="N344" s="44"/>
      <c r="O344" s="44"/>
      <c r="P344" s="44"/>
      <c r="Q344" s="44"/>
      <c r="R344" s="44"/>
      <c r="S344" s="44"/>
      <c r="T344" s="80"/>
      <c r="AT344" s="25" t="s">
        <v>172</v>
      </c>
      <c r="AU344" s="25" t="s">
        <v>92</v>
      </c>
    </row>
    <row r="345" spans="2:65" s="12" customFormat="1" ht="13.5">
      <c r="B345" s="222"/>
      <c r="C345" s="223"/>
      <c r="D345" s="218" t="s">
        <v>176</v>
      </c>
      <c r="E345" s="224" t="s">
        <v>50</v>
      </c>
      <c r="F345" s="225" t="s">
        <v>898</v>
      </c>
      <c r="G345" s="223"/>
      <c r="H345" s="226" t="s">
        <v>50</v>
      </c>
      <c r="I345" s="227"/>
      <c r="J345" s="223"/>
      <c r="K345" s="223"/>
      <c r="L345" s="228"/>
      <c r="M345" s="229"/>
      <c r="N345" s="230"/>
      <c r="O345" s="230"/>
      <c r="P345" s="230"/>
      <c r="Q345" s="230"/>
      <c r="R345" s="230"/>
      <c r="S345" s="230"/>
      <c r="T345" s="231"/>
      <c r="AT345" s="232" t="s">
        <v>176</v>
      </c>
      <c r="AU345" s="232" t="s">
        <v>92</v>
      </c>
      <c r="AV345" s="12" t="s">
        <v>25</v>
      </c>
      <c r="AW345" s="12" t="s">
        <v>48</v>
      </c>
      <c r="AX345" s="12" t="s">
        <v>85</v>
      </c>
      <c r="AY345" s="232" t="s">
        <v>163</v>
      </c>
    </row>
    <row r="346" spans="2:65" s="13" customFormat="1" ht="13.5">
      <c r="B346" s="233"/>
      <c r="C346" s="234"/>
      <c r="D346" s="235" t="s">
        <v>176</v>
      </c>
      <c r="E346" s="236" t="s">
        <v>50</v>
      </c>
      <c r="F346" s="237" t="s">
        <v>899</v>
      </c>
      <c r="G346" s="234"/>
      <c r="H346" s="238">
        <v>55.55</v>
      </c>
      <c r="I346" s="239"/>
      <c r="J346" s="234"/>
      <c r="K346" s="234"/>
      <c r="L346" s="240"/>
      <c r="M346" s="241"/>
      <c r="N346" s="242"/>
      <c r="O346" s="242"/>
      <c r="P346" s="242"/>
      <c r="Q346" s="242"/>
      <c r="R346" s="242"/>
      <c r="S346" s="242"/>
      <c r="T346" s="243"/>
      <c r="AT346" s="244" t="s">
        <v>176</v>
      </c>
      <c r="AU346" s="244" t="s">
        <v>92</v>
      </c>
      <c r="AV346" s="13" t="s">
        <v>92</v>
      </c>
      <c r="AW346" s="13" t="s">
        <v>48</v>
      </c>
      <c r="AX346" s="13" t="s">
        <v>85</v>
      </c>
      <c r="AY346" s="244" t="s">
        <v>163</v>
      </c>
    </row>
    <row r="347" spans="2:65" s="1" customFormat="1" ht="31.5" customHeight="1">
      <c r="B347" s="43"/>
      <c r="C347" s="206" t="s">
        <v>563</v>
      </c>
      <c r="D347" s="206" t="s">
        <v>166</v>
      </c>
      <c r="E347" s="207" t="s">
        <v>900</v>
      </c>
      <c r="F347" s="208" t="s">
        <v>901</v>
      </c>
      <c r="G347" s="209" t="s">
        <v>272</v>
      </c>
      <c r="H347" s="210">
        <v>11.5</v>
      </c>
      <c r="I347" s="211"/>
      <c r="J347" s="212">
        <f>ROUND(I347*H347,2)</f>
        <v>0</v>
      </c>
      <c r="K347" s="208" t="s">
        <v>170</v>
      </c>
      <c r="L347" s="63"/>
      <c r="M347" s="213" t="s">
        <v>50</v>
      </c>
      <c r="N347" s="214" t="s">
        <v>56</v>
      </c>
      <c r="O347" s="44"/>
      <c r="P347" s="215">
        <f>O347*H347</f>
        <v>0</v>
      </c>
      <c r="Q347" s="215">
        <v>0.24127000000000001</v>
      </c>
      <c r="R347" s="215">
        <f>Q347*H347</f>
        <v>2.7746050000000002</v>
      </c>
      <c r="S347" s="215">
        <v>0</v>
      </c>
      <c r="T347" s="216">
        <f>S347*H347</f>
        <v>0</v>
      </c>
      <c r="AR347" s="25" t="s">
        <v>120</v>
      </c>
      <c r="AT347" s="25" t="s">
        <v>166</v>
      </c>
      <c r="AU347" s="25" t="s">
        <v>92</v>
      </c>
      <c r="AY347" s="25" t="s">
        <v>163</v>
      </c>
      <c r="BE347" s="217">
        <f>IF(N347="základní",J347,0)</f>
        <v>0</v>
      </c>
      <c r="BF347" s="217">
        <f>IF(N347="snížená",J347,0)</f>
        <v>0</v>
      </c>
      <c r="BG347" s="217">
        <f>IF(N347="zákl. přenesená",J347,0)</f>
        <v>0</v>
      </c>
      <c r="BH347" s="217">
        <f>IF(N347="sníž. přenesená",J347,0)</f>
        <v>0</v>
      </c>
      <c r="BI347" s="217">
        <f>IF(N347="nulová",J347,0)</f>
        <v>0</v>
      </c>
      <c r="BJ347" s="25" t="s">
        <v>25</v>
      </c>
      <c r="BK347" s="217">
        <f>ROUND(I347*H347,2)</f>
        <v>0</v>
      </c>
      <c r="BL347" s="25" t="s">
        <v>120</v>
      </c>
      <c r="BM347" s="25" t="s">
        <v>902</v>
      </c>
    </row>
    <row r="348" spans="2:65" s="1" customFormat="1" ht="13.5">
      <c r="B348" s="43"/>
      <c r="C348" s="65"/>
      <c r="D348" s="218" t="s">
        <v>172</v>
      </c>
      <c r="E348" s="65"/>
      <c r="F348" s="219" t="s">
        <v>903</v>
      </c>
      <c r="G348" s="65"/>
      <c r="H348" s="65"/>
      <c r="I348" s="174"/>
      <c r="J348" s="65"/>
      <c r="K348" s="65"/>
      <c r="L348" s="63"/>
      <c r="M348" s="220"/>
      <c r="N348" s="44"/>
      <c r="O348" s="44"/>
      <c r="P348" s="44"/>
      <c r="Q348" s="44"/>
      <c r="R348" s="44"/>
      <c r="S348" s="44"/>
      <c r="T348" s="80"/>
      <c r="AT348" s="25" t="s">
        <v>172</v>
      </c>
      <c r="AU348" s="25" t="s">
        <v>92</v>
      </c>
    </row>
    <row r="349" spans="2:65" s="1" customFormat="1" ht="67.5">
      <c r="B349" s="43"/>
      <c r="C349" s="65"/>
      <c r="D349" s="218" t="s">
        <v>174</v>
      </c>
      <c r="E349" s="65"/>
      <c r="F349" s="221" t="s">
        <v>904</v>
      </c>
      <c r="G349" s="65"/>
      <c r="H349" s="65"/>
      <c r="I349" s="174"/>
      <c r="J349" s="65"/>
      <c r="K349" s="65"/>
      <c r="L349" s="63"/>
      <c r="M349" s="220"/>
      <c r="N349" s="44"/>
      <c r="O349" s="44"/>
      <c r="P349" s="44"/>
      <c r="Q349" s="44"/>
      <c r="R349" s="44"/>
      <c r="S349" s="44"/>
      <c r="T349" s="80"/>
      <c r="AT349" s="25" t="s">
        <v>174</v>
      </c>
      <c r="AU349" s="25" t="s">
        <v>92</v>
      </c>
    </row>
    <row r="350" spans="2:65" s="12" customFormat="1" ht="13.5">
      <c r="B350" s="222"/>
      <c r="C350" s="223"/>
      <c r="D350" s="218" t="s">
        <v>176</v>
      </c>
      <c r="E350" s="224" t="s">
        <v>50</v>
      </c>
      <c r="F350" s="225" t="s">
        <v>905</v>
      </c>
      <c r="G350" s="223"/>
      <c r="H350" s="226" t="s">
        <v>50</v>
      </c>
      <c r="I350" s="227"/>
      <c r="J350" s="223"/>
      <c r="K350" s="223"/>
      <c r="L350" s="228"/>
      <c r="M350" s="229"/>
      <c r="N350" s="230"/>
      <c r="O350" s="230"/>
      <c r="P350" s="230"/>
      <c r="Q350" s="230"/>
      <c r="R350" s="230"/>
      <c r="S350" s="230"/>
      <c r="T350" s="231"/>
      <c r="AT350" s="232" t="s">
        <v>176</v>
      </c>
      <c r="AU350" s="232" t="s">
        <v>92</v>
      </c>
      <c r="AV350" s="12" t="s">
        <v>25</v>
      </c>
      <c r="AW350" s="12" t="s">
        <v>48</v>
      </c>
      <c r="AX350" s="12" t="s">
        <v>85</v>
      </c>
      <c r="AY350" s="232" t="s">
        <v>163</v>
      </c>
    </row>
    <row r="351" spans="2:65" s="13" customFormat="1" ht="13.5">
      <c r="B351" s="233"/>
      <c r="C351" s="234"/>
      <c r="D351" s="235" t="s">
        <v>176</v>
      </c>
      <c r="E351" s="236" t="s">
        <v>50</v>
      </c>
      <c r="F351" s="237" t="s">
        <v>906</v>
      </c>
      <c r="G351" s="234"/>
      <c r="H351" s="238">
        <v>11.5</v>
      </c>
      <c r="I351" s="239"/>
      <c r="J351" s="234"/>
      <c r="K351" s="234"/>
      <c r="L351" s="240"/>
      <c r="M351" s="241"/>
      <c r="N351" s="242"/>
      <c r="O351" s="242"/>
      <c r="P351" s="242"/>
      <c r="Q351" s="242"/>
      <c r="R351" s="242"/>
      <c r="S351" s="242"/>
      <c r="T351" s="243"/>
      <c r="AT351" s="244" t="s">
        <v>176</v>
      </c>
      <c r="AU351" s="244" t="s">
        <v>92</v>
      </c>
      <c r="AV351" s="13" t="s">
        <v>92</v>
      </c>
      <c r="AW351" s="13" t="s">
        <v>48</v>
      </c>
      <c r="AX351" s="13" t="s">
        <v>85</v>
      </c>
      <c r="AY351" s="244" t="s">
        <v>163</v>
      </c>
    </row>
    <row r="352" spans="2:65" s="1" customFormat="1" ht="22.5" customHeight="1">
      <c r="B352" s="43"/>
      <c r="C352" s="248" t="s">
        <v>615</v>
      </c>
      <c r="D352" s="248" t="s">
        <v>239</v>
      </c>
      <c r="E352" s="249" t="s">
        <v>907</v>
      </c>
      <c r="F352" s="250" t="s">
        <v>908</v>
      </c>
      <c r="G352" s="251" t="s">
        <v>287</v>
      </c>
      <c r="H352" s="252">
        <v>96.96</v>
      </c>
      <c r="I352" s="253"/>
      <c r="J352" s="254">
        <f>ROUND(I352*H352,2)</f>
        <v>0</v>
      </c>
      <c r="K352" s="250" t="s">
        <v>50</v>
      </c>
      <c r="L352" s="255"/>
      <c r="M352" s="256" t="s">
        <v>50</v>
      </c>
      <c r="N352" s="257" t="s">
        <v>56</v>
      </c>
      <c r="O352" s="44"/>
      <c r="P352" s="215">
        <f>O352*H352</f>
        <v>0</v>
      </c>
      <c r="Q352" s="215">
        <v>0.02</v>
      </c>
      <c r="R352" s="215">
        <f>Q352*H352</f>
        <v>1.9391999999999998</v>
      </c>
      <c r="S352" s="215">
        <v>0</v>
      </c>
      <c r="T352" s="216">
        <f>S352*H352</f>
        <v>0</v>
      </c>
      <c r="AR352" s="25" t="s">
        <v>218</v>
      </c>
      <c r="AT352" s="25" t="s">
        <v>239</v>
      </c>
      <c r="AU352" s="25" t="s">
        <v>92</v>
      </c>
      <c r="AY352" s="25" t="s">
        <v>163</v>
      </c>
      <c r="BE352" s="217">
        <f>IF(N352="základní",J352,0)</f>
        <v>0</v>
      </c>
      <c r="BF352" s="217">
        <f>IF(N352="snížená",J352,0)</f>
        <v>0</v>
      </c>
      <c r="BG352" s="217">
        <f>IF(N352="zákl. přenesená",J352,0)</f>
        <v>0</v>
      </c>
      <c r="BH352" s="217">
        <f>IF(N352="sníž. přenesená",J352,0)</f>
        <v>0</v>
      </c>
      <c r="BI352" s="217">
        <f>IF(N352="nulová",J352,0)</f>
        <v>0</v>
      </c>
      <c r="BJ352" s="25" t="s">
        <v>25</v>
      </c>
      <c r="BK352" s="217">
        <f>ROUND(I352*H352,2)</f>
        <v>0</v>
      </c>
      <c r="BL352" s="25" t="s">
        <v>120</v>
      </c>
      <c r="BM352" s="25" t="s">
        <v>909</v>
      </c>
    </row>
    <row r="353" spans="2:65" s="1" customFormat="1" ht="13.5">
      <c r="B353" s="43"/>
      <c r="C353" s="65"/>
      <c r="D353" s="218" t="s">
        <v>172</v>
      </c>
      <c r="E353" s="65"/>
      <c r="F353" s="219" t="s">
        <v>908</v>
      </c>
      <c r="G353" s="65"/>
      <c r="H353" s="65"/>
      <c r="I353" s="174"/>
      <c r="J353" s="65"/>
      <c r="K353" s="65"/>
      <c r="L353" s="63"/>
      <c r="M353" s="220"/>
      <c r="N353" s="44"/>
      <c r="O353" s="44"/>
      <c r="P353" s="44"/>
      <c r="Q353" s="44"/>
      <c r="R353" s="44"/>
      <c r="S353" s="44"/>
      <c r="T353" s="80"/>
      <c r="AT353" s="25" t="s">
        <v>172</v>
      </c>
      <c r="AU353" s="25" t="s">
        <v>92</v>
      </c>
    </row>
    <row r="354" spans="2:65" s="12" customFormat="1" ht="13.5">
      <c r="B354" s="222"/>
      <c r="C354" s="223"/>
      <c r="D354" s="218" t="s">
        <v>176</v>
      </c>
      <c r="E354" s="224" t="s">
        <v>50</v>
      </c>
      <c r="F354" s="225" t="s">
        <v>905</v>
      </c>
      <c r="G354" s="223"/>
      <c r="H354" s="226" t="s">
        <v>50</v>
      </c>
      <c r="I354" s="227"/>
      <c r="J354" s="223"/>
      <c r="K354" s="223"/>
      <c r="L354" s="228"/>
      <c r="M354" s="229"/>
      <c r="N354" s="230"/>
      <c r="O354" s="230"/>
      <c r="P354" s="230"/>
      <c r="Q354" s="230"/>
      <c r="R354" s="230"/>
      <c r="S354" s="230"/>
      <c r="T354" s="231"/>
      <c r="AT354" s="232" t="s">
        <v>176</v>
      </c>
      <c r="AU354" s="232" t="s">
        <v>92</v>
      </c>
      <c r="AV354" s="12" t="s">
        <v>25</v>
      </c>
      <c r="AW354" s="12" t="s">
        <v>48</v>
      </c>
      <c r="AX354" s="12" t="s">
        <v>85</v>
      </c>
      <c r="AY354" s="232" t="s">
        <v>163</v>
      </c>
    </row>
    <row r="355" spans="2:65" s="13" customFormat="1" ht="13.5">
      <c r="B355" s="233"/>
      <c r="C355" s="234"/>
      <c r="D355" s="235" t="s">
        <v>176</v>
      </c>
      <c r="E355" s="236" t="s">
        <v>50</v>
      </c>
      <c r="F355" s="237" t="s">
        <v>910</v>
      </c>
      <c r="G355" s="234"/>
      <c r="H355" s="238">
        <v>96.96</v>
      </c>
      <c r="I355" s="239"/>
      <c r="J355" s="234"/>
      <c r="K355" s="234"/>
      <c r="L355" s="240"/>
      <c r="M355" s="241"/>
      <c r="N355" s="242"/>
      <c r="O355" s="242"/>
      <c r="P355" s="242"/>
      <c r="Q355" s="242"/>
      <c r="R355" s="242"/>
      <c r="S355" s="242"/>
      <c r="T355" s="243"/>
      <c r="AT355" s="244" t="s">
        <v>176</v>
      </c>
      <c r="AU355" s="244" t="s">
        <v>92</v>
      </c>
      <c r="AV355" s="13" t="s">
        <v>92</v>
      </c>
      <c r="AW355" s="13" t="s">
        <v>48</v>
      </c>
      <c r="AX355" s="13" t="s">
        <v>85</v>
      </c>
      <c r="AY355" s="244" t="s">
        <v>163</v>
      </c>
    </row>
    <row r="356" spans="2:65" s="1" customFormat="1" ht="22.5" customHeight="1">
      <c r="B356" s="43"/>
      <c r="C356" s="206" t="s">
        <v>623</v>
      </c>
      <c r="D356" s="206" t="s">
        <v>166</v>
      </c>
      <c r="E356" s="207" t="s">
        <v>327</v>
      </c>
      <c r="F356" s="208" t="s">
        <v>328</v>
      </c>
      <c r="G356" s="209" t="s">
        <v>169</v>
      </c>
      <c r="H356" s="210">
        <v>32.979999999999997</v>
      </c>
      <c r="I356" s="211"/>
      <c r="J356" s="212">
        <f>ROUND(I356*H356,2)</f>
        <v>0</v>
      </c>
      <c r="K356" s="208" t="s">
        <v>170</v>
      </c>
      <c r="L356" s="63"/>
      <c r="M356" s="213" t="s">
        <v>50</v>
      </c>
      <c r="N356" s="214" t="s">
        <v>56</v>
      </c>
      <c r="O356" s="44"/>
      <c r="P356" s="215">
        <f>O356*H356</f>
        <v>0</v>
      </c>
      <c r="Q356" s="215">
        <v>2.2563399999999998</v>
      </c>
      <c r="R356" s="215">
        <f>Q356*H356</f>
        <v>74.414093199999982</v>
      </c>
      <c r="S356" s="215">
        <v>0</v>
      </c>
      <c r="T356" s="216">
        <f>S356*H356</f>
        <v>0</v>
      </c>
      <c r="AR356" s="25" t="s">
        <v>120</v>
      </c>
      <c r="AT356" s="25" t="s">
        <v>166</v>
      </c>
      <c r="AU356" s="25" t="s">
        <v>92</v>
      </c>
      <c r="AY356" s="25" t="s">
        <v>163</v>
      </c>
      <c r="BE356" s="217">
        <f>IF(N356="základní",J356,0)</f>
        <v>0</v>
      </c>
      <c r="BF356" s="217">
        <f>IF(N356="snížená",J356,0)</f>
        <v>0</v>
      </c>
      <c r="BG356" s="217">
        <f>IF(N356="zákl. přenesená",J356,0)</f>
        <v>0</v>
      </c>
      <c r="BH356" s="217">
        <f>IF(N356="sníž. přenesená",J356,0)</f>
        <v>0</v>
      </c>
      <c r="BI356" s="217">
        <f>IF(N356="nulová",J356,0)</f>
        <v>0</v>
      </c>
      <c r="BJ356" s="25" t="s">
        <v>25</v>
      </c>
      <c r="BK356" s="217">
        <f>ROUND(I356*H356,2)</f>
        <v>0</v>
      </c>
      <c r="BL356" s="25" t="s">
        <v>120</v>
      </c>
      <c r="BM356" s="25" t="s">
        <v>329</v>
      </c>
    </row>
    <row r="357" spans="2:65" s="1" customFormat="1" ht="13.5">
      <c r="B357" s="43"/>
      <c r="C357" s="65"/>
      <c r="D357" s="218" t="s">
        <v>172</v>
      </c>
      <c r="E357" s="65"/>
      <c r="F357" s="219" t="s">
        <v>330</v>
      </c>
      <c r="G357" s="65"/>
      <c r="H357" s="65"/>
      <c r="I357" s="174"/>
      <c r="J357" s="65"/>
      <c r="K357" s="65"/>
      <c r="L357" s="63"/>
      <c r="M357" s="220"/>
      <c r="N357" s="44"/>
      <c r="O357" s="44"/>
      <c r="P357" s="44"/>
      <c r="Q357" s="44"/>
      <c r="R357" s="44"/>
      <c r="S357" s="44"/>
      <c r="T357" s="80"/>
      <c r="AT357" s="25" t="s">
        <v>172</v>
      </c>
      <c r="AU357" s="25" t="s">
        <v>92</v>
      </c>
    </row>
    <row r="358" spans="2:65" s="12" customFormat="1" ht="13.5">
      <c r="B358" s="222"/>
      <c r="C358" s="223"/>
      <c r="D358" s="218" t="s">
        <v>176</v>
      </c>
      <c r="E358" s="224" t="s">
        <v>50</v>
      </c>
      <c r="F358" s="225" t="s">
        <v>204</v>
      </c>
      <c r="G358" s="223"/>
      <c r="H358" s="226" t="s">
        <v>50</v>
      </c>
      <c r="I358" s="227"/>
      <c r="J358" s="223"/>
      <c r="K358" s="223"/>
      <c r="L358" s="228"/>
      <c r="M358" s="229"/>
      <c r="N358" s="230"/>
      <c r="O358" s="230"/>
      <c r="P358" s="230"/>
      <c r="Q358" s="230"/>
      <c r="R358" s="230"/>
      <c r="S358" s="230"/>
      <c r="T358" s="231"/>
      <c r="AT358" s="232" t="s">
        <v>176</v>
      </c>
      <c r="AU358" s="232" t="s">
        <v>92</v>
      </c>
      <c r="AV358" s="12" t="s">
        <v>25</v>
      </c>
      <c r="AW358" s="12" t="s">
        <v>48</v>
      </c>
      <c r="AX358" s="12" t="s">
        <v>85</v>
      </c>
      <c r="AY358" s="232" t="s">
        <v>163</v>
      </c>
    </row>
    <row r="359" spans="2:65" s="13" customFormat="1" ht="13.5">
      <c r="B359" s="233"/>
      <c r="C359" s="234"/>
      <c r="D359" s="218" t="s">
        <v>176</v>
      </c>
      <c r="E359" s="245" t="s">
        <v>50</v>
      </c>
      <c r="F359" s="246" t="s">
        <v>911</v>
      </c>
      <c r="G359" s="234"/>
      <c r="H359" s="247">
        <v>1.7250000000000001</v>
      </c>
      <c r="I359" s="239"/>
      <c r="J359" s="234"/>
      <c r="K359" s="234"/>
      <c r="L359" s="240"/>
      <c r="M359" s="241"/>
      <c r="N359" s="242"/>
      <c r="O359" s="242"/>
      <c r="P359" s="242"/>
      <c r="Q359" s="242"/>
      <c r="R359" s="242"/>
      <c r="S359" s="242"/>
      <c r="T359" s="243"/>
      <c r="AT359" s="244" t="s">
        <v>176</v>
      </c>
      <c r="AU359" s="244" t="s">
        <v>92</v>
      </c>
      <c r="AV359" s="13" t="s">
        <v>92</v>
      </c>
      <c r="AW359" s="13" t="s">
        <v>48</v>
      </c>
      <c r="AX359" s="13" t="s">
        <v>85</v>
      </c>
      <c r="AY359" s="244" t="s">
        <v>163</v>
      </c>
    </row>
    <row r="360" spans="2:65" s="12" customFormat="1" ht="13.5">
      <c r="B360" s="222"/>
      <c r="C360" s="223"/>
      <c r="D360" s="218" t="s">
        <v>176</v>
      </c>
      <c r="E360" s="224" t="s">
        <v>50</v>
      </c>
      <c r="F360" s="225" t="s">
        <v>549</v>
      </c>
      <c r="G360" s="223"/>
      <c r="H360" s="226" t="s">
        <v>50</v>
      </c>
      <c r="I360" s="227"/>
      <c r="J360" s="223"/>
      <c r="K360" s="223"/>
      <c r="L360" s="228"/>
      <c r="M360" s="229"/>
      <c r="N360" s="230"/>
      <c r="O360" s="230"/>
      <c r="P360" s="230"/>
      <c r="Q360" s="230"/>
      <c r="R360" s="230"/>
      <c r="S360" s="230"/>
      <c r="T360" s="231"/>
      <c r="AT360" s="232" t="s">
        <v>176</v>
      </c>
      <c r="AU360" s="232" t="s">
        <v>92</v>
      </c>
      <c r="AV360" s="12" t="s">
        <v>25</v>
      </c>
      <c r="AW360" s="12" t="s">
        <v>48</v>
      </c>
      <c r="AX360" s="12" t="s">
        <v>85</v>
      </c>
      <c r="AY360" s="232" t="s">
        <v>163</v>
      </c>
    </row>
    <row r="361" spans="2:65" s="13" customFormat="1" ht="13.5">
      <c r="B361" s="233"/>
      <c r="C361" s="234"/>
      <c r="D361" s="218" t="s">
        <v>176</v>
      </c>
      <c r="E361" s="245" t="s">
        <v>50</v>
      </c>
      <c r="F361" s="246" t="s">
        <v>912</v>
      </c>
      <c r="G361" s="234"/>
      <c r="H361" s="247">
        <v>1.8720000000000001</v>
      </c>
      <c r="I361" s="239"/>
      <c r="J361" s="234"/>
      <c r="K361" s="234"/>
      <c r="L361" s="240"/>
      <c r="M361" s="241"/>
      <c r="N361" s="242"/>
      <c r="O361" s="242"/>
      <c r="P361" s="242"/>
      <c r="Q361" s="242"/>
      <c r="R361" s="242"/>
      <c r="S361" s="242"/>
      <c r="T361" s="243"/>
      <c r="AT361" s="244" t="s">
        <v>176</v>
      </c>
      <c r="AU361" s="244" t="s">
        <v>92</v>
      </c>
      <c r="AV361" s="13" t="s">
        <v>92</v>
      </c>
      <c r="AW361" s="13" t="s">
        <v>48</v>
      </c>
      <c r="AX361" s="13" t="s">
        <v>85</v>
      </c>
      <c r="AY361" s="244" t="s">
        <v>163</v>
      </c>
    </row>
    <row r="362" spans="2:65" s="12" customFormat="1" ht="13.5">
      <c r="B362" s="222"/>
      <c r="C362" s="223"/>
      <c r="D362" s="218" t="s">
        <v>176</v>
      </c>
      <c r="E362" s="224" t="s">
        <v>50</v>
      </c>
      <c r="F362" s="225" t="s">
        <v>543</v>
      </c>
      <c r="G362" s="223"/>
      <c r="H362" s="226" t="s">
        <v>50</v>
      </c>
      <c r="I362" s="227"/>
      <c r="J362" s="223"/>
      <c r="K362" s="223"/>
      <c r="L362" s="228"/>
      <c r="M362" s="229"/>
      <c r="N362" s="230"/>
      <c r="O362" s="230"/>
      <c r="P362" s="230"/>
      <c r="Q362" s="230"/>
      <c r="R362" s="230"/>
      <c r="S362" s="230"/>
      <c r="T362" s="231"/>
      <c r="AT362" s="232" t="s">
        <v>176</v>
      </c>
      <c r="AU362" s="232" t="s">
        <v>92</v>
      </c>
      <c r="AV362" s="12" t="s">
        <v>25</v>
      </c>
      <c r="AW362" s="12" t="s">
        <v>48</v>
      </c>
      <c r="AX362" s="12" t="s">
        <v>85</v>
      </c>
      <c r="AY362" s="232" t="s">
        <v>163</v>
      </c>
    </row>
    <row r="363" spans="2:65" s="13" customFormat="1" ht="13.5">
      <c r="B363" s="233"/>
      <c r="C363" s="234"/>
      <c r="D363" s="218" t="s">
        <v>176</v>
      </c>
      <c r="E363" s="245" t="s">
        <v>50</v>
      </c>
      <c r="F363" s="246" t="s">
        <v>913</v>
      </c>
      <c r="G363" s="234"/>
      <c r="H363" s="247">
        <v>22.92</v>
      </c>
      <c r="I363" s="239"/>
      <c r="J363" s="234"/>
      <c r="K363" s="234"/>
      <c r="L363" s="240"/>
      <c r="M363" s="241"/>
      <c r="N363" s="242"/>
      <c r="O363" s="242"/>
      <c r="P363" s="242"/>
      <c r="Q363" s="242"/>
      <c r="R363" s="242"/>
      <c r="S363" s="242"/>
      <c r="T363" s="243"/>
      <c r="AT363" s="244" t="s">
        <v>176</v>
      </c>
      <c r="AU363" s="244" t="s">
        <v>92</v>
      </c>
      <c r="AV363" s="13" t="s">
        <v>92</v>
      </c>
      <c r="AW363" s="13" t="s">
        <v>48</v>
      </c>
      <c r="AX363" s="13" t="s">
        <v>85</v>
      </c>
      <c r="AY363" s="244" t="s">
        <v>163</v>
      </c>
    </row>
    <row r="364" spans="2:65" s="12" customFormat="1" ht="13.5">
      <c r="B364" s="222"/>
      <c r="C364" s="223"/>
      <c r="D364" s="218" t="s">
        <v>176</v>
      </c>
      <c r="E364" s="224" t="s">
        <v>50</v>
      </c>
      <c r="F364" s="225" t="s">
        <v>542</v>
      </c>
      <c r="G364" s="223"/>
      <c r="H364" s="226" t="s">
        <v>50</v>
      </c>
      <c r="I364" s="227"/>
      <c r="J364" s="223"/>
      <c r="K364" s="223"/>
      <c r="L364" s="228"/>
      <c r="M364" s="229"/>
      <c r="N364" s="230"/>
      <c r="O364" s="230"/>
      <c r="P364" s="230"/>
      <c r="Q364" s="230"/>
      <c r="R364" s="230"/>
      <c r="S364" s="230"/>
      <c r="T364" s="231"/>
      <c r="AT364" s="232" t="s">
        <v>176</v>
      </c>
      <c r="AU364" s="232" t="s">
        <v>92</v>
      </c>
      <c r="AV364" s="12" t="s">
        <v>25</v>
      </c>
      <c r="AW364" s="12" t="s">
        <v>48</v>
      </c>
      <c r="AX364" s="12" t="s">
        <v>85</v>
      </c>
      <c r="AY364" s="232" t="s">
        <v>163</v>
      </c>
    </row>
    <row r="365" spans="2:65" s="13" customFormat="1" ht="13.5">
      <c r="B365" s="233"/>
      <c r="C365" s="234"/>
      <c r="D365" s="218" t="s">
        <v>176</v>
      </c>
      <c r="E365" s="245" t="s">
        <v>50</v>
      </c>
      <c r="F365" s="246" t="s">
        <v>914</v>
      </c>
      <c r="G365" s="234"/>
      <c r="H365" s="247">
        <v>3.18</v>
      </c>
      <c r="I365" s="239"/>
      <c r="J365" s="234"/>
      <c r="K365" s="234"/>
      <c r="L365" s="240"/>
      <c r="M365" s="241"/>
      <c r="N365" s="242"/>
      <c r="O365" s="242"/>
      <c r="P365" s="242"/>
      <c r="Q365" s="242"/>
      <c r="R365" s="242"/>
      <c r="S365" s="242"/>
      <c r="T365" s="243"/>
      <c r="AT365" s="244" t="s">
        <v>176</v>
      </c>
      <c r="AU365" s="244" t="s">
        <v>92</v>
      </c>
      <c r="AV365" s="13" t="s">
        <v>92</v>
      </c>
      <c r="AW365" s="13" t="s">
        <v>48</v>
      </c>
      <c r="AX365" s="13" t="s">
        <v>85</v>
      </c>
      <c r="AY365" s="244" t="s">
        <v>163</v>
      </c>
    </row>
    <row r="366" spans="2:65" s="12" customFormat="1" ht="13.5">
      <c r="B366" s="222"/>
      <c r="C366" s="223"/>
      <c r="D366" s="218" t="s">
        <v>176</v>
      </c>
      <c r="E366" s="224" t="s">
        <v>50</v>
      </c>
      <c r="F366" s="225" t="s">
        <v>516</v>
      </c>
      <c r="G366" s="223"/>
      <c r="H366" s="226" t="s">
        <v>50</v>
      </c>
      <c r="I366" s="227"/>
      <c r="J366" s="223"/>
      <c r="K366" s="223"/>
      <c r="L366" s="228"/>
      <c r="M366" s="229"/>
      <c r="N366" s="230"/>
      <c r="O366" s="230"/>
      <c r="P366" s="230"/>
      <c r="Q366" s="230"/>
      <c r="R366" s="230"/>
      <c r="S366" s="230"/>
      <c r="T366" s="231"/>
      <c r="AT366" s="232" t="s">
        <v>176</v>
      </c>
      <c r="AU366" s="232" t="s">
        <v>92</v>
      </c>
      <c r="AV366" s="12" t="s">
        <v>25</v>
      </c>
      <c r="AW366" s="12" t="s">
        <v>48</v>
      </c>
      <c r="AX366" s="12" t="s">
        <v>85</v>
      </c>
      <c r="AY366" s="232" t="s">
        <v>163</v>
      </c>
    </row>
    <row r="367" spans="2:65" s="13" customFormat="1" ht="13.5">
      <c r="B367" s="233"/>
      <c r="C367" s="234"/>
      <c r="D367" s="218" t="s">
        <v>176</v>
      </c>
      <c r="E367" s="245" t="s">
        <v>50</v>
      </c>
      <c r="F367" s="246" t="s">
        <v>915</v>
      </c>
      <c r="G367" s="234"/>
      <c r="H367" s="247">
        <v>0.81</v>
      </c>
      <c r="I367" s="239"/>
      <c r="J367" s="234"/>
      <c r="K367" s="234"/>
      <c r="L367" s="240"/>
      <c r="M367" s="241"/>
      <c r="N367" s="242"/>
      <c r="O367" s="242"/>
      <c r="P367" s="242"/>
      <c r="Q367" s="242"/>
      <c r="R367" s="242"/>
      <c r="S367" s="242"/>
      <c r="T367" s="243"/>
      <c r="AT367" s="244" t="s">
        <v>176</v>
      </c>
      <c r="AU367" s="244" t="s">
        <v>92</v>
      </c>
      <c r="AV367" s="13" t="s">
        <v>92</v>
      </c>
      <c r="AW367" s="13" t="s">
        <v>48</v>
      </c>
      <c r="AX367" s="13" t="s">
        <v>85</v>
      </c>
      <c r="AY367" s="244" t="s">
        <v>163</v>
      </c>
    </row>
    <row r="368" spans="2:65" s="12" customFormat="1" ht="13.5">
      <c r="B368" s="222"/>
      <c r="C368" s="223"/>
      <c r="D368" s="218" t="s">
        <v>176</v>
      </c>
      <c r="E368" s="224" t="s">
        <v>50</v>
      </c>
      <c r="F368" s="225" t="s">
        <v>517</v>
      </c>
      <c r="G368" s="223"/>
      <c r="H368" s="226" t="s">
        <v>50</v>
      </c>
      <c r="I368" s="227"/>
      <c r="J368" s="223"/>
      <c r="K368" s="223"/>
      <c r="L368" s="228"/>
      <c r="M368" s="229"/>
      <c r="N368" s="230"/>
      <c r="O368" s="230"/>
      <c r="P368" s="230"/>
      <c r="Q368" s="230"/>
      <c r="R368" s="230"/>
      <c r="S368" s="230"/>
      <c r="T368" s="231"/>
      <c r="AT368" s="232" t="s">
        <v>176</v>
      </c>
      <c r="AU368" s="232" t="s">
        <v>92</v>
      </c>
      <c r="AV368" s="12" t="s">
        <v>25</v>
      </c>
      <c r="AW368" s="12" t="s">
        <v>48</v>
      </c>
      <c r="AX368" s="12" t="s">
        <v>85</v>
      </c>
      <c r="AY368" s="232" t="s">
        <v>163</v>
      </c>
    </row>
    <row r="369" spans="2:65" s="13" customFormat="1" ht="13.5">
      <c r="B369" s="233"/>
      <c r="C369" s="234"/>
      <c r="D369" s="218" t="s">
        <v>176</v>
      </c>
      <c r="E369" s="245" t="s">
        <v>50</v>
      </c>
      <c r="F369" s="246" t="s">
        <v>915</v>
      </c>
      <c r="G369" s="234"/>
      <c r="H369" s="247">
        <v>0.81</v>
      </c>
      <c r="I369" s="239"/>
      <c r="J369" s="234"/>
      <c r="K369" s="234"/>
      <c r="L369" s="240"/>
      <c r="M369" s="241"/>
      <c r="N369" s="242"/>
      <c r="O369" s="242"/>
      <c r="P369" s="242"/>
      <c r="Q369" s="242"/>
      <c r="R369" s="242"/>
      <c r="S369" s="242"/>
      <c r="T369" s="243"/>
      <c r="AT369" s="244" t="s">
        <v>176</v>
      </c>
      <c r="AU369" s="244" t="s">
        <v>92</v>
      </c>
      <c r="AV369" s="13" t="s">
        <v>92</v>
      </c>
      <c r="AW369" s="13" t="s">
        <v>48</v>
      </c>
      <c r="AX369" s="13" t="s">
        <v>85</v>
      </c>
      <c r="AY369" s="244" t="s">
        <v>163</v>
      </c>
    </row>
    <row r="370" spans="2:65" s="12" customFormat="1" ht="13.5">
      <c r="B370" s="222"/>
      <c r="C370" s="223"/>
      <c r="D370" s="218" t="s">
        <v>176</v>
      </c>
      <c r="E370" s="224" t="s">
        <v>50</v>
      </c>
      <c r="F370" s="225" t="s">
        <v>518</v>
      </c>
      <c r="G370" s="223"/>
      <c r="H370" s="226" t="s">
        <v>50</v>
      </c>
      <c r="I370" s="227"/>
      <c r="J370" s="223"/>
      <c r="K370" s="223"/>
      <c r="L370" s="228"/>
      <c r="M370" s="229"/>
      <c r="N370" s="230"/>
      <c r="O370" s="230"/>
      <c r="P370" s="230"/>
      <c r="Q370" s="230"/>
      <c r="R370" s="230"/>
      <c r="S370" s="230"/>
      <c r="T370" s="231"/>
      <c r="AT370" s="232" t="s">
        <v>176</v>
      </c>
      <c r="AU370" s="232" t="s">
        <v>92</v>
      </c>
      <c r="AV370" s="12" t="s">
        <v>25</v>
      </c>
      <c r="AW370" s="12" t="s">
        <v>48</v>
      </c>
      <c r="AX370" s="12" t="s">
        <v>85</v>
      </c>
      <c r="AY370" s="232" t="s">
        <v>163</v>
      </c>
    </row>
    <row r="371" spans="2:65" s="13" customFormat="1" ht="13.5">
      <c r="B371" s="233"/>
      <c r="C371" s="234"/>
      <c r="D371" s="218" t="s">
        <v>176</v>
      </c>
      <c r="E371" s="245" t="s">
        <v>50</v>
      </c>
      <c r="F371" s="246" t="s">
        <v>916</v>
      </c>
      <c r="G371" s="234"/>
      <c r="H371" s="247">
        <v>1.375</v>
      </c>
      <c r="I371" s="239"/>
      <c r="J371" s="234"/>
      <c r="K371" s="234"/>
      <c r="L371" s="240"/>
      <c r="M371" s="241"/>
      <c r="N371" s="242"/>
      <c r="O371" s="242"/>
      <c r="P371" s="242"/>
      <c r="Q371" s="242"/>
      <c r="R371" s="242"/>
      <c r="S371" s="242"/>
      <c r="T371" s="243"/>
      <c r="AT371" s="244" t="s">
        <v>176</v>
      </c>
      <c r="AU371" s="244" t="s">
        <v>92</v>
      </c>
      <c r="AV371" s="13" t="s">
        <v>92</v>
      </c>
      <c r="AW371" s="13" t="s">
        <v>48</v>
      </c>
      <c r="AX371" s="13" t="s">
        <v>85</v>
      </c>
      <c r="AY371" s="244" t="s">
        <v>163</v>
      </c>
    </row>
    <row r="372" spans="2:65" s="12" customFormat="1" ht="13.5">
      <c r="B372" s="222"/>
      <c r="C372" s="223"/>
      <c r="D372" s="218" t="s">
        <v>176</v>
      </c>
      <c r="E372" s="224" t="s">
        <v>50</v>
      </c>
      <c r="F372" s="225" t="s">
        <v>905</v>
      </c>
      <c r="G372" s="223"/>
      <c r="H372" s="226" t="s">
        <v>50</v>
      </c>
      <c r="I372" s="227"/>
      <c r="J372" s="223"/>
      <c r="K372" s="223"/>
      <c r="L372" s="228"/>
      <c r="M372" s="229"/>
      <c r="N372" s="230"/>
      <c r="O372" s="230"/>
      <c r="P372" s="230"/>
      <c r="Q372" s="230"/>
      <c r="R372" s="230"/>
      <c r="S372" s="230"/>
      <c r="T372" s="231"/>
      <c r="AT372" s="232" t="s">
        <v>176</v>
      </c>
      <c r="AU372" s="232" t="s">
        <v>92</v>
      </c>
      <c r="AV372" s="12" t="s">
        <v>25</v>
      </c>
      <c r="AW372" s="12" t="s">
        <v>48</v>
      </c>
      <c r="AX372" s="12" t="s">
        <v>85</v>
      </c>
      <c r="AY372" s="232" t="s">
        <v>163</v>
      </c>
    </row>
    <row r="373" spans="2:65" s="13" customFormat="1" ht="13.5">
      <c r="B373" s="233"/>
      <c r="C373" s="234"/>
      <c r="D373" s="235" t="s">
        <v>176</v>
      </c>
      <c r="E373" s="236" t="s">
        <v>50</v>
      </c>
      <c r="F373" s="237" t="s">
        <v>917</v>
      </c>
      <c r="G373" s="234"/>
      <c r="H373" s="238">
        <v>0.28799999999999998</v>
      </c>
      <c r="I373" s="239"/>
      <c r="J373" s="234"/>
      <c r="K373" s="234"/>
      <c r="L373" s="240"/>
      <c r="M373" s="241"/>
      <c r="N373" s="242"/>
      <c r="O373" s="242"/>
      <c r="P373" s="242"/>
      <c r="Q373" s="242"/>
      <c r="R373" s="242"/>
      <c r="S373" s="242"/>
      <c r="T373" s="243"/>
      <c r="AT373" s="244" t="s">
        <v>176</v>
      </c>
      <c r="AU373" s="244" t="s">
        <v>92</v>
      </c>
      <c r="AV373" s="13" t="s">
        <v>92</v>
      </c>
      <c r="AW373" s="13" t="s">
        <v>48</v>
      </c>
      <c r="AX373" s="13" t="s">
        <v>85</v>
      </c>
      <c r="AY373" s="244" t="s">
        <v>163</v>
      </c>
    </row>
    <row r="374" spans="2:65" s="1" customFormat="1" ht="22.5" customHeight="1">
      <c r="B374" s="43"/>
      <c r="C374" s="206" t="s">
        <v>628</v>
      </c>
      <c r="D374" s="206" t="s">
        <v>166</v>
      </c>
      <c r="E374" s="207" t="s">
        <v>336</v>
      </c>
      <c r="F374" s="208" t="s">
        <v>337</v>
      </c>
      <c r="G374" s="209" t="s">
        <v>287</v>
      </c>
      <c r="H374" s="210">
        <v>20</v>
      </c>
      <c r="I374" s="211"/>
      <c r="J374" s="212">
        <f>ROUND(I374*H374,2)</f>
        <v>0</v>
      </c>
      <c r="K374" s="208" t="s">
        <v>50</v>
      </c>
      <c r="L374" s="63"/>
      <c r="M374" s="213" t="s">
        <v>50</v>
      </c>
      <c r="N374" s="214" t="s">
        <v>56</v>
      </c>
      <c r="O374" s="44"/>
      <c r="P374" s="215">
        <f>O374*H374</f>
        <v>0</v>
      </c>
      <c r="Q374" s="215">
        <v>0</v>
      </c>
      <c r="R374" s="215">
        <f>Q374*H374</f>
        <v>0</v>
      </c>
      <c r="S374" s="215">
        <v>0</v>
      </c>
      <c r="T374" s="216">
        <f>S374*H374</f>
        <v>0</v>
      </c>
      <c r="AR374" s="25" t="s">
        <v>120</v>
      </c>
      <c r="AT374" s="25" t="s">
        <v>166</v>
      </c>
      <c r="AU374" s="25" t="s">
        <v>92</v>
      </c>
      <c r="AY374" s="25" t="s">
        <v>163</v>
      </c>
      <c r="BE374" s="217">
        <f>IF(N374="základní",J374,0)</f>
        <v>0</v>
      </c>
      <c r="BF374" s="217">
        <f>IF(N374="snížená",J374,0)</f>
        <v>0</v>
      </c>
      <c r="BG374" s="217">
        <f>IF(N374="zákl. přenesená",J374,0)</f>
        <v>0</v>
      </c>
      <c r="BH374" s="217">
        <f>IF(N374="sníž. přenesená",J374,0)</f>
        <v>0</v>
      </c>
      <c r="BI374" s="217">
        <f>IF(N374="nulová",J374,0)</f>
        <v>0</v>
      </c>
      <c r="BJ374" s="25" t="s">
        <v>25</v>
      </c>
      <c r="BK374" s="217">
        <f>ROUND(I374*H374,2)</f>
        <v>0</v>
      </c>
      <c r="BL374" s="25" t="s">
        <v>120</v>
      </c>
      <c r="BM374" s="25" t="s">
        <v>338</v>
      </c>
    </row>
    <row r="375" spans="2:65" s="1" customFormat="1" ht="13.5">
      <c r="B375" s="43"/>
      <c r="C375" s="65"/>
      <c r="D375" s="218" t="s">
        <v>172</v>
      </c>
      <c r="E375" s="65"/>
      <c r="F375" s="219" t="s">
        <v>337</v>
      </c>
      <c r="G375" s="65"/>
      <c r="H375" s="65"/>
      <c r="I375" s="174"/>
      <c r="J375" s="65"/>
      <c r="K375" s="65"/>
      <c r="L375" s="63"/>
      <c r="M375" s="220"/>
      <c r="N375" s="44"/>
      <c r="O375" s="44"/>
      <c r="P375" s="44"/>
      <c r="Q375" s="44"/>
      <c r="R375" s="44"/>
      <c r="S375" s="44"/>
      <c r="T375" s="80"/>
      <c r="AT375" s="25" t="s">
        <v>172</v>
      </c>
      <c r="AU375" s="25" t="s">
        <v>92</v>
      </c>
    </row>
    <row r="376" spans="2:65" s="12" customFormat="1" ht="13.5">
      <c r="B376" s="222"/>
      <c r="C376" s="223"/>
      <c r="D376" s="218" t="s">
        <v>176</v>
      </c>
      <c r="E376" s="224" t="s">
        <v>50</v>
      </c>
      <c r="F376" s="225" t="s">
        <v>918</v>
      </c>
      <c r="G376" s="223"/>
      <c r="H376" s="226" t="s">
        <v>50</v>
      </c>
      <c r="I376" s="227"/>
      <c r="J376" s="223"/>
      <c r="K376" s="223"/>
      <c r="L376" s="228"/>
      <c r="M376" s="229"/>
      <c r="N376" s="230"/>
      <c r="O376" s="230"/>
      <c r="P376" s="230"/>
      <c r="Q376" s="230"/>
      <c r="R376" s="230"/>
      <c r="S376" s="230"/>
      <c r="T376" s="231"/>
      <c r="AT376" s="232" t="s">
        <v>176</v>
      </c>
      <c r="AU376" s="232" t="s">
        <v>92</v>
      </c>
      <c r="AV376" s="12" t="s">
        <v>25</v>
      </c>
      <c r="AW376" s="12" t="s">
        <v>48</v>
      </c>
      <c r="AX376" s="12" t="s">
        <v>85</v>
      </c>
      <c r="AY376" s="232" t="s">
        <v>163</v>
      </c>
    </row>
    <row r="377" spans="2:65" s="13" customFormat="1" ht="13.5">
      <c r="B377" s="233"/>
      <c r="C377" s="234"/>
      <c r="D377" s="235" t="s">
        <v>176</v>
      </c>
      <c r="E377" s="236" t="s">
        <v>50</v>
      </c>
      <c r="F377" s="237" t="s">
        <v>919</v>
      </c>
      <c r="G377" s="234"/>
      <c r="H377" s="238">
        <v>20</v>
      </c>
      <c r="I377" s="239"/>
      <c r="J377" s="234"/>
      <c r="K377" s="234"/>
      <c r="L377" s="240"/>
      <c r="M377" s="241"/>
      <c r="N377" s="242"/>
      <c r="O377" s="242"/>
      <c r="P377" s="242"/>
      <c r="Q377" s="242"/>
      <c r="R377" s="242"/>
      <c r="S377" s="242"/>
      <c r="T377" s="243"/>
      <c r="AT377" s="244" t="s">
        <v>176</v>
      </c>
      <c r="AU377" s="244" t="s">
        <v>92</v>
      </c>
      <c r="AV377" s="13" t="s">
        <v>92</v>
      </c>
      <c r="AW377" s="13" t="s">
        <v>48</v>
      </c>
      <c r="AX377" s="13" t="s">
        <v>85</v>
      </c>
      <c r="AY377" s="244" t="s">
        <v>163</v>
      </c>
    </row>
    <row r="378" spans="2:65" s="1" customFormat="1" ht="22.5" customHeight="1">
      <c r="B378" s="43"/>
      <c r="C378" s="206" t="s">
        <v>636</v>
      </c>
      <c r="D378" s="206" t="s">
        <v>166</v>
      </c>
      <c r="E378" s="207" t="s">
        <v>342</v>
      </c>
      <c r="F378" s="208" t="s">
        <v>343</v>
      </c>
      <c r="G378" s="209" t="s">
        <v>191</v>
      </c>
      <c r="H378" s="210">
        <v>543.654</v>
      </c>
      <c r="I378" s="211"/>
      <c r="J378" s="212">
        <f>ROUND(I378*H378,2)</f>
        <v>0</v>
      </c>
      <c r="K378" s="208" t="s">
        <v>170</v>
      </c>
      <c r="L378" s="63"/>
      <c r="M378" s="213" t="s">
        <v>50</v>
      </c>
      <c r="N378" s="214" t="s">
        <v>56</v>
      </c>
      <c r="O378" s="44"/>
      <c r="P378" s="215">
        <f>O378*H378</f>
        <v>0</v>
      </c>
      <c r="Q378" s="215">
        <v>0</v>
      </c>
      <c r="R378" s="215">
        <f>Q378*H378</f>
        <v>0</v>
      </c>
      <c r="S378" s="215">
        <v>0</v>
      </c>
      <c r="T378" s="216">
        <f>S378*H378</f>
        <v>0</v>
      </c>
      <c r="AR378" s="25" t="s">
        <v>120</v>
      </c>
      <c r="AT378" s="25" t="s">
        <v>166</v>
      </c>
      <c r="AU378" s="25" t="s">
        <v>92</v>
      </c>
      <c r="AY378" s="25" t="s">
        <v>163</v>
      </c>
      <c r="BE378" s="217">
        <f>IF(N378="základní",J378,0)</f>
        <v>0</v>
      </c>
      <c r="BF378" s="217">
        <f>IF(N378="snížená",J378,0)</f>
        <v>0</v>
      </c>
      <c r="BG378" s="217">
        <f>IF(N378="zákl. přenesená",J378,0)</f>
        <v>0</v>
      </c>
      <c r="BH378" s="217">
        <f>IF(N378="sníž. přenesená",J378,0)</f>
        <v>0</v>
      </c>
      <c r="BI378" s="217">
        <f>IF(N378="nulová",J378,0)</f>
        <v>0</v>
      </c>
      <c r="BJ378" s="25" t="s">
        <v>25</v>
      </c>
      <c r="BK378" s="217">
        <f>ROUND(I378*H378,2)</f>
        <v>0</v>
      </c>
      <c r="BL378" s="25" t="s">
        <v>120</v>
      </c>
      <c r="BM378" s="25" t="s">
        <v>344</v>
      </c>
    </row>
    <row r="379" spans="2:65" s="1" customFormat="1" ht="27">
      <c r="B379" s="43"/>
      <c r="C379" s="65"/>
      <c r="D379" s="218" t="s">
        <v>172</v>
      </c>
      <c r="E379" s="65"/>
      <c r="F379" s="219" t="s">
        <v>345</v>
      </c>
      <c r="G379" s="65"/>
      <c r="H379" s="65"/>
      <c r="I379" s="174"/>
      <c r="J379" s="65"/>
      <c r="K379" s="65"/>
      <c r="L379" s="63"/>
      <c r="M379" s="220"/>
      <c r="N379" s="44"/>
      <c r="O379" s="44"/>
      <c r="P379" s="44"/>
      <c r="Q379" s="44"/>
      <c r="R379" s="44"/>
      <c r="S379" s="44"/>
      <c r="T379" s="80"/>
      <c r="AT379" s="25" t="s">
        <v>172</v>
      </c>
      <c r="AU379" s="25" t="s">
        <v>92</v>
      </c>
    </row>
    <row r="380" spans="2:65" s="11" customFormat="1" ht="29.85" customHeight="1">
      <c r="B380" s="189"/>
      <c r="C380" s="190"/>
      <c r="D380" s="191" t="s">
        <v>84</v>
      </c>
      <c r="E380" s="272" t="s">
        <v>218</v>
      </c>
      <c r="F380" s="272" t="s">
        <v>590</v>
      </c>
      <c r="G380" s="190"/>
      <c r="H380" s="190"/>
      <c r="I380" s="193"/>
      <c r="J380" s="273">
        <f>BK380</f>
        <v>0</v>
      </c>
      <c r="K380" s="190"/>
      <c r="L380" s="195"/>
      <c r="M380" s="196"/>
      <c r="N380" s="197"/>
      <c r="O380" s="197"/>
      <c r="P380" s="198">
        <v>0</v>
      </c>
      <c r="Q380" s="197"/>
      <c r="R380" s="198">
        <v>0</v>
      </c>
      <c r="S380" s="197"/>
      <c r="T380" s="199">
        <v>0</v>
      </c>
      <c r="AR380" s="200" t="s">
        <v>25</v>
      </c>
      <c r="AT380" s="201" t="s">
        <v>84</v>
      </c>
      <c r="AU380" s="201" t="s">
        <v>25</v>
      </c>
      <c r="AY380" s="200" t="s">
        <v>163</v>
      </c>
      <c r="BK380" s="202">
        <v>0</v>
      </c>
    </row>
    <row r="381" spans="2:65" s="11" customFormat="1" ht="19.899999999999999" customHeight="1">
      <c r="B381" s="189"/>
      <c r="C381" s="190"/>
      <c r="D381" s="203" t="s">
        <v>84</v>
      </c>
      <c r="E381" s="204" t="s">
        <v>591</v>
      </c>
      <c r="F381" s="204" t="s">
        <v>592</v>
      </c>
      <c r="G381" s="190"/>
      <c r="H381" s="190"/>
      <c r="I381" s="193"/>
      <c r="J381" s="205">
        <f>BK381</f>
        <v>0</v>
      </c>
      <c r="K381" s="190"/>
      <c r="L381" s="195"/>
      <c r="M381" s="196"/>
      <c r="N381" s="197"/>
      <c r="O381" s="197"/>
      <c r="P381" s="198">
        <f>SUM(P382:P389)</f>
        <v>0</v>
      </c>
      <c r="Q381" s="197"/>
      <c r="R381" s="198">
        <f>SUM(R382:R389)</f>
        <v>9.0213200000000011</v>
      </c>
      <c r="S381" s="197"/>
      <c r="T381" s="199">
        <f>SUM(T382:T389)</f>
        <v>0</v>
      </c>
      <c r="AR381" s="200" t="s">
        <v>25</v>
      </c>
      <c r="AT381" s="201" t="s">
        <v>84</v>
      </c>
      <c r="AU381" s="201" t="s">
        <v>25</v>
      </c>
      <c r="AY381" s="200" t="s">
        <v>163</v>
      </c>
      <c r="BK381" s="202">
        <f>SUM(BK382:BK389)</f>
        <v>0</v>
      </c>
    </row>
    <row r="382" spans="2:65" s="1" customFormat="1" ht="31.5" customHeight="1">
      <c r="B382" s="43"/>
      <c r="C382" s="206" t="s">
        <v>641</v>
      </c>
      <c r="D382" s="206" t="s">
        <v>166</v>
      </c>
      <c r="E382" s="207" t="s">
        <v>594</v>
      </c>
      <c r="F382" s="208" t="s">
        <v>595</v>
      </c>
      <c r="G382" s="209" t="s">
        <v>287</v>
      </c>
      <c r="H382" s="210">
        <v>29</v>
      </c>
      <c r="I382" s="211"/>
      <c r="J382" s="212">
        <f>ROUND(I382*H382,2)</f>
        <v>0</v>
      </c>
      <c r="K382" s="208" t="s">
        <v>170</v>
      </c>
      <c r="L382" s="63"/>
      <c r="M382" s="213" t="s">
        <v>50</v>
      </c>
      <c r="N382" s="214" t="s">
        <v>56</v>
      </c>
      <c r="O382" s="44"/>
      <c r="P382" s="215">
        <f>O382*H382</f>
        <v>0</v>
      </c>
      <c r="Q382" s="215">
        <v>0.31108000000000002</v>
      </c>
      <c r="R382" s="215">
        <f>Q382*H382</f>
        <v>9.0213200000000011</v>
      </c>
      <c r="S382" s="215">
        <v>0</v>
      </c>
      <c r="T382" s="216">
        <f>S382*H382</f>
        <v>0</v>
      </c>
      <c r="AR382" s="25" t="s">
        <v>120</v>
      </c>
      <c r="AT382" s="25" t="s">
        <v>166</v>
      </c>
      <c r="AU382" s="25" t="s">
        <v>92</v>
      </c>
      <c r="AY382" s="25" t="s">
        <v>163</v>
      </c>
      <c r="BE382" s="217">
        <f>IF(N382="základní",J382,0)</f>
        <v>0</v>
      </c>
      <c r="BF382" s="217">
        <f>IF(N382="snížená",J382,0)</f>
        <v>0</v>
      </c>
      <c r="BG382" s="217">
        <f>IF(N382="zákl. přenesená",J382,0)</f>
        <v>0</v>
      </c>
      <c r="BH382" s="217">
        <f>IF(N382="sníž. přenesená",J382,0)</f>
        <v>0</v>
      </c>
      <c r="BI382" s="217">
        <f>IF(N382="nulová",J382,0)</f>
        <v>0</v>
      </c>
      <c r="BJ382" s="25" t="s">
        <v>25</v>
      </c>
      <c r="BK382" s="217">
        <f>ROUND(I382*H382,2)</f>
        <v>0</v>
      </c>
      <c r="BL382" s="25" t="s">
        <v>120</v>
      </c>
      <c r="BM382" s="25" t="s">
        <v>596</v>
      </c>
    </row>
    <row r="383" spans="2:65" s="1" customFormat="1" ht="27">
      <c r="B383" s="43"/>
      <c r="C383" s="65"/>
      <c r="D383" s="218" t="s">
        <v>172</v>
      </c>
      <c r="E383" s="65"/>
      <c r="F383" s="219" t="s">
        <v>597</v>
      </c>
      <c r="G383" s="65"/>
      <c r="H383" s="65"/>
      <c r="I383" s="174"/>
      <c r="J383" s="65"/>
      <c r="K383" s="65"/>
      <c r="L383" s="63"/>
      <c r="M383" s="220"/>
      <c r="N383" s="44"/>
      <c r="O383" s="44"/>
      <c r="P383" s="44"/>
      <c r="Q383" s="44"/>
      <c r="R383" s="44"/>
      <c r="S383" s="44"/>
      <c r="T383" s="80"/>
      <c r="AT383" s="25" t="s">
        <v>172</v>
      </c>
      <c r="AU383" s="25" t="s">
        <v>92</v>
      </c>
    </row>
    <row r="384" spans="2:65" s="1" customFormat="1" ht="108">
      <c r="B384" s="43"/>
      <c r="C384" s="65"/>
      <c r="D384" s="218" t="s">
        <v>174</v>
      </c>
      <c r="E384" s="65"/>
      <c r="F384" s="221" t="s">
        <v>598</v>
      </c>
      <c r="G384" s="65"/>
      <c r="H384" s="65"/>
      <c r="I384" s="174"/>
      <c r="J384" s="65"/>
      <c r="K384" s="65"/>
      <c r="L384" s="63"/>
      <c r="M384" s="220"/>
      <c r="N384" s="44"/>
      <c r="O384" s="44"/>
      <c r="P384" s="44"/>
      <c r="Q384" s="44"/>
      <c r="R384" s="44"/>
      <c r="S384" s="44"/>
      <c r="T384" s="80"/>
      <c r="AT384" s="25" t="s">
        <v>174</v>
      </c>
      <c r="AU384" s="25" t="s">
        <v>92</v>
      </c>
    </row>
    <row r="385" spans="2:65" s="12" customFormat="1" ht="13.5">
      <c r="B385" s="222"/>
      <c r="C385" s="223"/>
      <c r="D385" s="218" t="s">
        <v>176</v>
      </c>
      <c r="E385" s="224" t="s">
        <v>50</v>
      </c>
      <c r="F385" s="225" t="s">
        <v>920</v>
      </c>
      <c r="G385" s="223"/>
      <c r="H385" s="226" t="s">
        <v>50</v>
      </c>
      <c r="I385" s="227"/>
      <c r="J385" s="223"/>
      <c r="K385" s="223"/>
      <c r="L385" s="228"/>
      <c r="M385" s="229"/>
      <c r="N385" s="230"/>
      <c r="O385" s="230"/>
      <c r="P385" s="230"/>
      <c r="Q385" s="230"/>
      <c r="R385" s="230"/>
      <c r="S385" s="230"/>
      <c r="T385" s="231"/>
      <c r="AT385" s="232" t="s">
        <v>176</v>
      </c>
      <c r="AU385" s="232" t="s">
        <v>92</v>
      </c>
      <c r="AV385" s="12" t="s">
        <v>25</v>
      </c>
      <c r="AW385" s="12" t="s">
        <v>48</v>
      </c>
      <c r="AX385" s="12" t="s">
        <v>85</v>
      </c>
      <c r="AY385" s="232" t="s">
        <v>163</v>
      </c>
    </row>
    <row r="386" spans="2:65" s="13" customFormat="1" ht="13.5">
      <c r="B386" s="233"/>
      <c r="C386" s="234"/>
      <c r="D386" s="235" t="s">
        <v>176</v>
      </c>
      <c r="E386" s="236" t="s">
        <v>50</v>
      </c>
      <c r="F386" s="237" t="s">
        <v>375</v>
      </c>
      <c r="G386" s="234"/>
      <c r="H386" s="238">
        <v>29</v>
      </c>
      <c r="I386" s="239"/>
      <c r="J386" s="234"/>
      <c r="K386" s="234"/>
      <c r="L386" s="240"/>
      <c r="M386" s="241"/>
      <c r="N386" s="242"/>
      <c r="O386" s="242"/>
      <c r="P386" s="242"/>
      <c r="Q386" s="242"/>
      <c r="R386" s="242"/>
      <c r="S386" s="242"/>
      <c r="T386" s="243"/>
      <c r="AT386" s="244" t="s">
        <v>176</v>
      </c>
      <c r="AU386" s="244" t="s">
        <v>92</v>
      </c>
      <c r="AV386" s="13" t="s">
        <v>92</v>
      </c>
      <c r="AW386" s="13" t="s">
        <v>48</v>
      </c>
      <c r="AX386" s="13" t="s">
        <v>85</v>
      </c>
      <c r="AY386" s="244" t="s">
        <v>163</v>
      </c>
    </row>
    <row r="387" spans="2:65" s="1" customFormat="1" ht="22.5" customHeight="1">
      <c r="B387" s="43"/>
      <c r="C387" s="206" t="s">
        <v>646</v>
      </c>
      <c r="D387" s="206" t="s">
        <v>166</v>
      </c>
      <c r="E387" s="207" t="s">
        <v>601</v>
      </c>
      <c r="F387" s="208" t="s">
        <v>602</v>
      </c>
      <c r="G387" s="209" t="s">
        <v>191</v>
      </c>
      <c r="H387" s="210">
        <v>9.0210000000000008</v>
      </c>
      <c r="I387" s="211"/>
      <c r="J387" s="212">
        <f>ROUND(I387*H387,2)</f>
        <v>0</v>
      </c>
      <c r="K387" s="208" t="s">
        <v>170</v>
      </c>
      <c r="L387" s="63"/>
      <c r="M387" s="213" t="s">
        <v>50</v>
      </c>
      <c r="N387" s="214" t="s">
        <v>56</v>
      </c>
      <c r="O387" s="44"/>
      <c r="P387" s="215">
        <f>O387*H387</f>
        <v>0</v>
      </c>
      <c r="Q387" s="215">
        <v>0</v>
      </c>
      <c r="R387" s="215">
        <f>Q387*H387</f>
        <v>0</v>
      </c>
      <c r="S387" s="215">
        <v>0</v>
      </c>
      <c r="T387" s="216">
        <f>S387*H387</f>
        <v>0</v>
      </c>
      <c r="AR387" s="25" t="s">
        <v>120</v>
      </c>
      <c r="AT387" s="25" t="s">
        <v>166</v>
      </c>
      <c r="AU387" s="25" t="s">
        <v>92</v>
      </c>
      <c r="AY387" s="25" t="s">
        <v>163</v>
      </c>
      <c r="BE387" s="217">
        <f>IF(N387="základní",J387,0)</f>
        <v>0</v>
      </c>
      <c r="BF387" s="217">
        <f>IF(N387="snížená",J387,0)</f>
        <v>0</v>
      </c>
      <c r="BG387" s="217">
        <f>IF(N387="zákl. přenesená",J387,0)</f>
        <v>0</v>
      </c>
      <c r="BH387" s="217">
        <f>IF(N387="sníž. přenesená",J387,0)</f>
        <v>0</v>
      </c>
      <c r="BI387" s="217">
        <f>IF(N387="nulová",J387,0)</f>
        <v>0</v>
      </c>
      <c r="BJ387" s="25" t="s">
        <v>25</v>
      </c>
      <c r="BK387" s="217">
        <f>ROUND(I387*H387,2)</f>
        <v>0</v>
      </c>
      <c r="BL387" s="25" t="s">
        <v>120</v>
      </c>
      <c r="BM387" s="25" t="s">
        <v>603</v>
      </c>
    </row>
    <row r="388" spans="2:65" s="1" customFormat="1" ht="27">
      <c r="B388" s="43"/>
      <c r="C388" s="65"/>
      <c r="D388" s="218" t="s">
        <v>172</v>
      </c>
      <c r="E388" s="65"/>
      <c r="F388" s="219" t="s">
        <v>604</v>
      </c>
      <c r="G388" s="65"/>
      <c r="H388" s="65"/>
      <c r="I388" s="174"/>
      <c r="J388" s="65"/>
      <c r="K388" s="65"/>
      <c r="L388" s="63"/>
      <c r="M388" s="220"/>
      <c r="N388" s="44"/>
      <c r="O388" s="44"/>
      <c r="P388" s="44"/>
      <c r="Q388" s="44"/>
      <c r="R388" s="44"/>
      <c r="S388" s="44"/>
      <c r="T388" s="80"/>
      <c r="AT388" s="25" t="s">
        <v>172</v>
      </c>
      <c r="AU388" s="25" t="s">
        <v>92</v>
      </c>
    </row>
    <row r="389" spans="2:65" s="1" customFormat="1" ht="54">
      <c r="B389" s="43"/>
      <c r="C389" s="65"/>
      <c r="D389" s="218" t="s">
        <v>174</v>
      </c>
      <c r="E389" s="65"/>
      <c r="F389" s="221" t="s">
        <v>605</v>
      </c>
      <c r="G389" s="65"/>
      <c r="H389" s="65"/>
      <c r="I389" s="174"/>
      <c r="J389" s="65"/>
      <c r="K389" s="65"/>
      <c r="L389" s="63"/>
      <c r="M389" s="220"/>
      <c r="N389" s="44"/>
      <c r="O389" s="44"/>
      <c r="P389" s="44"/>
      <c r="Q389" s="44"/>
      <c r="R389" s="44"/>
      <c r="S389" s="44"/>
      <c r="T389" s="80"/>
      <c r="AT389" s="25" t="s">
        <v>174</v>
      </c>
      <c r="AU389" s="25" t="s">
        <v>92</v>
      </c>
    </row>
    <row r="390" spans="2:65" s="11" customFormat="1" ht="29.85" customHeight="1">
      <c r="B390" s="189"/>
      <c r="C390" s="190"/>
      <c r="D390" s="203" t="s">
        <v>84</v>
      </c>
      <c r="E390" s="204" t="s">
        <v>606</v>
      </c>
      <c r="F390" s="204" t="s">
        <v>607</v>
      </c>
      <c r="G390" s="190"/>
      <c r="H390" s="190"/>
      <c r="I390" s="193"/>
      <c r="J390" s="205">
        <f>BK390</f>
        <v>0</v>
      </c>
      <c r="K390" s="190"/>
      <c r="L390" s="195"/>
      <c r="M390" s="196"/>
      <c r="N390" s="197"/>
      <c r="O390" s="197"/>
      <c r="P390" s="198">
        <f>SUM(P391:P398)</f>
        <v>0</v>
      </c>
      <c r="Q390" s="197"/>
      <c r="R390" s="198">
        <f>SUM(R391:R398)</f>
        <v>73.44</v>
      </c>
      <c r="S390" s="197"/>
      <c r="T390" s="199">
        <f>SUM(T391:T398)</f>
        <v>0</v>
      </c>
      <c r="AR390" s="200" t="s">
        <v>25</v>
      </c>
      <c r="AT390" s="201" t="s">
        <v>84</v>
      </c>
      <c r="AU390" s="201" t="s">
        <v>25</v>
      </c>
      <c r="AY390" s="200" t="s">
        <v>163</v>
      </c>
      <c r="BK390" s="202">
        <f>SUM(BK391:BK398)</f>
        <v>0</v>
      </c>
    </row>
    <row r="391" spans="2:65" s="1" customFormat="1" ht="22.5" customHeight="1">
      <c r="B391" s="43"/>
      <c r="C391" s="206" t="s">
        <v>652</v>
      </c>
      <c r="D391" s="206" t="s">
        <v>166</v>
      </c>
      <c r="E391" s="207" t="s">
        <v>608</v>
      </c>
      <c r="F391" s="208" t="s">
        <v>609</v>
      </c>
      <c r="G391" s="209" t="s">
        <v>272</v>
      </c>
      <c r="H391" s="210">
        <v>680</v>
      </c>
      <c r="I391" s="211"/>
      <c r="J391" s="212">
        <f>ROUND(I391*H391,2)</f>
        <v>0</v>
      </c>
      <c r="K391" s="208" t="s">
        <v>50</v>
      </c>
      <c r="L391" s="63"/>
      <c r="M391" s="213" t="s">
        <v>50</v>
      </c>
      <c r="N391" s="214" t="s">
        <v>56</v>
      </c>
      <c r="O391" s="44"/>
      <c r="P391" s="215">
        <f>O391*H391</f>
        <v>0</v>
      </c>
      <c r="Q391" s="215">
        <v>0.108</v>
      </c>
      <c r="R391" s="215">
        <f>Q391*H391</f>
        <v>73.44</v>
      </c>
      <c r="S391" s="215">
        <v>0</v>
      </c>
      <c r="T391" s="216">
        <f>S391*H391</f>
        <v>0</v>
      </c>
      <c r="AR391" s="25" t="s">
        <v>610</v>
      </c>
      <c r="AT391" s="25" t="s">
        <v>166</v>
      </c>
      <c r="AU391" s="25" t="s">
        <v>92</v>
      </c>
      <c r="AY391" s="25" t="s">
        <v>163</v>
      </c>
      <c r="BE391" s="217">
        <f>IF(N391="základní",J391,0)</f>
        <v>0</v>
      </c>
      <c r="BF391" s="217">
        <f>IF(N391="snížená",J391,0)</f>
        <v>0</v>
      </c>
      <c r="BG391" s="217">
        <f>IF(N391="zákl. přenesená",J391,0)</f>
        <v>0</v>
      </c>
      <c r="BH391" s="217">
        <f>IF(N391="sníž. přenesená",J391,0)</f>
        <v>0</v>
      </c>
      <c r="BI391" s="217">
        <f>IF(N391="nulová",J391,0)</f>
        <v>0</v>
      </c>
      <c r="BJ391" s="25" t="s">
        <v>25</v>
      </c>
      <c r="BK391" s="217">
        <f>ROUND(I391*H391,2)</f>
        <v>0</v>
      </c>
      <c r="BL391" s="25" t="s">
        <v>610</v>
      </c>
      <c r="BM391" s="25" t="s">
        <v>921</v>
      </c>
    </row>
    <row r="392" spans="2:65" s="1" customFormat="1" ht="13.5">
      <c r="B392" s="43"/>
      <c r="C392" s="65"/>
      <c r="D392" s="218" t="s">
        <v>172</v>
      </c>
      <c r="E392" s="65"/>
      <c r="F392" s="219" t="s">
        <v>612</v>
      </c>
      <c r="G392" s="65"/>
      <c r="H392" s="65"/>
      <c r="I392" s="174"/>
      <c r="J392" s="65"/>
      <c r="K392" s="65"/>
      <c r="L392" s="63"/>
      <c r="M392" s="220"/>
      <c r="N392" s="44"/>
      <c r="O392" s="44"/>
      <c r="P392" s="44"/>
      <c r="Q392" s="44"/>
      <c r="R392" s="44"/>
      <c r="S392" s="44"/>
      <c r="T392" s="80"/>
      <c r="AT392" s="25" t="s">
        <v>172</v>
      </c>
      <c r="AU392" s="25" t="s">
        <v>92</v>
      </c>
    </row>
    <row r="393" spans="2:65" s="12" customFormat="1" ht="13.5">
      <c r="B393" s="222"/>
      <c r="C393" s="223"/>
      <c r="D393" s="218" t="s">
        <v>176</v>
      </c>
      <c r="E393" s="224" t="s">
        <v>50</v>
      </c>
      <c r="F393" s="225" t="s">
        <v>922</v>
      </c>
      <c r="G393" s="223"/>
      <c r="H393" s="226" t="s">
        <v>50</v>
      </c>
      <c r="I393" s="227"/>
      <c r="J393" s="223"/>
      <c r="K393" s="223"/>
      <c r="L393" s="228"/>
      <c r="M393" s="229"/>
      <c r="N393" s="230"/>
      <c r="O393" s="230"/>
      <c r="P393" s="230"/>
      <c r="Q393" s="230"/>
      <c r="R393" s="230"/>
      <c r="S393" s="230"/>
      <c r="T393" s="231"/>
      <c r="AT393" s="232" t="s">
        <v>176</v>
      </c>
      <c r="AU393" s="232" t="s">
        <v>92</v>
      </c>
      <c r="AV393" s="12" t="s">
        <v>25</v>
      </c>
      <c r="AW393" s="12" t="s">
        <v>48</v>
      </c>
      <c r="AX393" s="12" t="s">
        <v>85</v>
      </c>
      <c r="AY393" s="232" t="s">
        <v>163</v>
      </c>
    </row>
    <row r="394" spans="2:65" s="13" customFormat="1" ht="13.5">
      <c r="B394" s="233"/>
      <c r="C394" s="234"/>
      <c r="D394" s="235" t="s">
        <v>176</v>
      </c>
      <c r="E394" s="236" t="s">
        <v>50</v>
      </c>
      <c r="F394" s="237" t="s">
        <v>923</v>
      </c>
      <c r="G394" s="234"/>
      <c r="H394" s="238">
        <v>680</v>
      </c>
      <c r="I394" s="239"/>
      <c r="J394" s="234"/>
      <c r="K394" s="234"/>
      <c r="L394" s="240"/>
      <c r="M394" s="241"/>
      <c r="N394" s="242"/>
      <c r="O394" s="242"/>
      <c r="P394" s="242"/>
      <c r="Q394" s="242"/>
      <c r="R394" s="242"/>
      <c r="S394" s="242"/>
      <c r="T394" s="243"/>
      <c r="AT394" s="244" t="s">
        <v>176</v>
      </c>
      <c r="AU394" s="244" t="s">
        <v>92</v>
      </c>
      <c r="AV394" s="13" t="s">
        <v>92</v>
      </c>
      <c r="AW394" s="13" t="s">
        <v>48</v>
      </c>
      <c r="AX394" s="13" t="s">
        <v>85</v>
      </c>
      <c r="AY394" s="244" t="s">
        <v>163</v>
      </c>
    </row>
    <row r="395" spans="2:65" s="1" customFormat="1" ht="22.5" customHeight="1">
      <c r="B395" s="43"/>
      <c r="C395" s="206" t="s">
        <v>657</v>
      </c>
      <c r="D395" s="206" t="s">
        <v>166</v>
      </c>
      <c r="E395" s="207" t="s">
        <v>924</v>
      </c>
      <c r="F395" s="208" t="s">
        <v>925</v>
      </c>
      <c r="G395" s="209" t="s">
        <v>287</v>
      </c>
      <c r="H395" s="210">
        <v>1</v>
      </c>
      <c r="I395" s="211"/>
      <c r="J395" s="212">
        <f>ROUND(I395*H395,2)</f>
        <v>0</v>
      </c>
      <c r="K395" s="208" t="s">
        <v>50</v>
      </c>
      <c r="L395" s="63"/>
      <c r="M395" s="213" t="s">
        <v>50</v>
      </c>
      <c r="N395" s="214" t="s">
        <v>56</v>
      </c>
      <c r="O395" s="44"/>
      <c r="P395" s="215">
        <f>O395*H395</f>
        <v>0</v>
      </c>
      <c r="Q395" s="215">
        <v>0</v>
      </c>
      <c r="R395" s="215">
        <f>Q395*H395</f>
        <v>0</v>
      </c>
      <c r="S395" s="215">
        <v>0</v>
      </c>
      <c r="T395" s="216">
        <f>S395*H395</f>
        <v>0</v>
      </c>
      <c r="AR395" s="25" t="s">
        <v>120</v>
      </c>
      <c r="AT395" s="25" t="s">
        <v>166</v>
      </c>
      <c r="AU395" s="25" t="s">
        <v>92</v>
      </c>
      <c r="AY395" s="25" t="s">
        <v>163</v>
      </c>
      <c r="BE395" s="217">
        <f>IF(N395="základní",J395,0)</f>
        <v>0</v>
      </c>
      <c r="BF395" s="217">
        <f>IF(N395="snížená",J395,0)</f>
        <v>0</v>
      </c>
      <c r="BG395" s="217">
        <f>IF(N395="zákl. přenesená",J395,0)</f>
        <v>0</v>
      </c>
      <c r="BH395" s="217">
        <f>IF(N395="sníž. přenesená",J395,0)</f>
        <v>0</v>
      </c>
      <c r="BI395" s="217">
        <f>IF(N395="nulová",J395,0)</f>
        <v>0</v>
      </c>
      <c r="BJ395" s="25" t="s">
        <v>25</v>
      </c>
      <c r="BK395" s="217">
        <f>ROUND(I395*H395,2)</f>
        <v>0</v>
      </c>
      <c r="BL395" s="25" t="s">
        <v>120</v>
      </c>
      <c r="BM395" s="25" t="s">
        <v>926</v>
      </c>
    </row>
    <row r="396" spans="2:65" s="1" customFormat="1" ht="27">
      <c r="B396" s="43"/>
      <c r="C396" s="65"/>
      <c r="D396" s="218" t="s">
        <v>172</v>
      </c>
      <c r="E396" s="65"/>
      <c r="F396" s="219" t="s">
        <v>927</v>
      </c>
      <c r="G396" s="65"/>
      <c r="H396" s="65"/>
      <c r="I396" s="174"/>
      <c r="J396" s="65"/>
      <c r="K396" s="65"/>
      <c r="L396" s="63"/>
      <c r="M396" s="220"/>
      <c r="N396" s="44"/>
      <c r="O396" s="44"/>
      <c r="P396" s="44"/>
      <c r="Q396" s="44"/>
      <c r="R396" s="44"/>
      <c r="S396" s="44"/>
      <c r="T396" s="80"/>
      <c r="AT396" s="25" t="s">
        <v>172</v>
      </c>
      <c r="AU396" s="25" t="s">
        <v>92</v>
      </c>
    </row>
    <row r="397" spans="2:65" s="12" customFormat="1" ht="13.5">
      <c r="B397" s="222"/>
      <c r="C397" s="223"/>
      <c r="D397" s="218" t="s">
        <v>176</v>
      </c>
      <c r="E397" s="224" t="s">
        <v>50</v>
      </c>
      <c r="F397" s="225" t="s">
        <v>928</v>
      </c>
      <c r="G397" s="223"/>
      <c r="H397" s="226" t="s">
        <v>50</v>
      </c>
      <c r="I397" s="227"/>
      <c r="J397" s="223"/>
      <c r="K397" s="223"/>
      <c r="L397" s="228"/>
      <c r="M397" s="229"/>
      <c r="N397" s="230"/>
      <c r="O397" s="230"/>
      <c r="P397" s="230"/>
      <c r="Q397" s="230"/>
      <c r="R397" s="230"/>
      <c r="S397" s="230"/>
      <c r="T397" s="231"/>
      <c r="AT397" s="232" t="s">
        <v>176</v>
      </c>
      <c r="AU397" s="232" t="s">
        <v>92</v>
      </c>
      <c r="AV397" s="12" t="s">
        <v>25</v>
      </c>
      <c r="AW397" s="12" t="s">
        <v>48</v>
      </c>
      <c r="AX397" s="12" t="s">
        <v>85</v>
      </c>
      <c r="AY397" s="232" t="s">
        <v>163</v>
      </c>
    </row>
    <row r="398" spans="2:65" s="13" customFormat="1" ht="13.5">
      <c r="B398" s="233"/>
      <c r="C398" s="234"/>
      <c r="D398" s="218" t="s">
        <v>176</v>
      </c>
      <c r="E398" s="245" t="s">
        <v>50</v>
      </c>
      <c r="F398" s="246" t="s">
        <v>25</v>
      </c>
      <c r="G398" s="234"/>
      <c r="H398" s="247">
        <v>1</v>
      </c>
      <c r="I398" s="239"/>
      <c r="J398" s="234"/>
      <c r="K398" s="234"/>
      <c r="L398" s="240"/>
      <c r="M398" s="241"/>
      <c r="N398" s="242"/>
      <c r="O398" s="242"/>
      <c r="P398" s="242"/>
      <c r="Q398" s="242"/>
      <c r="R398" s="242"/>
      <c r="S398" s="242"/>
      <c r="T398" s="243"/>
      <c r="AT398" s="244" t="s">
        <v>176</v>
      </c>
      <c r="AU398" s="244" t="s">
        <v>92</v>
      </c>
      <c r="AV398" s="13" t="s">
        <v>92</v>
      </c>
      <c r="AW398" s="13" t="s">
        <v>48</v>
      </c>
      <c r="AX398" s="13" t="s">
        <v>25</v>
      </c>
      <c r="AY398" s="244" t="s">
        <v>163</v>
      </c>
    </row>
    <row r="399" spans="2:65" s="11" customFormat="1" ht="29.85" customHeight="1">
      <c r="B399" s="189"/>
      <c r="C399" s="190"/>
      <c r="D399" s="203" t="s">
        <v>84</v>
      </c>
      <c r="E399" s="204" t="s">
        <v>346</v>
      </c>
      <c r="F399" s="204" t="s">
        <v>347</v>
      </c>
      <c r="G399" s="190"/>
      <c r="H399" s="190"/>
      <c r="I399" s="193"/>
      <c r="J399" s="205">
        <f>BK399</f>
        <v>0</v>
      </c>
      <c r="K399" s="190"/>
      <c r="L399" s="195"/>
      <c r="M399" s="196"/>
      <c r="N399" s="197"/>
      <c r="O399" s="197"/>
      <c r="P399" s="198">
        <f>SUM(P400:P654)</f>
        <v>0</v>
      </c>
      <c r="Q399" s="197"/>
      <c r="R399" s="198">
        <f>SUM(R400:R654)</f>
        <v>2.375E-2</v>
      </c>
      <c r="S399" s="197"/>
      <c r="T399" s="199">
        <f>SUM(T400:T654)</f>
        <v>163.69050000000001</v>
      </c>
      <c r="AR399" s="200" t="s">
        <v>25</v>
      </c>
      <c r="AT399" s="201" t="s">
        <v>84</v>
      </c>
      <c r="AU399" s="201" t="s">
        <v>25</v>
      </c>
      <c r="AY399" s="200" t="s">
        <v>163</v>
      </c>
      <c r="BK399" s="202">
        <f>SUM(BK400:BK654)</f>
        <v>0</v>
      </c>
    </row>
    <row r="400" spans="2:65" s="1" customFormat="1" ht="22.5" customHeight="1">
      <c r="B400" s="43"/>
      <c r="C400" s="206" t="s">
        <v>662</v>
      </c>
      <c r="D400" s="206" t="s">
        <v>166</v>
      </c>
      <c r="E400" s="207" t="s">
        <v>929</v>
      </c>
      <c r="F400" s="208" t="s">
        <v>930</v>
      </c>
      <c r="G400" s="209" t="s">
        <v>272</v>
      </c>
      <c r="H400" s="210">
        <v>10</v>
      </c>
      <c r="I400" s="211"/>
      <c r="J400" s="212">
        <f>ROUND(I400*H400,2)</f>
        <v>0</v>
      </c>
      <c r="K400" s="208" t="s">
        <v>170</v>
      </c>
      <c r="L400" s="63"/>
      <c r="M400" s="213" t="s">
        <v>50</v>
      </c>
      <c r="N400" s="214" t="s">
        <v>56</v>
      </c>
      <c r="O400" s="44"/>
      <c r="P400" s="215">
        <f>O400*H400</f>
        <v>0</v>
      </c>
      <c r="Q400" s="215">
        <v>0</v>
      </c>
      <c r="R400" s="215">
        <f>Q400*H400</f>
        <v>0</v>
      </c>
      <c r="S400" s="215">
        <v>0</v>
      </c>
      <c r="T400" s="216">
        <f>S400*H400</f>
        <v>0</v>
      </c>
      <c r="AR400" s="25" t="s">
        <v>120</v>
      </c>
      <c r="AT400" s="25" t="s">
        <v>166</v>
      </c>
      <c r="AU400" s="25" t="s">
        <v>92</v>
      </c>
      <c r="AY400" s="25" t="s">
        <v>163</v>
      </c>
      <c r="BE400" s="217">
        <f>IF(N400="základní",J400,0)</f>
        <v>0</v>
      </c>
      <c r="BF400" s="217">
        <f>IF(N400="snížená",J400,0)</f>
        <v>0</v>
      </c>
      <c r="BG400" s="217">
        <f>IF(N400="zákl. přenesená",J400,0)</f>
        <v>0</v>
      </c>
      <c r="BH400" s="217">
        <f>IF(N400="sníž. přenesená",J400,0)</f>
        <v>0</v>
      </c>
      <c r="BI400" s="217">
        <f>IF(N400="nulová",J400,0)</f>
        <v>0</v>
      </c>
      <c r="BJ400" s="25" t="s">
        <v>25</v>
      </c>
      <c r="BK400" s="217">
        <f>ROUND(I400*H400,2)</f>
        <v>0</v>
      </c>
      <c r="BL400" s="25" t="s">
        <v>120</v>
      </c>
      <c r="BM400" s="25" t="s">
        <v>931</v>
      </c>
    </row>
    <row r="401" spans="2:65" s="1" customFormat="1" ht="13.5">
      <c r="B401" s="43"/>
      <c r="C401" s="65"/>
      <c r="D401" s="218" t="s">
        <v>172</v>
      </c>
      <c r="E401" s="65"/>
      <c r="F401" s="219" t="s">
        <v>932</v>
      </c>
      <c r="G401" s="65"/>
      <c r="H401" s="65"/>
      <c r="I401" s="174"/>
      <c r="J401" s="65"/>
      <c r="K401" s="65"/>
      <c r="L401" s="63"/>
      <c r="M401" s="220"/>
      <c r="N401" s="44"/>
      <c r="O401" s="44"/>
      <c r="P401" s="44"/>
      <c r="Q401" s="44"/>
      <c r="R401" s="44"/>
      <c r="S401" s="44"/>
      <c r="T401" s="80"/>
      <c r="AT401" s="25" t="s">
        <v>172</v>
      </c>
      <c r="AU401" s="25" t="s">
        <v>92</v>
      </c>
    </row>
    <row r="402" spans="2:65" s="1" customFormat="1" ht="27">
      <c r="B402" s="43"/>
      <c r="C402" s="65"/>
      <c r="D402" s="218" t="s">
        <v>174</v>
      </c>
      <c r="E402" s="65"/>
      <c r="F402" s="221" t="s">
        <v>933</v>
      </c>
      <c r="G402" s="65"/>
      <c r="H402" s="65"/>
      <c r="I402" s="174"/>
      <c r="J402" s="65"/>
      <c r="K402" s="65"/>
      <c r="L402" s="63"/>
      <c r="M402" s="220"/>
      <c r="N402" s="44"/>
      <c r="O402" s="44"/>
      <c r="P402" s="44"/>
      <c r="Q402" s="44"/>
      <c r="R402" s="44"/>
      <c r="S402" s="44"/>
      <c r="T402" s="80"/>
      <c r="AT402" s="25" t="s">
        <v>174</v>
      </c>
      <c r="AU402" s="25" t="s">
        <v>92</v>
      </c>
    </row>
    <row r="403" spans="2:65" s="12" customFormat="1" ht="13.5">
      <c r="B403" s="222"/>
      <c r="C403" s="223"/>
      <c r="D403" s="218" t="s">
        <v>176</v>
      </c>
      <c r="E403" s="224" t="s">
        <v>50</v>
      </c>
      <c r="F403" s="225" t="s">
        <v>668</v>
      </c>
      <c r="G403" s="223"/>
      <c r="H403" s="226" t="s">
        <v>50</v>
      </c>
      <c r="I403" s="227"/>
      <c r="J403" s="223"/>
      <c r="K403" s="223"/>
      <c r="L403" s="228"/>
      <c r="M403" s="229"/>
      <c r="N403" s="230"/>
      <c r="O403" s="230"/>
      <c r="P403" s="230"/>
      <c r="Q403" s="230"/>
      <c r="R403" s="230"/>
      <c r="S403" s="230"/>
      <c r="T403" s="231"/>
      <c r="AT403" s="232" t="s">
        <v>176</v>
      </c>
      <c r="AU403" s="232" t="s">
        <v>92</v>
      </c>
      <c r="AV403" s="12" t="s">
        <v>25</v>
      </c>
      <c r="AW403" s="12" t="s">
        <v>48</v>
      </c>
      <c r="AX403" s="12" t="s">
        <v>85</v>
      </c>
      <c r="AY403" s="232" t="s">
        <v>163</v>
      </c>
    </row>
    <row r="404" spans="2:65" s="13" customFormat="1" ht="13.5">
      <c r="B404" s="233"/>
      <c r="C404" s="234"/>
      <c r="D404" s="235" t="s">
        <v>176</v>
      </c>
      <c r="E404" s="236" t="s">
        <v>50</v>
      </c>
      <c r="F404" s="237" t="s">
        <v>30</v>
      </c>
      <c r="G404" s="234"/>
      <c r="H404" s="238">
        <v>10</v>
      </c>
      <c r="I404" s="239"/>
      <c r="J404" s="234"/>
      <c r="K404" s="234"/>
      <c r="L404" s="240"/>
      <c r="M404" s="241"/>
      <c r="N404" s="242"/>
      <c r="O404" s="242"/>
      <c r="P404" s="242"/>
      <c r="Q404" s="242"/>
      <c r="R404" s="242"/>
      <c r="S404" s="242"/>
      <c r="T404" s="243"/>
      <c r="AT404" s="244" t="s">
        <v>176</v>
      </c>
      <c r="AU404" s="244" t="s">
        <v>92</v>
      </c>
      <c r="AV404" s="13" t="s">
        <v>92</v>
      </c>
      <c r="AW404" s="13" t="s">
        <v>48</v>
      </c>
      <c r="AX404" s="13" t="s">
        <v>85</v>
      </c>
      <c r="AY404" s="244" t="s">
        <v>163</v>
      </c>
    </row>
    <row r="405" spans="2:65" s="1" customFormat="1" ht="22.5" customHeight="1">
      <c r="B405" s="43"/>
      <c r="C405" s="206" t="s">
        <v>670</v>
      </c>
      <c r="D405" s="206" t="s">
        <v>166</v>
      </c>
      <c r="E405" s="207" t="s">
        <v>663</v>
      </c>
      <c r="F405" s="208" t="s">
        <v>664</v>
      </c>
      <c r="G405" s="209" t="s">
        <v>198</v>
      </c>
      <c r="H405" s="210">
        <v>255</v>
      </c>
      <c r="I405" s="211"/>
      <c r="J405" s="212">
        <f>ROUND(I405*H405,2)</f>
        <v>0</v>
      </c>
      <c r="K405" s="208" t="s">
        <v>170</v>
      </c>
      <c r="L405" s="63"/>
      <c r="M405" s="213" t="s">
        <v>50</v>
      </c>
      <c r="N405" s="214" t="s">
        <v>56</v>
      </c>
      <c r="O405" s="44"/>
      <c r="P405" s="215">
        <f>O405*H405</f>
        <v>0</v>
      </c>
      <c r="Q405" s="215">
        <v>9.0000000000000006E-5</v>
      </c>
      <c r="R405" s="215">
        <f>Q405*H405</f>
        <v>2.2950000000000002E-2</v>
      </c>
      <c r="S405" s="215">
        <v>0.25600000000000001</v>
      </c>
      <c r="T405" s="216">
        <f>S405*H405</f>
        <v>65.28</v>
      </c>
      <c r="AR405" s="25" t="s">
        <v>120</v>
      </c>
      <c r="AT405" s="25" t="s">
        <v>166</v>
      </c>
      <c r="AU405" s="25" t="s">
        <v>92</v>
      </c>
      <c r="AY405" s="25" t="s">
        <v>163</v>
      </c>
      <c r="BE405" s="217">
        <f>IF(N405="základní",J405,0)</f>
        <v>0</v>
      </c>
      <c r="BF405" s="217">
        <f>IF(N405="snížená",J405,0)</f>
        <v>0</v>
      </c>
      <c r="BG405" s="217">
        <f>IF(N405="zákl. přenesená",J405,0)</f>
        <v>0</v>
      </c>
      <c r="BH405" s="217">
        <f>IF(N405="sníž. přenesená",J405,0)</f>
        <v>0</v>
      </c>
      <c r="BI405" s="217">
        <f>IF(N405="nulová",J405,0)</f>
        <v>0</v>
      </c>
      <c r="BJ405" s="25" t="s">
        <v>25</v>
      </c>
      <c r="BK405" s="217">
        <f>ROUND(I405*H405,2)</f>
        <v>0</v>
      </c>
      <c r="BL405" s="25" t="s">
        <v>120</v>
      </c>
      <c r="BM405" s="25" t="s">
        <v>665</v>
      </c>
    </row>
    <row r="406" spans="2:65" s="1" customFormat="1" ht="27">
      <c r="B406" s="43"/>
      <c r="C406" s="65"/>
      <c r="D406" s="218" t="s">
        <v>172</v>
      </c>
      <c r="E406" s="65"/>
      <c r="F406" s="219" t="s">
        <v>666</v>
      </c>
      <c r="G406" s="65"/>
      <c r="H406" s="65"/>
      <c r="I406" s="174"/>
      <c r="J406" s="65"/>
      <c r="K406" s="65"/>
      <c r="L406" s="63"/>
      <c r="M406" s="220"/>
      <c r="N406" s="44"/>
      <c r="O406" s="44"/>
      <c r="P406" s="44"/>
      <c r="Q406" s="44"/>
      <c r="R406" s="44"/>
      <c r="S406" s="44"/>
      <c r="T406" s="80"/>
      <c r="AT406" s="25" t="s">
        <v>172</v>
      </c>
      <c r="AU406" s="25" t="s">
        <v>92</v>
      </c>
    </row>
    <row r="407" spans="2:65" s="1" customFormat="1" ht="216">
      <c r="B407" s="43"/>
      <c r="C407" s="65"/>
      <c r="D407" s="218" t="s">
        <v>174</v>
      </c>
      <c r="E407" s="65"/>
      <c r="F407" s="221" t="s">
        <v>667</v>
      </c>
      <c r="G407" s="65"/>
      <c r="H407" s="65"/>
      <c r="I407" s="174"/>
      <c r="J407" s="65"/>
      <c r="K407" s="65"/>
      <c r="L407" s="63"/>
      <c r="M407" s="220"/>
      <c r="N407" s="44"/>
      <c r="O407" s="44"/>
      <c r="P407" s="44"/>
      <c r="Q407" s="44"/>
      <c r="R407" s="44"/>
      <c r="S407" s="44"/>
      <c r="T407" s="80"/>
      <c r="AT407" s="25" t="s">
        <v>174</v>
      </c>
      <c r="AU407" s="25" t="s">
        <v>92</v>
      </c>
    </row>
    <row r="408" spans="2:65" s="12" customFormat="1" ht="13.5">
      <c r="B408" s="222"/>
      <c r="C408" s="223"/>
      <c r="D408" s="218" t="s">
        <v>176</v>
      </c>
      <c r="E408" s="224" t="s">
        <v>50</v>
      </c>
      <c r="F408" s="225" t="s">
        <v>934</v>
      </c>
      <c r="G408" s="223"/>
      <c r="H408" s="226" t="s">
        <v>50</v>
      </c>
      <c r="I408" s="227"/>
      <c r="J408" s="223"/>
      <c r="K408" s="223"/>
      <c r="L408" s="228"/>
      <c r="M408" s="229"/>
      <c r="N408" s="230"/>
      <c r="O408" s="230"/>
      <c r="P408" s="230"/>
      <c r="Q408" s="230"/>
      <c r="R408" s="230"/>
      <c r="S408" s="230"/>
      <c r="T408" s="231"/>
      <c r="AT408" s="232" t="s">
        <v>176</v>
      </c>
      <c r="AU408" s="232" t="s">
        <v>92</v>
      </c>
      <c r="AV408" s="12" t="s">
        <v>25</v>
      </c>
      <c r="AW408" s="12" t="s">
        <v>48</v>
      </c>
      <c r="AX408" s="12" t="s">
        <v>85</v>
      </c>
      <c r="AY408" s="232" t="s">
        <v>163</v>
      </c>
    </row>
    <row r="409" spans="2:65" s="13" customFormat="1" ht="13.5">
      <c r="B409" s="233"/>
      <c r="C409" s="234"/>
      <c r="D409" s="235" t="s">
        <v>176</v>
      </c>
      <c r="E409" s="236" t="s">
        <v>50</v>
      </c>
      <c r="F409" s="237" t="s">
        <v>935</v>
      </c>
      <c r="G409" s="234"/>
      <c r="H409" s="238">
        <v>255</v>
      </c>
      <c r="I409" s="239"/>
      <c r="J409" s="234"/>
      <c r="K409" s="234"/>
      <c r="L409" s="240"/>
      <c r="M409" s="241"/>
      <c r="N409" s="242"/>
      <c r="O409" s="242"/>
      <c r="P409" s="242"/>
      <c r="Q409" s="242"/>
      <c r="R409" s="242"/>
      <c r="S409" s="242"/>
      <c r="T409" s="243"/>
      <c r="AT409" s="244" t="s">
        <v>176</v>
      </c>
      <c r="AU409" s="244" t="s">
        <v>92</v>
      </c>
      <c r="AV409" s="13" t="s">
        <v>92</v>
      </c>
      <c r="AW409" s="13" t="s">
        <v>48</v>
      </c>
      <c r="AX409" s="13" t="s">
        <v>85</v>
      </c>
      <c r="AY409" s="244" t="s">
        <v>163</v>
      </c>
    </row>
    <row r="410" spans="2:65" s="1" customFormat="1" ht="22.5" customHeight="1">
      <c r="B410" s="43"/>
      <c r="C410" s="206" t="s">
        <v>676</v>
      </c>
      <c r="D410" s="206" t="s">
        <v>166</v>
      </c>
      <c r="E410" s="207" t="s">
        <v>671</v>
      </c>
      <c r="F410" s="208" t="s">
        <v>672</v>
      </c>
      <c r="G410" s="209" t="s">
        <v>191</v>
      </c>
      <c r="H410" s="210">
        <v>65.28</v>
      </c>
      <c r="I410" s="211"/>
      <c r="J410" s="212">
        <f>ROUND(I410*H410,2)</f>
        <v>0</v>
      </c>
      <c r="K410" s="208" t="s">
        <v>170</v>
      </c>
      <c r="L410" s="63"/>
      <c r="M410" s="213" t="s">
        <v>50</v>
      </c>
      <c r="N410" s="214" t="s">
        <v>56</v>
      </c>
      <c r="O410" s="44"/>
      <c r="P410" s="215">
        <f>O410*H410</f>
        <v>0</v>
      </c>
      <c r="Q410" s="215">
        <v>0</v>
      </c>
      <c r="R410" s="215">
        <f>Q410*H410</f>
        <v>0</v>
      </c>
      <c r="S410" s="215">
        <v>0</v>
      </c>
      <c r="T410" s="216">
        <f>S410*H410</f>
        <v>0</v>
      </c>
      <c r="AR410" s="25" t="s">
        <v>120</v>
      </c>
      <c r="AT410" s="25" t="s">
        <v>166</v>
      </c>
      <c r="AU410" s="25" t="s">
        <v>92</v>
      </c>
      <c r="AY410" s="25" t="s">
        <v>163</v>
      </c>
      <c r="BE410" s="217">
        <f>IF(N410="základní",J410,0)</f>
        <v>0</v>
      </c>
      <c r="BF410" s="217">
        <f>IF(N410="snížená",J410,0)</f>
        <v>0</v>
      </c>
      <c r="BG410" s="217">
        <f>IF(N410="zákl. přenesená",J410,0)</f>
        <v>0</v>
      </c>
      <c r="BH410" s="217">
        <f>IF(N410="sníž. přenesená",J410,0)</f>
        <v>0</v>
      </c>
      <c r="BI410" s="217">
        <f>IF(N410="nulová",J410,0)</f>
        <v>0</v>
      </c>
      <c r="BJ410" s="25" t="s">
        <v>25</v>
      </c>
      <c r="BK410" s="217">
        <f>ROUND(I410*H410,2)</f>
        <v>0</v>
      </c>
      <c r="BL410" s="25" t="s">
        <v>120</v>
      </c>
      <c r="BM410" s="25" t="s">
        <v>673</v>
      </c>
    </row>
    <row r="411" spans="2:65" s="1" customFormat="1" ht="27">
      <c r="B411" s="43"/>
      <c r="C411" s="65"/>
      <c r="D411" s="218" t="s">
        <v>172</v>
      </c>
      <c r="E411" s="65"/>
      <c r="F411" s="219" t="s">
        <v>674</v>
      </c>
      <c r="G411" s="65"/>
      <c r="H411" s="65"/>
      <c r="I411" s="174"/>
      <c r="J411" s="65"/>
      <c r="K411" s="65"/>
      <c r="L411" s="63"/>
      <c r="M411" s="220"/>
      <c r="N411" s="44"/>
      <c r="O411" s="44"/>
      <c r="P411" s="44"/>
      <c r="Q411" s="44"/>
      <c r="R411" s="44"/>
      <c r="S411" s="44"/>
      <c r="T411" s="80"/>
      <c r="AT411" s="25" t="s">
        <v>172</v>
      </c>
      <c r="AU411" s="25" t="s">
        <v>92</v>
      </c>
    </row>
    <row r="412" spans="2:65" s="1" customFormat="1" ht="94.5">
      <c r="B412" s="43"/>
      <c r="C412" s="65"/>
      <c r="D412" s="218" t="s">
        <v>174</v>
      </c>
      <c r="E412" s="65"/>
      <c r="F412" s="221" t="s">
        <v>416</v>
      </c>
      <c r="G412" s="65"/>
      <c r="H412" s="65"/>
      <c r="I412" s="174"/>
      <c r="J412" s="65"/>
      <c r="K412" s="65"/>
      <c r="L412" s="63"/>
      <c r="M412" s="220"/>
      <c r="N412" s="44"/>
      <c r="O412" s="44"/>
      <c r="P412" s="44"/>
      <c r="Q412" s="44"/>
      <c r="R412" s="44"/>
      <c r="S412" s="44"/>
      <c r="T412" s="80"/>
      <c r="AT412" s="25" t="s">
        <v>174</v>
      </c>
      <c r="AU412" s="25" t="s">
        <v>92</v>
      </c>
    </row>
    <row r="413" spans="2:65" s="12" customFormat="1" ht="13.5">
      <c r="B413" s="222"/>
      <c r="C413" s="223"/>
      <c r="D413" s="218" t="s">
        <v>176</v>
      </c>
      <c r="E413" s="224" t="s">
        <v>50</v>
      </c>
      <c r="F413" s="225" t="s">
        <v>934</v>
      </c>
      <c r="G413" s="223"/>
      <c r="H413" s="226" t="s">
        <v>50</v>
      </c>
      <c r="I413" s="227"/>
      <c r="J413" s="223"/>
      <c r="K413" s="223"/>
      <c r="L413" s="228"/>
      <c r="M413" s="229"/>
      <c r="N413" s="230"/>
      <c r="O413" s="230"/>
      <c r="P413" s="230"/>
      <c r="Q413" s="230"/>
      <c r="R413" s="230"/>
      <c r="S413" s="230"/>
      <c r="T413" s="231"/>
      <c r="AT413" s="232" t="s">
        <v>176</v>
      </c>
      <c r="AU413" s="232" t="s">
        <v>92</v>
      </c>
      <c r="AV413" s="12" t="s">
        <v>25</v>
      </c>
      <c r="AW413" s="12" t="s">
        <v>48</v>
      </c>
      <c r="AX413" s="12" t="s">
        <v>85</v>
      </c>
      <c r="AY413" s="232" t="s">
        <v>163</v>
      </c>
    </row>
    <row r="414" spans="2:65" s="13" customFormat="1" ht="13.5">
      <c r="B414" s="233"/>
      <c r="C414" s="234"/>
      <c r="D414" s="235" t="s">
        <v>176</v>
      </c>
      <c r="E414" s="236" t="s">
        <v>50</v>
      </c>
      <c r="F414" s="237" t="s">
        <v>936</v>
      </c>
      <c r="G414" s="234"/>
      <c r="H414" s="238">
        <v>65.28</v>
      </c>
      <c r="I414" s="239"/>
      <c r="J414" s="234"/>
      <c r="K414" s="234"/>
      <c r="L414" s="240"/>
      <c r="M414" s="241"/>
      <c r="N414" s="242"/>
      <c r="O414" s="242"/>
      <c r="P414" s="242"/>
      <c r="Q414" s="242"/>
      <c r="R414" s="242"/>
      <c r="S414" s="242"/>
      <c r="T414" s="243"/>
      <c r="AT414" s="244" t="s">
        <v>176</v>
      </c>
      <c r="AU414" s="244" t="s">
        <v>92</v>
      </c>
      <c r="AV414" s="13" t="s">
        <v>92</v>
      </c>
      <c r="AW414" s="13" t="s">
        <v>48</v>
      </c>
      <c r="AX414" s="13" t="s">
        <v>85</v>
      </c>
      <c r="AY414" s="244" t="s">
        <v>163</v>
      </c>
    </row>
    <row r="415" spans="2:65" s="1" customFormat="1" ht="22.5" customHeight="1">
      <c r="B415" s="43"/>
      <c r="C415" s="206" t="s">
        <v>206</v>
      </c>
      <c r="D415" s="206" t="s">
        <v>166</v>
      </c>
      <c r="E415" s="207" t="s">
        <v>677</v>
      </c>
      <c r="F415" s="208" t="s">
        <v>678</v>
      </c>
      <c r="G415" s="209" t="s">
        <v>191</v>
      </c>
      <c r="H415" s="210">
        <v>195.84</v>
      </c>
      <c r="I415" s="211"/>
      <c r="J415" s="212">
        <f>ROUND(I415*H415,2)</f>
        <v>0</v>
      </c>
      <c r="K415" s="208" t="s">
        <v>170</v>
      </c>
      <c r="L415" s="63"/>
      <c r="M415" s="213" t="s">
        <v>50</v>
      </c>
      <c r="N415" s="214" t="s">
        <v>56</v>
      </c>
      <c r="O415" s="44"/>
      <c r="P415" s="215">
        <f>O415*H415</f>
        <v>0</v>
      </c>
      <c r="Q415" s="215">
        <v>0</v>
      </c>
      <c r="R415" s="215">
        <f>Q415*H415</f>
        <v>0</v>
      </c>
      <c r="S415" s="215">
        <v>0</v>
      </c>
      <c r="T415" s="216">
        <f>S415*H415</f>
        <v>0</v>
      </c>
      <c r="AR415" s="25" t="s">
        <v>120</v>
      </c>
      <c r="AT415" s="25" t="s">
        <v>166</v>
      </c>
      <c r="AU415" s="25" t="s">
        <v>92</v>
      </c>
      <c r="AY415" s="25" t="s">
        <v>163</v>
      </c>
      <c r="BE415" s="217">
        <f>IF(N415="základní",J415,0)</f>
        <v>0</v>
      </c>
      <c r="BF415" s="217">
        <f>IF(N415="snížená",J415,0)</f>
        <v>0</v>
      </c>
      <c r="BG415" s="217">
        <f>IF(N415="zákl. přenesená",J415,0)</f>
        <v>0</v>
      </c>
      <c r="BH415" s="217">
        <f>IF(N415="sníž. přenesená",J415,0)</f>
        <v>0</v>
      </c>
      <c r="BI415" s="217">
        <f>IF(N415="nulová",J415,0)</f>
        <v>0</v>
      </c>
      <c r="BJ415" s="25" t="s">
        <v>25</v>
      </c>
      <c r="BK415" s="217">
        <f>ROUND(I415*H415,2)</f>
        <v>0</v>
      </c>
      <c r="BL415" s="25" t="s">
        <v>120</v>
      </c>
      <c r="BM415" s="25" t="s">
        <v>679</v>
      </c>
    </row>
    <row r="416" spans="2:65" s="1" customFormat="1" ht="27">
      <c r="B416" s="43"/>
      <c r="C416" s="65"/>
      <c r="D416" s="218" t="s">
        <v>172</v>
      </c>
      <c r="E416" s="65"/>
      <c r="F416" s="219" t="s">
        <v>421</v>
      </c>
      <c r="G416" s="65"/>
      <c r="H416" s="65"/>
      <c r="I416" s="174"/>
      <c r="J416" s="65"/>
      <c r="K416" s="65"/>
      <c r="L416" s="63"/>
      <c r="M416" s="220"/>
      <c r="N416" s="44"/>
      <c r="O416" s="44"/>
      <c r="P416" s="44"/>
      <c r="Q416" s="44"/>
      <c r="R416" s="44"/>
      <c r="S416" s="44"/>
      <c r="T416" s="80"/>
      <c r="AT416" s="25" t="s">
        <v>172</v>
      </c>
      <c r="AU416" s="25" t="s">
        <v>92</v>
      </c>
    </row>
    <row r="417" spans="2:65" s="1" customFormat="1" ht="94.5">
      <c r="B417" s="43"/>
      <c r="C417" s="65"/>
      <c r="D417" s="218" t="s">
        <v>174</v>
      </c>
      <c r="E417" s="65"/>
      <c r="F417" s="221" t="s">
        <v>416</v>
      </c>
      <c r="G417" s="65"/>
      <c r="H417" s="65"/>
      <c r="I417" s="174"/>
      <c r="J417" s="65"/>
      <c r="K417" s="65"/>
      <c r="L417" s="63"/>
      <c r="M417" s="220"/>
      <c r="N417" s="44"/>
      <c r="O417" s="44"/>
      <c r="P417" s="44"/>
      <c r="Q417" s="44"/>
      <c r="R417" s="44"/>
      <c r="S417" s="44"/>
      <c r="T417" s="80"/>
      <c r="AT417" s="25" t="s">
        <v>174</v>
      </c>
      <c r="AU417" s="25" t="s">
        <v>92</v>
      </c>
    </row>
    <row r="418" spans="2:65" s="12" customFormat="1" ht="13.5">
      <c r="B418" s="222"/>
      <c r="C418" s="223"/>
      <c r="D418" s="218" t="s">
        <v>176</v>
      </c>
      <c r="E418" s="224" t="s">
        <v>50</v>
      </c>
      <c r="F418" s="225" t="s">
        <v>937</v>
      </c>
      <c r="G418" s="223"/>
      <c r="H418" s="226" t="s">
        <v>50</v>
      </c>
      <c r="I418" s="227"/>
      <c r="J418" s="223"/>
      <c r="K418" s="223"/>
      <c r="L418" s="228"/>
      <c r="M418" s="229"/>
      <c r="N418" s="230"/>
      <c r="O418" s="230"/>
      <c r="P418" s="230"/>
      <c r="Q418" s="230"/>
      <c r="R418" s="230"/>
      <c r="S418" s="230"/>
      <c r="T418" s="231"/>
      <c r="AT418" s="232" t="s">
        <v>176</v>
      </c>
      <c r="AU418" s="232" t="s">
        <v>92</v>
      </c>
      <c r="AV418" s="12" t="s">
        <v>25</v>
      </c>
      <c r="AW418" s="12" t="s">
        <v>48</v>
      </c>
      <c r="AX418" s="12" t="s">
        <v>85</v>
      </c>
      <c r="AY418" s="232" t="s">
        <v>163</v>
      </c>
    </row>
    <row r="419" spans="2:65" s="12" customFormat="1" ht="13.5">
      <c r="B419" s="222"/>
      <c r="C419" s="223"/>
      <c r="D419" s="218" t="s">
        <v>176</v>
      </c>
      <c r="E419" s="224" t="s">
        <v>50</v>
      </c>
      <c r="F419" s="225" t="s">
        <v>934</v>
      </c>
      <c r="G419" s="223"/>
      <c r="H419" s="226" t="s">
        <v>50</v>
      </c>
      <c r="I419" s="227"/>
      <c r="J419" s="223"/>
      <c r="K419" s="223"/>
      <c r="L419" s="228"/>
      <c r="M419" s="229"/>
      <c r="N419" s="230"/>
      <c r="O419" s="230"/>
      <c r="P419" s="230"/>
      <c r="Q419" s="230"/>
      <c r="R419" s="230"/>
      <c r="S419" s="230"/>
      <c r="T419" s="231"/>
      <c r="AT419" s="232" t="s">
        <v>176</v>
      </c>
      <c r="AU419" s="232" t="s">
        <v>92</v>
      </c>
      <c r="AV419" s="12" t="s">
        <v>25</v>
      </c>
      <c r="AW419" s="12" t="s">
        <v>48</v>
      </c>
      <c r="AX419" s="12" t="s">
        <v>85</v>
      </c>
      <c r="AY419" s="232" t="s">
        <v>163</v>
      </c>
    </row>
    <row r="420" spans="2:65" s="13" customFormat="1" ht="13.5">
      <c r="B420" s="233"/>
      <c r="C420" s="234"/>
      <c r="D420" s="235" t="s">
        <v>176</v>
      </c>
      <c r="E420" s="236" t="s">
        <v>50</v>
      </c>
      <c r="F420" s="237" t="s">
        <v>938</v>
      </c>
      <c r="G420" s="234"/>
      <c r="H420" s="238">
        <v>195.84</v>
      </c>
      <c r="I420" s="239"/>
      <c r="J420" s="234"/>
      <c r="K420" s="234"/>
      <c r="L420" s="240"/>
      <c r="M420" s="241"/>
      <c r="N420" s="242"/>
      <c r="O420" s="242"/>
      <c r="P420" s="242"/>
      <c r="Q420" s="242"/>
      <c r="R420" s="242"/>
      <c r="S420" s="242"/>
      <c r="T420" s="243"/>
      <c r="AT420" s="244" t="s">
        <v>176</v>
      </c>
      <c r="AU420" s="244" t="s">
        <v>92</v>
      </c>
      <c r="AV420" s="13" t="s">
        <v>92</v>
      </c>
      <c r="AW420" s="13" t="s">
        <v>48</v>
      </c>
      <c r="AX420" s="13" t="s">
        <v>85</v>
      </c>
      <c r="AY420" s="244" t="s">
        <v>163</v>
      </c>
    </row>
    <row r="421" spans="2:65" s="1" customFormat="1" ht="22.5" customHeight="1">
      <c r="B421" s="43"/>
      <c r="C421" s="206" t="s">
        <v>687</v>
      </c>
      <c r="D421" s="206" t="s">
        <v>166</v>
      </c>
      <c r="E421" s="207" t="s">
        <v>682</v>
      </c>
      <c r="F421" s="208" t="s">
        <v>683</v>
      </c>
      <c r="G421" s="209" t="s">
        <v>191</v>
      </c>
      <c r="H421" s="210">
        <v>2.254</v>
      </c>
      <c r="I421" s="211"/>
      <c r="J421" s="212">
        <f>ROUND(I421*H421,2)</f>
        <v>0</v>
      </c>
      <c r="K421" s="208" t="s">
        <v>170</v>
      </c>
      <c r="L421" s="63"/>
      <c r="M421" s="213" t="s">
        <v>50</v>
      </c>
      <c r="N421" s="214" t="s">
        <v>56</v>
      </c>
      <c r="O421" s="44"/>
      <c r="P421" s="215">
        <f>O421*H421</f>
        <v>0</v>
      </c>
      <c r="Q421" s="215">
        <v>0</v>
      </c>
      <c r="R421" s="215">
        <f>Q421*H421</f>
        <v>0</v>
      </c>
      <c r="S421" s="215">
        <v>0</v>
      </c>
      <c r="T421" s="216">
        <f>S421*H421</f>
        <v>0</v>
      </c>
      <c r="AR421" s="25" t="s">
        <v>120</v>
      </c>
      <c r="AT421" s="25" t="s">
        <v>166</v>
      </c>
      <c r="AU421" s="25" t="s">
        <v>92</v>
      </c>
      <c r="AY421" s="25" t="s">
        <v>163</v>
      </c>
      <c r="BE421" s="217">
        <f>IF(N421="základní",J421,0)</f>
        <v>0</v>
      </c>
      <c r="BF421" s="217">
        <f>IF(N421="snížená",J421,0)</f>
        <v>0</v>
      </c>
      <c r="BG421" s="217">
        <f>IF(N421="zákl. přenesená",J421,0)</f>
        <v>0</v>
      </c>
      <c r="BH421" s="217">
        <f>IF(N421="sníž. přenesená",J421,0)</f>
        <v>0</v>
      </c>
      <c r="BI421" s="217">
        <f>IF(N421="nulová",J421,0)</f>
        <v>0</v>
      </c>
      <c r="BJ421" s="25" t="s">
        <v>25</v>
      </c>
      <c r="BK421" s="217">
        <f>ROUND(I421*H421,2)</f>
        <v>0</v>
      </c>
      <c r="BL421" s="25" t="s">
        <v>120</v>
      </c>
      <c r="BM421" s="25" t="s">
        <v>684</v>
      </c>
    </row>
    <row r="422" spans="2:65" s="1" customFormat="1" ht="13.5">
      <c r="B422" s="43"/>
      <c r="C422" s="65"/>
      <c r="D422" s="218" t="s">
        <v>172</v>
      </c>
      <c r="E422" s="65"/>
      <c r="F422" s="219" t="s">
        <v>685</v>
      </c>
      <c r="G422" s="65"/>
      <c r="H422" s="65"/>
      <c r="I422" s="174"/>
      <c r="J422" s="65"/>
      <c r="K422" s="65"/>
      <c r="L422" s="63"/>
      <c r="M422" s="220"/>
      <c r="N422" s="44"/>
      <c r="O422" s="44"/>
      <c r="P422" s="44"/>
      <c r="Q422" s="44"/>
      <c r="R422" s="44"/>
      <c r="S422" s="44"/>
      <c r="T422" s="80"/>
      <c r="AT422" s="25" t="s">
        <v>172</v>
      </c>
      <c r="AU422" s="25" t="s">
        <v>92</v>
      </c>
    </row>
    <row r="423" spans="2:65" s="1" customFormat="1" ht="67.5">
      <c r="B423" s="43"/>
      <c r="C423" s="65"/>
      <c r="D423" s="218" t="s">
        <v>174</v>
      </c>
      <c r="E423" s="65"/>
      <c r="F423" s="221" t="s">
        <v>686</v>
      </c>
      <c r="G423" s="65"/>
      <c r="H423" s="65"/>
      <c r="I423" s="174"/>
      <c r="J423" s="65"/>
      <c r="K423" s="65"/>
      <c r="L423" s="63"/>
      <c r="M423" s="220"/>
      <c r="N423" s="44"/>
      <c r="O423" s="44"/>
      <c r="P423" s="44"/>
      <c r="Q423" s="44"/>
      <c r="R423" s="44"/>
      <c r="S423" s="44"/>
      <c r="T423" s="80"/>
      <c r="AT423" s="25" t="s">
        <v>174</v>
      </c>
      <c r="AU423" s="25" t="s">
        <v>92</v>
      </c>
    </row>
    <row r="424" spans="2:65" s="12" customFormat="1" ht="13.5">
      <c r="B424" s="222"/>
      <c r="C424" s="223"/>
      <c r="D424" s="218" t="s">
        <v>176</v>
      </c>
      <c r="E424" s="224" t="s">
        <v>50</v>
      </c>
      <c r="F424" s="225" t="s">
        <v>939</v>
      </c>
      <c r="G424" s="223"/>
      <c r="H424" s="226" t="s">
        <v>50</v>
      </c>
      <c r="I424" s="227"/>
      <c r="J424" s="223"/>
      <c r="K424" s="223"/>
      <c r="L424" s="228"/>
      <c r="M424" s="229"/>
      <c r="N424" s="230"/>
      <c r="O424" s="230"/>
      <c r="P424" s="230"/>
      <c r="Q424" s="230"/>
      <c r="R424" s="230"/>
      <c r="S424" s="230"/>
      <c r="T424" s="231"/>
      <c r="AT424" s="232" t="s">
        <v>176</v>
      </c>
      <c r="AU424" s="232" t="s">
        <v>92</v>
      </c>
      <c r="AV424" s="12" t="s">
        <v>25</v>
      </c>
      <c r="AW424" s="12" t="s">
        <v>48</v>
      </c>
      <c r="AX424" s="12" t="s">
        <v>85</v>
      </c>
      <c r="AY424" s="232" t="s">
        <v>163</v>
      </c>
    </row>
    <row r="425" spans="2:65" s="13" customFormat="1" ht="13.5">
      <c r="B425" s="233"/>
      <c r="C425" s="234"/>
      <c r="D425" s="235" t="s">
        <v>176</v>
      </c>
      <c r="E425" s="236" t="s">
        <v>50</v>
      </c>
      <c r="F425" s="237" t="s">
        <v>940</v>
      </c>
      <c r="G425" s="234"/>
      <c r="H425" s="238">
        <v>2.254</v>
      </c>
      <c r="I425" s="239"/>
      <c r="J425" s="234"/>
      <c r="K425" s="234"/>
      <c r="L425" s="240"/>
      <c r="M425" s="241"/>
      <c r="N425" s="242"/>
      <c r="O425" s="242"/>
      <c r="P425" s="242"/>
      <c r="Q425" s="242"/>
      <c r="R425" s="242"/>
      <c r="S425" s="242"/>
      <c r="T425" s="243"/>
      <c r="AT425" s="244" t="s">
        <v>176</v>
      </c>
      <c r="AU425" s="244" t="s">
        <v>92</v>
      </c>
      <c r="AV425" s="13" t="s">
        <v>92</v>
      </c>
      <c r="AW425" s="13" t="s">
        <v>48</v>
      </c>
      <c r="AX425" s="13" t="s">
        <v>85</v>
      </c>
      <c r="AY425" s="244" t="s">
        <v>163</v>
      </c>
    </row>
    <row r="426" spans="2:65" s="1" customFormat="1" ht="22.5" customHeight="1">
      <c r="B426" s="43"/>
      <c r="C426" s="206" t="s">
        <v>229</v>
      </c>
      <c r="D426" s="206" t="s">
        <v>166</v>
      </c>
      <c r="E426" s="207" t="s">
        <v>941</v>
      </c>
      <c r="F426" s="208" t="s">
        <v>942</v>
      </c>
      <c r="G426" s="209" t="s">
        <v>198</v>
      </c>
      <c r="H426" s="210">
        <v>23</v>
      </c>
      <c r="I426" s="211"/>
      <c r="J426" s="212">
        <f>ROUND(I426*H426,2)</f>
        <v>0</v>
      </c>
      <c r="K426" s="208" t="s">
        <v>170</v>
      </c>
      <c r="L426" s="63"/>
      <c r="M426" s="213" t="s">
        <v>50</v>
      </c>
      <c r="N426" s="214" t="s">
        <v>56</v>
      </c>
      <c r="O426" s="44"/>
      <c r="P426" s="215">
        <f>O426*H426</f>
        <v>0</v>
      </c>
      <c r="Q426" s="215">
        <v>0</v>
      </c>
      <c r="R426" s="215">
        <f>Q426*H426</f>
        <v>0</v>
      </c>
      <c r="S426" s="215">
        <v>9.8000000000000004E-2</v>
      </c>
      <c r="T426" s="216">
        <f>S426*H426</f>
        <v>2.254</v>
      </c>
      <c r="AR426" s="25" t="s">
        <v>120</v>
      </c>
      <c r="AT426" s="25" t="s">
        <v>166</v>
      </c>
      <c r="AU426" s="25" t="s">
        <v>92</v>
      </c>
      <c r="AY426" s="25" t="s">
        <v>163</v>
      </c>
      <c r="BE426" s="217">
        <f>IF(N426="základní",J426,0)</f>
        <v>0</v>
      </c>
      <c r="BF426" s="217">
        <f>IF(N426="snížená",J426,0)</f>
        <v>0</v>
      </c>
      <c r="BG426" s="217">
        <f>IF(N426="zákl. přenesená",J426,0)</f>
        <v>0</v>
      </c>
      <c r="BH426" s="217">
        <f>IF(N426="sníž. přenesená",J426,0)</f>
        <v>0</v>
      </c>
      <c r="BI426" s="217">
        <f>IF(N426="nulová",J426,0)</f>
        <v>0</v>
      </c>
      <c r="BJ426" s="25" t="s">
        <v>25</v>
      </c>
      <c r="BK426" s="217">
        <f>ROUND(I426*H426,2)</f>
        <v>0</v>
      </c>
      <c r="BL426" s="25" t="s">
        <v>120</v>
      </c>
      <c r="BM426" s="25" t="s">
        <v>943</v>
      </c>
    </row>
    <row r="427" spans="2:65" s="1" customFormat="1" ht="27">
      <c r="B427" s="43"/>
      <c r="C427" s="65"/>
      <c r="D427" s="218" t="s">
        <v>172</v>
      </c>
      <c r="E427" s="65"/>
      <c r="F427" s="219" t="s">
        <v>944</v>
      </c>
      <c r="G427" s="65"/>
      <c r="H427" s="65"/>
      <c r="I427" s="174"/>
      <c r="J427" s="65"/>
      <c r="K427" s="65"/>
      <c r="L427" s="63"/>
      <c r="M427" s="220"/>
      <c r="N427" s="44"/>
      <c r="O427" s="44"/>
      <c r="P427" s="44"/>
      <c r="Q427" s="44"/>
      <c r="R427" s="44"/>
      <c r="S427" s="44"/>
      <c r="T427" s="80"/>
      <c r="AT427" s="25" t="s">
        <v>172</v>
      </c>
      <c r="AU427" s="25" t="s">
        <v>92</v>
      </c>
    </row>
    <row r="428" spans="2:65" s="1" customFormat="1" ht="256.5">
      <c r="B428" s="43"/>
      <c r="C428" s="65"/>
      <c r="D428" s="218" t="s">
        <v>174</v>
      </c>
      <c r="E428" s="65"/>
      <c r="F428" s="221" t="s">
        <v>361</v>
      </c>
      <c r="G428" s="65"/>
      <c r="H428" s="65"/>
      <c r="I428" s="174"/>
      <c r="J428" s="65"/>
      <c r="K428" s="65"/>
      <c r="L428" s="63"/>
      <c r="M428" s="220"/>
      <c r="N428" s="44"/>
      <c r="O428" s="44"/>
      <c r="P428" s="44"/>
      <c r="Q428" s="44"/>
      <c r="R428" s="44"/>
      <c r="S428" s="44"/>
      <c r="T428" s="80"/>
      <c r="AT428" s="25" t="s">
        <v>174</v>
      </c>
      <c r="AU428" s="25" t="s">
        <v>92</v>
      </c>
    </row>
    <row r="429" spans="2:65" s="12" customFormat="1" ht="13.5">
      <c r="B429" s="222"/>
      <c r="C429" s="223"/>
      <c r="D429" s="218" t="s">
        <v>176</v>
      </c>
      <c r="E429" s="224" t="s">
        <v>50</v>
      </c>
      <c r="F429" s="225" t="s">
        <v>939</v>
      </c>
      <c r="G429" s="223"/>
      <c r="H429" s="226" t="s">
        <v>50</v>
      </c>
      <c r="I429" s="227"/>
      <c r="J429" s="223"/>
      <c r="K429" s="223"/>
      <c r="L429" s="228"/>
      <c r="M429" s="229"/>
      <c r="N429" s="230"/>
      <c r="O429" s="230"/>
      <c r="P429" s="230"/>
      <c r="Q429" s="230"/>
      <c r="R429" s="230"/>
      <c r="S429" s="230"/>
      <c r="T429" s="231"/>
      <c r="AT429" s="232" t="s">
        <v>176</v>
      </c>
      <c r="AU429" s="232" t="s">
        <v>92</v>
      </c>
      <c r="AV429" s="12" t="s">
        <v>25</v>
      </c>
      <c r="AW429" s="12" t="s">
        <v>48</v>
      </c>
      <c r="AX429" s="12" t="s">
        <v>85</v>
      </c>
      <c r="AY429" s="232" t="s">
        <v>163</v>
      </c>
    </row>
    <row r="430" spans="2:65" s="13" customFormat="1" ht="13.5">
      <c r="B430" s="233"/>
      <c r="C430" s="234"/>
      <c r="D430" s="235" t="s">
        <v>176</v>
      </c>
      <c r="E430" s="236" t="s">
        <v>50</v>
      </c>
      <c r="F430" s="237" t="s">
        <v>326</v>
      </c>
      <c r="G430" s="234"/>
      <c r="H430" s="238">
        <v>23</v>
      </c>
      <c r="I430" s="239"/>
      <c r="J430" s="234"/>
      <c r="K430" s="234"/>
      <c r="L430" s="240"/>
      <c r="M430" s="241"/>
      <c r="N430" s="242"/>
      <c r="O430" s="242"/>
      <c r="P430" s="242"/>
      <c r="Q430" s="242"/>
      <c r="R430" s="242"/>
      <c r="S430" s="242"/>
      <c r="T430" s="243"/>
      <c r="AT430" s="244" t="s">
        <v>176</v>
      </c>
      <c r="AU430" s="244" t="s">
        <v>92</v>
      </c>
      <c r="AV430" s="13" t="s">
        <v>92</v>
      </c>
      <c r="AW430" s="13" t="s">
        <v>48</v>
      </c>
      <c r="AX430" s="13" t="s">
        <v>85</v>
      </c>
      <c r="AY430" s="244" t="s">
        <v>163</v>
      </c>
    </row>
    <row r="431" spans="2:65" s="1" customFormat="1" ht="22.5" customHeight="1">
      <c r="B431" s="43"/>
      <c r="C431" s="206" t="s">
        <v>694</v>
      </c>
      <c r="D431" s="206" t="s">
        <v>166</v>
      </c>
      <c r="E431" s="207" t="s">
        <v>688</v>
      </c>
      <c r="F431" s="208" t="s">
        <v>689</v>
      </c>
      <c r="G431" s="209" t="s">
        <v>198</v>
      </c>
      <c r="H431" s="210">
        <v>16</v>
      </c>
      <c r="I431" s="211"/>
      <c r="J431" s="212">
        <f>ROUND(I431*H431,2)</f>
        <v>0</v>
      </c>
      <c r="K431" s="208" t="s">
        <v>170</v>
      </c>
      <c r="L431" s="63"/>
      <c r="M431" s="213" t="s">
        <v>50</v>
      </c>
      <c r="N431" s="214" t="s">
        <v>56</v>
      </c>
      <c r="O431" s="44"/>
      <c r="P431" s="215">
        <f>O431*H431</f>
        <v>0</v>
      </c>
      <c r="Q431" s="215">
        <v>0</v>
      </c>
      <c r="R431" s="215">
        <f>Q431*H431</f>
        <v>0</v>
      </c>
      <c r="S431" s="215">
        <v>0.28100000000000003</v>
      </c>
      <c r="T431" s="216">
        <f>S431*H431</f>
        <v>4.4960000000000004</v>
      </c>
      <c r="AR431" s="25" t="s">
        <v>120</v>
      </c>
      <c r="AT431" s="25" t="s">
        <v>166</v>
      </c>
      <c r="AU431" s="25" t="s">
        <v>92</v>
      </c>
      <c r="AY431" s="25" t="s">
        <v>163</v>
      </c>
      <c r="BE431" s="217">
        <f>IF(N431="základní",J431,0)</f>
        <v>0</v>
      </c>
      <c r="BF431" s="217">
        <f>IF(N431="snížená",J431,0)</f>
        <v>0</v>
      </c>
      <c r="BG431" s="217">
        <f>IF(N431="zákl. přenesená",J431,0)</f>
        <v>0</v>
      </c>
      <c r="BH431" s="217">
        <f>IF(N431="sníž. přenesená",J431,0)</f>
        <v>0</v>
      </c>
      <c r="BI431" s="217">
        <f>IF(N431="nulová",J431,0)</f>
        <v>0</v>
      </c>
      <c r="BJ431" s="25" t="s">
        <v>25</v>
      </c>
      <c r="BK431" s="217">
        <f>ROUND(I431*H431,2)</f>
        <v>0</v>
      </c>
      <c r="BL431" s="25" t="s">
        <v>120</v>
      </c>
      <c r="BM431" s="25" t="s">
        <v>690</v>
      </c>
    </row>
    <row r="432" spans="2:65" s="1" customFormat="1" ht="40.5">
      <c r="B432" s="43"/>
      <c r="C432" s="65"/>
      <c r="D432" s="218" t="s">
        <v>172</v>
      </c>
      <c r="E432" s="65"/>
      <c r="F432" s="219" t="s">
        <v>691</v>
      </c>
      <c r="G432" s="65"/>
      <c r="H432" s="65"/>
      <c r="I432" s="174"/>
      <c r="J432" s="65"/>
      <c r="K432" s="65"/>
      <c r="L432" s="63"/>
      <c r="M432" s="220"/>
      <c r="N432" s="44"/>
      <c r="O432" s="44"/>
      <c r="P432" s="44"/>
      <c r="Q432" s="44"/>
      <c r="R432" s="44"/>
      <c r="S432" s="44"/>
      <c r="T432" s="80"/>
      <c r="AT432" s="25" t="s">
        <v>172</v>
      </c>
      <c r="AU432" s="25" t="s">
        <v>92</v>
      </c>
    </row>
    <row r="433" spans="2:65" s="1" customFormat="1" ht="175.5">
      <c r="B433" s="43"/>
      <c r="C433" s="65"/>
      <c r="D433" s="218" t="s">
        <v>174</v>
      </c>
      <c r="E433" s="65"/>
      <c r="F433" s="221" t="s">
        <v>353</v>
      </c>
      <c r="G433" s="65"/>
      <c r="H433" s="65"/>
      <c r="I433" s="174"/>
      <c r="J433" s="65"/>
      <c r="K433" s="65"/>
      <c r="L433" s="63"/>
      <c r="M433" s="220"/>
      <c r="N433" s="44"/>
      <c r="O433" s="44"/>
      <c r="P433" s="44"/>
      <c r="Q433" s="44"/>
      <c r="R433" s="44"/>
      <c r="S433" s="44"/>
      <c r="T433" s="80"/>
      <c r="AT433" s="25" t="s">
        <v>174</v>
      </c>
      <c r="AU433" s="25" t="s">
        <v>92</v>
      </c>
    </row>
    <row r="434" spans="2:65" s="12" customFormat="1" ht="13.5">
      <c r="B434" s="222"/>
      <c r="C434" s="223"/>
      <c r="D434" s="218" t="s">
        <v>176</v>
      </c>
      <c r="E434" s="224" t="s">
        <v>50</v>
      </c>
      <c r="F434" s="225" t="s">
        <v>848</v>
      </c>
      <c r="G434" s="223"/>
      <c r="H434" s="226" t="s">
        <v>50</v>
      </c>
      <c r="I434" s="227"/>
      <c r="J434" s="223"/>
      <c r="K434" s="223"/>
      <c r="L434" s="228"/>
      <c r="M434" s="229"/>
      <c r="N434" s="230"/>
      <c r="O434" s="230"/>
      <c r="P434" s="230"/>
      <c r="Q434" s="230"/>
      <c r="R434" s="230"/>
      <c r="S434" s="230"/>
      <c r="T434" s="231"/>
      <c r="AT434" s="232" t="s">
        <v>176</v>
      </c>
      <c r="AU434" s="232" t="s">
        <v>92</v>
      </c>
      <c r="AV434" s="12" t="s">
        <v>25</v>
      </c>
      <c r="AW434" s="12" t="s">
        <v>48</v>
      </c>
      <c r="AX434" s="12" t="s">
        <v>85</v>
      </c>
      <c r="AY434" s="232" t="s">
        <v>163</v>
      </c>
    </row>
    <row r="435" spans="2:65" s="13" customFormat="1" ht="13.5">
      <c r="B435" s="233"/>
      <c r="C435" s="234"/>
      <c r="D435" s="235" t="s">
        <v>176</v>
      </c>
      <c r="E435" s="236" t="s">
        <v>50</v>
      </c>
      <c r="F435" s="237" t="s">
        <v>269</v>
      </c>
      <c r="G435" s="234"/>
      <c r="H435" s="238">
        <v>16</v>
      </c>
      <c r="I435" s="239"/>
      <c r="J435" s="234"/>
      <c r="K435" s="234"/>
      <c r="L435" s="240"/>
      <c r="M435" s="241"/>
      <c r="N435" s="242"/>
      <c r="O435" s="242"/>
      <c r="P435" s="242"/>
      <c r="Q435" s="242"/>
      <c r="R435" s="242"/>
      <c r="S435" s="242"/>
      <c r="T435" s="243"/>
      <c r="AT435" s="244" t="s">
        <v>176</v>
      </c>
      <c r="AU435" s="244" t="s">
        <v>92</v>
      </c>
      <c r="AV435" s="13" t="s">
        <v>92</v>
      </c>
      <c r="AW435" s="13" t="s">
        <v>48</v>
      </c>
      <c r="AX435" s="13" t="s">
        <v>85</v>
      </c>
      <c r="AY435" s="244" t="s">
        <v>163</v>
      </c>
    </row>
    <row r="436" spans="2:65" s="1" customFormat="1" ht="22.5" customHeight="1">
      <c r="B436" s="43"/>
      <c r="C436" s="206" t="s">
        <v>696</v>
      </c>
      <c r="D436" s="206" t="s">
        <v>166</v>
      </c>
      <c r="E436" s="207" t="s">
        <v>376</v>
      </c>
      <c r="F436" s="208" t="s">
        <v>377</v>
      </c>
      <c r="G436" s="209" t="s">
        <v>198</v>
      </c>
      <c r="H436" s="210">
        <v>60</v>
      </c>
      <c r="I436" s="211"/>
      <c r="J436" s="212">
        <f>ROUND(I436*H436,2)</f>
        <v>0</v>
      </c>
      <c r="K436" s="208" t="s">
        <v>170</v>
      </c>
      <c r="L436" s="63"/>
      <c r="M436" s="213" t="s">
        <v>50</v>
      </c>
      <c r="N436" s="214" t="s">
        <v>56</v>
      </c>
      <c r="O436" s="44"/>
      <c r="P436" s="215">
        <f>O436*H436</f>
        <v>0</v>
      </c>
      <c r="Q436" s="215">
        <v>0</v>
      </c>
      <c r="R436" s="215">
        <f>Q436*H436</f>
        <v>0</v>
      </c>
      <c r="S436" s="215">
        <v>0.29499999999999998</v>
      </c>
      <c r="T436" s="216">
        <f>S436*H436</f>
        <v>17.7</v>
      </c>
      <c r="AR436" s="25" t="s">
        <v>120</v>
      </c>
      <c r="AT436" s="25" t="s">
        <v>166</v>
      </c>
      <c r="AU436" s="25" t="s">
        <v>92</v>
      </c>
      <c r="AY436" s="25" t="s">
        <v>163</v>
      </c>
      <c r="BE436" s="217">
        <f>IF(N436="základní",J436,0)</f>
        <v>0</v>
      </c>
      <c r="BF436" s="217">
        <f>IF(N436="snížená",J436,0)</f>
        <v>0</v>
      </c>
      <c r="BG436" s="217">
        <f>IF(N436="zákl. přenesená",J436,0)</f>
        <v>0</v>
      </c>
      <c r="BH436" s="217">
        <f>IF(N436="sníž. přenesená",J436,0)</f>
        <v>0</v>
      </c>
      <c r="BI436" s="217">
        <f>IF(N436="nulová",J436,0)</f>
        <v>0</v>
      </c>
      <c r="BJ436" s="25" t="s">
        <v>25</v>
      </c>
      <c r="BK436" s="217">
        <f>ROUND(I436*H436,2)</f>
        <v>0</v>
      </c>
      <c r="BL436" s="25" t="s">
        <v>120</v>
      </c>
      <c r="BM436" s="25" t="s">
        <v>692</v>
      </c>
    </row>
    <row r="437" spans="2:65" s="1" customFormat="1" ht="40.5">
      <c r="B437" s="43"/>
      <c r="C437" s="65"/>
      <c r="D437" s="218" t="s">
        <v>172</v>
      </c>
      <c r="E437" s="65"/>
      <c r="F437" s="219" t="s">
        <v>379</v>
      </c>
      <c r="G437" s="65"/>
      <c r="H437" s="65"/>
      <c r="I437" s="174"/>
      <c r="J437" s="65"/>
      <c r="K437" s="65"/>
      <c r="L437" s="63"/>
      <c r="M437" s="220"/>
      <c r="N437" s="44"/>
      <c r="O437" s="44"/>
      <c r="P437" s="44"/>
      <c r="Q437" s="44"/>
      <c r="R437" s="44"/>
      <c r="S437" s="44"/>
      <c r="T437" s="80"/>
      <c r="AT437" s="25" t="s">
        <v>172</v>
      </c>
      <c r="AU437" s="25" t="s">
        <v>92</v>
      </c>
    </row>
    <row r="438" spans="2:65" s="1" customFormat="1" ht="175.5">
      <c r="B438" s="43"/>
      <c r="C438" s="65"/>
      <c r="D438" s="218" t="s">
        <v>174</v>
      </c>
      <c r="E438" s="65"/>
      <c r="F438" s="221" t="s">
        <v>353</v>
      </c>
      <c r="G438" s="65"/>
      <c r="H438" s="65"/>
      <c r="I438" s="174"/>
      <c r="J438" s="65"/>
      <c r="K438" s="65"/>
      <c r="L438" s="63"/>
      <c r="M438" s="220"/>
      <c r="N438" s="44"/>
      <c r="O438" s="44"/>
      <c r="P438" s="44"/>
      <c r="Q438" s="44"/>
      <c r="R438" s="44"/>
      <c r="S438" s="44"/>
      <c r="T438" s="80"/>
      <c r="AT438" s="25" t="s">
        <v>174</v>
      </c>
      <c r="AU438" s="25" t="s">
        <v>92</v>
      </c>
    </row>
    <row r="439" spans="2:65" s="12" customFormat="1" ht="13.5">
      <c r="B439" s="222"/>
      <c r="C439" s="223"/>
      <c r="D439" s="218" t="s">
        <v>176</v>
      </c>
      <c r="E439" s="224" t="s">
        <v>50</v>
      </c>
      <c r="F439" s="225" t="s">
        <v>280</v>
      </c>
      <c r="G439" s="223"/>
      <c r="H439" s="226" t="s">
        <v>50</v>
      </c>
      <c r="I439" s="227"/>
      <c r="J439" s="223"/>
      <c r="K439" s="223"/>
      <c r="L439" s="228"/>
      <c r="M439" s="229"/>
      <c r="N439" s="230"/>
      <c r="O439" s="230"/>
      <c r="P439" s="230"/>
      <c r="Q439" s="230"/>
      <c r="R439" s="230"/>
      <c r="S439" s="230"/>
      <c r="T439" s="231"/>
      <c r="AT439" s="232" t="s">
        <v>176</v>
      </c>
      <c r="AU439" s="232" t="s">
        <v>92</v>
      </c>
      <c r="AV439" s="12" t="s">
        <v>25</v>
      </c>
      <c r="AW439" s="12" t="s">
        <v>48</v>
      </c>
      <c r="AX439" s="12" t="s">
        <v>85</v>
      </c>
      <c r="AY439" s="232" t="s">
        <v>163</v>
      </c>
    </row>
    <row r="440" spans="2:65" s="13" customFormat="1" ht="13.5">
      <c r="B440" s="233"/>
      <c r="C440" s="234"/>
      <c r="D440" s="218" t="s">
        <v>176</v>
      </c>
      <c r="E440" s="245" t="s">
        <v>50</v>
      </c>
      <c r="F440" s="246" t="s">
        <v>30</v>
      </c>
      <c r="G440" s="234"/>
      <c r="H440" s="247">
        <v>10</v>
      </c>
      <c r="I440" s="239"/>
      <c r="J440" s="234"/>
      <c r="K440" s="234"/>
      <c r="L440" s="240"/>
      <c r="M440" s="241"/>
      <c r="N440" s="242"/>
      <c r="O440" s="242"/>
      <c r="P440" s="242"/>
      <c r="Q440" s="242"/>
      <c r="R440" s="242"/>
      <c r="S440" s="242"/>
      <c r="T440" s="243"/>
      <c r="AT440" s="244" t="s">
        <v>176</v>
      </c>
      <c r="AU440" s="244" t="s">
        <v>92</v>
      </c>
      <c r="AV440" s="13" t="s">
        <v>92</v>
      </c>
      <c r="AW440" s="13" t="s">
        <v>48</v>
      </c>
      <c r="AX440" s="13" t="s">
        <v>85</v>
      </c>
      <c r="AY440" s="244" t="s">
        <v>163</v>
      </c>
    </row>
    <row r="441" spans="2:65" s="12" customFormat="1" ht="13.5">
      <c r="B441" s="222"/>
      <c r="C441" s="223"/>
      <c r="D441" s="218" t="s">
        <v>176</v>
      </c>
      <c r="E441" s="224" t="s">
        <v>50</v>
      </c>
      <c r="F441" s="225" t="s">
        <v>282</v>
      </c>
      <c r="G441" s="223"/>
      <c r="H441" s="226" t="s">
        <v>50</v>
      </c>
      <c r="I441" s="227"/>
      <c r="J441" s="223"/>
      <c r="K441" s="223"/>
      <c r="L441" s="228"/>
      <c r="M441" s="229"/>
      <c r="N441" s="230"/>
      <c r="O441" s="230"/>
      <c r="P441" s="230"/>
      <c r="Q441" s="230"/>
      <c r="R441" s="230"/>
      <c r="S441" s="230"/>
      <c r="T441" s="231"/>
      <c r="AT441" s="232" t="s">
        <v>176</v>
      </c>
      <c r="AU441" s="232" t="s">
        <v>92</v>
      </c>
      <c r="AV441" s="12" t="s">
        <v>25</v>
      </c>
      <c r="AW441" s="12" t="s">
        <v>48</v>
      </c>
      <c r="AX441" s="12" t="s">
        <v>85</v>
      </c>
      <c r="AY441" s="232" t="s">
        <v>163</v>
      </c>
    </row>
    <row r="442" spans="2:65" s="13" customFormat="1" ht="13.5">
      <c r="B442" s="233"/>
      <c r="C442" s="234"/>
      <c r="D442" s="218" t="s">
        <v>176</v>
      </c>
      <c r="E442" s="245" t="s">
        <v>50</v>
      </c>
      <c r="F442" s="246" t="s">
        <v>368</v>
      </c>
      <c r="G442" s="234"/>
      <c r="H442" s="247">
        <v>28</v>
      </c>
      <c r="I442" s="239"/>
      <c r="J442" s="234"/>
      <c r="K442" s="234"/>
      <c r="L442" s="240"/>
      <c r="M442" s="241"/>
      <c r="N442" s="242"/>
      <c r="O442" s="242"/>
      <c r="P442" s="242"/>
      <c r="Q442" s="242"/>
      <c r="R442" s="242"/>
      <c r="S442" s="242"/>
      <c r="T442" s="243"/>
      <c r="AT442" s="244" t="s">
        <v>176</v>
      </c>
      <c r="AU442" s="244" t="s">
        <v>92</v>
      </c>
      <c r="AV442" s="13" t="s">
        <v>92</v>
      </c>
      <c r="AW442" s="13" t="s">
        <v>48</v>
      </c>
      <c r="AX442" s="13" t="s">
        <v>85</v>
      </c>
      <c r="AY442" s="244" t="s">
        <v>163</v>
      </c>
    </row>
    <row r="443" spans="2:65" s="12" customFormat="1" ht="13.5">
      <c r="B443" s="222"/>
      <c r="C443" s="223"/>
      <c r="D443" s="218" t="s">
        <v>176</v>
      </c>
      <c r="E443" s="224" t="s">
        <v>50</v>
      </c>
      <c r="F443" s="225" t="s">
        <v>567</v>
      </c>
      <c r="G443" s="223"/>
      <c r="H443" s="226" t="s">
        <v>50</v>
      </c>
      <c r="I443" s="227"/>
      <c r="J443" s="223"/>
      <c r="K443" s="223"/>
      <c r="L443" s="228"/>
      <c r="M443" s="229"/>
      <c r="N443" s="230"/>
      <c r="O443" s="230"/>
      <c r="P443" s="230"/>
      <c r="Q443" s="230"/>
      <c r="R443" s="230"/>
      <c r="S443" s="230"/>
      <c r="T443" s="231"/>
      <c r="AT443" s="232" t="s">
        <v>176</v>
      </c>
      <c r="AU443" s="232" t="s">
        <v>92</v>
      </c>
      <c r="AV443" s="12" t="s">
        <v>25</v>
      </c>
      <c r="AW443" s="12" t="s">
        <v>48</v>
      </c>
      <c r="AX443" s="12" t="s">
        <v>85</v>
      </c>
      <c r="AY443" s="232" t="s">
        <v>163</v>
      </c>
    </row>
    <row r="444" spans="2:65" s="13" customFormat="1" ht="13.5">
      <c r="B444" s="233"/>
      <c r="C444" s="234"/>
      <c r="D444" s="235" t="s">
        <v>176</v>
      </c>
      <c r="E444" s="236" t="s">
        <v>50</v>
      </c>
      <c r="F444" s="237" t="s">
        <v>319</v>
      </c>
      <c r="G444" s="234"/>
      <c r="H444" s="238">
        <v>22</v>
      </c>
      <c r="I444" s="239"/>
      <c r="J444" s="234"/>
      <c r="K444" s="234"/>
      <c r="L444" s="240"/>
      <c r="M444" s="241"/>
      <c r="N444" s="242"/>
      <c r="O444" s="242"/>
      <c r="P444" s="242"/>
      <c r="Q444" s="242"/>
      <c r="R444" s="242"/>
      <c r="S444" s="242"/>
      <c r="T444" s="243"/>
      <c r="AT444" s="244" t="s">
        <v>176</v>
      </c>
      <c r="AU444" s="244" t="s">
        <v>92</v>
      </c>
      <c r="AV444" s="13" t="s">
        <v>92</v>
      </c>
      <c r="AW444" s="13" t="s">
        <v>48</v>
      </c>
      <c r="AX444" s="13" t="s">
        <v>85</v>
      </c>
      <c r="AY444" s="244" t="s">
        <v>163</v>
      </c>
    </row>
    <row r="445" spans="2:65" s="1" customFormat="1" ht="22.5" customHeight="1">
      <c r="B445" s="43"/>
      <c r="C445" s="206" t="s">
        <v>702</v>
      </c>
      <c r="D445" s="206" t="s">
        <v>166</v>
      </c>
      <c r="E445" s="207" t="s">
        <v>385</v>
      </c>
      <c r="F445" s="208" t="s">
        <v>386</v>
      </c>
      <c r="G445" s="209" t="s">
        <v>198</v>
      </c>
      <c r="H445" s="210">
        <v>60</v>
      </c>
      <c r="I445" s="211"/>
      <c r="J445" s="212">
        <f>ROUND(I445*H445,2)</f>
        <v>0</v>
      </c>
      <c r="K445" s="208" t="s">
        <v>170</v>
      </c>
      <c r="L445" s="63"/>
      <c r="M445" s="213" t="s">
        <v>50</v>
      </c>
      <c r="N445" s="214" t="s">
        <v>56</v>
      </c>
      <c r="O445" s="44"/>
      <c r="P445" s="215">
        <f>O445*H445</f>
        <v>0</v>
      </c>
      <c r="Q445" s="215">
        <v>0</v>
      </c>
      <c r="R445" s="215">
        <f>Q445*H445</f>
        <v>0</v>
      </c>
      <c r="S445" s="215">
        <v>0</v>
      </c>
      <c r="T445" s="216">
        <f>S445*H445</f>
        <v>0</v>
      </c>
      <c r="AR445" s="25" t="s">
        <v>120</v>
      </c>
      <c r="AT445" s="25" t="s">
        <v>166</v>
      </c>
      <c r="AU445" s="25" t="s">
        <v>92</v>
      </c>
      <c r="AY445" s="25" t="s">
        <v>163</v>
      </c>
      <c r="BE445" s="217">
        <f>IF(N445="základní",J445,0)</f>
        <v>0</v>
      </c>
      <c r="BF445" s="217">
        <f>IF(N445="snížená",J445,0)</f>
        <v>0</v>
      </c>
      <c r="BG445" s="217">
        <f>IF(N445="zákl. přenesená",J445,0)</f>
        <v>0</v>
      </c>
      <c r="BH445" s="217">
        <f>IF(N445="sníž. přenesená",J445,0)</f>
        <v>0</v>
      </c>
      <c r="BI445" s="217">
        <f>IF(N445="nulová",J445,0)</f>
        <v>0</v>
      </c>
      <c r="BJ445" s="25" t="s">
        <v>25</v>
      </c>
      <c r="BK445" s="217">
        <f>ROUND(I445*H445,2)</f>
        <v>0</v>
      </c>
      <c r="BL445" s="25" t="s">
        <v>120</v>
      </c>
      <c r="BM445" s="25" t="s">
        <v>695</v>
      </c>
    </row>
    <row r="446" spans="2:65" s="1" customFormat="1" ht="40.5">
      <c r="B446" s="43"/>
      <c r="C446" s="65"/>
      <c r="D446" s="218" t="s">
        <v>172</v>
      </c>
      <c r="E446" s="65"/>
      <c r="F446" s="219" t="s">
        <v>388</v>
      </c>
      <c r="G446" s="65"/>
      <c r="H446" s="65"/>
      <c r="I446" s="174"/>
      <c r="J446" s="65"/>
      <c r="K446" s="65"/>
      <c r="L446" s="63"/>
      <c r="M446" s="220"/>
      <c r="N446" s="44"/>
      <c r="O446" s="44"/>
      <c r="P446" s="44"/>
      <c r="Q446" s="44"/>
      <c r="R446" s="44"/>
      <c r="S446" s="44"/>
      <c r="T446" s="80"/>
      <c r="AT446" s="25" t="s">
        <v>172</v>
      </c>
      <c r="AU446" s="25" t="s">
        <v>92</v>
      </c>
    </row>
    <row r="447" spans="2:65" s="1" customFormat="1" ht="67.5">
      <c r="B447" s="43"/>
      <c r="C447" s="65"/>
      <c r="D447" s="218" t="s">
        <v>174</v>
      </c>
      <c r="E447" s="65"/>
      <c r="F447" s="221" t="s">
        <v>389</v>
      </c>
      <c r="G447" s="65"/>
      <c r="H447" s="65"/>
      <c r="I447" s="174"/>
      <c r="J447" s="65"/>
      <c r="K447" s="65"/>
      <c r="L447" s="63"/>
      <c r="M447" s="220"/>
      <c r="N447" s="44"/>
      <c r="O447" s="44"/>
      <c r="P447" s="44"/>
      <c r="Q447" s="44"/>
      <c r="R447" s="44"/>
      <c r="S447" s="44"/>
      <c r="T447" s="80"/>
      <c r="AT447" s="25" t="s">
        <v>174</v>
      </c>
      <c r="AU447" s="25" t="s">
        <v>92</v>
      </c>
    </row>
    <row r="448" spans="2:65" s="12" customFormat="1" ht="13.5">
      <c r="B448" s="222"/>
      <c r="C448" s="223"/>
      <c r="D448" s="218" t="s">
        <v>176</v>
      </c>
      <c r="E448" s="224" t="s">
        <v>50</v>
      </c>
      <c r="F448" s="225" t="s">
        <v>280</v>
      </c>
      <c r="G448" s="223"/>
      <c r="H448" s="226" t="s">
        <v>50</v>
      </c>
      <c r="I448" s="227"/>
      <c r="J448" s="223"/>
      <c r="K448" s="223"/>
      <c r="L448" s="228"/>
      <c r="M448" s="229"/>
      <c r="N448" s="230"/>
      <c r="O448" s="230"/>
      <c r="P448" s="230"/>
      <c r="Q448" s="230"/>
      <c r="R448" s="230"/>
      <c r="S448" s="230"/>
      <c r="T448" s="231"/>
      <c r="AT448" s="232" t="s">
        <v>176</v>
      </c>
      <c r="AU448" s="232" t="s">
        <v>92</v>
      </c>
      <c r="AV448" s="12" t="s">
        <v>25</v>
      </c>
      <c r="AW448" s="12" t="s">
        <v>48</v>
      </c>
      <c r="AX448" s="12" t="s">
        <v>85</v>
      </c>
      <c r="AY448" s="232" t="s">
        <v>163</v>
      </c>
    </row>
    <row r="449" spans="2:65" s="13" customFormat="1" ht="13.5">
      <c r="B449" s="233"/>
      <c r="C449" s="234"/>
      <c r="D449" s="218" t="s">
        <v>176</v>
      </c>
      <c r="E449" s="245" t="s">
        <v>50</v>
      </c>
      <c r="F449" s="246" t="s">
        <v>30</v>
      </c>
      <c r="G449" s="234"/>
      <c r="H449" s="247">
        <v>10</v>
      </c>
      <c r="I449" s="239"/>
      <c r="J449" s="234"/>
      <c r="K449" s="234"/>
      <c r="L449" s="240"/>
      <c r="M449" s="241"/>
      <c r="N449" s="242"/>
      <c r="O449" s="242"/>
      <c r="P449" s="242"/>
      <c r="Q449" s="242"/>
      <c r="R449" s="242"/>
      <c r="S449" s="242"/>
      <c r="T449" s="243"/>
      <c r="AT449" s="244" t="s">
        <v>176</v>
      </c>
      <c r="AU449" s="244" t="s">
        <v>92</v>
      </c>
      <c r="AV449" s="13" t="s">
        <v>92</v>
      </c>
      <c r="AW449" s="13" t="s">
        <v>48</v>
      </c>
      <c r="AX449" s="13" t="s">
        <v>85</v>
      </c>
      <c r="AY449" s="244" t="s">
        <v>163</v>
      </c>
    </row>
    <row r="450" spans="2:65" s="12" customFormat="1" ht="13.5">
      <c r="B450" s="222"/>
      <c r="C450" s="223"/>
      <c r="D450" s="218" t="s">
        <v>176</v>
      </c>
      <c r="E450" s="224" t="s">
        <v>50</v>
      </c>
      <c r="F450" s="225" t="s">
        <v>282</v>
      </c>
      <c r="G450" s="223"/>
      <c r="H450" s="226" t="s">
        <v>50</v>
      </c>
      <c r="I450" s="227"/>
      <c r="J450" s="223"/>
      <c r="K450" s="223"/>
      <c r="L450" s="228"/>
      <c r="M450" s="229"/>
      <c r="N450" s="230"/>
      <c r="O450" s="230"/>
      <c r="P450" s="230"/>
      <c r="Q450" s="230"/>
      <c r="R450" s="230"/>
      <c r="S450" s="230"/>
      <c r="T450" s="231"/>
      <c r="AT450" s="232" t="s">
        <v>176</v>
      </c>
      <c r="AU450" s="232" t="s">
        <v>92</v>
      </c>
      <c r="AV450" s="12" t="s">
        <v>25</v>
      </c>
      <c r="AW450" s="12" t="s">
        <v>48</v>
      </c>
      <c r="AX450" s="12" t="s">
        <v>85</v>
      </c>
      <c r="AY450" s="232" t="s">
        <v>163</v>
      </c>
    </row>
    <row r="451" spans="2:65" s="13" customFormat="1" ht="13.5">
      <c r="B451" s="233"/>
      <c r="C451" s="234"/>
      <c r="D451" s="218" t="s">
        <v>176</v>
      </c>
      <c r="E451" s="245" t="s">
        <v>50</v>
      </c>
      <c r="F451" s="246" t="s">
        <v>368</v>
      </c>
      <c r="G451" s="234"/>
      <c r="H451" s="247">
        <v>28</v>
      </c>
      <c r="I451" s="239"/>
      <c r="J451" s="234"/>
      <c r="K451" s="234"/>
      <c r="L451" s="240"/>
      <c r="M451" s="241"/>
      <c r="N451" s="242"/>
      <c r="O451" s="242"/>
      <c r="P451" s="242"/>
      <c r="Q451" s="242"/>
      <c r="R451" s="242"/>
      <c r="S451" s="242"/>
      <c r="T451" s="243"/>
      <c r="AT451" s="244" t="s">
        <v>176</v>
      </c>
      <c r="AU451" s="244" t="s">
        <v>92</v>
      </c>
      <c r="AV451" s="13" t="s">
        <v>92</v>
      </c>
      <c r="AW451" s="13" t="s">
        <v>48</v>
      </c>
      <c r="AX451" s="13" t="s">
        <v>85</v>
      </c>
      <c r="AY451" s="244" t="s">
        <v>163</v>
      </c>
    </row>
    <row r="452" spans="2:65" s="12" customFormat="1" ht="13.5">
      <c r="B452" s="222"/>
      <c r="C452" s="223"/>
      <c r="D452" s="218" t="s">
        <v>176</v>
      </c>
      <c r="E452" s="224" t="s">
        <v>50</v>
      </c>
      <c r="F452" s="225" t="s">
        <v>567</v>
      </c>
      <c r="G452" s="223"/>
      <c r="H452" s="226" t="s">
        <v>50</v>
      </c>
      <c r="I452" s="227"/>
      <c r="J452" s="223"/>
      <c r="K452" s="223"/>
      <c r="L452" s="228"/>
      <c r="M452" s="229"/>
      <c r="N452" s="230"/>
      <c r="O452" s="230"/>
      <c r="P452" s="230"/>
      <c r="Q452" s="230"/>
      <c r="R452" s="230"/>
      <c r="S452" s="230"/>
      <c r="T452" s="231"/>
      <c r="AT452" s="232" t="s">
        <v>176</v>
      </c>
      <c r="AU452" s="232" t="s">
        <v>92</v>
      </c>
      <c r="AV452" s="12" t="s">
        <v>25</v>
      </c>
      <c r="AW452" s="12" t="s">
        <v>48</v>
      </c>
      <c r="AX452" s="12" t="s">
        <v>85</v>
      </c>
      <c r="AY452" s="232" t="s">
        <v>163</v>
      </c>
    </row>
    <row r="453" spans="2:65" s="13" customFormat="1" ht="13.5">
      <c r="B453" s="233"/>
      <c r="C453" s="234"/>
      <c r="D453" s="235" t="s">
        <v>176</v>
      </c>
      <c r="E453" s="236" t="s">
        <v>50</v>
      </c>
      <c r="F453" s="237" t="s">
        <v>319</v>
      </c>
      <c r="G453" s="234"/>
      <c r="H453" s="238">
        <v>22</v>
      </c>
      <c r="I453" s="239"/>
      <c r="J453" s="234"/>
      <c r="K453" s="234"/>
      <c r="L453" s="240"/>
      <c r="M453" s="241"/>
      <c r="N453" s="242"/>
      <c r="O453" s="242"/>
      <c r="P453" s="242"/>
      <c r="Q453" s="242"/>
      <c r="R453" s="242"/>
      <c r="S453" s="242"/>
      <c r="T453" s="243"/>
      <c r="AT453" s="244" t="s">
        <v>176</v>
      </c>
      <c r="AU453" s="244" t="s">
        <v>92</v>
      </c>
      <c r="AV453" s="13" t="s">
        <v>92</v>
      </c>
      <c r="AW453" s="13" t="s">
        <v>48</v>
      </c>
      <c r="AX453" s="13" t="s">
        <v>85</v>
      </c>
      <c r="AY453" s="244" t="s">
        <v>163</v>
      </c>
    </row>
    <row r="454" spans="2:65" s="1" customFormat="1" ht="31.5" customHeight="1">
      <c r="B454" s="43"/>
      <c r="C454" s="206" t="s">
        <v>707</v>
      </c>
      <c r="D454" s="206" t="s">
        <v>166</v>
      </c>
      <c r="E454" s="207" t="s">
        <v>697</v>
      </c>
      <c r="F454" s="208" t="s">
        <v>698</v>
      </c>
      <c r="G454" s="209" t="s">
        <v>198</v>
      </c>
      <c r="H454" s="210">
        <v>16</v>
      </c>
      <c r="I454" s="211"/>
      <c r="J454" s="212">
        <f>ROUND(I454*H454,2)</f>
        <v>0</v>
      </c>
      <c r="K454" s="208" t="s">
        <v>170</v>
      </c>
      <c r="L454" s="63"/>
      <c r="M454" s="213" t="s">
        <v>50</v>
      </c>
      <c r="N454" s="214" t="s">
        <v>56</v>
      </c>
      <c r="O454" s="44"/>
      <c r="P454" s="215">
        <f>O454*H454</f>
        <v>0</v>
      </c>
      <c r="Q454" s="215">
        <v>0</v>
      </c>
      <c r="R454" s="215">
        <f>Q454*H454</f>
        <v>0</v>
      </c>
      <c r="S454" s="215">
        <v>0</v>
      </c>
      <c r="T454" s="216">
        <f>S454*H454</f>
        <v>0</v>
      </c>
      <c r="AR454" s="25" t="s">
        <v>120</v>
      </c>
      <c r="AT454" s="25" t="s">
        <v>166</v>
      </c>
      <c r="AU454" s="25" t="s">
        <v>92</v>
      </c>
      <c r="AY454" s="25" t="s">
        <v>163</v>
      </c>
      <c r="BE454" s="217">
        <f>IF(N454="základní",J454,0)</f>
        <v>0</v>
      </c>
      <c r="BF454" s="217">
        <f>IF(N454="snížená",J454,0)</f>
        <v>0</v>
      </c>
      <c r="BG454" s="217">
        <f>IF(N454="zákl. přenesená",J454,0)</f>
        <v>0</v>
      </c>
      <c r="BH454" s="217">
        <f>IF(N454="sníž. přenesená",J454,0)</f>
        <v>0</v>
      </c>
      <c r="BI454" s="217">
        <f>IF(N454="nulová",J454,0)</f>
        <v>0</v>
      </c>
      <c r="BJ454" s="25" t="s">
        <v>25</v>
      </c>
      <c r="BK454" s="217">
        <f>ROUND(I454*H454,2)</f>
        <v>0</v>
      </c>
      <c r="BL454" s="25" t="s">
        <v>120</v>
      </c>
      <c r="BM454" s="25" t="s">
        <v>699</v>
      </c>
    </row>
    <row r="455" spans="2:65" s="1" customFormat="1" ht="40.5">
      <c r="B455" s="43"/>
      <c r="C455" s="65"/>
      <c r="D455" s="218" t="s">
        <v>172</v>
      </c>
      <c r="E455" s="65"/>
      <c r="F455" s="219" t="s">
        <v>700</v>
      </c>
      <c r="G455" s="65"/>
      <c r="H455" s="65"/>
      <c r="I455" s="174"/>
      <c r="J455" s="65"/>
      <c r="K455" s="65"/>
      <c r="L455" s="63"/>
      <c r="M455" s="220"/>
      <c r="N455" s="44"/>
      <c r="O455" s="44"/>
      <c r="P455" s="44"/>
      <c r="Q455" s="44"/>
      <c r="R455" s="44"/>
      <c r="S455" s="44"/>
      <c r="T455" s="80"/>
      <c r="AT455" s="25" t="s">
        <v>172</v>
      </c>
      <c r="AU455" s="25" t="s">
        <v>92</v>
      </c>
    </row>
    <row r="456" spans="2:65" s="1" customFormat="1" ht="67.5">
      <c r="B456" s="43"/>
      <c r="C456" s="65"/>
      <c r="D456" s="218" t="s">
        <v>174</v>
      </c>
      <c r="E456" s="65"/>
      <c r="F456" s="221" t="s">
        <v>701</v>
      </c>
      <c r="G456" s="65"/>
      <c r="H456" s="65"/>
      <c r="I456" s="174"/>
      <c r="J456" s="65"/>
      <c r="K456" s="65"/>
      <c r="L456" s="63"/>
      <c r="M456" s="220"/>
      <c r="N456" s="44"/>
      <c r="O456" s="44"/>
      <c r="P456" s="44"/>
      <c r="Q456" s="44"/>
      <c r="R456" s="44"/>
      <c r="S456" s="44"/>
      <c r="T456" s="80"/>
      <c r="AT456" s="25" t="s">
        <v>174</v>
      </c>
      <c r="AU456" s="25" t="s">
        <v>92</v>
      </c>
    </row>
    <row r="457" spans="2:65" s="12" customFormat="1" ht="13.5">
      <c r="B457" s="222"/>
      <c r="C457" s="223"/>
      <c r="D457" s="218" t="s">
        <v>176</v>
      </c>
      <c r="E457" s="224" t="s">
        <v>50</v>
      </c>
      <c r="F457" s="225" t="s">
        <v>848</v>
      </c>
      <c r="G457" s="223"/>
      <c r="H457" s="226" t="s">
        <v>50</v>
      </c>
      <c r="I457" s="227"/>
      <c r="J457" s="223"/>
      <c r="K457" s="223"/>
      <c r="L457" s="228"/>
      <c r="M457" s="229"/>
      <c r="N457" s="230"/>
      <c r="O457" s="230"/>
      <c r="P457" s="230"/>
      <c r="Q457" s="230"/>
      <c r="R457" s="230"/>
      <c r="S457" s="230"/>
      <c r="T457" s="231"/>
      <c r="AT457" s="232" t="s">
        <v>176</v>
      </c>
      <c r="AU457" s="232" t="s">
        <v>92</v>
      </c>
      <c r="AV457" s="12" t="s">
        <v>25</v>
      </c>
      <c r="AW457" s="12" t="s">
        <v>48</v>
      </c>
      <c r="AX457" s="12" t="s">
        <v>85</v>
      </c>
      <c r="AY457" s="232" t="s">
        <v>163</v>
      </c>
    </row>
    <row r="458" spans="2:65" s="13" customFormat="1" ht="13.5">
      <c r="B458" s="233"/>
      <c r="C458" s="234"/>
      <c r="D458" s="235" t="s">
        <v>176</v>
      </c>
      <c r="E458" s="236" t="s">
        <v>50</v>
      </c>
      <c r="F458" s="237" t="s">
        <v>269</v>
      </c>
      <c r="G458" s="234"/>
      <c r="H458" s="238">
        <v>16</v>
      </c>
      <c r="I458" s="239"/>
      <c r="J458" s="234"/>
      <c r="K458" s="234"/>
      <c r="L458" s="240"/>
      <c r="M458" s="241"/>
      <c r="N458" s="242"/>
      <c r="O458" s="242"/>
      <c r="P458" s="242"/>
      <c r="Q458" s="242"/>
      <c r="R458" s="242"/>
      <c r="S458" s="242"/>
      <c r="T458" s="243"/>
      <c r="AT458" s="244" t="s">
        <v>176</v>
      </c>
      <c r="AU458" s="244" t="s">
        <v>92</v>
      </c>
      <c r="AV458" s="13" t="s">
        <v>92</v>
      </c>
      <c r="AW458" s="13" t="s">
        <v>48</v>
      </c>
      <c r="AX458" s="13" t="s">
        <v>85</v>
      </c>
      <c r="AY458" s="244" t="s">
        <v>163</v>
      </c>
    </row>
    <row r="459" spans="2:65" s="1" customFormat="1" ht="22.5" customHeight="1">
      <c r="B459" s="43"/>
      <c r="C459" s="206" t="s">
        <v>610</v>
      </c>
      <c r="D459" s="206" t="s">
        <v>166</v>
      </c>
      <c r="E459" s="207" t="s">
        <v>703</v>
      </c>
      <c r="F459" s="208" t="s">
        <v>704</v>
      </c>
      <c r="G459" s="209" t="s">
        <v>198</v>
      </c>
      <c r="H459" s="210">
        <v>32</v>
      </c>
      <c r="I459" s="211"/>
      <c r="J459" s="212">
        <f>ROUND(I459*H459,2)</f>
        <v>0</v>
      </c>
      <c r="K459" s="208" t="s">
        <v>170</v>
      </c>
      <c r="L459" s="63"/>
      <c r="M459" s="213" t="s">
        <v>50</v>
      </c>
      <c r="N459" s="214" t="s">
        <v>56</v>
      </c>
      <c r="O459" s="44"/>
      <c r="P459" s="215">
        <f>O459*H459</f>
        <v>0</v>
      </c>
      <c r="Q459" s="215">
        <v>0</v>
      </c>
      <c r="R459" s="215">
        <f>Q459*H459</f>
        <v>0</v>
      </c>
      <c r="S459" s="215">
        <v>0.23499999999999999</v>
      </c>
      <c r="T459" s="216">
        <f>S459*H459</f>
        <v>7.52</v>
      </c>
      <c r="AR459" s="25" t="s">
        <v>120</v>
      </c>
      <c r="AT459" s="25" t="s">
        <v>166</v>
      </c>
      <c r="AU459" s="25" t="s">
        <v>92</v>
      </c>
      <c r="AY459" s="25" t="s">
        <v>163</v>
      </c>
      <c r="BE459" s="217">
        <f>IF(N459="základní",J459,0)</f>
        <v>0</v>
      </c>
      <c r="BF459" s="217">
        <f>IF(N459="snížená",J459,0)</f>
        <v>0</v>
      </c>
      <c r="BG459" s="217">
        <f>IF(N459="zákl. přenesená",J459,0)</f>
        <v>0</v>
      </c>
      <c r="BH459" s="217">
        <f>IF(N459="sníž. přenesená",J459,0)</f>
        <v>0</v>
      </c>
      <c r="BI459" s="217">
        <f>IF(N459="nulová",J459,0)</f>
        <v>0</v>
      </c>
      <c r="BJ459" s="25" t="s">
        <v>25</v>
      </c>
      <c r="BK459" s="217">
        <f>ROUND(I459*H459,2)</f>
        <v>0</v>
      </c>
      <c r="BL459" s="25" t="s">
        <v>120</v>
      </c>
      <c r="BM459" s="25" t="s">
        <v>705</v>
      </c>
    </row>
    <row r="460" spans="2:65" s="1" customFormat="1" ht="40.5">
      <c r="B460" s="43"/>
      <c r="C460" s="65"/>
      <c r="D460" s="218" t="s">
        <v>172</v>
      </c>
      <c r="E460" s="65"/>
      <c r="F460" s="219" t="s">
        <v>706</v>
      </c>
      <c r="G460" s="65"/>
      <c r="H460" s="65"/>
      <c r="I460" s="174"/>
      <c r="J460" s="65"/>
      <c r="K460" s="65"/>
      <c r="L460" s="63"/>
      <c r="M460" s="220"/>
      <c r="N460" s="44"/>
      <c r="O460" s="44"/>
      <c r="P460" s="44"/>
      <c r="Q460" s="44"/>
      <c r="R460" s="44"/>
      <c r="S460" s="44"/>
      <c r="T460" s="80"/>
      <c r="AT460" s="25" t="s">
        <v>172</v>
      </c>
      <c r="AU460" s="25" t="s">
        <v>92</v>
      </c>
    </row>
    <row r="461" spans="2:65" s="1" customFormat="1" ht="175.5">
      <c r="B461" s="43"/>
      <c r="C461" s="65"/>
      <c r="D461" s="218" t="s">
        <v>174</v>
      </c>
      <c r="E461" s="65"/>
      <c r="F461" s="221" t="s">
        <v>353</v>
      </c>
      <c r="G461" s="65"/>
      <c r="H461" s="65"/>
      <c r="I461" s="174"/>
      <c r="J461" s="65"/>
      <c r="K461" s="65"/>
      <c r="L461" s="63"/>
      <c r="M461" s="220"/>
      <c r="N461" s="44"/>
      <c r="O461" s="44"/>
      <c r="P461" s="44"/>
      <c r="Q461" s="44"/>
      <c r="R461" s="44"/>
      <c r="S461" s="44"/>
      <c r="T461" s="80"/>
      <c r="AT461" s="25" t="s">
        <v>174</v>
      </c>
      <c r="AU461" s="25" t="s">
        <v>92</v>
      </c>
    </row>
    <row r="462" spans="2:65" s="12" customFormat="1" ht="13.5">
      <c r="B462" s="222"/>
      <c r="C462" s="223"/>
      <c r="D462" s="218" t="s">
        <v>176</v>
      </c>
      <c r="E462" s="224" t="s">
        <v>50</v>
      </c>
      <c r="F462" s="225" t="s">
        <v>283</v>
      </c>
      <c r="G462" s="223"/>
      <c r="H462" s="226" t="s">
        <v>50</v>
      </c>
      <c r="I462" s="227"/>
      <c r="J462" s="223"/>
      <c r="K462" s="223"/>
      <c r="L462" s="228"/>
      <c r="M462" s="229"/>
      <c r="N462" s="230"/>
      <c r="O462" s="230"/>
      <c r="P462" s="230"/>
      <c r="Q462" s="230"/>
      <c r="R462" s="230"/>
      <c r="S462" s="230"/>
      <c r="T462" s="231"/>
      <c r="AT462" s="232" t="s">
        <v>176</v>
      </c>
      <c r="AU462" s="232" t="s">
        <v>92</v>
      </c>
      <c r="AV462" s="12" t="s">
        <v>25</v>
      </c>
      <c r="AW462" s="12" t="s">
        <v>48</v>
      </c>
      <c r="AX462" s="12" t="s">
        <v>85</v>
      </c>
      <c r="AY462" s="232" t="s">
        <v>163</v>
      </c>
    </row>
    <row r="463" spans="2:65" s="13" customFormat="1" ht="13.5">
      <c r="B463" s="233"/>
      <c r="C463" s="234"/>
      <c r="D463" s="218" t="s">
        <v>176</v>
      </c>
      <c r="E463" s="245" t="s">
        <v>50</v>
      </c>
      <c r="F463" s="246" t="s">
        <v>269</v>
      </c>
      <c r="G463" s="234"/>
      <c r="H463" s="247">
        <v>16</v>
      </c>
      <c r="I463" s="239"/>
      <c r="J463" s="234"/>
      <c r="K463" s="234"/>
      <c r="L463" s="240"/>
      <c r="M463" s="241"/>
      <c r="N463" s="242"/>
      <c r="O463" s="242"/>
      <c r="P463" s="242"/>
      <c r="Q463" s="242"/>
      <c r="R463" s="242"/>
      <c r="S463" s="242"/>
      <c r="T463" s="243"/>
      <c r="AT463" s="244" t="s">
        <v>176</v>
      </c>
      <c r="AU463" s="244" t="s">
        <v>92</v>
      </c>
      <c r="AV463" s="13" t="s">
        <v>92</v>
      </c>
      <c r="AW463" s="13" t="s">
        <v>48</v>
      </c>
      <c r="AX463" s="13" t="s">
        <v>85</v>
      </c>
      <c r="AY463" s="244" t="s">
        <v>163</v>
      </c>
    </row>
    <row r="464" spans="2:65" s="12" customFormat="1" ht="13.5">
      <c r="B464" s="222"/>
      <c r="C464" s="223"/>
      <c r="D464" s="218" t="s">
        <v>176</v>
      </c>
      <c r="E464" s="224" t="s">
        <v>50</v>
      </c>
      <c r="F464" s="225" t="s">
        <v>250</v>
      </c>
      <c r="G464" s="223"/>
      <c r="H464" s="226" t="s">
        <v>50</v>
      </c>
      <c r="I464" s="227"/>
      <c r="J464" s="223"/>
      <c r="K464" s="223"/>
      <c r="L464" s="228"/>
      <c r="M464" s="229"/>
      <c r="N464" s="230"/>
      <c r="O464" s="230"/>
      <c r="P464" s="230"/>
      <c r="Q464" s="230"/>
      <c r="R464" s="230"/>
      <c r="S464" s="230"/>
      <c r="T464" s="231"/>
      <c r="AT464" s="232" t="s">
        <v>176</v>
      </c>
      <c r="AU464" s="232" t="s">
        <v>92</v>
      </c>
      <c r="AV464" s="12" t="s">
        <v>25</v>
      </c>
      <c r="AW464" s="12" t="s">
        <v>48</v>
      </c>
      <c r="AX464" s="12" t="s">
        <v>85</v>
      </c>
      <c r="AY464" s="232" t="s">
        <v>163</v>
      </c>
    </row>
    <row r="465" spans="2:65" s="13" customFormat="1" ht="13.5">
      <c r="B465" s="233"/>
      <c r="C465" s="234"/>
      <c r="D465" s="235" t="s">
        <v>176</v>
      </c>
      <c r="E465" s="236" t="s">
        <v>50</v>
      </c>
      <c r="F465" s="237" t="s">
        <v>269</v>
      </c>
      <c r="G465" s="234"/>
      <c r="H465" s="238">
        <v>16</v>
      </c>
      <c r="I465" s="239"/>
      <c r="J465" s="234"/>
      <c r="K465" s="234"/>
      <c r="L465" s="240"/>
      <c r="M465" s="241"/>
      <c r="N465" s="242"/>
      <c r="O465" s="242"/>
      <c r="P465" s="242"/>
      <c r="Q465" s="242"/>
      <c r="R465" s="242"/>
      <c r="S465" s="242"/>
      <c r="T465" s="243"/>
      <c r="AT465" s="244" t="s">
        <v>176</v>
      </c>
      <c r="AU465" s="244" t="s">
        <v>92</v>
      </c>
      <c r="AV465" s="13" t="s">
        <v>92</v>
      </c>
      <c r="AW465" s="13" t="s">
        <v>48</v>
      </c>
      <c r="AX465" s="13" t="s">
        <v>85</v>
      </c>
      <c r="AY465" s="244" t="s">
        <v>163</v>
      </c>
    </row>
    <row r="466" spans="2:65" s="1" customFormat="1" ht="22.5" customHeight="1">
      <c r="B466" s="43"/>
      <c r="C466" s="206" t="s">
        <v>713</v>
      </c>
      <c r="D466" s="206" t="s">
        <v>166</v>
      </c>
      <c r="E466" s="207" t="s">
        <v>391</v>
      </c>
      <c r="F466" s="208" t="s">
        <v>392</v>
      </c>
      <c r="G466" s="209" t="s">
        <v>198</v>
      </c>
      <c r="H466" s="210">
        <v>47</v>
      </c>
      <c r="I466" s="211"/>
      <c r="J466" s="212">
        <f>ROUND(I466*H466,2)</f>
        <v>0</v>
      </c>
      <c r="K466" s="208" t="s">
        <v>170</v>
      </c>
      <c r="L466" s="63"/>
      <c r="M466" s="213" t="s">
        <v>50</v>
      </c>
      <c r="N466" s="214" t="s">
        <v>56</v>
      </c>
      <c r="O466" s="44"/>
      <c r="P466" s="215">
        <f>O466*H466</f>
        <v>0</v>
      </c>
      <c r="Q466" s="215">
        <v>0</v>
      </c>
      <c r="R466" s="215">
        <f>Q466*H466</f>
        <v>0</v>
      </c>
      <c r="S466" s="215">
        <v>0.255</v>
      </c>
      <c r="T466" s="216">
        <f>S466*H466</f>
        <v>11.984999999999999</v>
      </c>
      <c r="AR466" s="25" t="s">
        <v>120</v>
      </c>
      <c r="AT466" s="25" t="s">
        <v>166</v>
      </c>
      <c r="AU466" s="25" t="s">
        <v>92</v>
      </c>
      <c r="AY466" s="25" t="s">
        <v>163</v>
      </c>
      <c r="BE466" s="217">
        <f>IF(N466="základní",J466,0)</f>
        <v>0</v>
      </c>
      <c r="BF466" s="217">
        <f>IF(N466="snížená",J466,0)</f>
        <v>0</v>
      </c>
      <c r="BG466" s="217">
        <f>IF(N466="zákl. přenesená",J466,0)</f>
        <v>0</v>
      </c>
      <c r="BH466" s="217">
        <f>IF(N466="sníž. přenesená",J466,0)</f>
        <v>0</v>
      </c>
      <c r="BI466" s="217">
        <f>IF(N466="nulová",J466,0)</f>
        <v>0</v>
      </c>
      <c r="BJ466" s="25" t="s">
        <v>25</v>
      </c>
      <c r="BK466" s="217">
        <f>ROUND(I466*H466,2)</f>
        <v>0</v>
      </c>
      <c r="BL466" s="25" t="s">
        <v>120</v>
      </c>
      <c r="BM466" s="25" t="s">
        <v>708</v>
      </c>
    </row>
    <row r="467" spans="2:65" s="1" customFormat="1" ht="54">
      <c r="B467" s="43"/>
      <c r="C467" s="65"/>
      <c r="D467" s="218" t="s">
        <v>172</v>
      </c>
      <c r="E467" s="65"/>
      <c r="F467" s="219" t="s">
        <v>394</v>
      </c>
      <c r="G467" s="65"/>
      <c r="H467" s="65"/>
      <c r="I467" s="174"/>
      <c r="J467" s="65"/>
      <c r="K467" s="65"/>
      <c r="L467" s="63"/>
      <c r="M467" s="220"/>
      <c r="N467" s="44"/>
      <c r="O467" s="44"/>
      <c r="P467" s="44"/>
      <c r="Q467" s="44"/>
      <c r="R467" s="44"/>
      <c r="S467" s="44"/>
      <c r="T467" s="80"/>
      <c r="AT467" s="25" t="s">
        <v>172</v>
      </c>
      <c r="AU467" s="25" t="s">
        <v>92</v>
      </c>
    </row>
    <row r="468" spans="2:65" s="1" customFormat="1" ht="175.5">
      <c r="B468" s="43"/>
      <c r="C468" s="65"/>
      <c r="D468" s="218" t="s">
        <v>174</v>
      </c>
      <c r="E468" s="65"/>
      <c r="F468" s="221" t="s">
        <v>353</v>
      </c>
      <c r="G468" s="65"/>
      <c r="H468" s="65"/>
      <c r="I468" s="174"/>
      <c r="J468" s="65"/>
      <c r="K468" s="65"/>
      <c r="L468" s="63"/>
      <c r="M468" s="220"/>
      <c r="N468" s="44"/>
      <c r="O468" s="44"/>
      <c r="P468" s="44"/>
      <c r="Q468" s="44"/>
      <c r="R468" s="44"/>
      <c r="S468" s="44"/>
      <c r="T468" s="80"/>
      <c r="AT468" s="25" t="s">
        <v>174</v>
      </c>
      <c r="AU468" s="25" t="s">
        <v>92</v>
      </c>
    </row>
    <row r="469" spans="2:65" s="12" customFormat="1" ht="13.5">
      <c r="B469" s="222"/>
      <c r="C469" s="223"/>
      <c r="D469" s="218" t="s">
        <v>176</v>
      </c>
      <c r="E469" s="224" t="s">
        <v>50</v>
      </c>
      <c r="F469" s="225" t="s">
        <v>278</v>
      </c>
      <c r="G469" s="223"/>
      <c r="H469" s="226" t="s">
        <v>50</v>
      </c>
      <c r="I469" s="227"/>
      <c r="J469" s="223"/>
      <c r="K469" s="223"/>
      <c r="L469" s="228"/>
      <c r="M469" s="229"/>
      <c r="N469" s="230"/>
      <c r="O469" s="230"/>
      <c r="P469" s="230"/>
      <c r="Q469" s="230"/>
      <c r="R469" s="230"/>
      <c r="S469" s="230"/>
      <c r="T469" s="231"/>
      <c r="AT469" s="232" t="s">
        <v>176</v>
      </c>
      <c r="AU469" s="232" t="s">
        <v>92</v>
      </c>
      <c r="AV469" s="12" t="s">
        <v>25</v>
      </c>
      <c r="AW469" s="12" t="s">
        <v>48</v>
      </c>
      <c r="AX469" s="12" t="s">
        <v>85</v>
      </c>
      <c r="AY469" s="232" t="s">
        <v>163</v>
      </c>
    </row>
    <row r="470" spans="2:65" s="13" customFormat="1" ht="13.5">
      <c r="B470" s="233"/>
      <c r="C470" s="234"/>
      <c r="D470" s="218" t="s">
        <v>176</v>
      </c>
      <c r="E470" s="245" t="s">
        <v>50</v>
      </c>
      <c r="F470" s="246" t="s">
        <v>120</v>
      </c>
      <c r="G470" s="234"/>
      <c r="H470" s="247">
        <v>4</v>
      </c>
      <c r="I470" s="239"/>
      <c r="J470" s="234"/>
      <c r="K470" s="234"/>
      <c r="L470" s="240"/>
      <c r="M470" s="241"/>
      <c r="N470" s="242"/>
      <c r="O470" s="242"/>
      <c r="P470" s="242"/>
      <c r="Q470" s="242"/>
      <c r="R470" s="242"/>
      <c r="S470" s="242"/>
      <c r="T470" s="243"/>
      <c r="AT470" s="244" t="s">
        <v>176</v>
      </c>
      <c r="AU470" s="244" t="s">
        <v>92</v>
      </c>
      <c r="AV470" s="13" t="s">
        <v>92</v>
      </c>
      <c r="AW470" s="13" t="s">
        <v>48</v>
      </c>
      <c r="AX470" s="13" t="s">
        <v>85</v>
      </c>
      <c r="AY470" s="244" t="s">
        <v>163</v>
      </c>
    </row>
    <row r="471" spans="2:65" s="12" customFormat="1" ht="13.5">
      <c r="B471" s="222"/>
      <c r="C471" s="223"/>
      <c r="D471" s="218" t="s">
        <v>176</v>
      </c>
      <c r="E471" s="224" t="s">
        <v>50</v>
      </c>
      <c r="F471" s="225" t="s">
        <v>945</v>
      </c>
      <c r="G471" s="223"/>
      <c r="H471" s="226" t="s">
        <v>50</v>
      </c>
      <c r="I471" s="227"/>
      <c r="J471" s="223"/>
      <c r="K471" s="223"/>
      <c r="L471" s="228"/>
      <c r="M471" s="229"/>
      <c r="N471" s="230"/>
      <c r="O471" s="230"/>
      <c r="P471" s="230"/>
      <c r="Q471" s="230"/>
      <c r="R471" s="230"/>
      <c r="S471" s="230"/>
      <c r="T471" s="231"/>
      <c r="AT471" s="232" t="s">
        <v>176</v>
      </c>
      <c r="AU471" s="232" t="s">
        <v>92</v>
      </c>
      <c r="AV471" s="12" t="s">
        <v>25</v>
      </c>
      <c r="AW471" s="12" t="s">
        <v>48</v>
      </c>
      <c r="AX471" s="12" t="s">
        <v>85</v>
      </c>
      <c r="AY471" s="232" t="s">
        <v>163</v>
      </c>
    </row>
    <row r="472" spans="2:65" s="13" customFormat="1" ht="13.5">
      <c r="B472" s="233"/>
      <c r="C472" s="234"/>
      <c r="D472" s="235" t="s">
        <v>176</v>
      </c>
      <c r="E472" s="236" t="s">
        <v>50</v>
      </c>
      <c r="F472" s="237" t="s">
        <v>593</v>
      </c>
      <c r="G472" s="234"/>
      <c r="H472" s="238">
        <v>43</v>
      </c>
      <c r="I472" s="239"/>
      <c r="J472" s="234"/>
      <c r="K472" s="234"/>
      <c r="L472" s="240"/>
      <c r="M472" s="241"/>
      <c r="N472" s="242"/>
      <c r="O472" s="242"/>
      <c r="P472" s="242"/>
      <c r="Q472" s="242"/>
      <c r="R472" s="242"/>
      <c r="S472" s="242"/>
      <c r="T472" s="243"/>
      <c r="AT472" s="244" t="s">
        <v>176</v>
      </c>
      <c r="AU472" s="244" t="s">
        <v>92</v>
      </c>
      <c r="AV472" s="13" t="s">
        <v>92</v>
      </c>
      <c r="AW472" s="13" t="s">
        <v>48</v>
      </c>
      <c r="AX472" s="13" t="s">
        <v>85</v>
      </c>
      <c r="AY472" s="244" t="s">
        <v>163</v>
      </c>
    </row>
    <row r="473" spans="2:65" s="1" customFormat="1" ht="22.5" customHeight="1">
      <c r="B473" s="43"/>
      <c r="C473" s="206" t="s">
        <v>719</v>
      </c>
      <c r="D473" s="206" t="s">
        <v>166</v>
      </c>
      <c r="E473" s="207" t="s">
        <v>709</v>
      </c>
      <c r="F473" s="208" t="s">
        <v>710</v>
      </c>
      <c r="G473" s="209" t="s">
        <v>198</v>
      </c>
      <c r="H473" s="210">
        <v>132</v>
      </c>
      <c r="I473" s="211"/>
      <c r="J473" s="212">
        <f>ROUND(I473*H473,2)</f>
        <v>0</v>
      </c>
      <c r="K473" s="208" t="s">
        <v>170</v>
      </c>
      <c r="L473" s="63"/>
      <c r="M473" s="213" t="s">
        <v>50</v>
      </c>
      <c r="N473" s="214" t="s">
        <v>56</v>
      </c>
      <c r="O473" s="44"/>
      <c r="P473" s="215">
        <f>O473*H473</f>
        <v>0</v>
      </c>
      <c r="Q473" s="215">
        <v>0</v>
      </c>
      <c r="R473" s="215">
        <f>Q473*H473</f>
        <v>0</v>
      </c>
      <c r="S473" s="215">
        <v>0.32</v>
      </c>
      <c r="T473" s="216">
        <f>S473*H473</f>
        <v>42.24</v>
      </c>
      <c r="AR473" s="25" t="s">
        <v>120</v>
      </c>
      <c r="AT473" s="25" t="s">
        <v>166</v>
      </c>
      <c r="AU473" s="25" t="s">
        <v>92</v>
      </c>
      <c r="AY473" s="25" t="s">
        <v>163</v>
      </c>
      <c r="BE473" s="217">
        <f>IF(N473="základní",J473,0)</f>
        <v>0</v>
      </c>
      <c r="BF473" s="217">
        <f>IF(N473="snížená",J473,0)</f>
        <v>0</v>
      </c>
      <c r="BG473" s="217">
        <f>IF(N473="zákl. přenesená",J473,0)</f>
        <v>0</v>
      </c>
      <c r="BH473" s="217">
        <f>IF(N473="sníž. přenesená",J473,0)</f>
        <v>0</v>
      </c>
      <c r="BI473" s="217">
        <f>IF(N473="nulová",J473,0)</f>
        <v>0</v>
      </c>
      <c r="BJ473" s="25" t="s">
        <v>25</v>
      </c>
      <c r="BK473" s="217">
        <f>ROUND(I473*H473,2)</f>
        <v>0</v>
      </c>
      <c r="BL473" s="25" t="s">
        <v>120</v>
      </c>
      <c r="BM473" s="25" t="s">
        <v>711</v>
      </c>
    </row>
    <row r="474" spans="2:65" s="1" customFormat="1" ht="40.5">
      <c r="B474" s="43"/>
      <c r="C474" s="65"/>
      <c r="D474" s="218" t="s">
        <v>172</v>
      </c>
      <c r="E474" s="65"/>
      <c r="F474" s="219" t="s">
        <v>712</v>
      </c>
      <c r="G474" s="65"/>
      <c r="H474" s="65"/>
      <c r="I474" s="174"/>
      <c r="J474" s="65"/>
      <c r="K474" s="65"/>
      <c r="L474" s="63"/>
      <c r="M474" s="220"/>
      <c r="N474" s="44"/>
      <c r="O474" s="44"/>
      <c r="P474" s="44"/>
      <c r="Q474" s="44"/>
      <c r="R474" s="44"/>
      <c r="S474" s="44"/>
      <c r="T474" s="80"/>
      <c r="AT474" s="25" t="s">
        <v>172</v>
      </c>
      <c r="AU474" s="25" t="s">
        <v>92</v>
      </c>
    </row>
    <row r="475" spans="2:65" s="1" customFormat="1" ht="175.5">
      <c r="B475" s="43"/>
      <c r="C475" s="65"/>
      <c r="D475" s="218" t="s">
        <v>174</v>
      </c>
      <c r="E475" s="65"/>
      <c r="F475" s="221" t="s">
        <v>353</v>
      </c>
      <c r="G475" s="65"/>
      <c r="H475" s="65"/>
      <c r="I475" s="174"/>
      <c r="J475" s="65"/>
      <c r="K475" s="65"/>
      <c r="L475" s="63"/>
      <c r="M475" s="220"/>
      <c r="N475" s="44"/>
      <c r="O475" s="44"/>
      <c r="P475" s="44"/>
      <c r="Q475" s="44"/>
      <c r="R475" s="44"/>
      <c r="S475" s="44"/>
      <c r="T475" s="80"/>
      <c r="AT475" s="25" t="s">
        <v>174</v>
      </c>
      <c r="AU475" s="25" t="s">
        <v>92</v>
      </c>
    </row>
    <row r="476" spans="2:65" s="12" customFormat="1" ht="13.5">
      <c r="B476" s="222"/>
      <c r="C476" s="223"/>
      <c r="D476" s="218" t="s">
        <v>176</v>
      </c>
      <c r="E476" s="224" t="s">
        <v>50</v>
      </c>
      <c r="F476" s="225" t="s">
        <v>276</v>
      </c>
      <c r="G476" s="223"/>
      <c r="H476" s="226" t="s">
        <v>50</v>
      </c>
      <c r="I476" s="227"/>
      <c r="J476" s="223"/>
      <c r="K476" s="223"/>
      <c r="L476" s="228"/>
      <c r="M476" s="229"/>
      <c r="N476" s="230"/>
      <c r="O476" s="230"/>
      <c r="P476" s="230"/>
      <c r="Q476" s="230"/>
      <c r="R476" s="230"/>
      <c r="S476" s="230"/>
      <c r="T476" s="231"/>
      <c r="AT476" s="232" t="s">
        <v>176</v>
      </c>
      <c r="AU476" s="232" t="s">
        <v>92</v>
      </c>
      <c r="AV476" s="12" t="s">
        <v>25</v>
      </c>
      <c r="AW476" s="12" t="s">
        <v>48</v>
      </c>
      <c r="AX476" s="12" t="s">
        <v>85</v>
      </c>
      <c r="AY476" s="232" t="s">
        <v>163</v>
      </c>
    </row>
    <row r="477" spans="2:65" s="13" customFormat="1" ht="13.5">
      <c r="B477" s="233"/>
      <c r="C477" s="234"/>
      <c r="D477" s="218" t="s">
        <v>176</v>
      </c>
      <c r="E477" s="245" t="s">
        <v>50</v>
      </c>
      <c r="F477" s="246" t="s">
        <v>694</v>
      </c>
      <c r="G477" s="234"/>
      <c r="H477" s="247">
        <v>60</v>
      </c>
      <c r="I477" s="239"/>
      <c r="J477" s="234"/>
      <c r="K477" s="234"/>
      <c r="L477" s="240"/>
      <c r="M477" s="241"/>
      <c r="N477" s="242"/>
      <c r="O477" s="242"/>
      <c r="P477" s="242"/>
      <c r="Q477" s="242"/>
      <c r="R477" s="242"/>
      <c r="S477" s="242"/>
      <c r="T477" s="243"/>
      <c r="AT477" s="244" t="s">
        <v>176</v>
      </c>
      <c r="AU477" s="244" t="s">
        <v>92</v>
      </c>
      <c r="AV477" s="13" t="s">
        <v>92</v>
      </c>
      <c r="AW477" s="13" t="s">
        <v>48</v>
      </c>
      <c r="AX477" s="13" t="s">
        <v>85</v>
      </c>
      <c r="AY477" s="244" t="s">
        <v>163</v>
      </c>
    </row>
    <row r="478" spans="2:65" s="12" customFormat="1" ht="13.5">
      <c r="B478" s="222"/>
      <c r="C478" s="223"/>
      <c r="D478" s="218" t="s">
        <v>176</v>
      </c>
      <c r="E478" s="224" t="s">
        <v>50</v>
      </c>
      <c r="F478" s="225" t="s">
        <v>503</v>
      </c>
      <c r="G478" s="223"/>
      <c r="H478" s="226" t="s">
        <v>50</v>
      </c>
      <c r="I478" s="227"/>
      <c r="J478" s="223"/>
      <c r="K478" s="223"/>
      <c r="L478" s="228"/>
      <c r="M478" s="229"/>
      <c r="N478" s="230"/>
      <c r="O478" s="230"/>
      <c r="P478" s="230"/>
      <c r="Q478" s="230"/>
      <c r="R478" s="230"/>
      <c r="S478" s="230"/>
      <c r="T478" s="231"/>
      <c r="AT478" s="232" t="s">
        <v>176</v>
      </c>
      <c r="AU478" s="232" t="s">
        <v>92</v>
      </c>
      <c r="AV478" s="12" t="s">
        <v>25</v>
      </c>
      <c r="AW478" s="12" t="s">
        <v>48</v>
      </c>
      <c r="AX478" s="12" t="s">
        <v>85</v>
      </c>
      <c r="AY478" s="232" t="s">
        <v>163</v>
      </c>
    </row>
    <row r="479" spans="2:65" s="13" customFormat="1" ht="13.5">
      <c r="B479" s="233"/>
      <c r="C479" s="234"/>
      <c r="D479" s="235" t="s">
        <v>176</v>
      </c>
      <c r="E479" s="236" t="s">
        <v>50</v>
      </c>
      <c r="F479" s="237" t="s">
        <v>740</v>
      </c>
      <c r="G479" s="234"/>
      <c r="H479" s="238">
        <v>72</v>
      </c>
      <c r="I479" s="239"/>
      <c r="J479" s="234"/>
      <c r="K479" s="234"/>
      <c r="L479" s="240"/>
      <c r="M479" s="241"/>
      <c r="N479" s="242"/>
      <c r="O479" s="242"/>
      <c r="P479" s="242"/>
      <c r="Q479" s="242"/>
      <c r="R479" s="242"/>
      <c r="S479" s="242"/>
      <c r="T479" s="243"/>
      <c r="AT479" s="244" t="s">
        <v>176</v>
      </c>
      <c r="AU479" s="244" t="s">
        <v>92</v>
      </c>
      <c r="AV479" s="13" t="s">
        <v>92</v>
      </c>
      <c r="AW479" s="13" t="s">
        <v>48</v>
      </c>
      <c r="AX479" s="13" t="s">
        <v>85</v>
      </c>
      <c r="AY479" s="244" t="s">
        <v>163</v>
      </c>
    </row>
    <row r="480" spans="2:65" s="1" customFormat="1" ht="22.5" customHeight="1">
      <c r="B480" s="43"/>
      <c r="C480" s="206" t="s">
        <v>724</v>
      </c>
      <c r="D480" s="206" t="s">
        <v>166</v>
      </c>
      <c r="E480" s="207" t="s">
        <v>714</v>
      </c>
      <c r="F480" s="208" t="s">
        <v>715</v>
      </c>
      <c r="G480" s="209" t="s">
        <v>198</v>
      </c>
      <c r="H480" s="210">
        <v>132</v>
      </c>
      <c r="I480" s="211"/>
      <c r="J480" s="212">
        <f>ROUND(I480*H480,2)</f>
        <v>0</v>
      </c>
      <c r="K480" s="208" t="s">
        <v>170</v>
      </c>
      <c r="L480" s="63"/>
      <c r="M480" s="213" t="s">
        <v>50</v>
      </c>
      <c r="N480" s="214" t="s">
        <v>56</v>
      </c>
      <c r="O480" s="44"/>
      <c r="P480" s="215">
        <f>O480*H480</f>
        <v>0</v>
      </c>
      <c r="Q480" s="215">
        <v>0</v>
      </c>
      <c r="R480" s="215">
        <f>Q480*H480</f>
        <v>0</v>
      </c>
      <c r="S480" s="215">
        <v>0</v>
      </c>
      <c r="T480" s="216">
        <f>S480*H480</f>
        <v>0</v>
      </c>
      <c r="AR480" s="25" t="s">
        <v>120</v>
      </c>
      <c r="AT480" s="25" t="s">
        <v>166</v>
      </c>
      <c r="AU480" s="25" t="s">
        <v>92</v>
      </c>
      <c r="AY480" s="25" t="s">
        <v>163</v>
      </c>
      <c r="BE480" s="217">
        <f>IF(N480="základní",J480,0)</f>
        <v>0</v>
      </c>
      <c r="BF480" s="217">
        <f>IF(N480="snížená",J480,0)</f>
        <v>0</v>
      </c>
      <c r="BG480" s="217">
        <f>IF(N480="zákl. přenesená",J480,0)</f>
        <v>0</v>
      </c>
      <c r="BH480" s="217">
        <f>IF(N480="sníž. přenesená",J480,0)</f>
        <v>0</v>
      </c>
      <c r="BI480" s="217">
        <f>IF(N480="nulová",J480,0)</f>
        <v>0</v>
      </c>
      <c r="BJ480" s="25" t="s">
        <v>25</v>
      </c>
      <c r="BK480" s="217">
        <f>ROUND(I480*H480,2)</f>
        <v>0</v>
      </c>
      <c r="BL480" s="25" t="s">
        <v>120</v>
      </c>
      <c r="BM480" s="25" t="s">
        <v>716</v>
      </c>
    </row>
    <row r="481" spans="2:65" s="1" customFormat="1" ht="40.5">
      <c r="B481" s="43"/>
      <c r="C481" s="65"/>
      <c r="D481" s="218" t="s">
        <v>172</v>
      </c>
      <c r="E481" s="65"/>
      <c r="F481" s="219" t="s">
        <v>717</v>
      </c>
      <c r="G481" s="65"/>
      <c r="H481" s="65"/>
      <c r="I481" s="174"/>
      <c r="J481" s="65"/>
      <c r="K481" s="65"/>
      <c r="L481" s="63"/>
      <c r="M481" s="220"/>
      <c r="N481" s="44"/>
      <c r="O481" s="44"/>
      <c r="P481" s="44"/>
      <c r="Q481" s="44"/>
      <c r="R481" s="44"/>
      <c r="S481" s="44"/>
      <c r="T481" s="80"/>
      <c r="AT481" s="25" t="s">
        <v>172</v>
      </c>
      <c r="AU481" s="25" t="s">
        <v>92</v>
      </c>
    </row>
    <row r="482" spans="2:65" s="1" customFormat="1" ht="54">
      <c r="B482" s="43"/>
      <c r="C482" s="65"/>
      <c r="D482" s="218" t="s">
        <v>174</v>
      </c>
      <c r="E482" s="65"/>
      <c r="F482" s="221" t="s">
        <v>718</v>
      </c>
      <c r="G482" s="65"/>
      <c r="H482" s="65"/>
      <c r="I482" s="174"/>
      <c r="J482" s="65"/>
      <c r="K482" s="65"/>
      <c r="L482" s="63"/>
      <c r="M482" s="220"/>
      <c r="N482" s="44"/>
      <c r="O482" s="44"/>
      <c r="P482" s="44"/>
      <c r="Q482" s="44"/>
      <c r="R482" s="44"/>
      <c r="S482" s="44"/>
      <c r="T482" s="80"/>
      <c r="AT482" s="25" t="s">
        <v>174</v>
      </c>
      <c r="AU482" s="25" t="s">
        <v>92</v>
      </c>
    </row>
    <row r="483" spans="2:65" s="12" customFormat="1" ht="13.5">
      <c r="B483" s="222"/>
      <c r="C483" s="223"/>
      <c r="D483" s="218" t="s">
        <v>176</v>
      </c>
      <c r="E483" s="224" t="s">
        <v>50</v>
      </c>
      <c r="F483" s="225" t="s">
        <v>276</v>
      </c>
      <c r="G483" s="223"/>
      <c r="H483" s="226" t="s">
        <v>50</v>
      </c>
      <c r="I483" s="227"/>
      <c r="J483" s="223"/>
      <c r="K483" s="223"/>
      <c r="L483" s="228"/>
      <c r="M483" s="229"/>
      <c r="N483" s="230"/>
      <c r="O483" s="230"/>
      <c r="P483" s="230"/>
      <c r="Q483" s="230"/>
      <c r="R483" s="230"/>
      <c r="S483" s="230"/>
      <c r="T483" s="231"/>
      <c r="AT483" s="232" t="s">
        <v>176</v>
      </c>
      <c r="AU483" s="232" t="s">
        <v>92</v>
      </c>
      <c r="AV483" s="12" t="s">
        <v>25</v>
      </c>
      <c r="AW483" s="12" t="s">
        <v>48</v>
      </c>
      <c r="AX483" s="12" t="s">
        <v>85</v>
      </c>
      <c r="AY483" s="232" t="s">
        <v>163</v>
      </c>
    </row>
    <row r="484" spans="2:65" s="13" customFormat="1" ht="13.5">
      <c r="B484" s="233"/>
      <c r="C484" s="234"/>
      <c r="D484" s="218" t="s">
        <v>176</v>
      </c>
      <c r="E484" s="245" t="s">
        <v>50</v>
      </c>
      <c r="F484" s="246" t="s">
        <v>694</v>
      </c>
      <c r="G484" s="234"/>
      <c r="H484" s="247">
        <v>60</v>
      </c>
      <c r="I484" s="239"/>
      <c r="J484" s="234"/>
      <c r="K484" s="234"/>
      <c r="L484" s="240"/>
      <c r="M484" s="241"/>
      <c r="N484" s="242"/>
      <c r="O484" s="242"/>
      <c r="P484" s="242"/>
      <c r="Q484" s="242"/>
      <c r="R484" s="242"/>
      <c r="S484" s="242"/>
      <c r="T484" s="243"/>
      <c r="AT484" s="244" t="s">
        <v>176</v>
      </c>
      <c r="AU484" s="244" t="s">
        <v>92</v>
      </c>
      <c r="AV484" s="13" t="s">
        <v>92</v>
      </c>
      <c r="AW484" s="13" t="s">
        <v>48</v>
      </c>
      <c r="AX484" s="13" t="s">
        <v>85</v>
      </c>
      <c r="AY484" s="244" t="s">
        <v>163</v>
      </c>
    </row>
    <row r="485" spans="2:65" s="12" customFormat="1" ht="13.5">
      <c r="B485" s="222"/>
      <c r="C485" s="223"/>
      <c r="D485" s="218" t="s">
        <v>176</v>
      </c>
      <c r="E485" s="224" t="s">
        <v>50</v>
      </c>
      <c r="F485" s="225" t="s">
        <v>503</v>
      </c>
      <c r="G485" s="223"/>
      <c r="H485" s="226" t="s">
        <v>50</v>
      </c>
      <c r="I485" s="227"/>
      <c r="J485" s="223"/>
      <c r="K485" s="223"/>
      <c r="L485" s="228"/>
      <c r="M485" s="229"/>
      <c r="N485" s="230"/>
      <c r="O485" s="230"/>
      <c r="P485" s="230"/>
      <c r="Q485" s="230"/>
      <c r="R485" s="230"/>
      <c r="S485" s="230"/>
      <c r="T485" s="231"/>
      <c r="AT485" s="232" t="s">
        <v>176</v>
      </c>
      <c r="AU485" s="232" t="s">
        <v>92</v>
      </c>
      <c r="AV485" s="12" t="s">
        <v>25</v>
      </c>
      <c r="AW485" s="12" t="s">
        <v>48</v>
      </c>
      <c r="AX485" s="12" t="s">
        <v>85</v>
      </c>
      <c r="AY485" s="232" t="s">
        <v>163</v>
      </c>
    </row>
    <row r="486" spans="2:65" s="13" customFormat="1" ht="13.5">
      <c r="B486" s="233"/>
      <c r="C486" s="234"/>
      <c r="D486" s="235" t="s">
        <v>176</v>
      </c>
      <c r="E486" s="236" t="s">
        <v>50</v>
      </c>
      <c r="F486" s="237" t="s">
        <v>740</v>
      </c>
      <c r="G486" s="234"/>
      <c r="H486" s="238">
        <v>72</v>
      </c>
      <c r="I486" s="239"/>
      <c r="J486" s="234"/>
      <c r="K486" s="234"/>
      <c r="L486" s="240"/>
      <c r="M486" s="241"/>
      <c r="N486" s="242"/>
      <c r="O486" s="242"/>
      <c r="P486" s="242"/>
      <c r="Q486" s="242"/>
      <c r="R486" s="242"/>
      <c r="S486" s="242"/>
      <c r="T486" s="243"/>
      <c r="AT486" s="244" t="s">
        <v>176</v>
      </c>
      <c r="AU486" s="244" t="s">
        <v>92</v>
      </c>
      <c r="AV486" s="13" t="s">
        <v>92</v>
      </c>
      <c r="AW486" s="13" t="s">
        <v>48</v>
      </c>
      <c r="AX486" s="13" t="s">
        <v>85</v>
      </c>
      <c r="AY486" s="244" t="s">
        <v>163</v>
      </c>
    </row>
    <row r="487" spans="2:65" s="1" customFormat="1" ht="22.5" customHeight="1">
      <c r="B487" s="43"/>
      <c r="C487" s="206" t="s">
        <v>728</v>
      </c>
      <c r="D487" s="206" t="s">
        <v>166</v>
      </c>
      <c r="E487" s="207" t="s">
        <v>720</v>
      </c>
      <c r="F487" s="208" t="s">
        <v>721</v>
      </c>
      <c r="G487" s="209" t="s">
        <v>198</v>
      </c>
      <c r="H487" s="210">
        <v>36</v>
      </c>
      <c r="I487" s="211"/>
      <c r="J487" s="212">
        <f>ROUND(I487*H487,2)</f>
        <v>0</v>
      </c>
      <c r="K487" s="208" t="s">
        <v>170</v>
      </c>
      <c r="L487" s="63"/>
      <c r="M487" s="213" t="s">
        <v>50</v>
      </c>
      <c r="N487" s="214" t="s">
        <v>56</v>
      </c>
      <c r="O487" s="44"/>
      <c r="P487" s="215">
        <f>O487*H487</f>
        <v>0</v>
      </c>
      <c r="Q487" s="215">
        <v>0</v>
      </c>
      <c r="R487" s="215">
        <f>Q487*H487</f>
        <v>0</v>
      </c>
      <c r="S487" s="215">
        <v>0</v>
      </c>
      <c r="T487" s="216">
        <f>S487*H487</f>
        <v>0</v>
      </c>
      <c r="AR487" s="25" t="s">
        <v>120</v>
      </c>
      <c r="AT487" s="25" t="s">
        <v>166</v>
      </c>
      <c r="AU487" s="25" t="s">
        <v>92</v>
      </c>
      <c r="AY487" s="25" t="s">
        <v>163</v>
      </c>
      <c r="BE487" s="217">
        <f>IF(N487="základní",J487,0)</f>
        <v>0</v>
      </c>
      <c r="BF487" s="217">
        <f>IF(N487="snížená",J487,0)</f>
        <v>0</v>
      </c>
      <c r="BG487" s="217">
        <f>IF(N487="zákl. přenesená",J487,0)</f>
        <v>0</v>
      </c>
      <c r="BH487" s="217">
        <f>IF(N487="sníž. přenesená",J487,0)</f>
        <v>0</v>
      </c>
      <c r="BI487" s="217">
        <f>IF(N487="nulová",J487,0)</f>
        <v>0</v>
      </c>
      <c r="BJ487" s="25" t="s">
        <v>25</v>
      </c>
      <c r="BK487" s="217">
        <f>ROUND(I487*H487,2)</f>
        <v>0</v>
      </c>
      <c r="BL487" s="25" t="s">
        <v>120</v>
      </c>
      <c r="BM487" s="25" t="s">
        <v>722</v>
      </c>
    </row>
    <row r="488" spans="2:65" s="1" customFormat="1" ht="40.5">
      <c r="B488" s="43"/>
      <c r="C488" s="65"/>
      <c r="D488" s="218" t="s">
        <v>172</v>
      </c>
      <c r="E488" s="65"/>
      <c r="F488" s="219" t="s">
        <v>723</v>
      </c>
      <c r="G488" s="65"/>
      <c r="H488" s="65"/>
      <c r="I488" s="174"/>
      <c r="J488" s="65"/>
      <c r="K488" s="65"/>
      <c r="L488" s="63"/>
      <c r="M488" s="220"/>
      <c r="N488" s="44"/>
      <c r="O488" s="44"/>
      <c r="P488" s="44"/>
      <c r="Q488" s="44"/>
      <c r="R488" s="44"/>
      <c r="S488" s="44"/>
      <c r="T488" s="80"/>
      <c r="AT488" s="25" t="s">
        <v>172</v>
      </c>
      <c r="AU488" s="25" t="s">
        <v>92</v>
      </c>
    </row>
    <row r="489" spans="2:65" s="1" customFormat="1" ht="67.5">
      <c r="B489" s="43"/>
      <c r="C489" s="65"/>
      <c r="D489" s="218" t="s">
        <v>174</v>
      </c>
      <c r="E489" s="65"/>
      <c r="F489" s="221" t="s">
        <v>389</v>
      </c>
      <c r="G489" s="65"/>
      <c r="H489" s="65"/>
      <c r="I489" s="174"/>
      <c r="J489" s="65"/>
      <c r="K489" s="65"/>
      <c r="L489" s="63"/>
      <c r="M489" s="220"/>
      <c r="N489" s="44"/>
      <c r="O489" s="44"/>
      <c r="P489" s="44"/>
      <c r="Q489" s="44"/>
      <c r="R489" s="44"/>
      <c r="S489" s="44"/>
      <c r="T489" s="80"/>
      <c r="AT489" s="25" t="s">
        <v>174</v>
      </c>
      <c r="AU489" s="25" t="s">
        <v>92</v>
      </c>
    </row>
    <row r="490" spans="2:65" s="12" customFormat="1" ht="13.5">
      <c r="B490" s="222"/>
      <c r="C490" s="223"/>
      <c r="D490" s="218" t="s">
        <v>176</v>
      </c>
      <c r="E490" s="224" t="s">
        <v>50</v>
      </c>
      <c r="F490" s="225" t="s">
        <v>278</v>
      </c>
      <c r="G490" s="223"/>
      <c r="H490" s="226" t="s">
        <v>50</v>
      </c>
      <c r="I490" s="227"/>
      <c r="J490" s="223"/>
      <c r="K490" s="223"/>
      <c r="L490" s="228"/>
      <c r="M490" s="229"/>
      <c r="N490" s="230"/>
      <c r="O490" s="230"/>
      <c r="P490" s="230"/>
      <c r="Q490" s="230"/>
      <c r="R490" s="230"/>
      <c r="S490" s="230"/>
      <c r="T490" s="231"/>
      <c r="AT490" s="232" t="s">
        <v>176</v>
      </c>
      <c r="AU490" s="232" t="s">
        <v>92</v>
      </c>
      <c r="AV490" s="12" t="s">
        <v>25</v>
      </c>
      <c r="AW490" s="12" t="s">
        <v>48</v>
      </c>
      <c r="AX490" s="12" t="s">
        <v>85</v>
      </c>
      <c r="AY490" s="232" t="s">
        <v>163</v>
      </c>
    </row>
    <row r="491" spans="2:65" s="13" customFormat="1" ht="13.5">
      <c r="B491" s="233"/>
      <c r="C491" s="234"/>
      <c r="D491" s="218" t="s">
        <v>176</v>
      </c>
      <c r="E491" s="245" t="s">
        <v>50</v>
      </c>
      <c r="F491" s="246" t="s">
        <v>120</v>
      </c>
      <c r="G491" s="234"/>
      <c r="H491" s="247">
        <v>4</v>
      </c>
      <c r="I491" s="239"/>
      <c r="J491" s="234"/>
      <c r="K491" s="234"/>
      <c r="L491" s="240"/>
      <c r="M491" s="241"/>
      <c r="N491" s="242"/>
      <c r="O491" s="242"/>
      <c r="P491" s="242"/>
      <c r="Q491" s="242"/>
      <c r="R491" s="242"/>
      <c r="S491" s="242"/>
      <c r="T491" s="243"/>
      <c r="AT491" s="244" t="s">
        <v>176</v>
      </c>
      <c r="AU491" s="244" t="s">
        <v>92</v>
      </c>
      <c r="AV491" s="13" t="s">
        <v>92</v>
      </c>
      <c r="AW491" s="13" t="s">
        <v>48</v>
      </c>
      <c r="AX491" s="13" t="s">
        <v>85</v>
      </c>
      <c r="AY491" s="244" t="s">
        <v>163</v>
      </c>
    </row>
    <row r="492" spans="2:65" s="12" customFormat="1" ht="13.5">
      <c r="B492" s="222"/>
      <c r="C492" s="223"/>
      <c r="D492" s="218" t="s">
        <v>176</v>
      </c>
      <c r="E492" s="224" t="s">
        <v>50</v>
      </c>
      <c r="F492" s="225" t="s">
        <v>283</v>
      </c>
      <c r="G492" s="223"/>
      <c r="H492" s="226" t="s">
        <v>50</v>
      </c>
      <c r="I492" s="227"/>
      <c r="J492" s="223"/>
      <c r="K492" s="223"/>
      <c r="L492" s="228"/>
      <c r="M492" s="229"/>
      <c r="N492" s="230"/>
      <c r="O492" s="230"/>
      <c r="P492" s="230"/>
      <c r="Q492" s="230"/>
      <c r="R492" s="230"/>
      <c r="S492" s="230"/>
      <c r="T492" s="231"/>
      <c r="AT492" s="232" t="s">
        <v>176</v>
      </c>
      <c r="AU492" s="232" t="s">
        <v>92</v>
      </c>
      <c r="AV492" s="12" t="s">
        <v>25</v>
      </c>
      <c r="AW492" s="12" t="s">
        <v>48</v>
      </c>
      <c r="AX492" s="12" t="s">
        <v>85</v>
      </c>
      <c r="AY492" s="232" t="s">
        <v>163</v>
      </c>
    </row>
    <row r="493" spans="2:65" s="13" customFormat="1" ht="13.5">
      <c r="B493" s="233"/>
      <c r="C493" s="234"/>
      <c r="D493" s="218" t="s">
        <v>176</v>
      </c>
      <c r="E493" s="245" t="s">
        <v>50</v>
      </c>
      <c r="F493" s="246" t="s">
        <v>269</v>
      </c>
      <c r="G493" s="234"/>
      <c r="H493" s="247">
        <v>16</v>
      </c>
      <c r="I493" s="239"/>
      <c r="J493" s="234"/>
      <c r="K493" s="234"/>
      <c r="L493" s="240"/>
      <c r="M493" s="241"/>
      <c r="N493" s="242"/>
      <c r="O493" s="242"/>
      <c r="P493" s="242"/>
      <c r="Q493" s="242"/>
      <c r="R493" s="242"/>
      <c r="S493" s="242"/>
      <c r="T493" s="243"/>
      <c r="AT493" s="244" t="s">
        <v>176</v>
      </c>
      <c r="AU493" s="244" t="s">
        <v>92</v>
      </c>
      <c r="AV493" s="13" t="s">
        <v>92</v>
      </c>
      <c r="AW493" s="13" t="s">
        <v>48</v>
      </c>
      <c r="AX493" s="13" t="s">
        <v>85</v>
      </c>
      <c r="AY493" s="244" t="s">
        <v>163</v>
      </c>
    </row>
    <row r="494" spans="2:65" s="12" customFormat="1" ht="13.5">
      <c r="B494" s="222"/>
      <c r="C494" s="223"/>
      <c r="D494" s="218" t="s">
        <v>176</v>
      </c>
      <c r="E494" s="224" t="s">
        <v>50</v>
      </c>
      <c r="F494" s="225" t="s">
        <v>250</v>
      </c>
      <c r="G494" s="223"/>
      <c r="H494" s="226" t="s">
        <v>50</v>
      </c>
      <c r="I494" s="227"/>
      <c r="J494" s="223"/>
      <c r="K494" s="223"/>
      <c r="L494" s="228"/>
      <c r="M494" s="229"/>
      <c r="N494" s="230"/>
      <c r="O494" s="230"/>
      <c r="P494" s="230"/>
      <c r="Q494" s="230"/>
      <c r="R494" s="230"/>
      <c r="S494" s="230"/>
      <c r="T494" s="231"/>
      <c r="AT494" s="232" t="s">
        <v>176</v>
      </c>
      <c r="AU494" s="232" t="s">
        <v>92</v>
      </c>
      <c r="AV494" s="12" t="s">
        <v>25</v>
      </c>
      <c r="AW494" s="12" t="s">
        <v>48</v>
      </c>
      <c r="AX494" s="12" t="s">
        <v>85</v>
      </c>
      <c r="AY494" s="232" t="s">
        <v>163</v>
      </c>
    </row>
    <row r="495" spans="2:65" s="13" customFormat="1" ht="13.5">
      <c r="B495" s="233"/>
      <c r="C495" s="234"/>
      <c r="D495" s="235" t="s">
        <v>176</v>
      </c>
      <c r="E495" s="236" t="s">
        <v>50</v>
      </c>
      <c r="F495" s="237" t="s">
        <v>269</v>
      </c>
      <c r="G495" s="234"/>
      <c r="H495" s="238">
        <v>16</v>
      </c>
      <c r="I495" s="239"/>
      <c r="J495" s="234"/>
      <c r="K495" s="234"/>
      <c r="L495" s="240"/>
      <c r="M495" s="241"/>
      <c r="N495" s="242"/>
      <c r="O495" s="242"/>
      <c r="P495" s="242"/>
      <c r="Q495" s="242"/>
      <c r="R495" s="242"/>
      <c r="S495" s="242"/>
      <c r="T495" s="243"/>
      <c r="AT495" s="244" t="s">
        <v>176</v>
      </c>
      <c r="AU495" s="244" t="s">
        <v>92</v>
      </c>
      <c r="AV495" s="13" t="s">
        <v>92</v>
      </c>
      <c r="AW495" s="13" t="s">
        <v>48</v>
      </c>
      <c r="AX495" s="13" t="s">
        <v>85</v>
      </c>
      <c r="AY495" s="244" t="s">
        <v>163</v>
      </c>
    </row>
    <row r="496" spans="2:65" s="1" customFormat="1" ht="22.5" customHeight="1">
      <c r="B496" s="43"/>
      <c r="C496" s="206" t="s">
        <v>730</v>
      </c>
      <c r="D496" s="206" t="s">
        <v>166</v>
      </c>
      <c r="E496" s="207" t="s">
        <v>357</v>
      </c>
      <c r="F496" s="208" t="s">
        <v>358</v>
      </c>
      <c r="G496" s="209" t="s">
        <v>198</v>
      </c>
      <c r="H496" s="210">
        <v>43</v>
      </c>
      <c r="I496" s="211"/>
      <c r="J496" s="212">
        <f>ROUND(I496*H496,2)</f>
        <v>0</v>
      </c>
      <c r="K496" s="208" t="s">
        <v>170</v>
      </c>
      <c r="L496" s="63"/>
      <c r="M496" s="213" t="s">
        <v>50</v>
      </c>
      <c r="N496" s="214" t="s">
        <v>56</v>
      </c>
      <c r="O496" s="44"/>
      <c r="P496" s="215">
        <f>O496*H496</f>
        <v>0</v>
      </c>
      <c r="Q496" s="215">
        <v>0</v>
      </c>
      <c r="R496" s="215">
        <f>Q496*H496</f>
        <v>0</v>
      </c>
      <c r="S496" s="215">
        <v>0.185</v>
      </c>
      <c r="T496" s="216">
        <f>S496*H496</f>
        <v>7.9550000000000001</v>
      </c>
      <c r="AR496" s="25" t="s">
        <v>120</v>
      </c>
      <c r="AT496" s="25" t="s">
        <v>166</v>
      </c>
      <c r="AU496" s="25" t="s">
        <v>92</v>
      </c>
      <c r="AY496" s="25" t="s">
        <v>163</v>
      </c>
      <c r="BE496" s="217">
        <f>IF(N496="základní",J496,0)</f>
        <v>0</v>
      </c>
      <c r="BF496" s="217">
        <f>IF(N496="snížená",J496,0)</f>
        <v>0</v>
      </c>
      <c r="BG496" s="217">
        <f>IF(N496="zákl. přenesená",J496,0)</f>
        <v>0</v>
      </c>
      <c r="BH496" s="217">
        <f>IF(N496="sníž. přenesená",J496,0)</f>
        <v>0</v>
      </c>
      <c r="BI496" s="217">
        <f>IF(N496="nulová",J496,0)</f>
        <v>0</v>
      </c>
      <c r="BJ496" s="25" t="s">
        <v>25</v>
      </c>
      <c r="BK496" s="217">
        <f>ROUND(I496*H496,2)</f>
        <v>0</v>
      </c>
      <c r="BL496" s="25" t="s">
        <v>120</v>
      </c>
      <c r="BM496" s="25" t="s">
        <v>725</v>
      </c>
    </row>
    <row r="497" spans="2:65" s="1" customFormat="1" ht="40.5">
      <c r="B497" s="43"/>
      <c r="C497" s="65"/>
      <c r="D497" s="218" t="s">
        <v>172</v>
      </c>
      <c r="E497" s="65"/>
      <c r="F497" s="219" t="s">
        <v>360</v>
      </c>
      <c r="G497" s="65"/>
      <c r="H497" s="65"/>
      <c r="I497" s="174"/>
      <c r="J497" s="65"/>
      <c r="K497" s="65"/>
      <c r="L497" s="63"/>
      <c r="M497" s="220"/>
      <c r="N497" s="44"/>
      <c r="O497" s="44"/>
      <c r="P497" s="44"/>
      <c r="Q497" s="44"/>
      <c r="R497" s="44"/>
      <c r="S497" s="44"/>
      <c r="T497" s="80"/>
      <c r="AT497" s="25" t="s">
        <v>172</v>
      </c>
      <c r="AU497" s="25" t="s">
        <v>92</v>
      </c>
    </row>
    <row r="498" spans="2:65" s="1" customFormat="1" ht="256.5">
      <c r="B498" s="43"/>
      <c r="C498" s="65"/>
      <c r="D498" s="218" t="s">
        <v>174</v>
      </c>
      <c r="E498" s="65"/>
      <c r="F498" s="221" t="s">
        <v>361</v>
      </c>
      <c r="G498" s="65"/>
      <c r="H498" s="65"/>
      <c r="I498" s="174"/>
      <c r="J498" s="65"/>
      <c r="K498" s="65"/>
      <c r="L498" s="63"/>
      <c r="M498" s="220"/>
      <c r="N498" s="44"/>
      <c r="O498" s="44"/>
      <c r="P498" s="44"/>
      <c r="Q498" s="44"/>
      <c r="R498" s="44"/>
      <c r="S498" s="44"/>
      <c r="T498" s="80"/>
      <c r="AT498" s="25" t="s">
        <v>174</v>
      </c>
      <c r="AU498" s="25" t="s">
        <v>92</v>
      </c>
    </row>
    <row r="499" spans="2:65" s="12" customFormat="1" ht="13.5">
      <c r="B499" s="222"/>
      <c r="C499" s="223"/>
      <c r="D499" s="218" t="s">
        <v>176</v>
      </c>
      <c r="E499" s="224" t="s">
        <v>50</v>
      </c>
      <c r="F499" s="225" t="s">
        <v>380</v>
      </c>
      <c r="G499" s="223"/>
      <c r="H499" s="226" t="s">
        <v>50</v>
      </c>
      <c r="I499" s="227"/>
      <c r="J499" s="223"/>
      <c r="K499" s="223"/>
      <c r="L499" s="228"/>
      <c r="M499" s="229"/>
      <c r="N499" s="230"/>
      <c r="O499" s="230"/>
      <c r="P499" s="230"/>
      <c r="Q499" s="230"/>
      <c r="R499" s="230"/>
      <c r="S499" s="230"/>
      <c r="T499" s="231"/>
      <c r="AT499" s="232" t="s">
        <v>176</v>
      </c>
      <c r="AU499" s="232" t="s">
        <v>92</v>
      </c>
      <c r="AV499" s="12" t="s">
        <v>25</v>
      </c>
      <c r="AW499" s="12" t="s">
        <v>48</v>
      </c>
      <c r="AX499" s="12" t="s">
        <v>85</v>
      </c>
      <c r="AY499" s="232" t="s">
        <v>163</v>
      </c>
    </row>
    <row r="500" spans="2:65" s="13" customFormat="1" ht="13.5">
      <c r="B500" s="233"/>
      <c r="C500" s="234"/>
      <c r="D500" s="218" t="s">
        <v>176</v>
      </c>
      <c r="E500" s="245" t="s">
        <v>50</v>
      </c>
      <c r="F500" s="246" t="s">
        <v>946</v>
      </c>
      <c r="G500" s="234"/>
      <c r="H500" s="247">
        <v>2.4</v>
      </c>
      <c r="I500" s="239"/>
      <c r="J500" s="234"/>
      <c r="K500" s="234"/>
      <c r="L500" s="240"/>
      <c r="M500" s="241"/>
      <c r="N500" s="242"/>
      <c r="O500" s="242"/>
      <c r="P500" s="242"/>
      <c r="Q500" s="242"/>
      <c r="R500" s="242"/>
      <c r="S500" s="242"/>
      <c r="T500" s="243"/>
      <c r="AT500" s="244" t="s">
        <v>176</v>
      </c>
      <c r="AU500" s="244" t="s">
        <v>92</v>
      </c>
      <c r="AV500" s="13" t="s">
        <v>92</v>
      </c>
      <c r="AW500" s="13" t="s">
        <v>48</v>
      </c>
      <c r="AX500" s="13" t="s">
        <v>85</v>
      </c>
      <c r="AY500" s="244" t="s">
        <v>163</v>
      </c>
    </row>
    <row r="501" spans="2:65" s="12" customFormat="1" ht="13.5">
      <c r="B501" s="222"/>
      <c r="C501" s="223"/>
      <c r="D501" s="218" t="s">
        <v>176</v>
      </c>
      <c r="E501" s="224" t="s">
        <v>50</v>
      </c>
      <c r="F501" s="225" t="s">
        <v>382</v>
      </c>
      <c r="G501" s="223"/>
      <c r="H501" s="226" t="s">
        <v>50</v>
      </c>
      <c r="I501" s="227"/>
      <c r="J501" s="223"/>
      <c r="K501" s="223"/>
      <c r="L501" s="228"/>
      <c r="M501" s="229"/>
      <c r="N501" s="230"/>
      <c r="O501" s="230"/>
      <c r="P501" s="230"/>
      <c r="Q501" s="230"/>
      <c r="R501" s="230"/>
      <c r="S501" s="230"/>
      <c r="T501" s="231"/>
      <c r="AT501" s="232" t="s">
        <v>176</v>
      </c>
      <c r="AU501" s="232" t="s">
        <v>92</v>
      </c>
      <c r="AV501" s="12" t="s">
        <v>25</v>
      </c>
      <c r="AW501" s="12" t="s">
        <v>48</v>
      </c>
      <c r="AX501" s="12" t="s">
        <v>85</v>
      </c>
      <c r="AY501" s="232" t="s">
        <v>163</v>
      </c>
    </row>
    <row r="502" spans="2:65" s="13" customFormat="1" ht="13.5">
      <c r="B502" s="233"/>
      <c r="C502" s="234"/>
      <c r="D502" s="218" t="s">
        <v>176</v>
      </c>
      <c r="E502" s="245" t="s">
        <v>50</v>
      </c>
      <c r="F502" s="246" t="s">
        <v>281</v>
      </c>
      <c r="G502" s="234"/>
      <c r="H502" s="247">
        <v>37</v>
      </c>
      <c r="I502" s="239"/>
      <c r="J502" s="234"/>
      <c r="K502" s="234"/>
      <c r="L502" s="240"/>
      <c r="M502" s="241"/>
      <c r="N502" s="242"/>
      <c r="O502" s="242"/>
      <c r="P502" s="242"/>
      <c r="Q502" s="242"/>
      <c r="R502" s="242"/>
      <c r="S502" s="242"/>
      <c r="T502" s="243"/>
      <c r="AT502" s="244" t="s">
        <v>176</v>
      </c>
      <c r="AU502" s="244" t="s">
        <v>92</v>
      </c>
      <c r="AV502" s="13" t="s">
        <v>92</v>
      </c>
      <c r="AW502" s="13" t="s">
        <v>48</v>
      </c>
      <c r="AX502" s="13" t="s">
        <v>85</v>
      </c>
      <c r="AY502" s="244" t="s">
        <v>163</v>
      </c>
    </row>
    <row r="503" spans="2:65" s="12" customFormat="1" ht="13.5">
      <c r="B503" s="222"/>
      <c r="C503" s="223"/>
      <c r="D503" s="218" t="s">
        <v>176</v>
      </c>
      <c r="E503" s="224" t="s">
        <v>50</v>
      </c>
      <c r="F503" s="225" t="s">
        <v>202</v>
      </c>
      <c r="G503" s="223"/>
      <c r="H503" s="226" t="s">
        <v>50</v>
      </c>
      <c r="I503" s="227"/>
      <c r="J503" s="223"/>
      <c r="K503" s="223"/>
      <c r="L503" s="228"/>
      <c r="M503" s="229"/>
      <c r="N503" s="230"/>
      <c r="O503" s="230"/>
      <c r="P503" s="230"/>
      <c r="Q503" s="230"/>
      <c r="R503" s="230"/>
      <c r="S503" s="230"/>
      <c r="T503" s="231"/>
      <c r="AT503" s="232" t="s">
        <v>176</v>
      </c>
      <c r="AU503" s="232" t="s">
        <v>92</v>
      </c>
      <c r="AV503" s="12" t="s">
        <v>25</v>
      </c>
      <c r="AW503" s="12" t="s">
        <v>48</v>
      </c>
      <c r="AX503" s="12" t="s">
        <v>85</v>
      </c>
      <c r="AY503" s="232" t="s">
        <v>163</v>
      </c>
    </row>
    <row r="504" spans="2:65" s="13" customFormat="1" ht="13.5">
      <c r="B504" s="233"/>
      <c r="C504" s="234"/>
      <c r="D504" s="235" t="s">
        <v>176</v>
      </c>
      <c r="E504" s="236" t="s">
        <v>50</v>
      </c>
      <c r="F504" s="237" t="s">
        <v>947</v>
      </c>
      <c r="G504" s="234"/>
      <c r="H504" s="238">
        <v>3.6</v>
      </c>
      <c r="I504" s="239"/>
      <c r="J504" s="234"/>
      <c r="K504" s="234"/>
      <c r="L504" s="240"/>
      <c r="M504" s="241"/>
      <c r="N504" s="242"/>
      <c r="O504" s="242"/>
      <c r="P504" s="242"/>
      <c r="Q504" s="242"/>
      <c r="R504" s="242"/>
      <c r="S504" s="242"/>
      <c r="T504" s="243"/>
      <c r="AT504" s="244" t="s">
        <v>176</v>
      </c>
      <c r="AU504" s="244" t="s">
        <v>92</v>
      </c>
      <c r="AV504" s="13" t="s">
        <v>92</v>
      </c>
      <c r="AW504" s="13" t="s">
        <v>48</v>
      </c>
      <c r="AX504" s="13" t="s">
        <v>85</v>
      </c>
      <c r="AY504" s="244" t="s">
        <v>163</v>
      </c>
    </row>
    <row r="505" spans="2:65" s="1" customFormat="1" ht="22.5" customHeight="1">
      <c r="B505" s="43"/>
      <c r="C505" s="206" t="s">
        <v>735</v>
      </c>
      <c r="D505" s="206" t="s">
        <v>166</v>
      </c>
      <c r="E505" s="207" t="s">
        <v>369</v>
      </c>
      <c r="F505" s="208" t="s">
        <v>370</v>
      </c>
      <c r="G505" s="209" t="s">
        <v>272</v>
      </c>
      <c r="H505" s="210">
        <v>12</v>
      </c>
      <c r="I505" s="211"/>
      <c r="J505" s="212">
        <f>ROUND(I505*H505,2)</f>
        <v>0</v>
      </c>
      <c r="K505" s="208" t="s">
        <v>170</v>
      </c>
      <c r="L505" s="63"/>
      <c r="M505" s="213" t="s">
        <v>50</v>
      </c>
      <c r="N505" s="214" t="s">
        <v>56</v>
      </c>
      <c r="O505" s="44"/>
      <c r="P505" s="215">
        <f>O505*H505</f>
        <v>0</v>
      </c>
      <c r="Q505" s="215">
        <v>0</v>
      </c>
      <c r="R505" s="215">
        <f>Q505*H505</f>
        <v>0</v>
      </c>
      <c r="S505" s="215">
        <v>0.20499999999999999</v>
      </c>
      <c r="T505" s="216">
        <f>S505*H505</f>
        <v>2.46</v>
      </c>
      <c r="AR505" s="25" t="s">
        <v>120</v>
      </c>
      <c r="AT505" s="25" t="s">
        <v>166</v>
      </c>
      <c r="AU505" s="25" t="s">
        <v>92</v>
      </c>
      <c r="AY505" s="25" t="s">
        <v>163</v>
      </c>
      <c r="BE505" s="217">
        <f>IF(N505="základní",J505,0)</f>
        <v>0</v>
      </c>
      <c r="BF505" s="217">
        <f>IF(N505="snížená",J505,0)</f>
        <v>0</v>
      </c>
      <c r="BG505" s="217">
        <f>IF(N505="zákl. přenesená",J505,0)</f>
        <v>0</v>
      </c>
      <c r="BH505" s="217">
        <f>IF(N505="sníž. přenesená",J505,0)</f>
        <v>0</v>
      </c>
      <c r="BI505" s="217">
        <f>IF(N505="nulová",J505,0)</f>
        <v>0</v>
      </c>
      <c r="BJ505" s="25" t="s">
        <v>25</v>
      </c>
      <c r="BK505" s="217">
        <f>ROUND(I505*H505,2)</f>
        <v>0</v>
      </c>
      <c r="BL505" s="25" t="s">
        <v>120</v>
      </c>
      <c r="BM505" s="25" t="s">
        <v>371</v>
      </c>
    </row>
    <row r="506" spans="2:65" s="1" customFormat="1" ht="27">
      <c r="B506" s="43"/>
      <c r="C506" s="65"/>
      <c r="D506" s="218" t="s">
        <v>172</v>
      </c>
      <c r="E506" s="65"/>
      <c r="F506" s="219" t="s">
        <v>372</v>
      </c>
      <c r="G506" s="65"/>
      <c r="H506" s="65"/>
      <c r="I506" s="174"/>
      <c r="J506" s="65"/>
      <c r="K506" s="65"/>
      <c r="L506" s="63"/>
      <c r="M506" s="220"/>
      <c r="N506" s="44"/>
      <c r="O506" s="44"/>
      <c r="P506" s="44"/>
      <c r="Q506" s="44"/>
      <c r="R506" s="44"/>
      <c r="S506" s="44"/>
      <c r="T506" s="80"/>
      <c r="AT506" s="25" t="s">
        <v>172</v>
      </c>
      <c r="AU506" s="25" t="s">
        <v>92</v>
      </c>
    </row>
    <row r="507" spans="2:65" s="1" customFormat="1" ht="148.5">
      <c r="B507" s="43"/>
      <c r="C507" s="65"/>
      <c r="D507" s="218" t="s">
        <v>174</v>
      </c>
      <c r="E507" s="65"/>
      <c r="F507" s="221" t="s">
        <v>373</v>
      </c>
      <c r="G507" s="65"/>
      <c r="H507" s="65"/>
      <c r="I507" s="174"/>
      <c r="J507" s="65"/>
      <c r="K507" s="65"/>
      <c r="L507" s="63"/>
      <c r="M507" s="220"/>
      <c r="N507" s="44"/>
      <c r="O507" s="44"/>
      <c r="P507" s="44"/>
      <c r="Q507" s="44"/>
      <c r="R507" s="44"/>
      <c r="S507" s="44"/>
      <c r="T507" s="80"/>
      <c r="AT507" s="25" t="s">
        <v>174</v>
      </c>
      <c r="AU507" s="25" t="s">
        <v>92</v>
      </c>
    </row>
    <row r="508" spans="2:65" s="12" customFormat="1" ht="13.5">
      <c r="B508" s="222"/>
      <c r="C508" s="223"/>
      <c r="D508" s="218" t="s">
        <v>176</v>
      </c>
      <c r="E508" s="224" t="s">
        <v>50</v>
      </c>
      <c r="F508" s="225" t="s">
        <v>202</v>
      </c>
      <c r="G508" s="223"/>
      <c r="H508" s="226" t="s">
        <v>50</v>
      </c>
      <c r="I508" s="227"/>
      <c r="J508" s="223"/>
      <c r="K508" s="223"/>
      <c r="L508" s="228"/>
      <c r="M508" s="229"/>
      <c r="N508" s="230"/>
      <c r="O508" s="230"/>
      <c r="P508" s="230"/>
      <c r="Q508" s="230"/>
      <c r="R508" s="230"/>
      <c r="S508" s="230"/>
      <c r="T508" s="231"/>
      <c r="AT508" s="232" t="s">
        <v>176</v>
      </c>
      <c r="AU508" s="232" t="s">
        <v>92</v>
      </c>
      <c r="AV508" s="12" t="s">
        <v>25</v>
      </c>
      <c r="AW508" s="12" t="s">
        <v>48</v>
      </c>
      <c r="AX508" s="12" t="s">
        <v>85</v>
      </c>
      <c r="AY508" s="232" t="s">
        <v>163</v>
      </c>
    </row>
    <row r="509" spans="2:65" s="13" customFormat="1" ht="13.5">
      <c r="B509" s="233"/>
      <c r="C509" s="234"/>
      <c r="D509" s="235" t="s">
        <v>176</v>
      </c>
      <c r="E509" s="236" t="s">
        <v>50</v>
      </c>
      <c r="F509" s="237" t="s">
        <v>245</v>
      </c>
      <c r="G509" s="234"/>
      <c r="H509" s="238">
        <v>12</v>
      </c>
      <c r="I509" s="239"/>
      <c r="J509" s="234"/>
      <c r="K509" s="234"/>
      <c r="L509" s="240"/>
      <c r="M509" s="241"/>
      <c r="N509" s="242"/>
      <c r="O509" s="242"/>
      <c r="P509" s="242"/>
      <c r="Q509" s="242"/>
      <c r="R509" s="242"/>
      <c r="S509" s="242"/>
      <c r="T509" s="243"/>
      <c r="AT509" s="244" t="s">
        <v>176</v>
      </c>
      <c r="AU509" s="244" t="s">
        <v>92</v>
      </c>
      <c r="AV509" s="13" t="s">
        <v>92</v>
      </c>
      <c r="AW509" s="13" t="s">
        <v>48</v>
      </c>
      <c r="AX509" s="13" t="s">
        <v>85</v>
      </c>
      <c r="AY509" s="244" t="s">
        <v>163</v>
      </c>
    </row>
    <row r="510" spans="2:65" s="1" customFormat="1" ht="22.5" customHeight="1">
      <c r="B510" s="43"/>
      <c r="C510" s="206" t="s">
        <v>729</v>
      </c>
      <c r="D510" s="206" t="s">
        <v>166</v>
      </c>
      <c r="E510" s="207" t="s">
        <v>948</v>
      </c>
      <c r="F510" s="208" t="s">
        <v>949</v>
      </c>
      <c r="G510" s="209" t="s">
        <v>272</v>
      </c>
      <c r="H510" s="210">
        <v>4</v>
      </c>
      <c r="I510" s="211"/>
      <c r="J510" s="212">
        <f>ROUND(I510*H510,2)</f>
        <v>0</v>
      </c>
      <c r="K510" s="208" t="s">
        <v>50</v>
      </c>
      <c r="L510" s="63"/>
      <c r="M510" s="213" t="s">
        <v>50</v>
      </c>
      <c r="N510" s="214" t="s">
        <v>56</v>
      </c>
      <c r="O510" s="44"/>
      <c r="P510" s="215">
        <f>O510*H510</f>
        <v>0</v>
      </c>
      <c r="Q510" s="215">
        <v>0</v>
      </c>
      <c r="R510" s="215">
        <f>Q510*H510</f>
        <v>0</v>
      </c>
      <c r="S510" s="215">
        <v>0.08</v>
      </c>
      <c r="T510" s="216">
        <f>S510*H510</f>
        <v>0.32</v>
      </c>
      <c r="AR510" s="25" t="s">
        <v>120</v>
      </c>
      <c r="AT510" s="25" t="s">
        <v>166</v>
      </c>
      <c r="AU510" s="25" t="s">
        <v>92</v>
      </c>
      <c r="AY510" s="25" t="s">
        <v>163</v>
      </c>
      <c r="BE510" s="217">
        <f>IF(N510="základní",J510,0)</f>
        <v>0</v>
      </c>
      <c r="BF510" s="217">
        <f>IF(N510="snížená",J510,0)</f>
        <v>0</v>
      </c>
      <c r="BG510" s="217">
        <f>IF(N510="zákl. přenesená",J510,0)</f>
        <v>0</v>
      </c>
      <c r="BH510" s="217">
        <f>IF(N510="sníž. přenesená",J510,0)</f>
        <v>0</v>
      </c>
      <c r="BI510" s="217">
        <f>IF(N510="nulová",J510,0)</f>
        <v>0</v>
      </c>
      <c r="BJ510" s="25" t="s">
        <v>25</v>
      </c>
      <c r="BK510" s="217">
        <f>ROUND(I510*H510,2)</f>
        <v>0</v>
      </c>
      <c r="BL510" s="25" t="s">
        <v>120</v>
      </c>
      <c r="BM510" s="25" t="s">
        <v>950</v>
      </c>
    </row>
    <row r="511" spans="2:65" s="1" customFormat="1" ht="13.5">
      <c r="B511" s="43"/>
      <c r="C511" s="65"/>
      <c r="D511" s="218" t="s">
        <v>172</v>
      </c>
      <c r="E511" s="65"/>
      <c r="F511" s="219" t="s">
        <v>951</v>
      </c>
      <c r="G511" s="65"/>
      <c r="H511" s="65"/>
      <c r="I511" s="174"/>
      <c r="J511" s="65"/>
      <c r="K511" s="65"/>
      <c r="L511" s="63"/>
      <c r="M511" s="220"/>
      <c r="N511" s="44"/>
      <c r="O511" s="44"/>
      <c r="P511" s="44"/>
      <c r="Q511" s="44"/>
      <c r="R511" s="44"/>
      <c r="S511" s="44"/>
      <c r="T511" s="80"/>
      <c r="AT511" s="25" t="s">
        <v>172</v>
      </c>
      <c r="AU511" s="25" t="s">
        <v>92</v>
      </c>
    </row>
    <row r="512" spans="2:65" s="12" customFormat="1" ht="13.5">
      <c r="B512" s="222"/>
      <c r="C512" s="223"/>
      <c r="D512" s="218" t="s">
        <v>176</v>
      </c>
      <c r="E512" s="224" t="s">
        <v>50</v>
      </c>
      <c r="F512" s="225" t="s">
        <v>952</v>
      </c>
      <c r="G512" s="223"/>
      <c r="H512" s="226" t="s">
        <v>50</v>
      </c>
      <c r="I512" s="227"/>
      <c r="J512" s="223"/>
      <c r="K512" s="223"/>
      <c r="L512" s="228"/>
      <c r="M512" s="229"/>
      <c r="N512" s="230"/>
      <c r="O512" s="230"/>
      <c r="P512" s="230"/>
      <c r="Q512" s="230"/>
      <c r="R512" s="230"/>
      <c r="S512" s="230"/>
      <c r="T512" s="231"/>
      <c r="AT512" s="232" t="s">
        <v>176</v>
      </c>
      <c r="AU512" s="232" t="s">
        <v>92</v>
      </c>
      <c r="AV512" s="12" t="s">
        <v>25</v>
      </c>
      <c r="AW512" s="12" t="s">
        <v>48</v>
      </c>
      <c r="AX512" s="12" t="s">
        <v>85</v>
      </c>
      <c r="AY512" s="232" t="s">
        <v>163</v>
      </c>
    </row>
    <row r="513" spans="2:65" s="13" customFormat="1" ht="13.5">
      <c r="B513" s="233"/>
      <c r="C513" s="234"/>
      <c r="D513" s="235" t="s">
        <v>176</v>
      </c>
      <c r="E513" s="236" t="s">
        <v>50</v>
      </c>
      <c r="F513" s="237" t="s">
        <v>120</v>
      </c>
      <c r="G513" s="234"/>
      <c r="H513" s="238">
        <v>4</v>
      </c>
      <c r="I513" s="239"/>
      <c r="J513" s="234"/>
      <c r="K513" s="234"/>
      <c r="L513" s="240"/>
      <c r="M513" s="241"/>
      <c r="N513" s="242"/>
      <c r="O513" s="242"/>
      <c r="P513" s="242"/>
      <c r="Q513" s="242"/>
      <c r="R513" s="242"/>
      <c r="S513" s="242"/>
      <c r="T513" s="243"/>
      <c r="AT513" s="244" t="s">
        <v>176</v>
      </c>
      <c r="AU513" s="244" t="s">
        <v>92</v>
      </c>
      <c r="AV513" s="13" t="s">
        <v>92</v>
      </c>
      <c r="AW513" s="13" t="s">
        <v>48</v>
      </c>
      <c r="AX513" s="13" t="s">
        <v>85</v>
      </c>
      <c r="AY513" s="244" t="s">
        <v>163</v>
      </c>
    </row>
    <row r="514" spans="2:65" s="1" customFormat="1" ht="22.5" customHeight="1">
      <c r="B514" s="43"/>
      <c r="C514" s="206" t="s">
        <v>740</v>
      </c>
      <c r="D514" s="206" t="s">
        <v>166</v>
      </c>
      <c r="E514" s="207" t="s">
        <v>953</v>
      </c>
      <c r="F514" s="208" t="s">
        <v>954</v>
      </c>
      <c r="G514" s="209" t="s">
        <v>169</v>
      </c>
      <c r="H514" s="210">
        <v>0.27</v>
      </c>
      <c r="I514" s="211"/>
      <c r="J514" s="212">
        <f>ROUND(I514*H514,2)</f>
        <v>0</v>
      </c>
      <c r="K514" s="208" t="s">
        <v>170</v>
      </c>
      <c r="L514" s="63"/>
      <c r="M514" s="213" t="s">
        <v>50</v>
      </c>
      <c r="N514" s="214" t="s">
        <v>56</v>
      </c>
      <c r="O514" s="44"/>
      <c r="P514" s="215">
        <f>O514*H514</f>
        <v>0</v>
      </c>
      <c r="Q514" s="215">
        <v>0</v>
      </c>
      <c r="R514" s="215">
        <f>Q514*H514</f>
        <v>0</v>
      </c>
      <c r="S514" s="215">
        <v>2</v>
      </c>
      <c r="T514" s="216">
        <f>S514*H514</f>
        <v>0.54</v>
      </c>
      <c r="AR514" s="25" t="s">
        <v>120</v>
      </c>
      <c r="AT514" s="25" t="s">
        <v>166</v>
      </c>
      <c r="AU514" s="25" t="s">
        <v>92</v>
      </c>
      <c r="AY514" s="25" t="s">
        <v>163</v>
      </c>
      <c r="BE514" s="217">
        <f>IF(N514="základní",J514,0)</f>
        <v>0</v>
      </c>
      <c r="BF514" s="217">
        <f>IF(N514="snížená",J514,0)</f>
        <v>0</v>
      </c>
      <c r="BG514" s="217">
        <f>IF(N514="zákl. přenesená",J514,0)</f>
        <v>0</v>
      </c>
      <c r="BH514" s="217">
        <f>IF(N514="sníž. přenesená",J514,0)</f>
        <v>0</v>
      </c>
      <c r="BI514" s="217">
        <f>IF(N514="nulová",J514,0)</f>
        <v>0</v>
      </c>
      <c r="BJ514" s="25" t="s">
        <v>25</v>
      </c>
      <c r="BK514" s="217">
        <f>ROUND(I514*H514,2)</f>
        <v>0</v>
      </c>
      <c r="BL514" s="25" t="s">
        <v>120</v>
      </c>
      <c r="BM514" s="25" t="s">
        <v>955</v>
      </c>
    </row>
    <row r="515" spans="2:65" s="1" customFormat="1" ht="13.5">
      <c r="B515" s="43"/>
      <c r="C515" s="65"/>
      <c r="D515" s="218" t="s">
        <v>172</v>
      </c>
      <c r="E515" s="65"/>
      <c r="F515" s="219" t="s">
        <v>956</v>
      </c>
      <c r="G515" s="65"/>
      <c r="H515" s="65"/>
      <c r="I515" s="174"/>
      <c r="J515" s="65"/>
      <c r="K515" s="65"/>
      <c r="L515" s="63"/>
      <c r="M515" s="220"/>
      <c r="N515" s="44"/>
      <c r="O515" s="44"/>
      <c r="P515" s="44"/>
      <c r="Q515" s="44"/>
      <c r="R515" s="44"/>
      <c r="S515" s="44"/>
      <c r="T515" s="80"/>
      <c r="AT515" s="25" t="s">
        <v>172</v>
      </c>
      <c r="AU515" s="25" t="s">
        <v>92</v>
      </c>
    </row>
    <row r="516" spans="2:65" s="12" customFormat="1" ht="13.5">
      <c r="B516" s="222"/>
      <c r="C516" s="223"/>
      <c r="D516" s="218" t="s">
        <v>176</v>
      </c>
      <c r="E516" s="224" t="s">
        <v>50</v>
      </c>
      <c r="F516" s="225" t="s">
        <v>354</v>
      </c>
      <c r="G516" s="223"/>
      <c r="H516" s="226" t="s">
        <v>50</v>
      </c>
      <c r="I516" s="227"/>
      <c r="J516" s="223"/>
      <c r="K516" s="223"/>
      <c r="L516" s="228"/>
      <c r="M516" s="229"/>
      <c r="N516" s="230"/>
      <c r="O516" s="230"/>
      <c r="P516" s="230"/>
      <c r="Q516" s="230"/>
      <c r="R516" s="230"/>
      <c r="S516" s="230"/>
      <c r="T516" s="231"/>
      <c r="AT516" s="232" t="s">
        <v>176</v>
      </c>
      <c r="AU516" s="232" t="s">
        <v>92</v>
      </c>
      <c r="AV516" s="12" t="s">
        <v>25</v>
      </c>
      <c r="AW516" s="12" t="s">
        <v>48</v>
      </c>
      <c r="AX516" s="12" t="s">
        <v>85</v>
      </c>
      <c r="AY516" s="232" t="s">
        <v>163</v>
      </c>
    </row>
    <row r="517" spans="2:65" s="13" customFormat="1" ht="13.5">
      <c r="B517" s="233"/>
      <c r="C517" s="234"/>
      <c r="D517" s="235" t="s">
        <v>176</v>
      </c>
      <c r="E517" s="236" t="s">
        <v>50</v>
      </c>
      <c r="F517" s="237" t="s">
        <v>957</v>
      </c>
      <c r="G517" s="234"/>
      <c r="H517" s="238">
        <v>0.27</v>
      </c>
      <c r="I517" s="239"/>
      <c r="J517" s="234"/>
      <c r="K517" s="234"/>
      <c r="L517" s="240"/>
      <c r="M517" s="241"/>
      <c r="N517" s="242"/>
      <c r="O517" s="242"/>
      <c r="P517" s="242"/>
      <c r="Q517" s="242"/>
      <c r="R517" s="242"/>
      <c r="S517" s="242"/>
      <c r="T517" s="243"/>
      <c r="AT517" s="244" t="s">
        <v>176</v>
      </c>
      <c r="AU517" s="244" t="s">
        <v>92</v>
      </c>
      <c r="AV517" s="13" t="s">
        <v>92</v>
      </c>
      <c r="AW517" s="13" t="s">
        <v>48</v>
      </c>
      <c r="AX517" s="13" t="s">
        <v>85</v>
      </c>
      <c r="AY517" s="244" t="s">
        <v>163</v>
      </c>
    </row>
    <row r="518" spans="2:65" s="1" customFormat="1" ht="22.5" customHeight="1">
      <c r="B518" s="43"/>
      <c r="C518" s="206" t="s">
        <v>743</v>
      </c>
      <c r="D518" s="206" t="s">
        <v>166</v>
      </c>
      <c r="E518" s="207" t="s">
        <v>398</v>
      </c>
      <c r="F518" s="208" t="s">
        <v>399</v>
      </c>
      <c r="G518" s="209" t="s">
        <v>191</v>
      </c>
      <c r="H518" s="210">
        <v>56.951999999999998</v>
      </c>
      <c r="I518" s="211"/>
      <c r="J518" s="212">
        <f>ROUND(I518*H518,2)</f>
        <v>0</v>
      </c>
      <c r="K518" s="208" t="s">
        <v>170</v>
      </c>
      <c r="L518" s="63"/>
      <c r="M518" s="213" t="s">
        <v>50</v>
      </c>
      <c r="N518" s="214" t="s">
        <v>56</v>
      </c>
      <c r="O518" s="44"/>
      <c r="P518" s="215">
        <f>O518*H518</f>
        <v>0</v>
      </c>
      <c r="Q518" s="215">
        <v>0</v>
      </c>
      <c r="R518" s="215">
        <f>Q518*H518</f>
        <v>0</v>
      </c>
      <c r="S518" s="215">
        <v>0</v>
      </c>
      <c r="T518" s="216">
        <f>S518*H518</f>
        <v>0</v>
      </c>
      <c r="AR518" s="25" t="s">
        <v>120</v>
      </c>
      <c r="AT518" s="25" t="s">
        <v>166</v>
      </c>
      <c r="AU518" s="25" t="s">
        <v>92</v>
      </c>
      <c r="AY518" s="25" t="s">
        <v>163</v>
      </c>
      <c r="BE518" s="217">
        <f>IF(N518="základní",J518,0)</f>
        <v>0</v>
      </c>
      <c r="BF518" s="217">
        <f>IF(N518="snížená",J518,0)</f>
        <v>0</v>
      </c>
      <c r="BG518" s="217">
        <f>IF(N518="zákl. přenesená",J518,0)</f>
        <v>0</v>
      </c>
      <c r="BH518" s="217">
        <f>IF(N518="sníž. přenesená",J518,0)</f>
        <v>0</v>
      </c>
      <c r="BI518" s="217">
        <f>IF(N518="nulová",J518,0)</f>
        <v>0</v>
      </c>
      <c r="BJ518" s="25" t="s">
        <v>25</v>
      </c>
      <c r="BK518" s="217">
        <f>ROUND(I518*H518,2)</f>
        <v>0</v>
      </c>
      <c r="BL518" s="25" t="s">
        <v>120</v>
      </c>
      <c r="BM518" s="25" t="s">
        <v>400</v>
      </c>
    </row>
    <row r="519" spans="2:65" s="1" customFormat="1" ht="13.5">
      <c r="B519" s="43"/>
      <c r="C519" s="65"/>
      <c r="D519" s="218" t="s">
        <v>172</v>
      </c>
      <c r="E519" s="65"/>
      <c r="F519" s="219" t="s">
        <v>401</v>
      </c>
      <c r="G519" s="65"/>
      <c r="H519" s="65"/>
      <c r="I519" s="174"/>
      <c r="J519" s="65"/>
      <c r="K519" s="65"/>
      <c r="L519" s="63"/>
      <c r="M519" s="220"/>
      <c r="N519" s="44"/>
      <c r="O519" s="44"/>
      <c r="P519" s="44"/>
      <c r="Q519" s="44"/>
      <c r="R519" s="44"/>
      <c r="S519" s="44"/>
      <c r="T519" s="80"/>
      <c r="AT519" s="25" t="s">
        <v>172</v>
      </c>
      <c r="AU519" s="25" t="s">
        <v>92</v>
      </c>
    </row>
    <row r="520" spans="2:65" s="1" customFormat="1" ht="40.5">
      <c r="B520" s="43"/>
      <c r="C520" s="65"/>
      <c r="D520" s="218" t="s">
        <v>174</v>
      </c>
      <c r="E520" s="65"/>
      <c r="F520" s="221" t="s">
        <v>402</v>
      </c>
      <c r="G520" s="65"/>
      <c r="H520" s="65"/>
      <c r="I520" s="174"/>
      <c r="J520" s="65"/>
      <c r="K520" s="65"/>
      <c r="L520" s="63"/>
      <c r="M520" s="220"/>
      <c r="N520" s="44"/>
      <c r="O520" s="44"/>
      <c r="P520" s="44"/>
      <c r="Q520" s="44"/>
      <c r="R520" s="44"/>
      <c r="S520" s="44"/>
      <c r="T520" s="80"/>
      <c r="AT520" s="25" t="s">
        <v>174</v>
      </c>
      <c r="AU520" s="25" t="s">
        <v>92</v>
      </c>
    </row>
    <row r="521" spans="2:65" s="12" customFormat="1" ht="13.5">
      <c r="B521" s="222"/>
      <c r="C521" s="223"/>
      <c r="D521" s="218" t="s">
        <v>176</v>
      </c>
      <c r="E521" s="224" t="s">
        <v>50</v>
      </c>
      <c r="F521" s="225" t="s">
        <v>939</v>
      </c>
      <c r="G521" s="223"/>
      <c r="H521" s="226" t="s">
        <v>50</v>
      </c>
      <c r="I521" s="227"/>
      <c r="J521" s="223"/>
      <c r="K521" s="223"/>
      <c r="L521" s="228"/>
      <c r="M521" s="229"/>
      <c r="N521" s="230"/>
      <c r="O521" s="230"/>
      <c r="P521" s="230"/>
      <c r="Q521" s="230"/>
      <c r="R521" s="230"/>
      <c r="S521" s="230"/>
      <c r="T521" s="231"/>
      <c r="AT521" s="232" t="s">
        <v>176</v>
      </c>
      <c r="AU521" s="232" t="s">
        <v>92</v>
      </c>
      <c r="AV521" s="12" t="s">
        <v>25</v>
      </c>
      <c r="AW521" s="12" t="s">
        <v>48</v>
      </c>
      <c r="AX521" s="12" t="s">
        <v>85</v>
      </c>
      <c r="AY521" s="232" t="s">
        <v>163</v>
      </c>
    </row>
    <row r="522" spans="2:65" s="13" customFormat="1" ht="13.5">
      <c r="B522" s="233"/>
      <c r="C522" s="234"/>
      <c r="D522" s="218" t="s">
        <v>176</v>
      </c>
      <c r="E522" s="245" t="s">
        <v>50</v>
      </c>
      <c r="F522" s="246" t="s">
        <v>940</v>
      </c>
      <c r="G522" s="234"/>
      <c r="H522" s="247">
        <v>2.254</v>
      </c>
      <c r="I522" s="239"/>
      <c r="J522" s="234"/>
      <c r="K522" s="234"/>
      <c r="L522" s="240"/>
      <c r="M522" s="241"/>
      <c r="N522" s="242"/>
      <c r="O522" s="242"/>
      <c r="P522" s="242"/>
      <c r="Q522" s="242"/>
      <c r="R522" s="242"/>
      <c r="S522" s="242"/>
      <c r="T522" s="243"/>
      <c r="AT522" s="244" t="s">
        <v>176</v>
      </c>
      <c r="AU522" s="244" t="s">
        <v>92</v>
      </c>
      <c r="AV522" s="13" t="s">
        <v>92</v>
      </c>
      <c r="AW522" s="13" t="s">
        <v>48</v>
      </c>
      <c r="AX522" s="13" t="s">
        <v>85</v>
      </c>
      <c r="AY522" s="244" t="s">
        <v>163</v>
      </c>
    </row>
    <row r="523" spans="2:65" s="12" customFormat="1" ht="13.5">
      <c r="B523" s="222"/>
      <c r="C523" s="223"/>
      <c r="D523" s="218" t="s">
        <v>176</v>
      </c>
      <c r="E523" s="224" t="s">
        <v>50</v>
      </c>
      <c r="F523" s="225" t="s">
        <v>354</v>
      </c>
      <c r="G523" s="223"/>
      <c r="H523" s="226" t="s">
        <v>50</v>
      </c>
      <c r="I523" s="227"/>
      <c r="J523" s="223"/>
      <c r="K523" s="223"/>
      <c r="L523" s="228"/>
      <c r="M523" s="229"/>
      <c r="N523" s="230"/>
      <c r="O523" s="230"/>
      <c r="P523" s="230"/>
      <c r="Q523" s="230"/>
      <c r="R523" s="230"/>
      <c r="S523" s="230"/>
      <c r="T523" s="231"/>
      <c r="AT523" s="232" t="s">
        <v>176</v>
      </c>
      <c r="AU523" s="232" t="s">
        <v>92</v>
      </c>
      <c r="AV523" s="12" t="s">
        <v>25</v>
      </c>
      <c r="AW523" s="12" t="s">
        <v>48</v>
      </c>
      <c r="AX523" s="12" t="s">
        <v>85</v>
      </c>
      <c r="AY523" s="232" t="s">
        <v>163</v>
      </c>
    </row>
    <row r="524" spans="2:65" s="13" customFormat="1" ht="13.5">
      <c r="B524" s="233"/>
      <c r="C524" s="234"/>
      <c r="D524" s="218" t="s">
        <v>176</v>
      </c>
      <c r="E524" s="245" t="s">
        <v>50</v>
      </c>
      <c r="F524" s="246" t="s">
        <v>958</v>
      </c>
      <c r="G524" s="234"/>
      <c r="H524" s="247">
        <v>0.54</v>
      </c>
      <c r="I524" s="239"/>
      <c r="J524" s="234"/>
      <c r="K524" s="234"/>
      <c r="L524" s="240"/>
      <c r="M524" s="241"/>
      <c r="N524" s="242"/>
      <c r="O524" s="242"/>
      <c r="P524" s="242"/>
      <c r="Q524" s="242"/>
      <c r="R524" s="242"/>
      <c r="S524" s="242"/>
      <c r="T524" s="243"/>
      <c r="AT524" s="244" t="s">
        <v>176</v>
      </c>
      <c r="AU524" s="244" t="s">
        <v>92</v>
      </c>
      <c r="AV524" s="13" t="s">
        <v>92</v>
      </c>
      <c r="AW524" s="13" t="s">
        <v>48</v>
      </c>
      <c r="AX524" s="13" t="s">
        <v>85</v>
      </c>
      <c r="AY524" s="244" t="s">
        <v>163</v>
      </c>
    </row>
    <row r="525" spans="2:65" s="12" customFormat="1" ht="13.5">
      <c r="B525" s="222"/>
      <c r="C525" s="223"/>
      <c r="D525" s="218" t="s">
        <v>176</v>
      </c>
      <c r="E525" s="224" t="s">
        <v>50</v>
      </c>
      <c r="F525" s="225" t="s">
        <v>952</v>
      </c>
      <c r="G525" s="223"/>
      <c r="H525" s="226" t="s">
        <v>50</v>
      </c>
      <c r="I525" s="227"/>
      <c r="J525" s="223"/>
      <c r="K525" s="223"/>
      <c r="L525" s="228"/>
      <c r="M525" s="229"/>
      <c r="N525" s="230"/>
      <c r="O525" s="230"/>
      <c r="P525" s="230"/>
      <c r="Q525" s="230"/>
      <c r="R525" s="230"/>
      <c r="S525" s="230"/>
      <c r="T525" s="231"/>
      <c r="AT525" s="232" t="s">
        <v>176</v>
      </c>
      <c r="AU525" s="232" t="s">
        <v>92</v>
      </c>
      <c r="AV525" s="12" t="s">
        <v>25</v>
      </c>
      <c r="AW525" s="12" t="s">
        <v>48</v>
      </c>
      <c r="AX525" s="12" t="s">
        <v>85</v>
      </c>
      <c r="AY525" s="232" t="s">
        <v>163</v>
      </c>
    </row>
    <row r="526" spans="2:65" s="13" customFormat="1" ht="13.5">
      <c r="B526" s="233"/>
      <c r="C526" s="234"/>
      <c r="D526" s="218" t="s">
        <v>176</v>
      </c>
      <c r="E526" s="245" t="s">
        <v>50</v>
      </c>
      <c r="F526" s="246" t="s">
        <v>959</v>
      </c>
      <c r="G526" s="234"/>
      <c r="H526" s="247">
        <v>0.32</v>
      </c>
      <c r="I526" s="239"/>
      <c r="J526" s="234"/>
      <c r="K526" s="234"/>
      <c r="L526" s="240"/>
      <c r="M526" s="241"/>
      <c r="N526" s="242"/>
      <c r="O526" s="242"/>
      <c r="P526" s="242"/>
      <c r="Q526" s="242"/>
      <c r="R526" s="242"/>
      <c r="S526" s="242"/>
      <c r="T526" s="243"/>
      <c r="AT526" s="244" t="s">
        <v>176</v>
      </c>
      <c r="AU526" s="244" t="s">
        <v>92</v>
      </c>
      <c r="AV526" s="13" t="s">
        <v>92</v>
      </c>
      <c r="AW526" s="13" t="s">
        <v>48</v>
      </c>
      <c r="AX526" s="13" t="s">
        <v>85</v>
      </c>
      <c r="AY526" s="244" t="s">
        <v>163</v>
      </c>
    </row>
    <row r="527" spans="2:65" s="13" customFormat="1" ht="13.5">
      <c r="B527" s="233"/>
      <c r="C527" s="234"/>
      <c r="D527" s="218" t="s">
        <v>176</v>
      </c>
      <c r="E527" s="245" t="s">
        <v>50</v>
      </c>
      <c r="F527" s="246" t="s">
        <v>960</v>
      </c>
      <c r="G527" s="234"/>
      <c r="H527" s="247">
        <v>0.44400000000000001</v>
      </c>
      <c r="I527" s="239"/>
      <c r="J527" s="234"/>
      <c r="K527" s="234"/>
      <c r="L527" s="240"/>
      <c r="M527" s="241"/>
      <c r="N527" s="242"/>
      <c r="O527" s="242"/>
      <c r="P527" s="242"/>
      <c r="Q527" s="242"/>
      <c r="R527" s="242"/>
      <c r="S527" s="242"/>
      <c r="T527" s="243"/>
      <c r="AT527" s="244" t="s">
        <v>176</v>
      </c>
      <c r="AU527" s="244" t="s">
        <v>92</v>
      </c>
      <c r="AV527" s="13" t="s">
        <v>92</v>
      </c>
      <c r="AW527" s="13" t="s">
        <v>48</v>
      </c>
      <c r="AX527" s="13" t="s">
        <v>85</v>
      </c>
      <c r="AY527" s="244" t="s">
        <v>163</v>
      </c>
    </row>
    <row r="528" spans="2:65" s="12" customFormat="1" ht="13.5">
      <c r="B528" s="222"/>
      <c r="C528" s="223"/>
      <c r="D528" s="218" t="s">
        <v>176</v>
      </c>
      <c r="E528" s="224" t="s">
        <v>50</v>
      </c>
      <c r="F528" s="225" t="s">
        <v>382</v>
      </c>
      <c r="G528" s="223"/>
      <c r="H528" s="226" t="s">
        <v>50</v>
      </c>
      <c r="I528" s="227"/>
      <c r="J528" s="223"/>
      <c r="K528" s="223"/>
      <c r="L528" s="228"/>
      <c r="M528" s="229"/>
      <c r="N528" s="230"/>
      <c r="O528" s="230"/>
      <c r="P528" s="230"/>
      <c r="Q528" s="230"/>
      <c r="R528" s="230"/>
      <c r="S528" s="230"/>
      <c r="T528" s="231"/>
      <c r="AT528" s="232" t="s">
        <v>176</v>
      </c>
      <c r="AU528" s="232" t="s">
        <v>92</v>
      </c>
      <c r="AV528" s="12" t="s">
        <v>25</v>
      </c>
      <c r="AW528" s="12" t="s">
        <v>48</v>
      </c>
      <c r="AX528" s="12" t="s">
        <v>85</v>
      </c>
      <c r="AY528" s="232" t="s">
        <v>163</v>
      </c>
    </row>
    <row r="529" spans="2:51" s="13" customFormat="1" ht="13.5">
      <c r="B529" s="233"/>
      <c r="C529" s="234"/>
      <c r="D529" s="218" t="s">
        <v>176</v>
      </c>
      <c r="E529" s="245" t="s">
        <v>50</v>
      </c>
      <c r="F529" s="246" t="s">
        <v>961</v>
      </c>
      <c r="G529" s="234"/>
      <c r="H529" s="247">
        <v>6.8449999999999998</v>
      </c>
      <c r="I529" s="239"/>
      <c r="J529" s="234"/>
      <c r="K529" s="234"/>
      <c r="L529" s="240"/>
      <c r="M529" s="241"/>
      <c r="N529" s="242"/>
      <c r="O529" s="242"/>
      <c r="P529" s="242"/>
      <c r="Q529" s="242"/>
      <c r="R529" s="242"/>
      <c r="S529" s="242"/>
      <c r="T529" s="243"/>
      <c r="AT529" s="244" t="s">
        <v>176</v>
      </c>
      <c r="AU529" s="244" t="s">
        <v>92</v>
      </c>
      <c r="AV529" s="13" t="s">
        <v>92</v>
      </c>
      <c r="AW529" s="13" t="s">
        <v>48</v>
      </c>
      <c r="AX529" s="13" t="s">
        <v>85</v>
      </c>
      <c r="AY529" s="244" t="s">
        <v>163</v>
      </c>
    </row>
    <row r="530" spans="2:51" s="12" customFormat="1" ht="13.5">
      <c r="B530" s="222"/>
      <c r="C530" s="223"/>
      <c r="D530" s="218" t="s">
        <v>176</v>
      </c>
      <c r="E530" s="224" t="s">
        <v>50</v>
      </c>
      <c r="F530" s="225" t="s">
        <v>278</v>
      </c>
      <c r="G530" s="223"/>
      <c r="H530" s="226" t="s">
        <v>50</v>
      </c>
      <c r="I530" s="227"/>
      <c r="J530" s="223"/>
      <c r="K530" s="223"/>
      <c r="L530" s="228"/>
      <c r="M530" s="229"/>
      <c r="N530" s="230"/>
      <c r="O530" s="230"/>
      <c r="P530" s="230"/>
      <c r="Q530" s="230"/>
      <c r="R530" s="230"/>
      <c r="S530" s="230"/>
      <c r="T530" s="231"/>
      <c r="AT530" s="232" t="s">
        <v>176</v>
      </c>
      <c r="AU530" s="232" t="s">
        <v>92</v>
      </c>
      <c r="AV530" s="12" t="s">
        <v>25</v>
      </c>
      <c r="AW530" s="12" t="s">
        <v>48</v>
      </c>
      <c r="AX530" s="12" t="s">
        <v>85</v>
      </c>
      <c r="AY530" s="232" t="s">
        <v>163</v>
      </c>
    </row>
    <row r="531" spans="2:51" s="13" customFormat="1" ht="13.5">
      <c r="B531" s="233"/>
      <c r="C531" s="234"/>
      <c r="D531" s="218" t="s">
        <v>176</v>
      </c>
      <c r="E531" s="245" t="s">
        <v>50</v>
      </c>
      <c r="F531" s="246" t="s">
        <v>962</v>
      </c>
      <c r="G531" s="234"/>
      <c r="H531" s="247">
        <v>1.02</v>
      </c>
      <c r="I531" s="239"/>
      <c r="J531" s="234"/>
      <c r="K531" s="234"/>
      <c r="L531" s="240"/>
      <c r="M531" s="241"/>
      <c r="N531" s="242"/>
      <c r="O531" s="242"/>
      <c r="P531" s="242"/>
      <c r="Q531" s="242"/>
      <c r="R531" s="242"/>
      <c r="S531" s="242"/>
      <c r="T531" s="243"/>
      <c r="AT531" s="244" t="s">
        <v>176</v>
      </c>
      <c r="AU531" s="244" t="s">
        <v>92</v>
      </c>
      <c r="AV531" s="13" t="s">
        <v>92</v>
      </c>
      <c r="AW531" s="13" t="s">
        <v>48</v>
      </c>
      <c r="AX531" s="13" t="s">
        <v>85</v>
      </c>
      <c r="AY531" s="244" t="s">
        <v>163</v>
      </c>
    </row>
    <row r="532" spans="2:51" s="12" customFormat="1" ht="13.5">
      <c r="B532" s="222"/>
      <c r="C532" s="223"/>
      <c r="D532" s="218" t="s">
        <v>176</v>
      </c>
      <c r="E532" s="224" t="s">
        <v>50</v>
      </c>
      <c r="F532" s="225" t="s">
        <v>280</v>
      </c>
      <c r="G532" s="223"/>
      <c r="H532" s="226" t="s">
        <v>50</v>
      </c>
      <c r="I532" s="227"/>
      <c r="J532" s="223"/>
      <c r="K532" s="223"/>
      <c r="L532" s="228"/>
      <c r="M532" s="229"/>
      <c r="N532" s="230"/>
      <c r="O532" s="230"/>
      <c r="P532" s="230"/>
      <c r="Q532" s="230"/>
      <c r="R532" s="230"/>
      <c r="S532" s="230"/>
      <c r="T532" s="231"/>
      <c r="AT532" s="232" t="s">
        <v>176</v>
      </c>
      <c r="AU532" s="232" t="s">
        <v>92</v>
      </c>
      <c r="AV532" s="12" t="s">
        <v>25</v>
      </c>
      <c r="AW532" s="12" t="s">
        <v>48</v>
      </c>
      <c r="AX532" s="12" t="s">
        <v>85</v>
      </c>
      <c r="AY532" s="232" t="s">
        <v>163</v>
      </c>
    </row>
    <row r="533" spans="2:51" s="13" customFormat="1" ht="13.5">
      <c r="B533" s="233"/>
      <c r="C533" s="234"/>
      <c r="D533" s="218" t="s">
        <v>176</v>
      </c>
      <c r="E533" s="245" t="s">
        <v>50</v>
      </c>
      <c r="F533" s="246" t="s">
        <v>963</v>
      </c>
      <c r="G533" s="234"/>
      <c r="H533" s="247">
        <v>2.95</v>
      </c>
      <c r="I533" s="239"/>
      <c r="J533" s="234"/>
      <c r="K533" s="234"/>
      <c r="L533" s="240"/>
      <c r="M533" s="241"/>
      <c r="N533" s="242"/>
      <c r="O533" s="242"/>
      <c r="P533" s="242"/>
      <c r="Q533" s="242"/>
      <c r="R533" s="242"/>
      <c r="S533" s="242"/>
      <c r="T533" s="243"/>
      <c r="AT533" s="244" t="s">
        <v>176</v>
      </c>
      <c r="AU533" s="244" t="s">
        <v>92</v>
      </c>
      <c r="AV533" s="13" t="s">
        <v>92</v>
      </c>
      <c r="AW533" s="13" t="s">
        <v>48</v>
      </c>
      <c r="AX533" s="13" t="s">
        <v>85</v>
      </c>
      <c r="AY533" s="244" t="s">
        <v>163</v>
      </c>
    </row>
    <row r="534" spans="2:51" s="12" customFormat="1" ht="13.5">
      <c r="B534" s="222"/>
      <c r="C534" s="223"/>
      <c r="D534" s="218" t="s">
        <v>176</v>
      </c>
      <c r="E534" s="224" t="s">
        <v>50</v>
      </c>
      <c r="F534" s="225" t="s">
        <v>282</v>
      </c>
      <c r="G534" s="223"/>
      <c r="H534" s="226" t="s">
        <v>50</v>
      </c>
      <c r="I534" s="227"/>
      <c r="J534" s="223"/>
      <c r="K534" s="223"/>
      <c r="L534" s="228"/>
      <c r="M534" s="229"/>
      <c r="N534" s="230"/>
      <c r="O534" s="230"/>
      <c r="P534" s="230"/>
      <c r="Q534" s="230"/>
      <c r="R534" s="230"/>
      <c r="S534" s="230"/>
      <c r="T534" s="231"/>
      <c r="AT534" s="232" t="s">
        <v>176</v>
      </c>
      <c r="AU534" s="232" t="s">
        <v>92</v>
      </c>
      <c r="AV534" s="12" t="s">
        <v>25</v>
      </c>
      <c r="AW534" s="12" t="s">
        <v>48</v>
      </c>
      <c r="AX534" s="12" t="s">
        <v>85</v>
      </c>
      <c r="AY534" s="232" t="s">
        <v>163</v>
      </c>
    </row>
    <row r="535" spans="2:51" s="13" customFormat="1" ht="13.5">
      <c r="B535" s="233"/>
      <c r="C535" s="234"/>
      <c r="D535" s="218" t="s">
        <v>176</v>
      </c>
      <c r="E535" s="245" t="s">
        <v>50</v>
      </c>
      <c r="F535" s="246" t="s">
        <v>964</v>
      </c>
      <c r="G535" s="234"/>
      <c r="H535" s="247">
        <v>8.26</v>
      </c>
      <c r="I535" s="239"/>
      <c r="J535" s="234"/>
      <c r="K535" s="234"/>
      <c r="L535" s="240"/>
      <c r="M535" s="241"/>
      <c r="N535" s="242"/>
      <c r="O535" s="242"/>
      <c r="P535" s="242"/>
      <c r="Q535" s="242"/>
      <c r="R535" s="242"/>
      <c r="S535" s="242"/>
      <c r="T535" s="243"/>
      <c r="AT535" s="244" t="s">
        <v>176</v>
      </c>
      <c r="AU535" s="244" t="s">
        <v>92</v>
      </c>
      <c r="AV535" s="13" t="s">
        <v>92</v>
      </c>
      <c r="AW535" s="13" t="s">
        <v>48</v>
      </c>
      <c r="AX535" s="13" t="s">
        <v>85</v>
      </c>
      <c r="AY535" s="244" t="s">
        <v>163</v>
      </c>
    </row>
    <row r="536" spans="2:51" s="12" customFormat="1" ht="13.5">
      <c r="B536" s="222"/>
      <c r="C536" s="223"/>
      <c r="D536" s="218" t="s">
        <v>176</v>
      </c>
      <c r="E536" s="224" t="s">
        <v>50</v>
      </c>
      <c r="F536" s="225" t="s">
        <v>283</v>
      </c>
      <c r="G536" s="223"/>
      <c r="H536" s="226" t="s">
        <v>50</v>
      </c>
      <c r="I536" s="227"/>
      <c r="J536" s="223"/>
      <c r="K536" s="223"/>
      <c r="L536" s="228"/>
      <c r="M536" s="229"/>
      <c r="N536" s="230"/>
      <c r="O536" s="230"/>
      <c r="P536" s="230"/>
      <c r="Q536" s="230"/>
      <c r="R536" s="230"/>
      <c r="S536" s="230"/>
      <c r="T536" s="231"/>
      <c r="AT536" s="232" t="s">
        <v>176</v>
      </c>
      <c r="AU536" s="232" t="s">
        <v>92</v>
      </c>
      <c r="AV536" s="12" t="s">
        <v>25</v>
      </c>
      <c r="AW536" s="12" t="s">
        <v>48</v>
      </c>
      <c r="AX536" s="12" t="s">
        <v>85</v>
      </c>
      <c r="AY536" s="232" t="s">
        <v>163</v>
      </c>
    </row>
    <row r="537" spans="2:51" s="13" customFormat="1" ht="13.5">
      <c r="B537" s="233"/>
      <c r="C537" s="234"/>
      <c r="D537" s="218" t="s">
        <v>176</v>
      </c>
      <c r="E537" s="245" t="s">
        <v>50</v>
      </c>
      <c r="F537" s="246" t="s">
        <v>965</v>
      </c>
      <c r="G537" s="234"/>
      <c r="H537" s="247">
        <v>3.76</v>
      </c>
      <c r="I537" s="239"/>
      <c r="J537" s="234"/>
      <c r="K537" s="234"/>
      <c r="L537" s="240"/>
      <c r="M537" s="241"/>
      <c r="N537" s="242"/>
      <c r="O537" s="242"/>
      <c r="P537" s="242"/>
      <c r="Q537" s="242"/>
      <c r="R537" s="242"/>
      <c r="S537" s="242"/>
      <c r="T537" s="243"/>
      <c r="AT537" s="244" t="s">
        <v>176</v>
      </c>
      <c r="AU537" s="244" t="s">
        <v>92</v>
      </c>
      <c r="AV537" s="13" t="s">
        <v>92</v>
      </c>
      <c r="AW537" s="13" t="s">
        <v>48</v>
      </c>
      <c r="AX537" s="13" t="s">
        <v>85</v>
      </c>
      <c r="AY537" s="244" t="s">
        <v>163</v>
      </c>
    </row>
    <row r="538" spans="2:51" s="12" customFormat="1" ht="13.5">
      <c r="B538" s="222"/>
      <c r="C538" s="223"/>
      <c r="D538" s="218" t="s">
        <v>176</v>
      </c>
      <c r="E538" s="224" t="s">
        <v>50</v>
      </c>
      <c r="F538" s="225" t="s">
        <v>567</v>
      </c>
      <c r="G538" s="223"/>
      <c r="H538" s="226" t="s">
        <v>50</v>
      </c>
      <c r="I538" s="227"/>
      <c r="J538" s="223"/>
      <c r="K538" s="223"/>
      <c r="L538" s="228"/>
      <c r="M538" s="229"/>
      <c r="N538" s="230"/>
      <c r="O538" s="230"/>
      <c r="P538" s="230"/>
      <c r="Q538" s="230"/>
      <c r="R538" s="230"/>
      <c r="S538" s="230"/>
      <c r="T538" s="231"/>
      <c r="AT538" s="232" t="s">
        <v>176</v>
      </c>
      <c r="AU538" s="232" t="s">
        <v>92</v>
      </c>
      <c r="AV538" s="12" t="s">
        <v>25</v>
      </c>
      <c r="AW538" s="12" t="s">
        <v>48</v>
      </c>
      <c r="AX538" s="12" t="s">
        <v>85</v>
      </c>
      <c r="AY538" s="232" t="s">
        <v>163</v>
      </c>
    </row>
    <row r="539" spans="2:51" s="13" customFormat="1" ht="13.5">
      <c r="B539" s="233"/>
      <c r="C539" s="234"/>
      <c r="D539" s="218" t="s">
        <v>176</v>
      </c>
      <c r="E539" s="245" t="s">
        <v>50</v>
      </c>
      <c r="F539" s="246" t="s">
        <v>966</v>
      </c>
      <c r="G539" s="234"/>
      <c r="H539" s="247">
        <v>6.49</v>
      </c>
      <c r="I539" s="239"/>
      <c r="J539" s="234"/>
      <c r="K539" s="234"/>
      <c r="L539" s="240"/>
      <c r="M539" s="241"/>
      <c r="N539" s="242"/>
      <c r="O539" s="242"/>
      <c r="P539" s="242"/>
      <c r="Q539" s="242"/>
      <c r="R539" s="242"/>
      <c r="S539" s="242"/>
      <c r="T539" s="243"/>
      <c r="AT539" s="244" t="s">
        <v>176</v>
      </c>
      <c r="AU539" s="244" t="s">
        <v>92</v>
      </c>
      <c r="AV539" s="13" t="s">
        <v>92</v>
      </c>
      <c r="AW539" s="13" t="s">
        <v>48</v>
      </c>
      <c r="AX539" s="13" t="s">
        <v>85</v>
      </c>
      <c r="AY539" s="244" t="s">
        <v>163</v>
      </c>
    </row>
    <row r="540" spans="2:51" s="12" customFormat="1" ht="13.5">
      <c r="B540" s="222"/>
      <c r="C540" s="223"/>
      <c r="D540" s="218" t="s">
        <v>176</v>
      </c>
      <c r="E540" s="224" t="s">
        <v>50</v>
      </c>
      <c r="F540" s="225" t="s">
        <v>568</v>
      </c>
      <c r="G540" s="223"/>
      <c r="H540" s="226" t="s">
        <v>50</v>
      </c>
      <c r="I540" s="227"/>
      <c r="J540" s="223"/>
      <c r="K540" s="223"/>
      <c r="L540" s="228"/>
      <c r="M540" s="229"/>
      <c r="N540" s="230"/>
      <c r="O540" s="230"/>
      <c r="P540" s="230"/>
      <c r="Q540" s="230"/>
      <c r="R540" s="230"/>
      <c r="S540" s="230"/>
      <c r="T540" s="231"/>
      <c r="AT540" s="232" t="s">
        <v>176</v>
      </c>
      <c r="AU540" s="232" t="s">
        <v>92</v>
      </c>
      <c r="AV540" s="12" t="s">
        <v>25</v>
      </c>
      <c r="AW540" s="12" t="s">
        <v>48</v>
      </c>
      <c r="AX540" s="12" t="s">
        <v>85</v>
      </c>
      <c r="AY540" s="232" t="s">
        <v>163</v>
      </c>
    </row>
    <row r="541" spans="2:51" s="13" customFormat="1" ht="13.5">
      <c r="B541" s="233"/>
      <c r="C541" s="234"/>
      <c r="D541" s="218" t="s">
        <v>176</v>
      </c>
      <c r="E541" s="245" t="s">
        <v>50</v>
      </c>
      <c r="F541" s="246" t="s">
        <v>967</v>
      </c>
      <c r="G541" s="234"/>
      <c r="H541" s="247">
        <v>6.1820000000000004</v>
      </c>
      <c r="I541" s="239"/>
      <c r="J541" s="234"/>
      <c r="K541" s="234"/>
      <c r="L541" s="240"/>
      <c r="M541" s="241"/>
      <c r="N541" s="242"/>
      <c r="O541" s="242"/>
      <c r="P541" s="242"/>
      <c r="Q541" s="242"/>
      <c r="R541" s="242"/>
      <c r="S541" s="242"/>
      <c r="T541" s="243"/>
      <c r="AT541" s="244" t="s">
        <v>176</v>
      </c>
      <c r="AU541" s="244" t="s">
        <v>92</v>
      </c>
      <c r="AV541" s="13" t="s">
        <v>92</v>
      </c>
      <c r="AW541" s="13" t="s">
        <v>48</v>
      </c>
      <c r="AX541" s="13" t="s">
        <v>85</v>
      </c>
      <c r="AY541" s="244" t="s">
        <v>163</v>
      </c>
    </row>
    <row r="542" spans="2:51" s="12" customFormat="1" ht="13.5">
      <c r="B542" s="222"/>
      <c r="C542" s="223"/>
      <c r="D542" s="218" t="s">
        <v>176</v>
      </c>
      <c r="E542" s="224" t="s">
        <v>50</v>
      </c>
      <c r="F542" s="225" t="s">
        <v>250</v>
      </c>
      <c r="G542" s="223"/>
      <c r="H542" s="226" t="s">
        <v>50</v>
      </c>
      <c r="I542" s="227"/>
      <c r="J542" s="223"/>
      <c r="K542" s="223"/>
      <c r="L542" s="228"/>
      <c r="M542" s="229"/>
      <c r="N542" s="230"/>
      <c r="O542" s="230"/>
      <c r="P542" s="230"/>
      <c r="Q542" s="230"/>
      <c r="R542" s="230"/>
      <c r="S542" s="230"/>
      <c r="T542" s="231"/>
      <c r="AT542" s="232" t="s">
        <v>176</v>
      </c>
      <c r="AU542" s="232" t="s">
        <v>92</v>
      </c>
      <c r="AV542" s="12" t="s">
        <v>25</v>
      </c>
      <c r="AW542" s="12" t="s">
        <v>48</v>
      </c>
      <c r="AX542" s="12" t="s">
        <v>85</v>
      </c>
      <c r="AY542" s="232" t="s">
        <v>163</v>
      </c>
    </row>
    <row r="543" spans="2:51" s="13" customFormat="1" ht="13.5">
      <c r="B543" s="233"/>
      <c r="C543" s="234"/>
      <c r="D543" s="218" t="s">
        <v>176</v>
      </c>
      <c r="E543" s="245" t="s">
        <v>50</v>
      </c>
      <c r="F543" s="246" t="s">
        <v>965</v>
      </c>
      <c r="G543" s="234"/>
      <c r="H543" s="247">
        <v>3.76</v>
      </c>
      <c r="I543" s="239"/>
      <c r="J543" s="234"/>
      <c r="K543" s="234"/>
      <c r="L543" s="240"/>
      <c r="M543" s="241"/>
      <c r="N543" s="242"/>
      <c r="O543" s="242"/>
      <c r="P543" s="242"/>
      <c r="Q543" s="242"/>
      <c r="R543" s="242"/>
      <c r="S543" s="242"/>
      <c r="T543" s="243"/>
      <c r="AT543" s="244" t="s">
        <v>176</v>
      </c>
      <c r="AU543" s="244" t="s">
        <v>92</v>
      </c>
      <c r="AV543" s="13" t="s">
        <v>92</v>
      </c>
      <c r="AW543" s="13" t="s">
        <v>48</v>
      </c>
      <c r="AX543" s="13" t="s">
        <v>85</v>
      </c>
      <c r="AY543" s="244" t="s">
        <v>163</v>
      </c>
    </row>
    <row r="544" spans="2:51" s="12" customFormat="1" ht="13.5">
      <c r="B544" s="222"/>
      <c r="C544" s="223"/>
      <c r="D544" s="218" t="s">
        <v>176</v>
      </c>
      <c r="E544" s="224" t="s">
        <v>50</v>
      </c>
      <c r="F544" s="225" t="s">
        <v>945</v>
      </c>
      <c r="G544" s="223"/>
      <c r="H544" s="226" t="s">
        <v>50</v>
      </c>
      <c r="I544" s="227"/>
      <c r="J544" s="223"/>
      <c r="K544" s="223"/>
      <c r="L544" s="228"/>
      <c r="M544" s="229"/>
      <c r="N544" s="230"/>
      <c r="O544" s="230"/>
      <c r="P544" s="230"/>
      <c r="Q544" s="230"/>
      <c r="R544" s="230"/>
      <c r="S544" s="230"/>
      <c r="T544" s="231"/>
      <c r="AT544" s="232" t="s">
        <v>176</v>
      </c>
      <c r="AU544" s="232" t="s">
        <v>92</v>
      </c>
      <c r="AV544" s="12" t="s">
        <v>25</v>
      </c>
      <c r="AW544" s="12" t="s">
        <v>48</v>
      </c>
      <c r="AX544" s="12" t="s">
        <v>85</v>
      </c>
      <c r="AY544" s="232" t="s">
        <v>163</v>
      </c>
    </row>
    <row r="545" spans="2:65" s="13" customFormat="1" ht="13.5">
      <c r="B545" s="233"/>
      <c r="C545" s="234"/>
      <c r="D545" s="218" t="s">
        <v>176</v>
      </c>
      <c r="E545" s="245" t="s">
        <v>50</v>
      </c>
      <c r="F545" s="246" t="s">
        <v>968</v>
      </c>
      <c r="G545" s="234"/>
      <c r="H545" s="247">
        <v>10.965</v>
      </c>
      <c r="I545" s="239"/>
      <c r="J545" s="234"/>
      <c r="K545" s="234"/>
      <c r="L545" s="240"/>
      <c r="M545" s="241"/>
      <c r="N545" s="242"/>
      <c r="O545" s="242"/>
      <c r="P545" s="242"/>
      <c r="Q545" s="242"/>
      <c r="R545" s="242"/>
      <c r="S545" s="242"/>
      <c r="T545" s="243"/>
      <c r="AT545" s="244" t="s">
        <v>176</v>
      </c>
      <c r="AU545" s="244" t="s">
        <v>92</v>
      </c>
      <c r="AV545" s="13" t="s">
        <v>92</v>
      </c>
      <c r="AW545" s="13" t="s">
        <v>48</v>
      </c>
      <c r="AX545" s="13" t="s">
        <v>85</v>
      </c>
      <c r="AY545" s="244" t="s">
        <v>163</v>
      </c>
    </row>
    <row r="546" spans="2:65" s="12" customFormat="1" ht="13.5">
      <c r="B546" s="222"/>
      <c r="C546" s="223"/>
      <c r="D546" s="218" t="s">
        <v>176</v>
      </c>
      <c r="E546" s="224" t="s">
        <v>50</v>
      </c>
      <c r="F546" s="225" t="s">
        <v>202</v>
      </c>
      <c r="G546" s="223"/>
      <c r="H546" s="226" t="s">
        <v>50</v>
      </c>
      <c r="I546" s="227"/>
      <c r="J546" s="223"/>
      <c r="K546" s="223"/>
      <c r="L546" s="228"/>
      <c r="M546" s="229"/>
      <c r="N546" s="230"/>
      <c r="O546" s="230"/>
      <c r="P546" s="230"/>
      <c r="Q546" s="230"/>
      <c r="R546" s="230"/>
      <c r="S546" s="230"/>
      <c r="T546" s="231"/>
      <c r="AT546" s="232" t="s">
        <v>176</v>
      </c>
      <c r="AU546" s="232" t="s">
        <v>92</v>
      </c>
      <c r="AV546" s="12" t="s">
        <v>25</v>
      </c>
      <c r="AW546" s="12" t="s">
        <v>48</v>
      </c>
      <c r="AX546" s="12" t="s">
        <v>85</v>
      </c>
      <c r="AY546" s="232" t="s">
        <v>163</v>
      </c>
    </row>
    <row r="547" spans="2:65" s="13" customFormat="1" ht="13.5">
      <c r="B547" s="233"/>
      <c r="C547" s="234"/>
      <c r="D547" s="218" t="s">
        <v>176</v>
      </c>
      <c r="E547" s="245" t="s">
        <v>50</v>
      </c>
      <c r="F547" s="246" t="s">
        <v>969</v>
      </c>
      <c r="G547" s="234"/>
      <c r="H547" s="247">
        <v>2.496</v>
      </c>
      <c r="I547" s="239"/>
      <c r="J547" s="234"/>
      <c r="K547" s="234"/>
      <c r="L547" s="240"/>
      <c r="M547" s="241"/>
      <c r="N547" s="242"/>
      <c r="O547" s="242"/>
      <c r="P547" s="242"/>
      <c r="Q547" s="242"/>
      <c r="R547" s="242"/>
      <c r="S547" s="242"/>
      <c r="T547" s="243"/>
      <c r="AT547" s="244" t="s">
        <v>176</v>
      </c>
      <c r="AU547" s="244" t="s">
        <v>92</v>
      </c>
      <c r="AV547" s="13" t="s">
        <v>92</v>
      </c>
      <c r="AW547" s="13" t="s">
        <v>48</v>
      </c>
      <c r="AX547" s="13" t="s">
        <v>85</v>
      </c>
      <c r="AY547" s="244" t="s">
        <v>163</v>
      </c>
    </row>
    <row r="548" spans="2:65" s="13" customFormat="1" ht="13.5">
      <c r="B548" s="233"/>
      <c r="C548" s="234"/>
      <c r="D548" s="235" t="s">
        <v>176</v>
      </c>
      <c r="E548" s="236" t="s">
        <v>50</v>
      </c>
      <c r="F548" s="237" t="s">
        <v>970</v>
      </c>
      <c r="G548" s="234"/>
      <c r="H548" s="238">
        <v>0.66600000000000004</v>
      </c>
      <c r="I548" s="239"/>
      <c r="J548" s="234"/>
      <c r="K548" s="234"/>
      <c r="L548" s="240"/>
      <c r="M548" s="241"/>
      <c r="N548" s="242"/>
      <c r="O548" s="242"/>
      <c r="P548" s="242"/>
      <c r="Q548" s="242"/>
      <c r="R548" s="242"/>
      <c r="S548" s="242"/>
      <c r="T548" s="243"/>
      <c r="AT548" s="244" t="s">
        <v>176</v>
      </c>
      <c r="AU548" s="244" t="s">
        <v>92</v>
      </c>
      <c r="AV548" s="13" t="s">
        <v>92</v>
      </c>
      <c r="AW548" s="13" t="s">
        <v>48</v>
      </c>
      <c r="AX548" s="13" t="s">
        <v>85</v>
      </c>
      <c r="AY548" s="244" t="s">
        <v>163</v>
      </c>
    </row>
    <row r="549" spans="2:65" s="1" customFormat="1" ht="22.5" customHeight="1">
      <c r="B549" s="43"/>
      <c r="C549" s="206" t="s">
        <v>971</v>
      </c>
      <c r="D549" s="206" t="s">
        <v>166</v>
      </c>
      <c r="E549" s="207" t="s">
        <v>412</v>
      </c>
      <c r="F549" s="208" t="s">
        <v>413</v>
      </c>
      <c r="G549" s="209" t="s">
        <v>191</v>
      </c>
      <c r="H549" s="210">
        <v>56.951999999999998</v>
      </c>
      <c r="I549" s="211"/>
      <c r="J549" s="212">
        <f>ROUND(I549*H549,2)</f>
        <v>0</v>
      </c>
      <c r="K549" s="208" t="s">
        <v>170</v>
      </c>
      <c r="L549" s="63"/>
      <c r="M549" s="213" t="s">
        <v>50</v>
      </c>
      <c r="N549" s="214" t="s">
        <v>56</v>
      </c>
      <c r="O549" s="44"/>
      <c r="P549" s="215">
        <f>O549*H549</f>
        <v>0</v>
      </c>
      <c r="Q549" s="215">
        <v>0</v>
      </c>
      <c r="R549" s="215">
        <f>Q549*H549</f>
        <v>0</v>
      </c>
      <c r="S549" s="215">
        <v>0</v>
      </c>
      <c r="T549" s="216">
        <f>S549*H549</f>
        <v>0</v>
      </c>
      <c r="AR549" s="25" t="s">
        <v>120</v>
      </c>
      <c r="AT549" s="25" t="s">
        <v>166</v>
      </c>
      <c r="AU549" s="25" t="s">
        <v>92</v>
      </c>
      <c r="AY549" s="25" t="s">
        <v>163</v>
      </c>
      <c r="BE549" s="217">
        <f>IF(N549="základní",J549,0)</f>
        <v>0</v>
      </c>
      <c r="BF549" s="217">
        <f>IF(N549="snížená",J549,0)</f>
        <v>0</v>
      </c>
      <c r="BG549" s="217">
        <f>IF(N549="zákl. přenesená",J549,0)</f>
        <v>0</v>
      </c>
      <c r="BH549" s="217">
        <f>IF(N549="sníž. přenesená",J549,0)</f>
        <v>0</v>
      </c>
      <c r="BI549" s="217">
        <f>IF(N549="nulová",J549,0)</f>
        <v>0</v>
      </c>
      <c r="BJ549" s="25" t="s">
        <v>25</v>
      </c>
      <c r="BK549" s="217">
        <f>ROUND(I549*H549,2)</f>
        <v>0</v>
      </c>
      <c r="BL549" s="25" t="s">
        <v>120</v>
      </c>
      <c r="BM549" s="25" t="s">
        <v>414</v>
      </c>
    </row>
    <row r="550" spans="2:65" s="1" customFormat="1" ht="27">
      <c r="B550" s="43"/>
      <c r="C550" s="65"/>
      <c r="D550" s="218" t="s">
        <v>172</v>
      </c>
      <c r="E550" s="65"/>
      <c r="F550" s="219" t="s">
        <v>415</v>
      </c>
      <c r="G550" s="65"/>
      <c r="H550" s="65"/>
      <c r="I550" s="174"/>
      <c r="J550" s="65"/>
      <c r="K550" s="65"/>
      <c r="L550" s="63"/>
      <c r="M550" s="220"/>
      <c r="N550" s="44"/>
      <c r="O550" s="44"/>
      <c r="P550" s="44"/>
      <c r="Q550" s="44"/>
      <c r="R550" s="44"/>
      <c r="S550" s="44"/>
      <c r="T550" s="80"/>
      <c r="AT550" s="25" t="s">
        <v>172</v>
      </c>
      <c r="AU550" s="25" t="s">
        <v>92</v>
      </c>
    </row>
    <row r="551" spans="2:65" s="1" customFormat="1" ht="94.5">
      <c r="B551" s="43"/>
      <c r="C551" s="65"/>
      <c r="D551" s="218" t="s">
        <v>174</v>
      </c>
      <c r="E551" s="65"/>
      <c r="F551" s="221" t="s">
        <v>416</v>
      </c>
      <c r="G551" s="65"/>
      <c r="H551" s="65"/>
      <c r="I551" s="174"/>
      <c r="J551" s="65"/>
      <c r="K551" s="65"/>
      <c r="L551" s="63"/>
      <c r="M551" s="220"/>
      <c r="N551" s="44"/>
      <c r="O551" s="44"/>
      <c r="P551" s="44"/>
      <c r="Q551" s="44"/>
      <c r="R551" s="44"/>
      <c r="S551" s="44"/>
      <c r="T551" s="80"/>
      <c r="AT551" s="25" t="s">
        <v>174</v>
      </c>
      <c r="AU551" s="25" t="s">
        <v>92</v>
      </c>
    </row>
    <row r="552" spans="2:65" s="12" customFormat="1" ht="13.5">
      <c r="B552" s="222"/>
      <c r="C552" s="223"/>
      <c r="D552" s="218" t="s">
        <v>176</v>
      </c>
      <c r="E552" s="224" t="s">
        <v>50</v>
      </c>
      <c r="F552" s="225" t="s">
        <v>939</v>
      </c>
      <c r="G552" s="223"/>
      <c r="H552" s="226" t="s">
        <v>50</v>
      </c>
      <c r="I552" s="227"/>
      <c r="J552" s="223"/>
      <c r="K552" s="223"/>
      <c r="L552" s="228"/>
      <c r="M552" s="229"/>
      <c r="N552" s="230"/>
      <c r="O552" s="230"/>
      <c r="P552" s="230"/>
      <c r="Q552" s="230"/>
      <c r="R552" s="230"/>
      <c r="S552" s="230"/>
      <c r="T552" s="231"/>
      <c r="AT552" s="232" t="s">
        <v>176</v>
      </c>
      <c r="AU552" s="232" t="s">
        <v>92</v>
      </c>
      <c r="AV552" s="12" t="s">
        <v>25</v>
      </c>
      <c r="AW552" s="12" t="s">
        <v>48</v>
      </c>
      <c r="AX552" s="12" t="s">
        <v>85</v>
      </c>
      <c r="AY552" s="232" t="s">
        <v>163</v>
      </c>
    </row>
    <row r="553" spans="2:65" s="13" customFormat="1" ht="13.5">
      <c r="B553" s="233"/>
      <c r="C553" s="234"/>
      <c r="D553" s="218" t="s">
        <v>176</v>
      </c>
      <c r="E553" s="245" t="s">
        <v>50</v>
      </c>
      <c r="F553" s="246" t="s">
        <v>940</v>
      </c>
      <c r="G553" s="234"/>
      <c r="H553" s="247">
        <v>2.254</v>
      </c>
      <c r="I553" s="239"/>
      <c r="J553" s="234"/>
      <c r="K553" s="234"/>
      <c r="L553" s="240"/>
      <c r="M553" s="241"/>
      <c r="N553" s="242"/>
      <c r="O553" s="242"/>
      <c r="P553" s="242"/>
      <c r="Q553" s="242"/>
      <c r="R553" s="242"/>
      <c r="S553" s="242"/>
      <c r="T553" s="243"/>
      <c r="AT553" s="244" t="s">
        <v>176</v>
      </c>
      <c r="AU553" s="244" t="s">
        <v>92</v>
      </c>
      <c r="AV553" s="13" t="s">
        <v>92</v>
      </c>
      <c r="AW553" s="13" t="s">
        <v>48</v>
      </c>
      <c r="AX553" s="13" t="s">
        <v>85</v>
      </c>
      <c r="AY553" s="244" t="s">
        <v>163</v>
      </c>
    </row>
    <row r="554" spans="2:65" s="12" customFormat="1" ht="13.5">
      <c r="B554" s="222"/>
      <c r="C554" s="223"/>
      <c r="D554" s="218" t="s">
        <v>176</v>
      </c>
      <c r="E554" s="224" t="s">
        <v>50</v>
      </c>
      <c r="F554" s="225" t="s">
        <v>354</v>
      </c>
      <c r="G554" s="223"/>
      <c r="H554" s="226" t="s">
        <v>50</v>
      </c>
      <c r="I554" s="227"/>
      <c r="J554" s="223"/>
      <c r="K554" s="223"/>
      <c r="L554" s="228"/>
      <c r="M554" s="229"/>
      <c r="N554" s="230"/>
      <c r="O554" s="230"/>
      <c r="P554" s="230"/>
      <c r="Q554" s="230"/>
      <c r="R554" s="230"/>
      <c r="S554" s="230"/>
      <c r="T554" s="231"/>
      <c r="AT554" s="232" t="s">
        <v>176</v>
      </c>
      <c r="AU554" s="232" t="s">
        <v>92</v>
      </c>
      <c r="AV554" s="12" t="s">
        <v>25</v>
      </c>
      <c r="AW554" s="12" t="s">
        <v>48</v>
      </c>
      <c r="AX554" s="12" t="s">
        <v>85</v>
      </c>
      <c r="AY554" s="232" t="s">
        <v>163</v>
      </c>
    </row>
    <row r="555" spans="2:65" s="13" customFormat="1" ht="13.5">
      <c r="B555" s="233"/>
      <c r="C555" s="234"/>
      <c r="D555" s="218" t="s">
        <v>176</v>
      </c>
      <c r="E555" s="245" t="s">
        <v>50</v>
      </c>
      <c r="F555" s="246" t="s">
        <v>958</v>
      </c>
      <c r="G555" s="234"/>
      <c r="H555" s="247">
        <v>0.54</v>
      </c>
      <c r="I555" s="239"/>
      <c r="J555" s="234"/>
      <c r="K555" s="234"/>
      <c r="L555" s="240"/>
      <c r="M555" s="241"/>
      <c r="N555" s="242"/>
      <c r="O555" s="242"/>
      <c r="P555" s="242"/>
      <c r="Q555" s="242"/>
      <c r="R555" s="242"/>
      <c r="S555" s="242"/>
      <c r="T555" s="243"/>
      <c r="AT555" s="244" t="s">
        <v>176</v>
      </c>
      <c r="AU555" s="244" t="s">
        <v>92</v>
      </c>
      <c r="AV555" s="13" t="s">
        <v>92</v>
      </c>
      <c r="AW555" s="13" t="s">
        <v>48</v>
      </c>
      <c r="AX555" s="13" t="s">
        <v>85</v>
      </c>
      <c r="AY555" s="244" t="s">
        <v>163</v>
      </c>
    </row>
    <row r="556" spans="2:65" s="12" customFormat="1" ht="13.5">
      <c r="B556" s="222"/>
      <c r="C556" s="223"/>
      <c r="D556" s="218" t="s">
        <v>176</v>
      </c>
      <c r="E556" s="224" t="s">
        <v>50</v>
      </c>
      <c r="F556" s="225" t="s">
        <v>952</v>
      </c>
      <c r="G556" s="223"/>
      <c r="H556" s="226" t="s">
        <v>50</v>
      </c>
      <c r="I556" s="227"/>
      <c r="J556" s="223"/>
      <c r="K556" s="223"/>
      <c r="L556" s="228"/>
      <c r="M556" s="229"/>
      <c r="N556" s="230"/>
      <c r="O556" s="230"/>
      <c r="P556" s="230"/>
      <c r="Q556" s="230"/>
      <c r="R556" s="230"/>
      <c r="S556" s="230"/>
      <c r="T556" s="231"/>
      <c r="AT556" s="232" t="s">
        <v>176</v>
      </c>
      <c r="AU556" s="232" t="s">
        <v>92</v>
      </c>
      <c r="AV556" s="12" t="s">
        <v>25</v>
      </c>
      <c r="AW556" s="12" t="s">
        <v>48</v>
      </c>
      <c r="AX556" s="12" t="s">
        <v>85</v>
      </c>
      <c r="AY556" s="232" t="s">
        <v>163</v>
      </c>
    </row>
    <row r="557" spans="2:65" s="13" customFormat="1" ht="13.5">
      <c r="B557" s="233"/>
      <c r="C557" s="234"/>
      <c r="D557" s="218" t="s">
        <v>176</v>
      </c>
      <c r="E557" s="245" t="s">
        <v>50</v>
      </c>
      <c r="F557" s="246" t="s">
        <v>959</v>
      </c>
      <c r="G557" s="234"/>
      <c r="H557" s="247">
        <v>0.32</v>
      </c>
      <c r="I557" s="239"/>
      <c r="J557" s="234"/>
      <c r="K557" s="234"/>
      <c r="L557" s="240"/>
      <c r="M557" s="241"/>
      <c r="N557" s="242"/>
      <c r="O557" s="242"/>
      <c r="P557" s="242"/>
      <c r="Q557" s="242"/>
      <c r="R557" s="242"/>
      <c r="S557" s="242"/>
      <c r="T557" s="243"/>
      <c r="AT557" s="244" t="s">
        <v>176</v>
      </c>
      <c r="AU557" s="244" t="s">
        <v>92</v>
      </c>
      <c r="AV557" s="13" t="s">
        <v>92</v>
      </c>
      <c r="AW557" s="13" t="s">
        <v>48</v>
      </c>
      <c r="AX557" s="13" t="s">
        <v>85</v>
      </c>
      <c r="AY557" s="244" t="s">
        <v>163</v>
      </c>
    </row>
    <row r="558" spans="2:65" s="13" customFormat="1" ht="13.5">
      <c r="B558" s="233"/>
      <c r="C558" s="234"/>
      <c r="D558" s="218" t="s">
        <v>176</v>
      </c>
      <c r="E558" s="245" t="s">
        <v>50</v>
      </c>
      <c r="F558" s="246" t="s">
        <v>960</v>
      </c>
      <c r="G558" s="234"/>
      <c r="H558" s="247">
        <v>0.44400000000000001</v>
      </c>
      <c r="I558" s="239"/>
      <c r="J558" s="234"/>
      <c r="K558" s="234"/>
      <c r="L558" s="240"/>
      <c r="M558" s="241"/>
      <c r="N558" s="242"/>
      <c r="O558" s="242"/>
      <c r="P558" s="242"/>
      <c r="Q558" s="242"/>
      <c r="R558" s="242"/>
      <c r="S558" s="242"/>
      <c r="T558" s="243"/>
      <c r="AT558" s="244" t="s">
        <v>176</v>
      </c>
      <c r="AU558" s="244" t="s">
        <v>92</v>
      </c>
      <c r="AV558" s="13" t="s">
        <v>92</v>
      </c>
      <c r="AW558" s="13" t="s">
        <v>48</v>
      </c>
      <c r="AX558" s="13" t="s">
        <v>85</v>
      </c>
      <c r="AY558" s="244" t="s">
        <v>163</v>
      </c>
    </row>
    <row r="559" spans="2:65" s="12" customFormat="1" ht="13.5">
      <c r="B559" s="222"/>
      <c r="C559" s="223"/>
      <c r="D559" s="218" t="s">
        <v>176</v>
      </c>
      <c r="E559" s="224" t="s">
        <v>50</v>
      </c>
      <c r="F559" s="225" t="s">
        <v>382</v>
      </c>
      <c r="G559" s="223"/>
      <c r="H559" s="226" t="s">
        <v>50</v>
      </c>
      <c r="I559" s="227"/>
      <c r="J559" s="223"/>
      <c r="K559" s="223"/>
      <c r="L559" s="228"/>
      <c r="M559" s="229"/>
      <c r="N559" s="230"/>
      <c r="O559" s="230"/>
      <c r="P559" s="230"/>
      <c r="Q559" s="230"/>
      <c r="R559" s="230"/>
      <c r="S559" s="230"/>
      <c r="T559" s="231"/>
      <c r="AT559" s="232" t="s">
        <v>176</v>
      </c>
      <c r="AU559" s="232" t="s">
        <v>92</v>
      </c>
      <c r="AV559" s="12" t="s">
        <v>25</v>
      </c>
      <c r="AW559" s="12" t="s">
        <v>48</v>
      </c>
      <c r="AX559" s="12" t="s">
        <v>85</v>
      </c>
      <c r="AY559" s="232" t="s">
        <v>163</v>
      </c>
    </row>
    <row r="560" spans="2:65" s="13" customFormat="1" ht="13.5">
      <c r="B560" s="233"/>
      <c r="C560" s="234"/>
      <c r="D560" s="218" t="s">
        <v>176</v>
      </c>
      <c r="E560" s="245" t="s">
        <v>50</v>
      </c>
      <c r="F560" s="246" t="s">
        <v>961</v>
      </c>
      <c r="G560" s="234"/>
      <c r="H560" s="247">
        <v>6.8449999999999998</v>
      </c>
      <c r="I560" s="239"/>
      <c r="J560" s="234"/>
      <c r="K560" s="234"/>
      <c r="L560" s="240"/>
      <c r="M560" s="241"/>
      <c r="N560" s="242"/>
      <c r="O560" s="242"/>
      <c r="P560" s="242"/>
      <c r="Q560" s="242"/>
      <c r="R560" s="242"/>
      <c r="S560" s="242"/>
      <c r="T560" s="243"/>
      <c r="AT560" s="244" t="s">
        <v>176</v>
      </c>
      <c r="AU560" s="244" t="s">
        <v>92</v>
      </c>
      <c r="AV560" s="13" t="s">
        <v>92</v>
      </c>
      <c r="AW560" s="13" t="s">
        <v>48</v>
      </c>
      <c r="AX560" s="13" t="s">
        <v>85</v>
      </c>
      <c r="AY560" s="244" t="s">
        <v>163</v>
      </c>
    </row>
    <row r="561" spans="2:51" s="12" customFormat="1" ht="13.5">
      <c r="B561" s="222"/>
      <c r="C561" s="223"/>
      <c r="D561" s="218" t="s">
        <v>176</v>
      </c>
      <c r="E561" s="224" t="s">
        <v>50</v>
      </c>
      <c r="F561" s="225" t="s">
        <v>278</v>
      </c>
      <c r="G561" s="223"/>
      <c r="H561" s="226" t="s">
        <v>50</v>
      </c>
      <c r="I561" s="227"/>
      <c r="J561" s="223"/>
      <c r="K561" s="223"/>
      <c r="L561" s="228"/>
      <c r="M561" s="229"/>
      <c r="N561" s="230"/>
      <c r="O561" s="230"/>
      <c r="P561" s="230"/>
      <c r="Q561" s="230"/>
      <c r="R561" s="230"/>
      <c r="S561" s="230"/>
      <c r="T561" s="231"/>
      <c r="AT561" s="232" t="s">
        <v>176</v>
      </c>
      <c r="AU561" s="232" t="s">
        <v>92</v>
      </c>
      <c r="AV561" s="12" t="s">
        <v>25</v>
      </c>
      <c r="AW561" s="12" t="s">
        <v>48</v>
      </c>
      <c r="AX561" s="12" t="s">
        <v>85</v>
      </c>
      <c r="AY561" s="232" t="s">
        <v>163</v>
      </c>
    </row>
    <row r="562" spans="2:51" s="13" customFormat="1" ht="13.5">
      <c r="B562" s="233"/>
      <c r="C562" s="234"/>
      <c r="D562" s="218" t="s">
        <v>176</v>
      </c>
      <c r="E562" s="245" t="s">
        <v>50</v>
      </c>
      <c r="F562" s="246" t="s">
        <v>962</v>
      </c>
      <c r="G562" s="234"/>
      <c r="H562" s="247">
        <v>1.02</v>
      </c>
      <c r="I562" s="239"/>
      <c r="J562" s="234"/>
      <c r="K562" s="234"/>
      <c r="L562" s="240"/>
      <c r="M562" s="241"/>
      <c r="N562" s="242"/>
      <c r="O562" s="242"/>
      <c r="P562" s="242"/>
      <c r="Q562" s="242"/>
      <c r="R562" s="242"/>
      <c r="S562" s="242"/>
      <c r="T562" s="243"/>
      <c r="AT562" s="244" t="s">
        <v>176</v>
      </c>
      <c r="AU562" s="244" t="s">
        <v>92</v>
      </c>
      <c r="AV562" s="13" t="s">
        <v>92</v>
      </c>
      <c r="AW562" s="13" t="s">
        <v>48</v>
      </c>
      <c r="AX562" s="13" t="s">
        <v>85</v>
      </c>
      <c r="AY562" s="244" t="s">
        <v>163</v>
      </c>
    </row>
    <row r="563" spans="2:51" s="12" customFormat="1" ht="13.5">
      <c r="B563" s="222"/>
      <c r="C563" s="223"/>
      <c r="D563" s="218" t="s">
        <v>176</v>
      </c>
      <c r="E563" s="224" t="s">
        <v>50</v>
      </c>
      <c r="F563" s="225" t="s">
        <v>280</v>
      </c>
      <c r="G563" s="223"/>
      <c r="H563" s="226" t="s">
        <v>50</v>
      </c>
      <c r="I563" s="227"/>
      <c r="J563" s="223"/>
      <c r="K563" s="223"/>
      <c r="L563" s="228"/>
      <c r="M563" s="229"/>
      <c r="N563" s="230"/>
      <c r="O563" s="230"/>
      <c r="P563" s="230"/>
      <c r="Q563" s="230"/>
      <c r="R563" s="230"/>
      <c r="S563" s="230"/>
      <c r="T563" s="231"/>
      <c r="AT563" s="232" t="s">
        <v>176</v>
      </c>
      <c r="AU563" s="232" t="s">
        <v>92</v>
      </c>
      <c r="AV563" s="12" t="s">
        <v>25</v>
      </c>
      <c r="AW563" s="12" t="s">
        <v>48</v>
      </c>
      <c r="AX563" s="12" t="s">
        <v>85</v>
      </c>
      <c r="AY563" s="232" t="s">
        <v>163</v>
      </c>
    </row>
    <row r="564" spans="2:51" s="13" customFormat="1" ht="13.5">
      <c r="B564" s="233"/>
      <c r="C564" s="234"/>
      <c r="D564" s="218" t="s">
        <v>176</v>
      </c>
      <c r="E564" s="245" t="s">
        <v>50</v>
      </c>
      <c r="F564" s="246" t="s">
        <v>963</v>
      </c>
      <c r="G564" s="234"/>
      <c r="H564" s="247">
        <v>2.95</v>
      </c>
      <c r="I564" s="239"/>
      <c r="J564" s="234"/>
      <c r="K564" s="234"/>
      <c r="L564" s="240"/>
      <c r="M564" s="241"/>
      <c r="N564" s="242"/>
      <c r="O564" s="242"/>
      <c r="P564" s="242"/>
      <c r="Q564" s="242"/>
      <c r="R564" s="242"/>
      <c r="S564" s="242"/>
      <c r="T564" s="243"/>
      <c r="AT564" s="244" t="s">
        <v>176</v>
      </c>
      <c r="AU564" s="244" t="s">
        <v>92</v>
      </c>
      <c r="AV564" s="13" t="s">
        <v>92</v>
      </c>
      <c r="AW564" s="13" t="s">
        <v>48</v>
      </c>
      <c r="AX564" s="13" t="s">
        <v>85</v>
      </c>
      <c r="AY564" s="244" t="s">
        <v>163</v>
      </c>
    </row>
    <row r="565" spans="2:51" s="12" customFormat="1" ht="13.5">
      <c r="B565" s="222"/>
      <c r="C565" s="223"/>
      <c r="D565" s="218" t="s">
        <v>176</v>
      </c>
      <c r="E565" s="224" t="s">
        <v>50</v>
      </c>
      <c r="F565" s="225" t="s">
        <v>282</v>
      </c>
      <c r="G565" s="223"/>
      <c r="H565" s="226" t="s">
        <v>50</v>
      </c>
      <c r="I565" s="227"/>
      <c r="J565" s="223"/>
      <c r="K565" s="223"/>
      <c r="L565" s="228"/>
      <c r="M565" s="229"/>
      <c r="N565" s="230"/>
      <c r="O565" s="230"/>
      <c r="P565" s="230"/>
      <c r="Q565" s="230"/>
      <c r="R565" s="230"/>
      <c r="S565" s="230"/>
      <c r="T565" s="231"/>
      <c r="AT565" s="232" t="s">
        <v>176</v>
      </c>
      <c r="AU565" s="232" t="s">
        <v>92</v>
      </c>
      <c r="AV565" s="12" t="s">
        <v>25</v>
      </c>
      <c r="AW565" s="12" t="s">
        <v>48</v>
      </c>
      <c r="AX565" s="12" t="s">
        <v>85</v>
      </c>
      <c r="AY565" s="232" t="s">
        <v>163</v>
      </c>
    </row>
    <row r="566" spans="2:51" s="13" customFormat="1" ht="13.5">
      <c r="B566" s="233"/>
      <c r="C566" s="234"/>
      <c r="D566" s="218" t="s">
        <v>176</v>
      </c>
      <c r="E566" s="245" t="s">
        <v>50</v>
      </c>
      <c r="F566" s="246" t="s">
        <v>964</v>
      </c>
      <c r="G566" s="234"/>
      <c r="H566" s="247">
        <v>8.26</v>
      </c>
      <c r="I566" s="239"/>
      <c r="J566" s="234"/>
      <c r="K566" s="234"/>
      <c r="L566" s="240"/>
      <c r="M566" s="241"/>
      <c r="N566" s="242"/>
      <c r="O566" s="242"/>
      <c r="P566" s="242"/>
      <c r="Q566" s="242"/>
      <c r="R566" s="242"/>
      <c r="S566" s="242"/>
      <c r="T566" s="243"/>
      <c r="AT566" s="244" t="s">
        <v>176</v>
      </c>
      <c r="AU566" s="244" t="s">
        <v>92</v>
      </c>
      <c r="AV566" s="13" t="s">
        <v>92</v>
      </c>
      <c r="AW566" s="13" t="s">
        <v>48</v>
      </c>
      <c r="AX566" s="13" t="s">
        <v>85</v>
      </c>
      <c r="AY566" s="244" t="s">
        <v>163</v>
      </c>
    </row>
    <row r="567" spans="2:51" s="12" customFormat="1" ht="13.5">
      <c r="B567" s="222"/>
      <c r="C567" s="223"/>
      <c r="D567" s="218" t="s">
        <v>176</v>
      </c>
      <c r="E567" s="224" t="s">
        <v>50</v>
      </c>
      <c r="F567" s="225" t="s">
        <v>283</v>
      </c>
      <c r="G567" s="223"/>
      <c r="H567" s="226" t="s">
        <v>50</v>
      </c>
      <c r="I567" s="227"/>
      <c r="J567" s="223"/>
      <c r="K567" s="223"/>
      <c r="L567" s="228"/>
      <c r="M567" s="229"/>
      <c r="N567" s="230"/>
      <c r="O567" s="230"/>
      <c r="P567" s="230"/>
      <c r="Q567" s="230"/>
      <c r="R567" s="230"/>
      <c r="S567" s="230"/>
      <c r="T567" s="231"/>
      <c r="AT567" s="232" t="s">
        <v>176</v>
      </c>
      <c r="AU567" s="232" t="s">
        <v>92</v>
      </c>
      <c r="AV567" s="12" t="s">
        <v>25</v>
      </c>
      <c r="AW567" s="12" t="s">
        <v>48</v>
      </c>
      <c r="AX567" s="12" t="s">
        <v>85</v>
      </c>
      <c r="AY567" s="232" t="s">
        <v>163</v>
      </c>
    </row>
    <row r="568" spans="2:51" s="13" customFormat="1" ht="13.5">
      <c r="B568" s="233"/>
      <c r="C568" s="234"/>
      <c r="D568" s="218" t="s">
        <v>176</v>
      </c>
      <c r="E568" s="245" t="s">
        <v>50</v>
      </c>
      <c r="F568" s="246" t="s">
        <v>965</v>
      </c>
      <c r="G568" s="234"/>
      <c r="H568" s="247">
        <v>3.76</v>
      </c>
      <c r="I568" s="239"/>
      <c r="J568" s="234"/>
      <c r="K568" s="234"/>
      <c r="L568" s="240"/>
      <c r="M568" s="241"/>
      <c r="N568" s="242"/>
      <c r="O568" s="242"/>
      <c r="P568" s="242"/>
      <c r="Q568" s="242"/>
      <c r="R568" s="242"/>
      <c r="S568" s="242"/>
      <c r="T568" s="243"/>
      <c r="AT568" s="244" t="s">
        <v>176</v>
      </c>
      <c r="AU568" s="244" t="s">
        <v>92</v>
      </c>
      <c r="AV568" s="13" t="s">
        <v>92</v>
      </c>
      <c r="AW568" s="13" t="s">
        <v>48</v>
      </c>
      <c r="AX568" s="13" t="s">
        <v>85</v>
      </c>
      <c r="AY568" s="244" t="s">
        <v>163</v>
      </c>
    </row>
    <row r="569" spans="2:51" s="12" customFormat="1" ht="13.5">
      <c r="B569" s="222"/>
      <c r="C569" s="223"/>
      <c r="D569" s="218" t="s">
        <v>176</v>
      </c>
      <c r="E569" s="224" t="s">
        <v>50</v>
      </c>
      <c r="F569" s="225" t="s">
        <v>567</v>
      </c>
      <c r="G569" s="223"/>
      <c r="H569" s="226" t="s">
        <v>50</v>
      </c>
      <c r="I569" s="227"/>
      <c r="J569" s="223"/>
      <c r="K569" s="223"/>
      <c r="L569" s="228"/>
      <c r="M569" s="229"/>
      <c r="N569" s="230"/>
      <c r="O569" s="230"/>
      <c r="P569" s="230"/>
      <c r="Q569" s="230"/>
      <c r="R569" s="230"/>
      <c r="S569" s="230"/>
      <c r="T569" s="231"/>
      <c r="AT569" s="232" t="s">
        <v>176</v>
      </c>
      <c r="AU569" s="232" t="s">
        <v>92</v>
      </c>
      <c r="AV569" s="12" t="s">
        <v>25</v>
      </c>
      <c r="AW569" s="12" t="s">
        <v>48</v>
      </c>
      <c r="AX569" s="12" t="s">
        <v>85</v>
      </c>
      <c r="AY569" s="232" t="s">
        <v>163</v>
      </c>
    </row>
    <row r="570" spans="2:51" s="13" customFormat="1" ht="13.5">
      <c r="B570" s="233"/>
      <c r="C570" s="234"/>
      <c r="D570" s="218" t="s">
        <v>176</v>
      </c>
      <c r="E570" s="245" t="s">
        <v>50</v>
      </c>
      <c r="F570" s="246" t="s">
        <v>966</v>
      </c>
      <c r="G570" s="234"/>
      <c r="H570" s="247">
        <v>6.49</v>
      </c>
      <c r="I570" s="239"/>
      <c r="J570" s="234"/>
      <c r="K570" s="234"/>
      <c r="L570" s="240"/>
      <c r="M570" s="241"/>
      <c r="N570" s="242"/>
      <c r="O570" s="242"/>
      <c r="P570" s="242"/>
      <c r="Q570" s="242"/>
      <c r="R570" s="242"/>
      <c r="S570" s="242"/>
      <c r="T570" s="243"/>
      <c r="AT570" s="244" t="s">
        <v>176</v>
      </c>
      <c r="AU570" s="244" t="s">
        <v>92</v>
      </c>
      <c r="AV570" s="13" t="s">
        <v>92</v>
      </c>
      <c r="AW570" s="13" t="s">
        <v>48</v>
      </c>
      <c r="AX570" s="13" t="s">
        <v>85</v>
      </c>
      <c r="AY570" s="244" t="s">
        <v>163</v>
      </c>
    </row>
    <row r="571" spans="2:51" s="12" customFormat="1" ht="13.5">
      <c r="B571" s="222"/>
      <c r="C571" s="223"/>
      <c r="D571" s="218" t="s">
        <v>176</v>
      </c>
      <c r="E571" s="224" t="s">
        <v>50</v>
      </c>
      <c r="F571" s="225" t="s">
        <v>568</v>
      </c>
      <c r="G571" s="223"/>
      <c r="H571" s="226" t="s">
        <v>50</v>
      </c>
      <c r="I571" s="227"/>
      <c r="J571" s="223"/>
      <c r="K571" s="223"/>
      <c r="L571" s="228"/>
      <c r="M571" s="229"/>
      <c r="N571" s="230"/>
      <c r="O571" s="230"/>
      <c r="P571" s="230"/>
      <c r="Q571" s="230"/>
      <c r="R571" s="230"/>
      <c r="S571" s="230"/>
      <c r="T571" s="231"/>
      <c r="AT571" s="232" t="s">
        <v>176</v>
      </c>
      <c r="AU571" s="232" t="s">
        <v>92</v>
      </c>
      <c r="AV571" s="12" t="s">
        <v>25</v>
      </c>
      <c r="AW571" s="12" t="s">
        <v>48</v>
      </c>
      <c r="AX571" s="12" t="s">
        <v>85</v>
      </c>
      <c r="AY571" s="232" t="s">
        <v>163</v>
      </c>
    </row>
    <row r="572" spans="2:51" s="13" customFormat="1" ht="13.5">
      <c r="B572" s="233"/>
      <c r="C572" s="234"/>
      <c r="D572" s="218" t="s">
        <v>176</v>
      </c>
      <c r="E572" s="245" t="s">
        <v>50</v>
      </c>
      <c r="F572" s="246" t="s">
        <v>967</v>
      </c>
      <c r="G572" s="234"/>
      <c r="H572" s="247">
        <v>6.1820000000000004</v>
      </c>
      <c r="I572" s="239"/>
      <c r="J572" s="234"/>
      <c r="K572" s="234"/>
      <c r="L572" s="240"/>
      <c r="M572" s="241"/>
      <c r="N572" s="242"/>
      <c r="O572" s="242"/>
      <c r="P572" s="242"/>
      <c r="Q572" s="242"/>
      <c r="R572" s="242"/>
      <c r="S572" s="242"/>
      <c r="T572" s="243"/>
      <c r="AT572" s="244" t="s">
        <v>176</v>
      </c>
      <c r="AU572" s="244" t="s">
        <v>92</v>
      </c>
      <c r="AV572" s="13" t="s">
        <v>92</v>
      </c>
      <c r="AW572" s="13" t="s">
        <v>48</v>
      </c>
      <c r="AX572" s="13" t="s">
        <v>85</v>
      </c>
      <c r="AY572" s="244" t="s">
        <v>163</v>
      </c>
    </row>
    <row r="573" spans="2:51" s="12" customFormat="1" ht="13.5">
      <c r="B573" s="222"/>
      <c r="C573" s="223"/>
      <c r="D573" s="218" t="s">
        <v>176</v>
      </c>
      <c r="E573" s="224" t="s">
        <v>50</v>
      </c>
      <c r="F573" s="225" t="s">
        <v>250</v>
      </c>
      <c r="G573" s="223"/>
      <c r="H573" s="226" t="s">
        <v>50</v>
      </c>
      <c r="I573" s="227"/>
      <c r="J573" s="223"/>
      <c r="K573" s="223"/>
      <c r="L573" s="228"/>
      <c r="M573" s="229"/>
      <c r="N573" s="230"/>
      <c r="O573" s="230"/>
      <c r="P573" s="230"/>
      <c r="Q573" s="230"/>
      <c r="R573" s="230"/>
      <c r="S573" s="230"/>
      <c r="T573" s="231"/>
      <c r="AT573" s="232" t="s">
        <v>176</v>
      </c>
      <c r="AU573" s="232" t="s">
        <v>92</v>
      </c>
      <c r="AV573" s="12" t="s">
        <v>25</v>
      </c>
      <c r="AW573" s="12" t="s">
        <v>48</v>
      </c>
      <c r="AX573" s="12" t="s">
        <v>85</v>
      </c>
      <c r="AY573" s="232" t="s">
        <v>163</v>
      </c>
    </row>
    <row r="574" spans="2:51" s="13" customFormat="1" ht="13.5">
      <c r="B574" s="233"/>
      <c r="C574" s="234"/>
      <c r="D574" s="218" t="s">
        <v>176</v>
      </c>
      <c r="E574" s="245" t="s">
        <v>50</v>
      </c>
      <c r="F574" s="246" t="s">
        <v>965</v>
      </c>
      <c r="G574" s="234"/>
      <c r="H574" s="247">
        <v>3.76</v>
      </c>
      <c r="I574" s="239"/>
      <c r="J574" s="234"/>
      <c r="K574" s="234"/>
      <c r="L574" s="240"/>
      <c r="M574" s="241"/>
      <c r="N574" s="242"/>
      <c r="O574" s="242"/>
      <c r="P574" s="242"/>
      <c r="Q574" s="242"/>
      <c r="R574" s="242"/>
      <c r="S574" s="242"/>
      <c r="T574" s="243"/>
      <c r="AT574" s="244" t="s">
        <v>176</v>
      </c>
      <c r="AU574" s="244" t="s">
        <v>92</v>
      </c>
      <c r="AV574" s="13" t="s">
        <v>92</v>
      </c>
      <c r="AW574" s="13" t="s">
        <v>48</v>
      </c>
      <c r="AX574" s="13" t="s">
        <v>85</v>
      </c>
      <c r="AY574" s="244" t="s">
        <v>163</v>
      </c>
    </row>
    <row r="575" spans="2:51" s="12" customFormat="1" ht="13.5">
      <c r="B575" s="222"/>
      <c r="C575" s="223"/>
      <c r="D575" s="218" t="s">
        <v>176</v>
      </c>
      <c r="E575" s="224" t="s">
        <v>50</v>
      </c>
      <c r="F575" s="225" t="s">
        <v>945</v>
      </c>
      <c r="G575" s="223"/>
      <c r="H575" s="226" t="s">
        <v>50</v>
      </c>
      <c r="I575" s="227"/>
      <c r="J575" s="223"/>
      <c r="K575" s="223"/>
      <c r="L575" s="228"/>
      <c r="M575" s="229"/>
      <c r="N575" s="230"/>
      <c r="O575" s="230"/>
      <c r="P575" s="230"/>
      <c r="Q575" s="230"/>
      <c r="R575" s="230"/>
      <c r="S575" s="230"/>
      <c r="T575" s="231"/>
      <c r="AT575" s="232" t="s">
        <v>176</v>
      </c>
      <c r="AU575" s="232" t="s">
        <v>92</v>
      </c>
      <c r="AV575" s="12" t="s">
        <v>25</v>
      </c>
      <c r="AW575" s="12" t="s">
        <v>48</v>
      </c>
      <c r="AX575" s="12" t="s">
        <v>85</v>
      </c>
      <c r="AY575" s="232" t="s">
        <v>163</v>
      </c>
    </row>
    <row r="576" spans="2:51" s="13" customFormat="1" ht="13.5">
      <c r="B576" s="233"/>
      <c r="C576" s="234"/>
      <c r="D576" s="218" t="s">
        <v>176</v>
      </c>
      <c r="E576" s="245" t="s">
        <v>50</v>
      </c>
      <c r="F576" s="246" t="s">
        <v>968</v>
      </c>
      <c r="G576" s="234"/>
      <c r="H576" s="247">
        <v>10.965</v>
      </c>
      <c r="I576" s="239"/>
      <c r="J576" s="234"/>
      <c r="K576" s="234"/>
      <c r="L576" s="240"/>
      <c r="M576" s="241"/>
      <c r="N576" s="242"/>
      <c r="O576" s="242"/>
      <c r="P576" s="242"/>
      <c r="Q576" s="242"/>
      <c r="R576" s="242"/>
      <c r="S576" s="242"/>
      <c r="T576" s="243"/>
      <c r="AT576" s="244" t="s">
        <v>176</v>
      </c>
      <c r="AU576" s="244" t="s">
        <v>92</v>
      </c>
      <c r="AV576" s="13" t="s">
        <v>92</v>
      </c>
      <c r="AW576" s="13" t="s">
        <v>48</v>
      </c>
      <c r="AX576" s="13" t="s">
        <v>85</v>
      </c>
      <c r="AY576" s="244" t="s">
        <v>163</v>
      </c>
    </row>
    <row r="577" spans="2:65" s="12" customFormat="1" ht="13.5">
      <c r="B577" s="222"/>
      <c r="C577" s="223"/>
      <c r="D577" s="218" t="s">
        <v>176</v>
      </c>
      <c r="E577" s="224" t="s">
        <v>50</v>
      </c>
      <c r="F577" s="225" t="s">
        <v>202</v>
      </c>
      <c r="G577" s="223"/>
      <c r="H577" s="226" t="s">
        <v>50</v>
      </c>
      <c r="I577" s="227"/>
      <c r="J577" s="223"/>
      <c r="K577" s="223"/>
      <c r="L577" s="228"/>
      <c r="M577" s="229"/>
      <c r="N577" s="230"/>
      <c r="O577" s="230"/>
      <c r="P577" s="230"/>
      <c r="Q577" s="230"/>
      <c r="R577" s="230"/>
      <c r="S577" s="230"/>
      <c r="T577" s="231"/>
      <c r="AT577" s="232" t="s">
        <v>176</v>
      </c>
      <c r="AU577" s="232" t="s">
        <v>92</v>
      </c>
      <c r="AV577" s="12" t="s">
        <v>25</v>
      </c>
      <c r="AW577" s="12" t="s">
        <v>48</v>
      </c>
      <c r="AX577" s="12" t="s">
        <v>85</v>
      </c>
      <c r="AY577" s="232" t="s">
        <v>163</v>
      </c>
    </row>
    <row r="578" spans="2:65" s="13" customFormat="1" ht="13.5">
      <c r="B578" s="233"/>
      <c r="C578" s="234"/>
      <c r="D578" s="218" t="s">
        <v>176</v>
      </c>
      <c r="E578" s="245" t="s">
        <v>50</v>
      </c>
      <c r="F578" s="246" t="s">
        <v>969</v>
      </c>
      <c r="G578" s="234"/>
      <c r="H578" s="247">
        <v>2.496</v>
      </c>
      <c r="I578" s="239"/>
      <c r="J578" s="234"/>
      <c r="K578" s="234"/>
      <c r="L578" s="240"/>
      <c r="M578" s="241"/>
      <c r="N578" s="242"/>
      <c r="O578" s="242"/>
      <c r="P578" s="242"/>
      <c r="Q578" s="242"/>
      <c r="R578" s="242"/>
      <c r="S578" s="242"/>
      <c r="T578" s="243"/>
      <c r="AT578" s="244" t="s">
        <v>176</v>
      </c>
      <c r="AU578" s="244" t="s">
        <v>92</v>
      </c>
      <c r="AV578" s="13" t="s">
        <v>92</v>
      </c>
      <c r="AW578" s="13" t="s">
        <v>48</v>
      </c>
      <c r="AX578" s="13" t="s">
        <v>85</v>
      </c>
      <c r="AY578" s="244" t="s">
        <v>163</v>
      </c>
    </row>
    <row r="579" spans="2:65" s="13" customFormat="1" ht="13.5">
      <c r="B579" s="233"/>
      <c r="C579" s="234"/>
      <c r="D579" s="235" t="s">
        <v>176</v>
      </c>
      <c r="E579" s="236" t="s">
        <v>50</v>
      </c>
      <c r="F579" s="237" t="s">
        <v>970</v>
      </c>
      <c r="G579" s="234"/>
      <c r="H579" s="238">
        <v>0.66600000000000004</v>
      </c>
      <c r="I579" s="239"/>
      <c r="J579" s="234"/>
      <c r="K579" s="234"/>
      <c r="L579" s="240"/>
      <c r="M579" s="241"/>
      <c r="N579" s="242"/>
      <c r="O579" s="242"/>
      <c r="P579" s="242"/>
      <c r="Q579" s="242"/>
      <c r="R579" s="242"/>
      <c r="S579" s="242"/>
      <c r="T579" s="243"/>
      <c r="AT579" s="244" t="s">
        <v>176</v>
      </c>
      <c r="AU579" s="244" t="s">
        <v>92</v>
      </c>
      <c r="AV579" s="13" t="s">
        <v>92</v>
      </c>
      <c r="AW579" s="13" t="s">
        <v>48</v>
      </c>
      <c r="AX579" s="13" t="s">
        <v>85</v>
      </c>
      <c r="AY579" s="244" t="s">
        <v>163</v>
      </c>
    </row>
    <row r="580" spans="2:65" s="1" customFormat="1" ht="22.5" customHeight="1">
      <c r="B580" s="43"/>
      <c r="C580" s="206" t="s">
        <v>795</v>
      </c>
      <c r="D580" s="206" t="s">
        <v>166</v>
      </c>
      <c r="E580" s="207" t="s">
        <v>418</v>
      </c>
      <c r="F580" s="208" t="s">
        <v>419</v>
      </c>
      <c r="G580" s="209" t="s">
        <v>191</v>
      </c>
      <c r="H580" s="210">
        <v>145.26</v>
      </c>
      <c r="I580" s="211"/>
      <c r="J580" s="212">
        <f>ROUND(I580*H580,2)</f>
        <v>0</v>
      </c>
      <c r="K580" s="208" t="s">
        <v>170</v>
      </c>
      <c r="L580" s="63"/>
      <c r="M580" s="213" t="s">
        <v>50</v>
      </c>
      <c r="N580" s="214" t="s">
        <v>56</v>
      </c>
      <c r="O580" s="44"/>
      <c r="P580" s="215">
        <f>O580*H580</f>
        <v>0</v>
      </c>
      <c r="Q580" s="215">
        <v>0</v>
      </c>
      <c r="R580" s="215">
        <f>Q580*H580</f>
        <v>0</v>
      </c>
      <c r="S580" s="215">
        <v>0</v>
      </c>
      <c r="T580" s="216">
        <f>S580*H580</f>
        <v>0</v>
      </c>
      <c r="AR580" s="25" t="s">
        <v>120</v>
      </c>
      <c r="AT580" s="25" t="s">
        <v>166</v>
      </c>
      <c r="AU580" s="25" t="s">
        <v>92</v>
      </c>
      <c r="AY580" s="25" t="s">
        <v>163</v>
      </c>
      <c r="BE580" s="217">
        <f>IF(N580="základní",J580,0)</f>
        <v>0</v>
      </c>
      <c r="BF580" s="217">
        <f>IF(N580="snížená",J580,0)</f>
        <v>0</v>
      </c>
      <c r="BG580" s="217">
        <f>IF(N580="zákl. přenesená",J580,0)</f>
        <v>0</v>
      </c>
      <c r="BH580" s="217">
        <f>IF(N580="sníž. přenesená",J580,0)</f>
        <v>0</v>
      </c>
      <c r="BI580" s="217">
        <f>IF(N580="nulová",J580,0)</f>
        <v>0</v>
      </c>
      <c r="BJ580" s="25" t="s">
        <v>25</v>
      </c>
      <c r="BK580" s="217">
        <f>ROUND(I580*H580,2)</f>
        <v>0</v>
      </c>
      <c r="BL580" s="25" t="s">
        <v>120</v>
      </c>
      <c r="BM580" s="25" t="s">
        <v>420</v>
      </c>
    </row>
    <row r="581" spans="2:65" s="1" customFormat="1" ht="27">
      <c r="B581" s="43"/>
      <c r="C581" s="65"/>
      <c r="D581" s="218" t="s">
        <v>172</v>
      </c>
      <c r="E581" s="65"/>
      <c r="F581" s="219" t="s">
        <v>421</v>
      </c>
      <c r="G581" s="65"/>
      <c r="H581" s="65"/>
      <c r="I581" s="174"/>
      <c r="J581" s="65"/>
      <c r="K581" s="65"/>
      <c r="L581" s="63"/>
      <c r="M581" s="220"/>
      <c r="N581" s="44"/>
      <c r="O581" s="44"/>
      <c r="P581" s="44"/>
      <c r="Q581" s="44"/>
      <c r="R581" s="44"/>
      <c r="S581" s="44"/>
      <c r="T581" s="80"/>
      <c r="AT581" s="25" t="s">
        <v>172</v>
      </c>
      <c r="AU581" s="25" t="s">
        <v>92</v>
      </c>
    </row>
    <row r="582" spans="2:65" s="1" customFormat="1" ht="94.5">
      <c r="B582" s="43"/>
      <c r="C582" s="65"/>
      <c r="D582" s="218" t="s">
        <v>174</v>
      </c>
      <c r="E582" s="65"/>
      <c r="F582" s="221" t="s">
        <v>416</v>
      </c>
      <c r="G582" s="65"/>
      <c r="H582" s="65"/>
      <c r="I582" s="174"/>
      <c r="J582" s="65"/>
      <c r="K582" s="65"/>
      <c r="L582" s="63"/>
      <c r="M582" s="220"/>
      <c r="N582" s="44"/>
      <c r="O582" s="44"/>
      <c r="P582" s="44"/>
      <c r="Q582" s="44"/>
      <c r="R582" s="44"/>
      <c r="S582" s="44"/>
      <c r="T582" s="80"/>
      <c r="AT582" s="25" t="s">
        <v>174</v>
      </c>
      <c r="AU582" s="25" t="s">
        <v>92</v>
      </c>
    </row>
    <row r="583" spans="2:65" s="12" customFormat="1" ht="13.5">
      <c r="B583" s="222"/>
      <c r="C583" s="223"/>
      <c r="D583" s="218" t="s">
        <v>176</v>
      </c>
      <c r="E583" s="224" t="s">
        <v>50</v>
      </c>
      <c r="F583" s="225" t="s">
        <v>741</v>
      </c>
      <c r="G583" s="223"/>
      <c r="H583" s="226" t="s">
        <v>50</v>
      </c>
      <c r="I583" s="227"/>
      <c r="J583" s="223"/>
      <c r="K583" s="223"/>
      <c r="L583" s="228"/>
      <c r="M583" s="229"/>
      <c r="N583" s="230"/>
      <c r="O583" s="230"/>
      <c r="P583" s="230"/>
      <c r="Q583" s="230"/>
      <c r="R583" s="230"/>
      <c r="S583" s="230"/>
      <c r="T583" s="231"/>
      <c r="AT583" s="232" t="s">
        <v>176</v>
      </c>
      <c r="AU583" s="232" t="s">
        <v>92</v>
      </c>
      <c r="AV583" s="12" t="s">
        <v>25</v>
      </c>
      <c r="AW583" s="12" t="s">
        <v>48</v>
      </c>
      <c r="AX583" s="12" t="s">
        <v>85</v>
      </c>
      <c r="AY583" s="232" t="s">
        <v>163</v>
      </c>
    </row>
    <row r="584" spans="2:65" s="12" customFormat="1" ht="13.5">
      <c r="B584" s="222"/>
      <c r="C584" s="223"/>
      <c r="D584" s="218" t="s">
        <v>176</v>
      </c>
      <c r="E584" s="224" t="s">
        <v>50</v>
      </c>
      <c r="F584" s="225" t="s">
        <v>939</v>
      </c>
      <c r="G584" s="223"/>
      <c r="H584" s="226" t="s">
        <v>50</v>
      </c>
      <c r="I584" s="227"/>
      <c r="J584" s="223"/>
      <c r="K584" s="223"/>
      <c r="L584" s="228"/>
      <c r="M584" s="229"/>
      <c r="N584" s="230"/>
      <c r="O584" s="230"/>
      <c r="P584" s="230"/>
      <c r="Q584" s="230"/>
      <c r="R584" s="230"/>
      <c r="S584" s="230"/>
      <c r="T584" s="231"/>
      <c r="AT584" s="232" t="s">
        <v>176</v>
      </c>
      <c r="AU584" s="232" t="s">
        <v>92</v>
      </c>
      <c r="AV584" s="12" t="s">
        <v>25</v>
      </c>
      <c r="AW584" s="12" t="s">
        <v>48</v>
      </c>
      <c r="AX584" s="12" t="s">
        <v>85</v>
      </c>
      <c r="AY584" s="232" t="s">
        <v>163</v>
      </c>
    </row>
    <row r="585" spans="2:65" s="13" customFormat="1" ht="13.5">
      <c r="B585" s="233"/>
      <c r="C585" s="234"/>
      <c r="D585" s="218" t="s">
        <v>176</v>
      </c>
      <c r="E585" s="245" t="s">
        <v>50</v>
      </c>
      <c r="F585" s="246" t="s">
        <v>972</v>
      </c>
      <c r="G585" s="234"/>
      <c r="H585" s="247">
        <v>13.523999999999999</v>
      </c>
      <c r="I585" s="239"/>
      <c r="J585" s="234"/>
      <c r="K585" s="234"/>
      <c r="L585" s="240"/>
      <c r="M585" s="241"/>
      <c r="N585" s="242"/>
      <c r="O585" s="242"/>
      <c r="P585" s="242"/>
      <c r="Q585" s="242"/>
      <c r="R585" s="242"/>
      <c r="S585" s="242"/>
      <c r="T585" s="243"/>
      <c r="AT585" s="244" t="s">
        <v>176</v>
      </c>
      <c r="AU585" s="244" t="s">
        <v>92</v>
      </c>
      <c r="AV585" s="13" t="s">
        <v>92</v>
      </c>
      <c r="AW585" s="13" t="s">
        <v>48</v>
      </c>
      <c r="AX585" s="13" t="s">
        <v>85</v>
      </c>
      <c r="AY585" s="244" t="s">
        <v>163</v>
      </c>
    </row>
    <row r="586" spans="2:65" s="12" customFormat="1" ht="13.5">
      <c r="B586" s="222"/>
      <c r="C586" s="223"/>
      <c r="D586" s="218" t="s">
        <v>176</v>
      </c>
      <c r="E586" s="224" t="s">
        <v>50</v>
      </c>
      <c r="F586" s="225" t="s">
        <v>354</v>
      </c>
      <c r="G586" s="223"/>
      <c r="H586" s="226" t="s">
        <v>50</v>
      </c>
      <c r="I586" s="227"/>
      <c r="J586" s="223"/>
      <c r="K586" s="223"/>
      <c r="L586" s="228"/>
      <c r="M586" s="229"/>
      <c r="N586" s="230"/>
      <c r="O586" s="230"/>
      <c r="P586" s="230"/>
      <c r="Q586" s="230"/>
      <c r="R586" s="230"/>
      <c r="S586" s="230"/>
      <c r="T586" s="231"/>
      <c r="AT586" s="232" t="s">
        <v>176</v>
      </c>
      <c r="AU586" s="232" t="s">
        <v>92</v>
      </c>
      <c r="AV586" s="12" t="s">
        <v>25</v>
      </c>
      <c r="AW586" s="12" t="s">
        <v>48</v>
      </c>
      <c r="AX586" s="12" t="s">
        <v>85</v>
      </c>
      <c r="AY586" s="232" t="s">
        <v>163</v>
      </c>
    </row>
    <row r="587" spans="2:65" s="13" customFormat="1" ht="13.5">
      <c r="B587" s="233"/>
      <c r="C587" s="234"/>
      <c r="D587" s="218" t="s">
        <v>176</v>
      </c>
      <c r="E587" s="245" t="s">
        <v>50</v>
      </c>
      <c r="F587" s="246" t="s">
        <v>973</v>
      </c>
      <c r="G587" s="234"/>
      <c r="H587" s="247">
        <v>3.24</v>
      </c>
      <c r="I587" s="239"/>
      <c r="J587" s="234"/>
      <c r="K587" s="234"/>
      <c r="L587" s="240"/>
      <c r="M587" s="241"/>
      <c r="N587" s="242"/>
      <c r="O587" s="242"/>
      <c r="P587" s="242"/>
      <c r="Q587" s="242"/>
      <c r="R587" s="242"/>
      <c r="S587" s="242"/>
      <c r="T587" s="243"/>
      <c r="AT587" s="244" t="s">
        <v>176</v>
      </c>
      <c r="AU587" s="244" t="s">
        <v>92</v>
      </c>
      <c r="AV587" s="13" t="s">
        <v>92</v>
      </c>
      <c r="AW587" s="13" t="s">
        <v>48</v>
      </c>
      <c r="AX587" s="13" t="s">
        <v>85</v>
      </c>
      <c r="AY587" s="244" t="s">
        <v>163</v>
      </c>
    </row>
    <row r="588" spans="2:65" s="12" customFormat="1" ht="13.5">
      <c r="B588" s="222"/>
      <c r="C588" s="223"/>
      <c r="D588" s="218" t="s">
        <v>176</v>
      </c>
      <c r="E588" s="224" t="s">
        <v>50</v>
      </c>
      <c r="F588" s="225" t="s">
        <v>952</v>
      </c>
      <c r="G588" s="223"/>
      <c r="H588" s="226" t="s">
        <v>50</v>
      </c>
      <c r="I588" s="227"/>
      <c r="J588" s="223"/>
      <c r="K588" s="223"/>
      <c r="L588" s="228"/>
      <c r="M588" s="229"/>
      <c r="N588" s="230"/>
      <c r="O588" s="230"/>
      <c r="P588" s="230"/>
      <c r="Q588" s="230"/>
      <c r="R588" s="230"/>
      <c r="S588" s="230"/>
      <c r="T588" s="231"/>
      <c r="AT588" s="232" t="s">
        <v>176</v>
      </c>
      <c r="AU588" s="232" t="s">
        <v>92</v>
      </c>
      <c r="AV588" s="12" t="s">
        <v>25</v>
      </c>
      <c r="AW588" s="12" t="s">
        <v>48</v>
      </c>
      <c r="AX588" s="12" t="s">
        <v>85</v>
      </c>
      <c r="AY588" s="232" t="s">
        <v>163</v>
      </c>
    </row>
    <row r="589" spans="2:65" s="13" customFormat="1" ht="13.5">
      <c r="B589" s="233"/>
      <c r="C589" s="234"/>
      <c r="D589" s="218" t="s">
        <v>176</v>
      </c>
      <c r="E589" s="245" t="s">
        <v>50</v>
      </c>
      <c r="F589" s="246" t="s">
        <v>974</v>
      </c>
      <c r="G589" s="234"/>
      <c r="H589" s="247">
        <v>2.6640000000000001</v>
      </c>
      <c r="I589" s="239"/>
      <c r="J589" s="234"/>
      <c r="K589" s="234"/>
      <c r="L589" s="240"/>
      <c r="M589" s="241"/>
      <c r="N589" s="242"/>
      <c r="O589" s="242"/>
      <c r="P589" s="242"/>
      <c r="Q589" s="242"/>
      <c r="R589" s="242"/>
      <c r="S589" s="242"/>
      <c r="T589" s="243"/>
      <c r="AT589" s="244" t="s">
        <v>176</v>
      </c>
      <c r="AU589" s="244" t="s">
        <v>92</v>
      </c>
      <c r="AV589" s="13" t="s">
        <v>92</v>
      </c>
      <c r="AW589" s="13" t="s">
        <v>48</v>
      </c>
      <c r="AX589" s="13" t="s">
        <v>85</v>
      </c>
      <c r="AY589" s="244" t="s">
        <v>163</v>
      </c>
    </row>
    <row r="590" spans="2:65" s="12" customFormat="1" ht="13.5">
      <c r="B590" s="222"/>
      <c r="C590" s="223"/>
      <c r="D590" s="218" t="s">
        <v>176</v>
      </c>
      <c r="E590" s="224" t="s">
        <v>50</v>
      </c>
      <c r="F590" s="225" t="s">
        <v>382</v>
      </c>
      <c r="G590" s="223"/>
      <c r="H590" s="226" t="s">
        <v>50</v>
      </c>
      <c r="I590" s="227"/>
      <c r="J590" s="223"/>
      <c r="K590" s="223"/>
      <c r="L590" s="228"/>
      <c r="M590" s="229"/>
      <c r="N590" s="230"/>
      <c r="O590" s="230"/>
      <c r="P590" s="230"/>
      <c r="Q590" s="230"/>
      <c r="R590" s="230"/>
      <c r="S590" s="230"/>
      <c r="T590" s="231"/>
      <c r="AT590" s="232" t="s">
        <v>176</v>
      </c>
      <c r="AU590" s="232" t="s">
        <v>92</v>
      </c>
      <c r="AV590" s="12" t="s">
        <v>25</v>
      </c>
      <c r="AW590" s="12" t="s">
        <v>48</v>
      </c>
      <c r="AX590" s="12" t="s">
        <v>85</v>
      </c>
      <c r="AY590" s="232" t="s">
        <v>163</v>
      </c>
    </row>
    <row r="591" spans="2:65" s="13" customFormat="1" ht="13.5">
      <c r="B591" s="233"/>
      <c r="C591" s="234"/>
      <c r="D591" s="218" t="s">
        <v>176</v>
      </c>
      <c r="E591" s="245" t="s">
        <v>50</v>
      </c>
      <c r="F591" s="246" t="s">
        <v>975</v>
      </c>
      <c r="G591" s="234"/>
      <c r="H591" s="247">
        <v>41.07</v>
      </c>
      <c r="I591" s="239"/>
      <c r="J591" s="234"/>
      <c r="K591" s="234"/>
      <c r="L591" s="240"/>
      <c r="M591" s="241"/>
      <c r="N591" s="242"/>
      <c r="O591" s="242"/>
      <c r="P591" s="242"/>
      <c r="Q591" s="242"/>
      <c r="R591" s="242"/>
      <c r="S591" s="242"/>
      <c r="T591" s="243"/>
      <c r="AT591" s="244" t="s">
        <v>176</v>
      </c>
      <c r="AU591" s="244" t="s">
        <v>92</v>
      </c>
      <c r="AV591" s="13" t="s">
        <v>92</v>
      </c>
      <c r="AW591" s="13" t="s">
        <v>48</v>
      </c>
      <c r="AX591" s="13" t="s">
        <v>85</v>
      </c>
      <c r="AY591" s="244" t="s">
        <v>163</v>
      </c>
    </row>
    <row r="592" spans="2:65" s="12" customFormat="1" ht="13.5">
      <c r="B592" s="222"/>
      <c r="C592" s="223"/>
      <c r="D592" s="218" t="s">
        <v>176</v>
      </c>
      <c r="E592" s="224" t="s">
        <v>50</v>
      </c>
      <c r="F592" s="225" t="s">
        <v>945</v>
      </c>
      <c r="G592" s="223"/>
      <c r="H592" s="226" t="s">
        <v>50</v>
      </c>
      <c r="I592" s="227"/>
      <c r="J592" s="223"/>
      <c r="K592" s="223"/>
      <c r="L592" s="228"/>
      <c r="M592" s="229"/>
      <c r="N592" s="230"/>
      <c r="O592" s="230"/>
      <c r="P592" s="230"/>
      <c r="Q592" s="230"/>
      <c r="R592" s="230"/>
      <c r="S592" s="230"/>
      <c r="T592" s="231"/>
      <c r="AT592" s="232" t="s">
        <v>176</v>
      </c>
      <c r="AU592" s="232" t="s">
        <v>92</v>
      </c>
      <c r="AV592" s="12" t="s">
        <v>25</v>
      </c>
      <c r="AW592" s="12" t="s">
        <v>48</v>
      </c>
      <c r="AX592" s="12" t="s">
        <v>85</v>
      </c>
      <c r="AY592" s="232" t="s">
        <v>163</v>
      </c>
    </row>
    <row r="593" spans="2:65" s="13" customFormat="1" ht="13.5">
      <c r="B593" s="233"/>
      <c r="C593" s="234"/>
      <c r="D593" s="218" t="s">
        <v>176</v>
      </c>
      <c r="E593" s="245" t="s">
        <v>50</v>
      </c>
      <c r="F593" s="246" t="s">
        <v>976</v>
      </c>
      <c r="G593" s="234"/>
      <c r="H593" s="247">
        <v>65.790000000000006</v>
      </c>
      <c r="I593" s="239"/>
      <c r="J593" s="234"/>
      <c r="K593" s="234"/>
      <c r="L593" s="240"/>
      <c r="M593" s="241"/>
      <c r="N593" s="242"/>
      <c r="O593" s="242"/>
      <c r="P593" s="242"/>
      <c r="Q593" s="242"/>
      <c r="R593" s="242"/>
      <c r="S593" s="242"/>
      <c r="T593" s="243"/>
      <c r="AT593" s="244" t="s">
        <v>176</v>
      </c>
      <c r="AU593" s="244" t="s">
        <v>92</v>
      </c>
      <c r="AV593" s="13" t="s">
        <v>92</v>
      </c>
      <c r="AW593" s="13" t="s">
        <v>48</v>
      </c>
      <c r="AX593" s="13" t="s">
        <v>85</v>
      </c>
      <c r="AY593" s="244" t="s">
        <v>163</v>
      </c>
    </row>
    <row r="594" spans="2:65" s="12" customFormat="1" ht="13.5">
      <c r="B594" s="222"/>
      <c r="C594" s="223"/>
      <c r="D594" s="218" t="s">
        <v>176</v>
      </c>
      <c r="E594" s="224" t="s">
        <v>50</v>
      </c>
      <c r="F594" s="225" t="s">
        <v>202</v>
      </c>
      <c r="G594" s="223"/>
      <c r="H594" s="226" t="s">
        <v>50</v>
      </c>
      <c r="I594" s="227"/>
      <c r="J594" s="223"/>
      <c r="K594" s="223"/>
      <c r="L594" s="228"/>
      <c r="M594" s="229"/>
      <c r="N594" s="230"/>
      <c r="O594" s="230"/>
      <c r="P594" s="230"/>
      <c r="Q594" s="230"/>
      <c r="R594" s="230"/>
      <c r="S594" s="230"/>
      <c r="T594" s="231"/>
      <c r="AT594" s="232" t="s">
        <v>176</v>
      </c>
      <c r="AU594" s="232" t="s">
        <v>92</v>
      </c>
      <c r="AV594" s="12" t="s">
        <v>25</v>
      </c>
      <c r="AW594" s="12" t="s">
        <v>48</v>
      </c>
      <c r="AX594" s="12" t="s">
        <v>85</v>
      </c>
      <c r="AY594" s="232" t="s">
        <v>163</v>
      </c>
    </row>
    <row r="595" spans="2:65" s="13" customFormat="1" ht="13.5">
      <c r="B595" s="233"/>
      <c r="C595" s="234"/>
      <c r="D595" s="218" t="s">
        <v>176</v>
      </c>
      <c r="E595" s="245" t="s">
        <v>50</v>
      </c>
      <c r="F595" s="246" t="s">
        <v>977</v>
      </c>
      <c r="G595" s="234"/>
      <c r="H595" s="247">
        <v>14.976000000000001</v>
      </c>
      <c r="I595" s="239"/>
      <c r="J595" s="234"/>
      <c r="K595" s="234"/>
      <c r="L595" s="240"/>
      <c r="M595" s="241"/>
      <c r="N595" s="242"/>
      <c r="O595" s="242"/>
      <c r="P595" s="242"/>
      <c r="Q595" s="242"/>
      <c r="R595" s="242"/>
      <c r="S595" s="242"/>
      <c r="T595" s="243"/>
      <c r="AT595" s="244" t="s">
        <v>176</v>
      </c>
      <c r="AU595" s="244" t="s">
        <v>92</v>
      </c>
      <c r="AV595" s="13" t="s">
        <v>92</v>
      </c>
      <c r="AW595" s="13" t="s">
        <v>48</v>
      </c>
      <c r="AX595" s="13" t="s">
        <v>85</v>
      </c>
      <c r="AY595" s="244" t="s">
        <v>163</v>
      </c>
    </row>
    <row r="596" spans="2:65" s="13" customFormat="1" ht="13.5">
      <c r="B596" s="233"/>
      <c r="C596" s="234"/>
      <c r="D596" s="235" t="s">
        <v>176</v>
      </c>
      <c r="E596" s="236" t="s">
        <v>50</v>
      </c>
      <c r="F596" s="237" t="s">
        <v>978</v>
      </c>
      <c r="G596" s="234"/>
      <c r="H596" s="238">
        <v>3.996</v>
      </c>
      <c r="I596" s="239"/>
      <c r="J596" s="234"/>
      <c r="K596" s="234"/>
      <c r="L596" s="240"/>
      <c r="M596" s="241"/>
      <c r="N596" s="242"/>
      <c r="O596" s="242"/>
      <c r="P596" s="242"/>
      <c r="Q596" s="242"/>
      <c r="R596" s="242"/>
      <c r="S596" s="242"/>
      <c r="T596" s="243"/>
      <c r="AT596" s="244" t="s">
        <v>176</v>
      </c>
      <c r="AU596" s="244" t="s">
        <v>92</v>
      </c>
      <c r="AV596" s="13" t="s">
        <v>92</v>
      </c>
      <c r="AW596" s="13" t="s">
        <v>48</v>
      </c>
      <c r="AX596" s="13" t="s">
        <v>85</v>
      </c>
      <c r="AY596" s="244" t="s">
        <v>163</v>
      </c>
    </row>
    <row r="597" spans="2:65" s="1" customFormat="1" ht="22.5" customHeight="1">
      <c r="B597" s="43"/>
      <c r="C597" s="206" t="s">
        <v>979</v>
      </c>
      <c r="D597" s="206" t="s">
        <v>166</v>
      </c>
      <c r="E597" s="207" t="s">
        <v>426</v>
      </c>
      <c r="F597" s="208" t="s">
        <v>427</v>
      </c>
      <c r="G597" s="209" t="s">
        <v>191</v>
      </c>
      <c r="H597" s="210">
        <v>74.787000000000006</v>
      </c>
      <c r="I597" s="211"/>
      <c r="J597" s="212">
        <f>ROUND(I597*H597,2)</f>
        <v>0</v>
      </c>
      <c r="K597" s="208" t="s">
        <v>170</v>
      </c>
      <c r="L597" s="63"/>
      <c r="M597" s="213" t="s">
        <v>50</v>
      </c>
      <c r="N597" s="214" t="s">
        <v>56</v>
      </c>
      <c r="O597" s="44"/>
      <c r="P597" s="215">
        <f>O597*H597</f>
        <v>0</v>
      </c>
      <c r="Q597" s="215">
        <v>0</v>
      </c>
      <c r="R597" s="215">
        <f>Q597*H597</f>
        <v>0</v>
      </c>
      <c r="S597" s="215">
        <v>0</v>
      </c>
      <c r="T597" s="216">
        <f>S597*H597</f>
        <v>0</v>
      </c>
      <c r="AR597" s="25" t="s">
        <v>120</v>
      </c>
      <c r="AT597" s="25" t="s">
        <v>166</v>
      </c>
      <c r="AU597" s="25" t="s">
        <v>92</v>
      </c>
      <c r="AY597" s="25" t="s">
        <v>163</v>
      </c>
      <c r="BE597" s="217">
        <f>IF(N597="základní",J597,0)</f>
        <v>0</v>
      </c>
      <c r="BF597" s="217">
        <f>IF(N597="snížená",J597,0)</f>
        <v>0</v>
      </c>
      <c r="BG597" s="217">
        <f>IF(N597="zákl. přenesená",J597,0)</f>
        <v>0</v>
      </c>
      <c r="BH597" s="217">
        <f>IF(N597="sníž. přenesená",J597,0)</f>
        <v>0</v>
      </c>
      <c r="BI597" s="217">
        <f>IF(N597="nulová",J597,0)</f>
        <v>0</v>
      </c>
      <c r="BJ597" s="25" t="s">
        <v>25</v>
      </c>
      <c r="BK597" s="217">
        <f>ROUND(I597*H597,2)</f>
        <v>0</v>
      </c>
      <c r="BL597" s="25" t="s">
        <v>120</v>
      </c>
      <c r="BM597" s="25" t="s">
        <v>428</v>
      </c>
    </row>
    <row r="598" spans="2:65" s="1" customFormat="1" ht="13.5">
      <c r="B598" s="43"/>
      <c r="C598" s="65"/>
      <c r="D598" s="218" t="s">
        <v>172</v>
      </c>
      <c r="E598" s="65"/>
      <c r="F598" s="219" t="s">
        <v>429</v>
      </c>
      <c r="G598" s="65"/>
      <c r="H598" s="65"/>
      <c r="I598" s="174"/>
      <c r="J598" s="65"/>
      <c r="K598" s="65"/>
      <c r="L598" s="63"/>
      <c r="M598" s="220"/>
      <c r="N598" s="44"/>
      <c r="O598" s="44"/>
      <c r="P598" s="44"/>
      <c r="Q598" s="44"/>
      <c r="R598" s="44"/>
      <c r="S598" s="44"/>
      <c r="T598" s="80"/>
      <c r="AT598" s="25" t="s">
        <v>172</v>
      </c>
      <c r="AU598" s="25" t="s">
        <v>92</v>
      </c>
    </row>
    <row r="599" spans="2:65" s="1" customFormat="1" ht="67.5">
      <c r="B599" s="43"/>
      <c r="C599" s="65"/>
      <c r="D599" s="218" t="s">
        <v>174</v>
      </c>
      <c r="E599" s="65"/>
      <c r="F599" s="221" t="s">
        <v>430</v>
      </c>
      <c r="G599" s="65"/>
      <c r="H599" s="65"/>
      <c r="I599" s="174"/>
      <c r="J599" s="65"/>
      <c r="K599" s="65"/>
      <c r="L599" s="63"/>
      <c r="M599" s="220"/>
      <c r="N599" s="44"/>
      <c r="O599" s="44"/>
      <c r="P599" s="44"/>
      <c r="Q599" s="44"/>
      <c r="R599" s="44"/>
      <c r="S599" s="44"/>
      <c r="T599" s="80"/>
      <c r="AT599" s="25" t="s">
        <v>174</v>
      </c>
      <c r="AU599" s="25" t="s">
        <v>92</v>
      </c>
    </row>
    <row r="600" spans="2:65" s="12" customFormat="1" ht="13.5">
      <c r="B600" s="222"/>
      <c r="C600" s="223"/>
      <c r="D600" s="218" t="s">
        <v>176</v>
      </c>
      <c r="E600" s="224" t="s">
        <v>50</v>
      </c>
      <c r="F600" s="225" t="s">
        <v>939</v>
      </c>
      <c r="G600" s="223"/>
      <c r="H600" s="226" t="s">
        <v>50</v>
      </c>
      <c r="I600" s="227"/>
      <c r="J600" s="223"/>
      <c r="K600" s="223"/>
      <c r="L600" s="228"/>
      <c r="M600" s="229"/>
      <c r="N600" s="230"/>
      <c r="O600" s="230"/>
      <c r="P600" s="230"/>
      <c r="Q600" s="230"/>
      <c r="R600" s="230"/>
      <c r="S600" s="230"/>
      <c r="T600" s="231"/>
      <c r="AT600" s="232" t="s">
        <v>176</v>
      </c>
      <c r="AU600" s="232" t="s">
        <v>92</v>
      </c>
      <c r="AV600" s="12" t="s">
        <v>25</v>
      </c>
      <c r="AW600" s="12" t="s">
        <v>48</v>
      </c>
      <c r="AX600" s="12" t="s">
        <v>85</v>
      </c>
      <c r="AY600" s="232" t="s">
        <v>163</v>
      </c>
    </row>
    <row r="601" spans="2:65" s="13" customFormat="1" ht="13.5">
      <c r="B601" s="233"/>
      <c r="C601" s="234"/>
      <c r="D601" s="218" t="s">
        <v>176</v>
      </c>
      <c r="E601" s="245" t="s">
        <v>50</v>
      </c>
      <c r="F601" s="246" t="s">
        <v>972</v>
      </c>
      <c r="G601" s="234"/>
      <c r="H601" s="247">
        <v>13.523999999999999</v>
      </c>
      <c r="I601" s="239"/>
      <c r="J601" s="234"/>
      <c r="K601" s="234"/>
      <c r="L601" s="240"/>
      <c r="M601" s="241"/>
      <c r="N601" s="242"/>
      <c r="O601" s="242"/>
      <c r="P601" s="242"/>
      <c r="Q601" s="242"/>
      <c r="R601" s="242"/>
      <c r="S601" s="242"/>
      <c r="T601" s="243"/>
      <c r="AT601" s="244" t="s">
        <v>176</v>
      </c>
      <c r="AU601" s="244" t="s">
        <v>92</v>
      </c>
      <c r="AV601" s="13" t="s">
        <v>92</v>
      </c>
      <c r="AW601" s="13" t="s">
        <v>48</v>
      </c>
      <c r="AX601" s="13" t="s">
        <v>85</v>
      </c>
      <c r="AY601" s="244" t="s">
        <v>163</v>
      </c>
    </row>
    <row r="602" spans="2:65" s="12" customFormat="1" ht="13.5">
      <c r="B602" s="222"/>
      <c r="C602" s="223"/>
      <c r="D602" s="218" t="s">
        <v>176</v>
      </c>
      <c r="E602" s="224" t="s">
        <v>50</v>
      </c>
      <c r="F602" s="225" t="s">
        <v>354</v>
      </c>
      <c r="G602" s="223"/>
      <c r="H602" s="226" t="s">
        <v>50</v>
      </c>
      <c r="I602" s="227"/>
      <c r="J602" s="223"/>
      <c r="K602" s="223"/>
      <c r="L602" s="228"/>
      <c r="M602" s="229"/>
      <c r="N602" s="230"/>
      <c r="O602" s="230"/>
      <c r="P602" s="230"/>
      <c r="Q602" s="230"/>
      <c r="R602" s="230"/>
      <c r="S602" s="230"/>
      <c r="T602" s="231"/>
      <c r="AT602" s="232" t="s">
        <v>176</v>
      </c>
      <c r="AU602" s="232" t="s">
        <v>92</v>
      </c>
      <c r="AV602" s="12" t="s">
        <v>25</v>
      </c>
      <c r="AW602" s="12" t="s">
        <v>48</v>
      </c>
      <c r="AX602" s="12" t="s">
        <v>85</v>
      </c>
      <c r="AY602" s="232" t="s">
        <v>163</v>
      </c>
    </row>
    <row r="603" spans="2:65" s="13" customFormat="1" ht="13.5">
      <c r="B603" s="233"/>
      <c r="C603" s="234"/>
      <c r="D603" s="218" t="s">
        <v>176</v>
      </c>
      <c r="E603" s="245" t="s">
        <v>50</v>
      </c>
      <c r="F603" s="246" t="s">
        <v>973</v>
      </c>
      <c r="G603" s="234"/>
      <c r="H603" s="247">
        <v>3.24</v>
      </c>
      <c r="I603" s="239"/>
      <c r="J603" s="234"/>
      <c r="K603" s="234"/>
      <c r="L603" s="240"/>
      <c r="M603" s="241"/>
      <c r="N603" s="242"/>
      <c r="O603" s="242"/>
      <c r="P603" s="242"/>
      <c r="Q603" s="242"/>
      <c r="R603" s="242"/>
      <c r="S603" s="242"/>
      <c r="T603" s="243"/>
      <c r="AT603" s="244" t="s">
        <v>176</v>
      </c>
      <c r="AU603" s="244" t="s">
        <v>92</v>
      </c>
      <c r="AV603" s="13" t="s">
        <v>92</v>
      </c>
      <c r="AW603" s="13" t="s">
        <v>48</v>
      </c>
      <c r="AX603" s="13" t="s">
        <v>85</v>
      </c>
      <c r="AY603" s="244" t="s">
        <v>163</v>
      </c>
    </row>
    <row r="604" spans="2:65" s="12" customFormat="1" ht="13.5">
      <c r="B604" s="222"/>
      <c r="C604" s="223"/>
      <c r="D604" s="218" t="s">
        <v>176</v>
      </c>
      <c r="E604" s="224" t="s">
        <v>50</v>
      </c>
      <c r="F604" s="225" t="s">
        <v>980</v>
      </c>
      <c r="G604" s="223"/>
      <c r="H604" s="226" t="s">
        <v>50</v>
      </c>
      <c r="I604" s="227"/>
      <c r="J604" s="223"/>
      <c r="K604" s="223"/>
      <c r="L604" s="228"/>
      <c r="M604" s="229"/>
      <c r="N604" s="230"/>
      <c r="O604" s="230"/>
      <c r="P604" s="230"/>
      <c r="Q604" s="230"/>
      <c r="R604" s="230"/>
      <c r="S604" s="230"/>
      <c r="T604" s="231"/>
      <c r="AT604" s="232" t="s">
        <v>176</v>
      </c>
      <c r="AU604" s="232" t="s">
        <v>92</v>
      </c>
      <c r="AV604" s="12" t="s">
        <v>25</v>
      </c>
      <c r="AW604" s="12" t="s">
        <v>48</v>
      </c>
      <c r="AX604" s="12" t="s">
        <v>85</v>
      </c>
      <c r="AY604" s="232" t="s">
        <v>163</v>
      </c>
    </row>
    <row r="605" spans="2:65" s="13" customFormat="1" ht="13.5">
      <c r="B605" s="233"/>
      <c r="C605" s="234"/>
      <c r="D605" s="218" t="s">
        <v>176</v>
      </c>
      <c r="E605" s="245" t="s">
        <v>50</v>
      </c>
      <c r="F605" s="246" t="s">
        <v>981</v>
      </c>
      <c r="G605" s="234"/>
      <c r="H605" s="247">
        <v>0.16200000000000001</v>
      </c>
      <c r="I605" s="239"/>
      <c r="J605" s="234"/>
      <c r="K605" s="234"/>
      <c r="L605" s="240"/>
      <c r="M605" s="241"/>
      <c r="N605" s="242"/>
      <c r="O605" s="242"/>
      <c r="P605" s="242"/>
      <c r="Q605" s="242"/>
      <c r="R605" s="242"/>
      <c r="S605" s="242"/>
      <c r="T605" s="243"/>
      <c r="AT605" s="244" t="s">
        <v>176</v>
      </c>
      <c r="AU605" s="244" t="s">
        <v>92</v>
      </c>
      <c r="AV605" s="13" t="s">
        <v>92</v>
      </c>
      <c r="AW605" s="13" t="s">
        <v>48</v>
      </c>
      <c r="AX605" s="13" t="s">
        <v>85</v>
      </c>
      <c r="AY605" s="244" t="s">
        <v>163</v>
      </c>
    </row>
    <row r="606" spans="2:65" s="12" customFormat="1" ht="13.5">
      <c r="B606" s="222"/>
      <c r="C606" s="223"/>
      <c r="D606" s="218" t="s">
        <v>176</v>
      </c>
      <c r="E606" s="224" t="s">
        <v>50</v>
      </c>
      <c r="F606" s="225" t="s">
        <v>952</v>
      </c>
      <c r="G606" s="223"/>
      <c r="H606" s="226" t="s">
        <v>50</v>
      </c>
      <c r="I606" s="227"/>
      <c r="J606" s="223"/>
      <c r="K606" s="223"/>
      <c r="L606" s="228"/>
      <c r="M606" s="229"/>
      <c r="N606" s="230"/>
      <c r="O606" s="230"/>
      <c r="P606" s="230"/>
      <c r="Q606" s="230"/>
      <c r="R606" s="230"/>
      <c r="S606" s="230"/>
      <c r="T606" s="231"/>
      <c r="AT606" s="232" t="s">
        <v>176</v>
      </c>
      <c r="AU606" s="232" t="s">
        <v>92</v>
      </c>
      <c r="AV606" s="12" t="s">
        <v>25</v>
      </c>
      <c r="AW606" s="12" t="s">
        <v>48</v>
      </c>
      <c r="AX606" s="12" t="s">
        <v>85</v>
      </c>
      <c r="AY606" s="232" t="s">
        <v>163</v>
      </c>
    </row>
    <row r="607" spans="2:65" s="13" customFormat="1" ht="13.5">
      <c r="B607" s="233"/>
      <c r="C607" s="234"/>
      <c r="D607" s="218" t="s">
        <v>176</v>
      </c>
      <c r="E607" s="245" t="s">
        <v>50</v>
      </c>
      <c r="F607" s="246" t="s">
        <v>974</v>
      </c>
      <c r="G607" s="234"/>
      <c r="H607" s="247">
        <v>2.6640000000000001</v>
      </c>
      <c r="I607" s="239"/>
      <c r="J607" s="234"/>
      <c r="K607" s="234"/>
      <c r="L607" s="240"/>
      <c r="M607" s="241"/>
      <c r="N607" s="242"/>
      <c r="O607" s="242"/>
      <c r="P607" s="242"/>
      <c r="Q607" s="242"/>
      <c r="R607" s="242"/>
      <c r="S607" s="242"/>
      <c r="T607" s="243"/>
      <c r="AT607" s="244" t="s">
        <v>176</v>
      </c>
      <c r="AU607" s="244" t="s">
        <v>92</v>
      </c>
      <c r="AV607" s="13" t="s">
        <v>92</v>
      </c>
      <c r="AW607" s="13" t="s">
        <v>48</v>
      </c>
      <c r="AX607" s="13" t="s">
        <v>85</v>
      </c>
      <c r="AY607" s="244" t="s">
        <v>163</v>
      </c>
    </row>
    <row r="608" spans="2:65" s="12" customFormat="1" ht="13.5">
      <c r="B608" s="222"/>
      <c r="C608" s="223"/>
      <c r="D608" s="218" t="s">
        <v>176</v>
      </c>
      <c r="E608" s="224" t="s">
        <v>50</v>
      </c>
      <c r="F608" s="225" t="s">
        <v>382</v>
      </c>
      <c r="G608" s="223"/>
      <c r="H608" s="226" t="s">
        <v>50</v>
      </c>
      <c r="I608" s="227"/>
      <c r="J608" s="223"/>
      <c r="K608" s="223"/>
      <c r="L608" s="228"/>
      <c r="M608" s="229"/>
      <c r="N608" s="230"/>
      <c r="O608" s="230"/>
      <c r="P608" s="230"/>
      <c r="Q608" s="230"/>
      <c r="R608" s="230"/>
      <c r="S608" s="230"/>
      <c r="T608" s="231"/>
      <c r="AT608" s="232" t="s">
        <v>176</v>
      </c>
      <c r="AU608" s="232" t="s">
        <v>92</v>
      </c>
      <c r="AV608" s="12" t="s">
        <v>25</v>
      </c>
      <c r="AW608" s="12" t="s">
        <v>48</v>
      </c>
      <c r="AX608" s="12" t="s">
        <v>85</v>
      </c>
      <c r="AY608" s="232" t="s">
        <v>163</v>
      </c>
    </row>
    <row r="609" spans="2:65" s="13" customFormat="1" ht="13.5">
      <c r="B609" s="233"/>
      <c r="C609" s="234"/>
      <c r="D609" s="218" t="s">
        <v>176</v>
      </c>
      <c r="E609" s="245" t="s">
        <v>50</v>
      </c>
      <c r="F609" s="246" t="s">
        <v>975</v>
      </c>
      <c r="G609" s="234"/>
      <c r="H609" s="247">
        <v>41.07</v>
      </c>
      <c r="I609" s="239"/>
      <c r="J609" s="234"/>
      <c r="K609" s="234"/>
      <c r="L609" s="240"/>
      <c r="M609" s="241"/>
      <c r="N609" s="242"/>
      <c r="O609" s="242"/>
      <c r="P609" s="242"/>
      <c r="Q609" s="242"/>
      <c r="R609" s="242"/>
      <c r="S609" s="242"/>
      <c r="T609" s="243"/>
      <c r="AT609" s="244" t="s">
        <v>176</v>
      </c>
      <c r="AU609" s="244" t="s">
        <v>92</v>
      </c>
      <c r="AV609" s="13" t="s">
        <v>92</v>
      </c>
      <c r="AW609" s="13" t="s">
        <v>48</v>
      </c>
      <c r="AX609" s="13" t="s">
        <v>85</v>
      </c>
      <c r="AY609" s="244" t="s">
        <v>163</v>
      </c>
    </row>
    <row r="610" spans="2:65" s="12" customFormat="1" ht="13.5">
      <c r="B610" s="222"/>
      <c r="C610" s="223"/>
      <c r="D610" s="218" t="s">
        <v>176</v>
      </c>
      <c r="E610" s="224" t="s">
        <v>50</v>
      </c>
      <c r="F610" s="225" t="s">
        <v>945</v>
      </c>
      <c r="G610" s="223"/>
      <c r="H610" s="226" t="s">
        <v>50</v>
      </c>
      <c r="I610" s="227"/>
      <c r="J610" s="223"/>
      <c r="K610" s="223"/>
      <c r="L610" s="228"/>
      <c r="M610" s="229"/>
      <c r="N610" s="230"/>
      <c r="O610" s="230"/>
      <c r="P610" s="230"/>
      <c r="Q610" s="230"/>
      <c r="R610" s="230"/>
      <c r="S610" s="230"/>
      <c r="T610" s="231"/>
      <c r="AT610" s="232" t="s">
        <v>176</v>
      </c>
      <c r="AU610" s="232" t="s">
        <v>92</v>
      </c>
      <c r="AV610" s="12" t="s">
        <v>25</v>
      </c>
      <c r="AW610" s="12" t="s">
        <v>48</v>
      </c>
      <c r="AX610" s="12" t="s">
        <v>85</v>
      </c>
      <c r="AY610" s="232" t="s">
        <v>163</v>
      </c>
    </row>
    <row r="611" spans="2:65" s="13" customFormat="1" ht="13.5">
      <c r="B611" s="233"/>
      <c r="C611" s="234"/>
      <c r="D611" s="218" t="s">
        <v>176</v>
      </c>
      <c r="E611" s="245" t="s">
        <v>50</v>
      </c>
      <c r="F611" s="246" t="s">
        <v>968</v>
      </c>
      <c r="G611" s="234"/>
      <c r="H611" s="247">
        <v>10.965</v>
      </c>
      <c r="I611" s="239"/>
      <c r="J611" s="234"/>
      <c r="K611" s="234"/>
      <c r="L611" s="240"/>
      <c r="M611" s="241"/>
      <c r="N611" s="242"/>
      <c r="O611" s="242"/>
      <c r="P611" s="242"/>
      <c r="Q611" s="242"/>
      <c r="R611" s="242"/>
      <c r="S611" s="242"/>
      <c r="T611" s="243"/>
      <c r="AT611" s="244" t="s">
        <v>176</v>
      </c>
      <c r="AU611" s="244" t="s">
        <v>92</v>
      </c>
      <c r="AV611" s="13" t="s">
        <v>92</v>
      </c>
      <c r="AW611" s="13" t="s">
        <v>48</v>
      </c>
      <c r="AX611" s="13" t="s">
        <v>85</v>
      </c>
      <c r="AY611" s="244" t="s">
        <v>163</v>
      </c>
    </row>
    <row r="612" spans="2:65" s="12" customFormat="1" ht="13.5">
      <c r="B612" s="222"/>
      <c r="C612" s="223"/>
      <c r="D612" s="218" t="s">
        <v>176</v>
      </c>
      <c r="E612" s="224" t="s">
        <v>50</v>
      </c>
      <c r="F612" s="225" t="s">
        <v>202</v>
      </c>
      <c r="G612" s="223"/>
      <c r="H612" s="226" t="s">
        <v>50</v>
      </c>
      <c r="I612" s="227"/>
      <c r="J612" s="223"/>
      <c r="K612" s="223"/>
      <c r="L612" s="228"/>
      <c r="M612" s="229"/>
      <c r="N612" s="230"/>
      <c r="O612" s="230"/>
      <c r="P612" s="230"/>
      <c r="Q612" s="230"/>
      <c r="R612" s="230"/>
      <c r="S612" s="230"/>
      <c r="T612" s="231"/>
      <c r="AT612" s="232" t="s">
        <v>176</v>
      </c>
      <c r="AU612" s="232" t="s">
        <v>92</v>
      </c>
      <c r="AV612" s="12" t="s">
        <v>25</v>
      </c>
      <c r="AW612" s="12" t="s">
        <v>48</v>
      </c>
      <c r="AX612" s="12" t="s">
        <v>85</v>
      </c>
      <c r="AY612" s="232" t="s">
        <v>163</v>
      </c>
    </row>
    <row r="613" spans="2:65" s="13" customFormat="1" ht="13.5">
      <c r="B613" s="233"/>
      <c r="C613" s="234"/>
      <c r="D613" s="218" t="s">
        <v>176</v>
      </c>
      <c r="E613" s="245" t="s">
        <v>50</v>
      </c>
      <c r="F613" s="246" t="s">
        <v>969</v>
      </c>
      <c r="G613" s="234"/>
      <c r="H613" s="247">
        <v>2.496</v>
      </c>
      <c r="I613" s="239"/>
      <c r="J613" s="234"/>
      <c r="K613" s="234"/>
      <c r="L613" s="240"/>
      <c r="M613" s="241"/>
      <c r="N613" s="242"/>
      <c r="O613" s="242"/>
      <c r="P613" s="242"/>
      <c r="Q613" s="242"/>
      <c r="R613" s="242"/>
      <c r="S613" s="242"/>
      <c r="T613" s="243"/>
      <c r="AT613" s="244" t="s">
        <v>176</v>
      </c>
      <c r="AU613" s="244" t="s">
        <v>92</v>
      </c>
      <c r="AV613" s="13" t="s">
        <v>92</v>
      </c>
      <c r="AW613" s="13" t="s">
        <v>48</v>
      </c>
      <c r="AX613" s="13" t="s">
        <v>85</v>
      </c>
      <c r="AY613" s="244" t="s">
        <v>163</v>
      </c>
    </row>
    <row r="614" spans="2:65" s="13" customFormat="1" ht="13.5">
      <c r="B614" s="233"/>
      <c r="C614" s="234"/>
      <c r="D614" s="235" t="s">
        <v>176</v>
      </c>
      <c r="E614" s="236" t="s">
        <v>50</v>
      </c>
      <c r="F614" s="237" t="s">
        <v>970</v>
      </c>
      <c r="G614" s="234"/>
      <c r="H614" s="238">
        <v>0.66600000000000004</v>
      </c>
      <c r="I614" s="239"/>
      <c r="J614" s="234"/>
      <c r="K614" s="234"/>
      <c r="L614" s="240"/>
      <c r="M614" s="241"/>
      <c r="N614" s="242"/>
      <c r="O614" s="242"/>
      <c r="P614" s="242"/>
      <c r="Q614" s="242"/>
      <c r="R614" s="242"/>
      <c r="S614" s="242"/>
      <c r="T614" s="243"/>
      <c r="AT614" s="244" t="s">
        <v>176</v>
      </c>
      <c r="AU614" s="244" t="s">
        <v>92</v>
      </c>
      <c r="AV614" s="13" t="s">
        <v>92</v>
      </c>
      <c r="AW614" s="13" t="s">
        <v>48</v>
      </c>
      <c r="AX614" s="13" t="s">
        <v>85</v>
      </c>
      <c r="AY614" s="244" t="s">
        <v>163</v>
      </c>
    </row>
    <row r="615" spans="2:65" s="1" customFormat="1" ht="22.5" customHeight="1">
      <c r="B615" s="43"/>
      <c r="C615" s="206" t="s">
        <v>982</v>
      </c>
      <c r="D615" s="206" t="s">
        <v>166</v>
      </c>
      <c r="E615" s="207" t="s">
        <v>983</v>
      </c>
      <c r="F615" s="208" t="s">
        <v>984</v>
      </c>
      <c r="G615" s="209" t="s">
        <v>272</v>
      </c>
      <c r="H615" s="210">
        <v>10</v>
      </c>
      <c r="I615" s="211"/>
      <c r="J615" s="212">
        <f>ROUND(I615*H615,2)</f>
        <v>0</v>
      </c>
      <c r="K615" s="208" t="s">
        <v>170</v>
      </c>
      <c r="L615" s="63"/>
      <c r="M615" s="213" t="s">
        <v>50</v>
      </c>
      <c r="N615" s="214" t="s">
        <v>56</v>
      </c>
      <c r="O615" s="44"/>
      <c r="P615" s="215">
        <f>O615*H615</f>
        <v>0</v>
      </c>
      <c r="Q615" s="215">
        <v>8.0000000000000007E-5</v>
      </c>
      <c r="R615" s="215">
        <f>Q615*H615</f>
        <v>8.0000000000000004E-4</v>
      </c>
      <c r="S615" s="215">
        <v>1.7999999999999999E-2</v>
      </c>
      <c r="T615" s="216">
        <f>S615*H615</f>
        <v>0.18</v>
      </c>
      <c r="AR615" s="25" t="s">
        <v>120</v>
      </c>
      <c r="AT615" s="25" t="s">
        <v>166</v>
      </c>
      <c r="AU615" s="25" t="s">
        <v>92</v>
      </c>
      <c r="AY615" s="25" t="s">
        <v>163</v>
      </c>
      <c r="BE615" s="217">
        <f>IF(N615="základní",J615,0)</f>
        <v>0</v>
      </c>
      <c r="BF615" s="217">
        <f>IF(N615="snížená",J615,0)</f>
        <v>0</v>
      </c>
      <c r="BG615" s="217">
        <f>IF(N615="zákl. přenesená",J615,0)</f>
        <v>0</v>
      </c>
      <c r="BH615" s="217">
        <f>IF(N615="sníž. přenesená",J615,0)</f>
        <v>0</v>
      </c>
      <c r="BI615" s="217">
        <f>IF(N615="nulová",J615,0)</f>
        <v>0</v>
      </c>
      <c r="BJ615" s="25" t="s">
        <v>25</v>
      </c>
      <c r="BK615" s="217">
        <f>ROUND(I615*H615,2)</f>
        <v>0</v>
      </c>
      <c r="BL615" s="25" t="s">
        <v>120</v>
      </c>
      <c r="BM615" s="25" t="s">
        <v>985</v>
      </c>
    </row>
    <row r="616" spans="2:65" s="1" customFormat="1" ht="13.5">
      <c r="B616" s="43"/>
      <c r="C616" s="65"/>
      <c r="D616" s="218" t="s">
        <v>172</v>
      </c>
      <c r="E616" s="65"/>
      <c r="F616" s="219" t="s">
        <v>986</v>
      </c>
      <c r="G616" s="65"/>
      <c r="H616" s="65"/>
      <c r="I616" s="174"/>
      <c r="J616" s="65"/>
      <c r="K616" s="65"/>
      <c r="L616" s="63"/>
      <c r="M616" s="220"/>
      <c r="N616" s="44"/>
      <c r="O616" s="44"/>
      <c r="P616" s="44"/>
      <c r="Q616" s="44"/>
      <c r="R616" s="44"/>
      <c r="S616" s="44"/>
      <c r="T616" s="80"/>
      <c r="AT616" s="25" t="s">
        <v>172</v>
      </c>
      <c r="AU616" s="25" t="s">
        <v>92</v>
      </c>
    </row>
    <row r="617" spans="2:65" s="12" customFormat="1" ht="13.5">
      <c r="B617" s="222"/>
      <c r="C617" s="223"/>
      <c r="D617" s="218" t="s">
        <v>176</v>
      </c>
      <c r="E617" s="224" t="s">
        <v>50</v>
      </c>
      <c r="F617" s="225" t="s">
        <v>987</v>
      </c>
      <c r="G617" s="223"/>
      <c r="H617" s="226" t="s">
        <v>50</v>
      </c>
      <c r="I617" s="227"/>
      <c r="J617" s="223"/>
      <c r="K617" s="223"/>
      <c r="L617" s="228"/>
      <c r="M617" s="229"/>
      <c r="N617" s="230"/>
      <c r="O617" s="230"/>
      <c r="P617" s="230"/>
      <c r="Q617" s="230"/>
      <c r="R617" s="230"/>
      <c r="S617" s="230"/>
      <c r="T617" s="231"/>
      <c r="AT617" s="232" t="s">
        <v>176</v>
      </c>
      <c r="AU617" s="232" t="s">
        <v>92</v>
      </c>
      <c r="AV617" s="12" t="s">
        <v>25</v>
      </c>
      <c r="AW617" s="12" t="s">
        <v>48</v>
      </c>
      <c r="AX617" s="12" t="s">
        <v>85</v>
      </c>
      <c r="AY617" s="232" t="s">
        <v>163</v>
      </c>
    </row>
    <row r="618" spans="2:65" s="13" customFormat="1" ht="13.5">
      <c r="B618" s="233"/>
      <c r="C618" s="234"/>
      <c r="D618" s="235" t="s">
        <v>176</v>
      </c>
      <c r="E618" s="236" t="s">
        <v>50</v>
      </c>
      <c r="F618" s="237" t="s">
        <v>30</v>
      </c>
      <c r="G618" s="234"/>
      <c r="H618" s="238">
        <v>10</v>
      </c>
      <c r="I618" s="239"/>
      <c r="J618" s="234"/>
      <c r="K618" s="234"/>
      <c r="L618" s="240"/>
      <c r="M618" s="241"/>
      <c r="N618" s="242"/>
      <c r="O618" s="242"/>
      <c r="P618" s="242"/>
      <c r="Q618" s="242"/>
      <c r="R618" s="242"/>
      <c r="S618" s="242"/>
      <c r="T618" s="243"/>
      <c r="AT618" s="244" t="s">
        <v>176</v>
      </c>
      <c r="AU618" s="244" t="s">
        <v>92</v>
      </c>
      <c r="AV618" s="13" t="s">
        <v>92</v>
      </c>
      <c r="AW618" s="13" t="s">
        <v>48</v>
      </c>
      <c r="AX618" s="13" t="s">
        <v>85</v>
      </c>
      <c r="AY618" s="244" t="s">
        <v>163</v>
      </c>
    </row>
    <row r="619" spans="2:65" s="1" customFormat="1" ht="22.5" customHeight="1">
      <c r="B619" s="43"/>
      <c r="C619" s="206" t="s">
        <v>988</v>
      </c>
      <c r="D619" s="206" t="s">
        <v>166</v>
      </c>
      <c r="E619" s="207" t="s">
        <v>989</v>
      </c>
      <c r="F619" s="208" t="s">
        <v>990</v>
      </c>
      <c r="G619" s="209" t="s">
        <v>287</v>
      </c>
      <c r="H619" s="210">
        <v>3</v>
      </c>
      <c r="I619" s="211"/>
      <c r="J619" s="212">
        <f>ROUND(I619*H619,2)</f>
        <v>0</v>
      </c>
      <c r="K619" s="208" t="s">
        <v>170</v>
      </c>
      <c r="L619" s="63"/>
      <c r="M619" s="213" t="s">
        <v>50</v>
      </c>
      <c r="N619" s="214" t="s">
        <v>56</v>
      </c>
      <c r="O619" s="44"/>
      <c r="P619" s="215">
        <f>O619*H619</f>
        <v>0</v>
      </c>
      <c r="Q619" s="215">
        <v>0</v>
      </c>
      <c r="R619" s="215">
        <f>Q619*H619</f>
        <v>0</v>
      </c>
      <c r="S619" s="215">
        <v>5.3999999999999999E-2</v>
      </c>
      <c r="T619" s="216">
        <f>S619*H619</f>
        <v>0.16200000000000001</v>
      </c>
      <c r="AR619" s="25" t="s">
        <v>120</v>
      </c>
      <c r="AT619" s="25" t="s">
        <v>166</v>
      </c>
      <c r="AU619" s="25" t="s">
        <v>92</v>
      </c>
      <c r="AY619" s="25" t="s">
        <v>163</v>
      </c>
      <c r="BE619" s="217">
        <f>IF(N619="základní",J619,0)</f>
        <v>0</v>
      </c>
      <c r="BF619" s="217">
        <f>IF(N619="snížená",J619,0)</f>
        <v>0</v>
      </c>
      <c r="BG619" s="217">
        <f>IF(N619="zákl. přenesená",J619,0)</f>
        <v>0</v>
      </c>
      <c r="BH619" s="217">
        <f>IF(N619="sníž. přenesená",J619,0)</f>
        <v>0</v>
      </c>
      <c r="BI619" s="217">
        <f>IF(N619="nulová",J619,0)</f>
        <v>0</v>
      </c>
      <c r="BJ619" s="25" t="s">
        <v>25</v>
      </c>
      <c r="BK619" s="217">
        <f>ROUND(I619*H619,2)</f>
        <v>0</v>
      </c>
      <c r="BL619" s="25" t="s">
        <v>120</v>
      </c>
      <c r="BM619" s="25" t="s">
        <v>991</v>
      </c>
    </row>
    <row r="620" spans="2:65" s="1" customFormat="1" ht="13.5">
      <c r="B620" s="43"/>
      <c r="C620" s="65"/>
      <c r="D620" s="218" t="s">
        <v>172</v>
      </c>
      <c r="E620" s="65"/>
      <c r="F620" s="219" t="s">
        <v>992</v>
      </c>
      <c r="G620" s="65"/>
      <c r="H620" s="65"/>
      <c r="I620" s="174"/>
      <c r="J620" s="65"/>
      <c r="K620" s="65"/>
      <c r="L620" s="63"/>
      <c r="M620" s="220"/>
      <c r="N620" s="44"/>
      <c r="O620" s="44"/>
      <c r="P620" s="44"/>
      <c r="Q620" s="44"/>
      <c r="R620" s="44"/>
      <c r="S620" s="44"/>
      <c r="T620" s="80"/>
      <c r="AT620" s="25" t="s">
        <v>172</v>
      </c>
      <c r="AU620" s="25" t="s">
        <v>92</v>
      </c>
    </row>
    <row r="621" spans="2:65" s="12" customFormat="1" ht="13.5">
      <c r="B621" s="222"/>
      <c r="C621" s="223"/>
      <c r="D621" s="218" t="s">
        <v>176</v>
      </c>
      <c r="E621" s="224" t="s">
        <v>50</v>
      </c>
      <c r="F621" s="225" t="s">
        <v>980</v>
      </c>
      <c r="G621" s="223"/>
      <c r="H621" s="226" t="s">
        <v>50</v>
      </c>
      <c r="I621" s="227"/>
      <c r="J621" s="223"/>
      <c r="K621" s="223"/>
      <c r="L621" s="228"/>
      <c r="M621" s="229"/>
      <c r="N621" s="230"/>
      <c r="O621" s="230"/>
      <c r="P621" s="230"/>
      <c r="Q621" s="230"/>
      <c r="R621" s="230"/>
      <c r="S621" s="230"/>
      <c r="T621" s="231"/>
      <c r="AT621" s="232" t="s">
        <v>176</v>
      </c>
      <c r="AU621" s="232" t="s">
        <v>92</v>
      </c>
      <c r="AV621" s="12" t="s">
        <v>25</v>
      </c>
      <c r="AW621" s="12" t="s">
        <v>48</v>
      </c>
      <c r="AX621" s="12" t="s">
        <v>85</v>
      </c>
      <c r="AY621" s="232" t="s">
        <v>163</v>
      </c>
    </row>
    <row r="622" spans="2:65" s="13" customFormat="1" ht="13.5">
      <c r="B622" s="233"/>
      <c r="C622" s="234"/>
      <c r="D622" s="235" t="s">
        <v>176</v>
      </c>
      <c r="E622" s="236" t="s">
        <v>50</v>
      </c>
      <c r="F622" s="237" t="s">
        <v>100</v>
      </c>
      <c r="G622" s="234"/>
      <c r="H622" s="238">
        <v>3</v>
      </c>
      <c r="I622" s="239"/>
      <c r="J622" s="234"/>
      <c r="K622" s="234"/>
      <c r="L622" s="240"/>
      <c r="M622" s="241"/>
      <c r="N622" s="242"/>
      <c r="O622" s="242"/>
      <c r="P622" s="242"/>
      <c r="Q622" s="242"/>
      <c r="R622" s="242"/>
      <c r="S622" s="242"/>
      <c r="T622" s="243"/>
      <c r="AT622" s="244" t="s">
        <v>176</v>
      </c>
      <c r="AU622" s="244" t="s">
        <v>92</v>
      </c>
      <c r="AV622" s="13" t="s">
        <v>92</v>
      </c>
      <c r="AW622" s="13" t="s">
        <v>48</v>
      </c>
      <c r="AX622" s="13" t="s">
        <v>85</v>
      </c>
      <c r="AY622" s="244" t="s">
        <v>163</v>
      </c>
    </row>
    <row r="623" spans="2:65" s="1" customFormat="1" ht="22.5" customHeight="1">
      <c r="B623" s="43"/>
      <c r="C623" s="206" t="s">
        <v>886</v>
      </c>
      <c r="D623" s="206" t="s">
        <v>166</v>
      </c>
      <c r="E623" s="207" t="s">
        <v>993</v>
      </c>
      <c r="F623" s="208" t="s">
        <v>994</v>
      </c>
      <c r="G623" s="209" t="s">
        <v>272</v>
      </c>
      <c r="H623" s="210">
        <v>9</v>
      </c>
      <c r="I623" s="211"/>
      <c r="J623" s="212">
        <f>ROUND(I623*H623,2)</f>
        <v>0</v>
      </c>
      <c r="K623" s="208" t="s">
        <v>170</v>
      </c>
      <c r="L623" s="63"/>
      <c r="M623" s="213" t="s">
        <v>50</v>
      </c>
      <c r="N623" s="214" t="s">
        <v>56</v>
      </c>
      <c r="O623" s="44"/>
      <c r="P623" s="215">
        <f>O623*H623</f>
        <v>0</v>
      </c>
      <c r="Q623" s="215">
        <v>0</v>
      </c>
      <c r="R623" s="215">
        <f>Q623*H623</f>
        <v>0</v>
      </c>
      <c r="S623" s="215">
        <v>6.6500000000000004E-2</v>
      </c>
      <c r="T623" s="216">
        <f>S623*H623</f>
        <v>0.59850000000000003</v>
      </c>
      <c r="AR623" s="25" t="s">
        <v>120</v>
      </c>
      <c r="AT623" s="25" t="s">
        <v>166</v>
      </c>
      <c r="AU623" s="25" t="s">
        <v>92</v>
      </c>
      <c r="AY623" s="25" t="s">
        <v>163</v>
      </c>
      <c r="BE623" s="217">
        <f>IF(N623="základní",J623,0)</f>
        <v>0</v>
      </c>
      <c r="BF623" s="217">
        <f>IF(N623="snížená",J623,0)</f>
        <v>0</v>
      </c>
      <c r="BG623" s="217">
        <f>IF(N623="zákl. přenesená",J623,0)</f>
        <v>0</v>
      </c>
      <c r="BH623" s="217">
        <f>IF(N623="sníž. přenesená",J623,0)</f>
        <v>0</v>
      </c>
      <c r="BI623" s="217">
        <f>IF(N623="nulová",J623,0)</f>
        <v>0</v>
      </c>
      <c r="BJ623" s="25" t="s">
        <v>25</v>
      </c>
      <c r="BK623" s="217">
        <f>ROUND(I623*H623,2)</f>
        <v>0</v>
      </c>
      <c r="BL623" s="25" t="s">
        <v>120</v>
      </c>
      <c r="BM623" s="25" t="s">
        <v>995</v>
      </c>
    </row>
    <row r="624" spans="2:65" s="1" customFormat="1" ht="27">
      <c r="B624" s="43"/>
      <c r="C624" s="65"/>
      <c r="D624" s="218" t="s">
        <v>172</v>
      </c>
      <c r="E624" s="65"/>
      <c r="F624" s="219" t="s">
        <v>996</v>
      </c>
      <c r="G624" s="65"/>
      <c r="H624" s="65"/>
      <c r="I624" s="174"/>
      <c r="J624" s="65"/>
      <c r="K624" s="65"/>
      <c r="L624" s="63"/>
      <c r="M624" s="220"/>
      <c r="N624" s="44"/>
      <c r="O624" s="44"/>
      <c r="P624" s="44"/>
      <c r="Q624" s="44"/>
      <c r="R624" s="44"/>
      <c r="S624" s="44"/>
      <c r="T624" s="80"/>
      <c r="AT624" s="25" t="s">
        <v>172</v>
      </c>
      <c r="AU624" s="25" t="s">
        <v>92</v>
      </c>
    </row>
    <row r="625" spans="2:65" s="1" customFormat="1" ht="27">
      <c r="B625" s="43"/>
      <c r="C625" s="65"/>
      <c r="D625" s="218" t="s">
        <v>174</v>
      </c>
      <c r="E625" s="65"/>
      <c r="F625" s="221" t="s">
        <v>997</v>
      </c>
      <c r="G625" s="65"/>
      <c r="H625" s="65"/>
      <c r="I625" s="174"/>
      <c r="J625" s="65"/>
      <c r="K625" s="65"/>
      <c r="L625" s="63"/>
      <c r="M625" s="220"/>
      <c r="N625" s="44"/>
      <c r="O625" s="44"/>
      <c r="P625" s="44"/>
      <c r="Q625" s="44"/>
      <c r="R625" s="44"/>
      <c r="S625" s="44"/>
      <c r="T625" s="80"/>
      <c r="AT625" s="25" t="s">
        <v>174</v>
      </c>
      <c r="AU625" s="25" t="s">
        <v>92</v>
      </c>
    </row>
    <row r="626" spans="2:65" s="12" customFormat="1" ht="13.5">
      <c r="B626" s="222"/>
      <c r="C626" s="223"/>
      <c r="D626" s="218" t="s">
        <v>176</v>
      </c>
      <c r="E626" s="224" t="s">
        <v>50</v>
      </c>
      <c r="F626" s="225" t="s">
        <v>980</v>
      </c>
      <c r="G626" s="223"/>
      <c r="H626" s="226" t="s">
        <v>50</v>
      </c>
      <c r="I626" s="227"/>
      <c r="J626" s="223"/>
      <c r="K626" s="223"/>
      <c r="L626" s="228"/>
      <c r="M626" s="229"/>
      <c r="N626" s="230"/>
      <c r="O626" s="230"/>
      <c r="P626" s="230"/>
      <c r="Q626" s="230"/>
      <c r="R626" s="230"/>
      <c r="S626" s="230"/>
      <c r="T626" s="231"/>
      <c r="AT626" s="232" t="s">
        <v>176</v>
      </c>
      <c r="AU626" s="232" t="s">
        <v>92</v>
      </c>
      <c r="AV626" s="12" t="s">
        <v>25</v>
      </c>
      <c r="AW626" s="12" t="s">
        <v>48</v>
      </c>
      <c r="AX626" s="12" t="s">
        <v>85</v>
      </c>
      <c r="AY626" s="232" t="s">
        <v>163</v>
      </c>
    </row>
    <row r="627" spans="2:65" s="13" customFormat="1" ht="13.5">
      <c r="B627" s="233"/>
      <c r="C627" s="234"/>
      <c r="D627" s="235" t="s">
        <v>176</v>
      </c>
      <c r="E627" s="236" t="s">
        <v>50</v>
      </c>
      <c r="F627" s="237" t="s">
        <v>223</v>
      </c>
      <c r="G627" s="234"/>
      <c r="H627" s="238">
        <v>9</v>
      </c>
      <c r="I627" s="239"/>
      <c r="J627" s="234"/>
      <c r="K627" s="234"/>
      <c r="L627" s="240"/>
      <c r="M627" s="241"/>
      <c r="N627" s="242"/>
      <c r="O627" s="242"/>
      <c r="P627" s="242"/>
      <c r="Q627" s="242"/>
      <c r="R627" s="242"/>
      <c r="S627" s="242"/>
      <c r="T627" s="243"/>
      <c r="AT627" s="244" t="s">
        <v>176</v>
      </c>
      <c r="AU627" s="244" t="s">
        <v>92</v>
      </c>
      <c r="AV627" s="13" t="s">
        <v>92</v>
      </c>
      <c r="AW627" s="13" t="s">
        <v>48</v>
      </c>
      <c r="AX627" s="13" t="s">
        <v>85</v>
      </c>
      <c r="AY627" s="244" t="s">
        <v>163</v>
      </c>
    </row>
    <row r="628" spans="2:65" s="1" customFormat="1" ht="22.5" customHeight="1">
      <c r="B628" s="43"/>
      <c r="C628" s="206" t="s">
        <v>998</v>
      </c>
      <c r="D628" s="206" t="s">
        <v>166</v>
      </c>
      <c r="E628" s="207" t="s">
        <v>999</v>
      </c>
      <c r="F628" s="208" t="s">
        <v>1000</v>
      </c>
      <c r="G628" s="209" t="s">
        <v>191</v>
      </c>
      <c r="H628" s="210">
        <v>6.327</v>
      </c>
      <c r="I628" s="211"/>
      <c r="J628" s="212">
        <f>ROUND(I628*H628,2)</f>
        <v>0</v>
      </c>
      <c r="K628" s="208" t="s">
        <v>170</v>
      </c>
      <c r="L628" s="63"/>
      <c r="M628" s="213" t="s">
        <v>50</v>
      </c>
      <c r="N628" s="214" t="s">
        <v>56</v>
      </c>
      <c r="O628" s="44"/>
      <c r="P628" s="215">
        <f>O628*H628</f>
        <v>0</v>
      </c>
      <c r="Q628" s="215">
        <v>0</v>
      </c>
      <c r="R628" s="215">
        <f>Q628*H628</f>
        <v>0</v>
      </c>
      <c r="S628" s="215">
        <v>0</v>
      </c>
      <c r="T628" s="216">
        <f>S628*H628</f>
        <v>0</v>
      </c>
      <c r="AR628" s="25" t="s">
        <v>120</v>
      </c>
      <c r="AT628" s="25" t="s">
        <v>166</v>
      </c>
      <c r="AU628" s="25" t="s">
        <v>92</v>
      </c>
      <c r="AY628" s="25" t="s">
        <v>163</v>
      </c>
      <c r="BE628" s="217">
        <f>IF(N628="základní",J628,0)</f>
        <v>0</v>
      </c>
      <c r="BF628" s="217">
        <f>IF(N628="snížená",J628,0)</f>
        <v>0</v>
      </c>
      <c r="BG628" s="217">
        <f>IF(N628="zákl. přenesená",J628,0)</f>
        <v>0</v>
      </c>
      <c r="BH628" s="217">
        <f>IF(N628="sníž. přenesená",J628,0)</f>
        <v>0</v>
      </c>
      <c r="BI628" s="217">
        <f>IF(N628="nulová",J628,0)</f>
        <v>0</v>
      </c>
      <c r="BJ628" s="25" t="s">
        <v>25</v>
      </c>
      <c r="BK628" s="217">
        <f>ROUND(I628*H628,2)</f>
        <v>0</v>
      </c>
      <c r="BL628" s="25" t="s">
        <v>120</v>
      </c>
      <c r="BM628" s="25" t="s">
        <v>1001</v>
      </c>
    </row>
    <row r="629" spans="2:65" s="1" customFormat="1" ht="13.5">
      <c r="B629" s="43"/>
      <c r="C629" s="65"/>
      <c r="D629" s="218" t="s">
        <v>172</v>
      </c>
      <c r="E629" s="65"/>
      <c r="F629" s="219" t="s">
        <v>1002</v>
      </c>
      <c r="G629" s="65"/>
      <c r="H629" s="65"/>
      <c r="I629" s="174"/>
      <c r="J629" s="65"/>
      <c r="K629" s="65"/>
      <c r="L629" s="63"/>
      <c r="M629" s="220"/>
      <c r="N629" s="44"/>
      <c r="O629" s="44"/>
      <c r="P629" s="44"/>
      <c r="Q629" s="44"/>
      <c r="R629" s="44"/>
      <c r="S629" s="44"/>
      <c r="T629" s="80"/>
      <c r="AT629" s="25" t="s">
        <v>172</v>
      </c>
      <c r="AU629" s="25" t="s">
        <v>92</v>
      </c>
    </row>
    <row r="630" spans="2:65" s="1" customFormat="1" ht="40.5">
      <c r="B630" s="43"/>
      <c r="C630" s="65"/>
      <c r="D630" s="218" t="s">
        <v>174</v>
      </c>
      <c r="E630" s="65"/>
      <c r="F630" s="221" t="s">
        <v>402</v>
      </c>
      <c r="G630" s="65"/>
      <c r="H630" s="65"/>
      <c r="I630" s="174"/>
      <c r="J630" s="65"/>
      <c r="K630" s="65"/>
      <c r="L630" s="63"/>
      <c r="M630" s="220"/>
      <c r="N630" s="44"/>
      <c r="O630" s="44"/>
      <c r="P630" s="44"/>
      <c r="Q630" s="44"/>
      <c r="R630" s="44"/>
      <c r="S630" s="44"/>
      <c r="T630" s="80"/>
      <c r="AT630" s="25" t="s">
        <v>174</v>
      </c>
      <c r="AU630" s="25" t="s">
        <v>92</v>
      </c>
    </row>
    <row r="631" spans="2:65" s="12" customFormat="1" ht="13.5">
      <c r="B631" s="222"/>
      <c r="C631" s="223"/>
      <c r="D631" s="218" t="s">
        <v>176</v>
      </c>
      <c r="E631" s="224" t="s">
        <v>50</v>
      </c>
      <c r="F631" s="225" t="s">
        <v>987</v>
      </c>
      <c r="G631" s="223"/>
      <c r="H631" s="226" t="s">
        <v>50</v>
      </c>
      <c r="I631" s="227"/>
      <c r="J631" s="223"/>
      <c r="K631" s="223"/>
      <c r="L631" s="228"/>
      <c r="M631" s="229"/>
      <c r="N631" s="230"/>
      <c r="O631" s="230"/>
      <c r="P631" s="230"/>
      <c r="Q631" s="230"/>
      <c r="R631" s="230"/>
      <c r="S631" s="230"/>
      <c r="T631" s="231"/>
      <c r="AT631" s="232" t="s">
        <v>176</v>
      </c>
      <c r="AU631" s="232" t="s">
        <v>92</v>
      </c>
      <c r="AV631" s="12" t="s">
        <v>25</v>
      </c>
      <c r="AW631" s="12" t="s">
        <v>48</v>
      </c>
      <c r="AX631" s="12" t="s">
        <v>85</v>
      </c>
      <c r="AY631" s="232" t="s">
        <v>163</v>
      </c>
    </row>
    <row r="632" spans="2:65" s="13" customFormat="1" ht="13.5">
      <c r="B632" s="233"/>
      <c r="C632" s="234"/>
      <c r="D632" s="218" t="s">
        <v>176</v>
      </c>
      <c r="E632" s="245" t="s">
        <v>50</v>
      </c>
      <c r="F632" s="246" t="s">
        <v>1003</v>
      </c>
      <c r="G632" s="234"/>
      <c r="H632" s="247">
        <v>0.18</v>
      </c>
      <c r="I632" s="239"/>
      <c r="J632" s="234"/>
      <c r="K632" s="234"/>
      <c r="L632" s="240"/>
      <c r="M632" s="241"/>
      <c r="N632" s="242"/>
      <c r="O632" s="242"/>
      <c r="P632" s="242"/>
      <c r="Q632" s="242"/>
      <c r="R632" s="242"/>
      <c r="S632" s="242"/>
      <c r="T632" s="243"/>
      <c r="AT632" s="244" t="s">
        <v>176</v>
      </c>
      <c r="AU632" s="244" t="s">
        <v>92</v>
      </c>
      <c r="AV632" s="13" t="s">
        <v>92</v>
      </c>
      <c r="AW632" s="13" t="s">
        <v>48</v>
      </c>
      <c r="AX632" s="13" t="s">
        <v>85</v>
      </c>
      <c r="AY632" s="244" t="s">
        <v>163</v>
      </c>
    </row>
    <row r="633" spans="2:65" s="12" customFormat="1" ht="13.5">
      <c r="B633" s="222"/>
      <c r="C633" s="223"/>
      <c r="D633" s="218" t="s">
        <v>176</v>
      </c>
      <c r="E633" s="224" t="s">
        <v>50</v>
      </c>
      <c r="F633" s="225" t="s">
        <v>980</v>
      </c>
      <c r="G633" s="223"/>
      <c r="H633" s="226" t="s">
        <v>50</v>
      </c>
      <c r="I633" s="227"/>
      <c r="J633" s="223"/>
      <c r="K633" s="223"/>
      <c r="L633" s="228"/>
      <c r="M633" s="229"/>
      <c r="N633" s="230"/>
      <c r="O633" s="230"/>
      <c r="P633" s="230"/>
      <c r="Q633" s="230"/>
      <c r="R633" s="230"/>
      <c r="S633" s="230"/>
      <c r="T633" s="231"/>
      <c r="AT633" s="232" t="s">
        <v>176</v>
      </c>
      <c r="AU633" s="232" t="s">
        <v>92</v>
      </c>
      <c r="AV633" s="12" t="s">
        <v>25</v>
      </c>
      <c r="AW633" s="12" t="s">
        <v>48</v>
      </c>
      <c r="AX633" s="12" t="s">
        <v>85</v>
      </c>
      <c r="AY633" s="232" t="s">
        <v>163</v>
      </c>
    </row>
    <row r="634" spans="2:65" s="13" customFormat="1" ht="13.5">
      <c r="B634" s="233"/>
      <c r="C634" s="234"/>
      <c r="D634" s="218" t="s">
        <v>176</v>
      </c>
      <c r="E634" s="245" t="s">
        <v>50</v>
      </c>
      <c r="F634" s="246" t="s">
        <v>981</v>
      </c>
      <c r="G634" s="234"/>
      <c r="H634" s="247">
        <v>0.16200000000000001</v>
      </c>
      <c r="I634" s="239"/>
      <c r="J634" s="234"/>
      <c r="K634" s="234"/>
      <c r="L634" s="240"/>
      <c r="M634" s="241"/>
      <c r="N634" s="242"/>
      <c r="O634" s="242"/>
      <c r="P634" s="242"/>
      <c r="Q634" s="242"/>
      <c r="R634" s="242"/>
      <c r="S634" s="242"/>
      <c r="T634" s="243"/>
      <c r="AT634" s="244" t="s">
        <v>176</v>
      </c>
      <c r="AU634" s="244" t="s">
        <v>92</v>
      </c>
      <c r="AV634" s="13" t="s">
        <v>92</v>
      </c>
      <c r="AW634" s="13" t="s">
        <v>48</v>
      </c>
      <c r="AX634" s="13" t="s">
        <v>85</v>
      </c>
      <c r="AY634" s="244" t="s">
        <v>163</v>
      </c>
    </row>
    <row r="635" spans="2:65" s="13" customFormat="1" ht="13.5">
      <c r="B635" s="233"/>
      <c r="C635" s="234"/>
      <c r="D635" s="235" t="s">
        <v>176</v>
      </c>
      <c r="E635" s="236" t="s">
        <v>50</v>
      </c>
      <c r="F635" s="237" t="s">
        <v>1004</v>
      </c>
      <c r="G635" s="234"/>
      <c r="H635" s="238">
        <v>5.9850000000000003</v>
      </c>
      <c r="I635" s="239"/>
      <c r="J635" s="234"/>
      <c r="K635" s="234"/>
      <c r="L635" s="240"/>
      <c r="M635" s="241"/>
      <c r="N635" s="242"/>
      <c r="O635" s="242"/>
      <c r="P635" s="242"/>
      <c r="Q635" s="242"/>
      <c r="R635" s="242"/>
      <c r="S635" s="242"/>
      <c r="T635" s="243"/>
      <c r="AT635" s="244" t="s">
        <v>176</v>
      </c>
      <c r="AU635" s="244" t="s">
        <v>92</v>
      </c>
      <c r="AV635" s="13" t="s">
        <v>92</v>
      </c>
      <c r="AW635" s="13" t="s">
        <v>48</v>
      </c>
      <c r="AX635" s="13" t="s">
        <v>85</v>
      </c>
      <c r="AY635" s="244" t="s">
        <v>163</v>
      </c>
    </row>
    <row r="636" spans="2:65" s="1" customFormat="1" ht="22.5" customHeight="1">
      <c r="B636" s="43"/>
      <c r="C636" s="206" t="s">
        <v>591</v>
      </c>
      <c r="D636" s="206" t="s">
        <v>166</v>
      </c>
      <c r="E636" s="207" t="s">
        <v>1005</v>
      </c>
      <c r="F636" s="208" t="s">
        <v>1006</v>
      </c>
      <c r="G636" s="209" t="s">
        <v>191</v>
      </c>
      <c r="H636" s="210">
        <v>6.327</v>
      </c>
      <c r="I636" s="211"/>
      <c r="J636" s="212">
        <f>ROUND(I636*H636,2)</f>
        <v>0</v>
      </c>
      <c r="K636" s="208" t="s">
        <v>170</v>
      </c>
      <c r="L636" s="63"/>
      <c r="M636" s="213" t="s">
        <v>50</v>
      </c>
      <c r="N636" s="214" t="s">
        <v>56</v>
      </c>
      <c r="O636" s="44"/>
      <c r="P636" s="215">
        <f>O636*H636</f>
        <v>0</v>
      </c>
      <c r="Q636" s="215">
        <v>0</v>
      </c>
      <c r="R636" s="215">
        <f>Q636*H636</f>
        <v>0</v>
      </c>
      <c r="S636" s="215">
        <v>0</v>
      </c>
      <c r="T636" s="216">
        <f>S636*H636</f>
        <v>0</v>
      </c>
      <c r="AR636" s="25" t="s">
        <v>120</v>
      </c>
      <c r="AT636" s="25" t="s">
        <v>166</v>
      </c>
      <c r="AU636" s="25" t="s">
        <v>92</v>
      </c>
      <c r="AY636" s="25" t="s">
        <v>163</v>
      </c>
      <c r="BE636" s="217">
        <f>IF(N636="základní",J636,0)</f>
        <v>0</v>
      </c>
      <c r="BF636" s="217">
        <f>IF(N636="snížená",J636,0)</f>
        <v>0</v>
      </c>
      <c r="BG636" s="217">
        <f>IF(N636="zákl. přenesená",J636,0)</f>
        <v>0</v>
      </c>
      <c r="BH636" s="217">
        <f>IF(N636="sníž. přenesená",J636,0)</f>
        <v>0</v>
      </c>
      <c r="BI636" s="217">
        <f>IF(N636="nulová",J636,0)</f>
        <v>0</v>
      </c>
      <c r="BJ636" s="25" t="s">
        <v>25</v>
      </c>
      <c r="BK636" s="217">
        <f>ROUND(I636*H636,2)</f>
        <v>0</v>
      </c>
      <c r="BL636" s="25" t="s">
        <v>120</v>
      </c>
      <c r="BM636" s="25" t="s">
        <v>1007</v>
      </c>
    </row>
    <row r="637" spans="2:65" s="1" customFormat="1" ht="27">
      <c r="B637" s="43"/>
      <c r="C637" s="65"/>
      <c r="D637" s="218" t="s">
        <v>172</v>
      </c>
      <c r="E637" s="65"/>
      <c r="F637" s="219" t="s">
        <v>1008</v>
      </c>
      <c r="G637" s="65"/>
      <c r="H637" s="65"/>
      <c r="I637" s="174"/>
      <c r="J637" s="65"/>
      <c r="K637" s="65"/>
      <c r="L637" s="63"/>
      <c r="M637" s="220"/>
      <c r="N637" s="44"/>
      <c r="O637" s="44"/>
      <c r="P637" s="44"/>
      <c r="Q637" s="44"/>
      <c r="R637" s="44"/>
      <c r="S637" s="44"/>
      <c r="T637" s="80"/>
      <c r="AT637" s="25" t="s">
        <v>172</v>
      </c>
      <c r="AU637" s="25" t="s">
        <v>92</v>
      </c>
    </row>
    <row r="638" spans="2:65" s="1" customFormat="1" ht="67.5">
      <c r="B638" s="43"/>
      <c r="C638" s="65"/>
      <c r="D638" s="218" t="s">
        <v>174</v>
      </c>
      <c r="E638" s="65"/>
      <c r="F638" s="221" t="s">
        <v>1009</v>
      </c>
      <c r="G638" s="65"/>
      <c r="H638" s="65"/>
      <c r="I638" s="174"/>
      <c r="J638" s="65"/>
      <c r="K638" s="65"/>
      <c r="L638" s="63"/>
      <c r="M638" s="220"/>
      <c r="N638" s="44"/>
      <c r="O638" s="44"/>
      <c r="P638" s="44"/>
      <c r="Q638" s="44"/>
      <c r="R638" s="44"/>
      <c r="S638" s="44"/>
      <c r="T638" s="80"/>
      <c r="AT638" s="25" t="s">
        <v>174</v>
      </c>
      <c r="AU638" s="25" t="s">
        <v>92</v>
      </c>
    </row>
    <row r="639" spans="2:65" s="12" customFormat="1" ht="13.5">
      <c r="B639" s="222"/>
      <c r="C639" s="223"/>
      <c r="D639" s="218" t="s">
        <v>176</v>
      </c>
      <c r="E639" s="224" t="s">
        <v>50</v>
      </c>
      <c r="F639" s="225" t="s">
        <v>987</v>
      </c>
      <c r="G639" s="223"/>
      <c r="H639" s="226" t="s">
        <v>50</v>
      </c>
      <c r="I639" s="227"/>
      <c r="J639" s="223"/>
      <c r="K639" s="223"/>
      <c r="L639" s="228"/>
      <c r="M639" s="229"/>
      <c r="N639" s="230"/>
      <c r="O639" s="230"/>
      <c r="P639" s="230"/>
      <c r="Q639" s="230"/>
      <c r="R639" s="230"/>
      <c r="S639" s="230"/>
      <c r="T639" s="231"/>
      <c r="AT639" s="232" t="s">
        <v>176</v>
      </c>
      <c r="AU639" s="232" t="s">
        <v>92</v>
      </c>
      <c r="AV639" s="12" t="s">
        <v>25</v>
      </c>
      <c r="AW639" s="12" t="s">
        <v>48</v>
      </c>
      <c r="AX639" s="12" t="s">
        <v>85</v>
      </c>
      <c r="AY639" s="232" t="s">
        <v>163</v>
      </c>
    </row>
    <row r="640" spans="2:65" s="13" customFormat="1" ht="13.5">
      <c r="B640" s="233"/>
      <c r="C640" s="234"/>
      <c r="D640" s="218" t="s">
        <v>176</v>
      </c>
      <c r="E640" s="245" t="s">
        <v>50</v>
      </c>
      <c r="F640" s="246" t="s">
        <v>1003</v>
      </c>
      <c r="G640" s="234"/>
      <c r="H640" s="247">
        <v>0.18</v>
      </c>
      <c r="I640" s="239"/>
      <c r="J640" s="234"/>
      <c r="K640" s="234"/>
      <c r="L640" s="240"/>
      <c r="M640" s="241"/>
      <c r="N640" s="242"/>
      <c r="O640" s="242"/>
      <c r="P640" s="242"/>
      <c r="Q640" s="242"/>
      <c r="R640" s="242"/>
      <c r="S640" s="242"/>
      <c r="T640" s="243"/>
      <c r="AT640" s="244" t="s">
        <v>176</v>
      </c>
      <c r="AU640" s="244" t="s">
        <v>92</v>
      </c>
      <c r="AV640" s="13" t="s">
        <v>92</v>
      </c>
      <c r="AW640" s="13" t="s">
        <v>48</v>
      </c>
      <c r="AX640" s="13" t="s">
        <v>85</v>
      </c>
      <c r="AY640" s="244" t="s">
        <v>163</v>
      </c>
    </row>
    <row r="641" spans="2:65" s="12" customFormat="1" ht="13.5">
      <c r="B641" s="222"/>
      <c r="C641" s="223"/>
      <c r="D641" s="218" t="s">
        <v>176</v>
      </c>
      <c r="E641" s="224" t="s">
        <v>50</v>
      </c>
      <c r="F641" s="225" t="s">
        <v>980</v>
      </c>
      <c r="G641" s="223"/>
      <c r="H641" s="226" t="s">
        <v>50</v>
      </c>
      <c r="I641" s="227"/>
      <c r="J641" s="223"/>
      <c r="K641" s="223"/>
      <c r="L641" s="228"/>
      <c r="M641" s="229"/>
      <c r="N641" s="230"/>
      <c r="O641" s="230"/>
      <c r="P641" s="230"/>
      <c r="Q641" s="230"/>
      <c r="R641" s="230"/>
      <c r="S641" s="230"/>
      <c r="T641" s="231"/>
      <c r="AT641" s="232" t="s">
        <v>176</v>
      </c>
      <c r="AU641" s="232" t="s">
        <v>92</v>
      </c>
      <c r="AV641" s="12" t="s">
        <v>25</v>
      </c>
      <c r="AW641" s="12" t="s">
        <v>48</v>
      </c>
      <c r="AX641" s="12" t="s">
        <v>85</v>
      </c>
      <c r="AY641" s="232" t="s">
        <v>163</v>
      </c>
    </row>
    <row r="642" spans="2:65" s="13" customFormat="1" ht="13.5">
      <c r="B642" s="233"/>
      <c r="C642" s="234"/>
      <c r="D642" s="218" t="s">
        <v>176</v>
      </c>
      <c r="E642" s="245" t="s">
        <v>50</v>
      </c>
      <c r="F642" s="246" t="s">
        <v>981</v>
      </c>
      <c r="G642" s="234"/>
      <c r="H642" s="247">
        <v>0.16200000000000001</v>
      </c>
      <c r="I642" s="239"/>
      <c r="J642" s="234"/>
      <c r="K642" s="234"/>
      <c r="L642" s="240"/>
      <c r="M642" s="241"/>
      <c r="N642" s="242"/>
      <c r="O642" s="242"/>
      <c r="P642" s="242"/>
      <c r="Q642" s="242"/>
      <c r="R642" s="242"/>
      <c r="S642" s="242"/>
      <c r="T642" s="243"/>
      <c r="AT642" s="244" t="s">
        <v>176</v>
      </c>
      <c r="AU642" s="244" t="s">
        <v>92</v>
      </c>
      <c r="AV642" s="13" t="s">
        <v>92</v>
      </c>
      <c r="AW642" s="13" t="s">
        <v>48</v>
      </c>
      <c r="AX642" s="13" t="s">
        <v>85</v>
      </c>
      <c r="AY642" s="244" t="s">
        <v>163</v>
      </c>
    </row>
    <row r="643" spans="2:65" s="13" customFormat="1" ht="13.5">
      <c r="B643" s="233"/>
      <c r="C643" s="234"/>
      <c r="D643" s="235" t="s">
        <v>176</v>
      </c>
      <c r="E643" s="236" t="s">
        <v>50</v>
      </c>
      <c r="F643" s="237" t="s">
        <v>1004</v>
      </c>
      <c r="G643" s="234"/>
      <c r="H643" s="238">
        <v>5.9850000000000003</v>
      </c>
      <c r="I643" s="239"/>
      <c r="J643" s="234"/>
      <c r="K643" s="234"/>
      <c r="L643" s="240"/>
      <c r="M643" s="241"/>
      <c r="N643" s="242"/>
      <c r="O643" s="242"/>
      <c r="P643" s="242"/>
      <c r="Q643" s="242"/>
      <c r="R643" s="242"/>
      <c r="S643" s="242"/>
      <c r="T643" s="243"/>
      <c r="AT643" s="244" t="s">
        <v>176</v>
      </c>
      <c r="AU643" s="244" t="s">
        <v>92</v>
      </c>
      <c r="AV643" s="13" t="s">
        <v>92</v>
      </c>
      <c r="AW643" s="13" t="s">
        <v>48</v>
      </c>
      <c r="AX643" s="13" t="s">
        <v>85</v>
      </c>
      <c r="AY643" s="244" t="s">
        <v>163</v>
      </c>
    </row>
    <row r="644" spans="2:65" s="1" customFormat="1" ht="22.5" customHeight="1">
      <c r="B644" s="43"/>
      <c r="C644" s="206" t="s">
        <v>506</v>
      </c>
      <c r="D644" s="206" t="s">
        <v>166</v>
      </c>
      <c r="E644" s="207" t="s">
        <v>1010</v>
      </c>
      <c r="F644" s="208" t="s">
        <v>1011</v>
      </c>
      <c r="G644" s="209" t="s">
        <v>191</v>
      </c>
      <c r="H644" s="210">
        <v>87.281999999999996</v>
      </c>
      <c r="I644" s="211"/>
      <c r="J644" s="212">
        <f>ROUND(I644*H644,2)</f>
        <v>0</v>
      </c>
      <c r="K644" s="208" t="s">
        <v>170</v>
      </c>
      <c r="L644" s="63"/>
      <c r="M644" s="213" t="s">
        <v>50</v>
      </c>
      <c r="N644" s="214" t="s">
        <v>56</v>
      </c>
      <c r="O644" s="44"/>
      <c r="P644" s="215">
        <f>O644*H644</f>
        <v>0</v>
      </c>
      <c r="Q644" s="215">
        <v>0</v>
      </c>
      <c r="R644" s="215">
        <f>Q644*H644</f>
        <v>0</v>
      </c>
      <c r="S644" s="215">
        <v>0</v>
      </c>
      <c r="T644" s="216">
        <f>S644*H644</f>
        <v>0</v>
      </c>
      <c r="AR644" s="25" t="s">
        <v>120</v>
      </c>
      <c r="AT644" s="25" t="s">
        <v>166</v>
      </c>
      <c r="AU644" s="25" t="s">
        <v>92</v>
      </c>
      <c r="AY644" s="25" t="s">
        <v>163</v>
      </c>
      <c r="BE644" s="217">
        <f>IF(N644="základní",J644,0)</f>
        <v>0</v>
      </c>
      <c r="BF644" s="217">
        <f>IF(N644="snížená",J644,0)</f>
        <v>0</v>
      </c>
      <c r="BG644" s="217">
        <f>IF(N644="zákl. přenesená",J644,0)</f>
        <v>0</v>
      </c>
      <c r="BH644" s="217">
        <f>IF(N644="sníž. přenesená",J644,0)</f>
        <v>0</v>
      </c>
      <c r="BI644" s="217">
        <f>IF(N644="nulová",J644,0)</f>
        <v>0</v>
      </c>
      <c r="BJ644" s="25" t="s">
        <v>25</v>
      </c>
      <c r="BK644" s="217">
        <f>ROUND(I644*H644,2)</f>
        <v>0</v>
      </c>
      <c r="BL644" s="25" t="s">
        <v>120</v>
      </c>
      <c r="BM644" s="25" t="s">
        <v>1012</v>
      </c>
    </row>
    <row r="645" spans="2:65" s="1" customFormat="1" ht="27">
      <c r="B645" s="43"/>
      <c r="C645" s="65"/>
      <c r="D645" s="218" t="s">
        <v>172</v>
      </c>
      <c r="E645" s="65"/>
      <c r="F645" s="219" t="s">
        <v>1013</v>
      </c>
      <c r="G645" s="65"/>
      <c r="H645" s="65"/>
      <c r="I645" s="174"/>
      <c r="J645" s="65"/>
      <c r="K645" s="65"/>
      <c r="L645" s="63"/>
      <c r="M645" s="220"/>
      <c r="N645" s="44"/>
      <c r="O645" s="44"/>
      <c r="P645" s="44"/>
      <c r="Q645" s="44"/>
      <c r="R645" s="44"/>
      <c r="S645" s="44"/>
      <c r="T645" s="80"/>
      <c r="AT645" s="25" t="s">
        <v>172</v>
      </c>
      <c r="AU645" s="25" t="s">
        <v>92</v>
      </c>
    </row>
    <row r="646" spans="2:65" s="1" customFormat="1" ht="67.5">
      <c r="B646" s="43"/>
      <c r="C646" s="65"/>
      <c r="D646" s="218" t="s">
        <v>174</v>
      </c>
      <c r="E646" s="65"/>
      <c r="F646" s="221" t="s">
        <v>1009</v>
      </c>
      <c r="G646" s="65"/>
      <c r="H646" s="65"/>
      <c r="I646" s="174"/>
      <c r="J646" s="65"/>
      <c r="K646" s="65"/>
      <c r="L646" s="63"/>
      <c r="M646" s="220"/>
      <c r="N646" s="44"/>
      <c r="O646" s="44"/>
      <c r="P646" s="44"/>
      <c r="Q646" s="44"/>
      <c r="R646" s="44"/>
      <c r="S646" s="44"/>
      <c r="T646" s="80"/>
      <c r="AT646" s="25" t="s">
        <v>174</v>
      </c>
      <c r="AU646" s="25" t="s">
        <v>92</v>
      </c>
    </row>
    <row r="647" spans="2:65" s="12" customFormat="1" ht="13.5">
      <c r="B647" s="222"/>
      <c r="C647" s="223"/>
      <c r="D647" s="218" t="s">
        <v>176</v>
      </c>
      <c r="E647" s="224" t="s">
        <v>50</v>
      </c>
      <c r="F647" s="225" t="s">
        <v>1014</v>
      </c>
      <c r="G647" s="223"/>
      <c r="H647" s="226" t="s">
        <v>50</v>
      </c>
      <c r="I647" s="227"/>
      <c r="J647" s="223"/>
      <c r="K647" s="223"/>
      <c r="L647" s="228"/>
      <c r="M647" s="229"/>
      <c r="N647" s="230"/>
      <c r="O647" s="230"/>
      <c r="P647" s="230"/>
      <c r="Q647" s="230"/>
      <c r="R647" s="230"/>
      <c r="S647" s="230"/>
      <c r="T647" s="231"/>
      <c r="AT647" s="232" t="s">
        <v>176</v>
      </c>
      <c r="AU647" s="232" t="s">
        <v>92</v>
      </c>
      <c r="AV647" s="12" t="s">
        <v>25</v>
      </c>
      <c r="AW647" s="12" t="s">
        <v>48</v>
      </c>
      <c r="AX647" s="12" t="s">
        <v>85</v>
      </c>
      <c r="AY647" s="232" t="s">
        <v>163</v>
      </c>
    </row>
    <row r="648" spans="2:65" s="12" customFormat="1" ht="13.5">
      <c r="B648" s="222"/>
      <c r="C648" s="223"/>
      <c r="D648" s="218" t="s">
        <v>176</v>
      </c>
      <c r="E648" s="224" t="s">
        <v>50</v>
      </c>
      <c r="F648" s="225" t="s">
        <v>987</v>
      </c>
      <c r="G648" s="223"/>
      <c r="H648" s="226" t="s">
        <v>50</v>
      </c>
      <c r="I648" s="227"/>
      <c r="J648" s="223"/>
      <c r="K648" s="223"/>
      <c r="L648" s="228"/>
      <c r="M648" s="229"/>
      <c r="N648" s="230"/>
      <c r="O648" s="230"/>
      <c r="P648" s="230"/>
      <c r="Q648" s="230"/>
      <c r="R648" s="230"/>
      <c r="S648" s="230"/>
      <c r="T648" s="231"/>
      <c r="AT648" s="232" t="s">
        <v>176</v>
      </c>
      <c r="AU648" s="232" t="s">
        <v>92</v>
      </c>
      <c r="AV648" s="12" t="s">
        <v>25</v>
      </c>
      <c r="AW648" s="12" t="s">
        <v>48</v>
      </c>
      <c r="AX648" s="12" t="s">
        <v>85</v>
      </c>
      <c r="AY648" s="232" t="s">
        <v>163</v>
      </c>
    </row>
    <row r="649" spans="2:65" s="13" customFormat="1" ht="13.5">
      <c r="B649" s="233"/>
      <c r="C649" s="234"/>
      <c r="D649" s="218" t="s">
        <v>176</v>
      </c>
      <c r="E649" s="245" t="s">
        <v>50</v>
      </c>
      <c r="F649" s="246" t="s">
        <v>1015</v>
      </c>
      <c r="G649" s="234"/>
      <c r="H649" s="247">
        <v>2.52</v>
      </c>
      <c r="I649" s="239"/>
      <c r="J649" s="234"/>
      <c r="K649" s="234"/>
      <c r="L649" s="240"/>
      <c r="M649" s="241"/>
      <c r="N649" s="242"/>
      <c r="O649" s="242"/>
      <c r="P649" s="242"/>
      <c r="Q649" s="242"/>
      <c r="R649" s="242"/>
      <c r="S649" s="242"/>
      <c r="T649" s="243"/>
      <c r="AT649" s="244" t="s">
        <v>176</v>
      </c>
      <c r="AU649" s="244" t="s">
        <v>92</v>
      </c>
      <c r="AV649" s="13" t="s">
        <v>92</v>
      </c>
      <c r="AW649" s="13" t="s">
        <v>48</v>
      </c>
      <c r="AX649" s="13" t="s">
        <v>85</v>
      </c>
      <c r="AY649" s="244" t="s">
        <v>163</v>
      </c>
    </row>
    <row r="650" spans="2:65" s="12" customFormat="1" ht="13.5">
      <c r="B650" s="222"/>
      <c r="C650" s="223"/>
      <c r="D650" s="218" t="s">
        <v>176</v>
      </c>
      <c r="E650" s="224" t="s">
        <v>50</v>
      </c>
      <c r="F650" s="225" t="s">
        <v>980</v>
      </c>
      <c r="G650" s="223"/>
      <c r="H650" s="226" t="s">
        <v>50</v>
      </c>
      <c r="I650" s="227"/>
      <c r="J650" s="223"/>
      <c r="K650" s="223"/>
      <c r="L650" s="228"/>
      <c r="M650" s="229"/>
      <c r="N650" s="230"/>
      <c r="O650" s="230"/>
      <c r="P650" s="230"/>
      <c r="Q650" s="230"/>
      <c r="R650" s="230"/>
      <c r="S650" s="230"/>
      <c r="T650" s="231"/>
      <c r="AT650" s="232" t="s">
        <v>176</v>
      </c>
      <c r="AU650" s="232" t="s">
        <v>92</v>
      </c>
      <c r="AV650" s="12" t="s">
        <v>25</v>
      </c>
      <c r="AW650" s="12" t="s">
        <v>48</v>
      </c>
      <c r="AX650" s="12" t="s">
        <v>85</v>
      </c>
      <c r="AY650" s="232" t="s">
        <v>163</v>
      </c>
    </row>
    <row r="651" spans="2:65" s="13" customFormat="1" ht="13.5">
      <c r="B651" s="233"/>
      <c r="C651" s="234"/>
      <c r="D651" s="218" t="s">
        <v>176</v>
      </c>
      <c r="E651" s="245" t="s">
        <v>50</v>
      </c>
      <c r="F651" s="246" t="s">
        <v>1016</v>
      </c>
      <c r="G651" s="234"/>
      <c r="H651" s="247">
        <v>83.79</v>
      </c>
      <c r="I651" s="239"/>
      <c r="J651" s="234"/>
      <c r="K651" s="234"/>
      <c r="L651" s="240"/>
      <c r="M651" s="241"/>
      <c r="N651" s="242"/>
      <c r="O651" s="242"/>
      <c r="P651" s="242"/>
      <c r="Q651" s="242"/>
      <c r="R651" s="242"/>
      <c r="S651" s="242"/>
      <c r="T651" s="243"/>
      <c r="AT651" s="244" t="s">
        <v>176</v>
      </c>
      <c r="AU651" s="244" t="s">
        <v>92</v>
      </c>
      <c r="AV651" s="13" t="s">
        <v>92</v>
      </c>
      <c r="AW651" s="13" t="s">
        <v>48</v>
      </c>
      <c r="AX651" s="13" t="s">
        <v>85</v>
      </c>
      <c r="AY651" s="244" t="s">
        <v>163</v>
      </c>
    </row>
    <row r="652" spans="2:65" s="12" customFormat="1" ht="13.5">
      <c r="B652" s="222"/>
      <c r="C652" s="223"/>
      <c r="D652" s="218" t="s">
        <v>176</v>
      </c>
      <c r="E652" s="224" t="s">
        <v>50</v>
      </c>
      <c r="F652" s="225" t="s">
        <v>680</v>
      </c>
      <c r="G652" s="223"/>
      <c r="H652" s="226" t="s">
        <v>50</v>
      </c>
      <c r="I652" s="227"/>
      <c r="J652" s="223"/>
      <c r="K652" s="223"/>
      <c r="L652" s="228"/>
      <c r="M652" s="229"/>
      <c r="N652" s="230"/>
      <c r="O652" s="230"/>
      <c r="P652" s="230"/>
      <c r="Q652" s="230"/>
      <c r="R652" s="230"/>
      <c r="S652" s="230"/>
      <c r="T652" s="231"/>
      <c r="AT652" s="232" t="s">
        <v>176</v>
      </c>
      <c r="AU652" s="232" t="s">
        <v>92</v>
      </c>
      <c r="AV652" s="12" t="s">
        <v>25</v>
      </c>
      <c r="AW652" s="12" t="s">
        <v>48</v>
      </c>
      <c r="AX652" s="12" t="s">
        <v>85</v>
      </c>
      <c r="AY652" s="232" t="s">
        <v>163</v>
      </c>
    </row>
    <row r="653" spans="2:65" s="12" customFormat="1" ht="13.5">
      <c r="B653" s="222"/>
      <c r="C653" s="223"/>
      <c r="D653" s="218" t="s">
        <v>176</v>
      </c>
      <c r="E653" s="224" t="s">
        <v>50</v>
      </c>
      <c r="F653" s="225" t="s">
        <v>980</v>
      </c>
      <c r="G653" s="223"/>
      <c r="H653" s="226" t="s">
        <v>50</v>
      </c>
      <c r="I653" s="227"/>
      <c r="J653" s="223"/>
      <c r="K653" s="223"/>
      <c r="L653" s="228"/>
      <c r="M653" s="229"/>
      <c r="N653" s="230"/>
      <c r="O653" s="230"/>
      <c r="P653" s="230"/>
      <c r="Q653" s="230"/>
      <c r="R653" s="230"/>
      <c r="S653" s="230"/>
      <c r="T653" s="231"/>
      <c r="AT653" s="232" t="s">
        <v>176</v>
      </c>
      <c r="AU653" s="232" t="s">
        <v>92</v>
      </c>
      <c r="AV653" s="12" t="s">
        <v>25</v>
      </c>
      <c r="AW653" s="12" t="s">
        <v>48</v>
      </c>
      <c r="AX653" s="12" t="s">
        <v>85</v>
      </c>
      <c r="AY653" s="232" t="s">
        <v>163</v>
      </c>
    </row>
    <row r="654" spans="2:65" s="13" customFormat="1" ht="13.5">
      <c r="B654" s="233"/>
      <c r="C654" s="234"/>
      <c r="D654" s="218" t="s">
        <v>176</v>
      </c>
      <c r="E654" s="245" t="s">
        <v>50</v>
      </c>
      <c r="F654" s="246" t="s">
        <v>1017</v>
      </c>
      <c r="G654" s="234"/>
      <c r="H654" s="247">
        <v>0.97199999999999998</v>
      </c>
      <c r="I654" s="239"/>
      <c r="J654" s="234"/>
      <c r="K654" s="234"/>
      <c r="L654" s="240"/>
      <c r="M654" s="269"/>
      <c r="N654" s="270"/>
      <c r="O654" s="270"/>
      <c r="P654" s="270"/>
      <c r="Q654" s="270"/>
      <c r="R654" s="270"/>
      <c r="S654" s="270"/>
      <c r="T654" s="271"/>
      <c r="AT654" s="244" t="s">
        <v>176</v>
      </c>
      <c r="AU654" s="244" t="s">
        <v>92</v>
      </c>
      <c r="AV654" s="13" t="s">
        <v>92</v>
      </c>
      <c r="AW654" s="13" t="s">
        <v>48</v>
      </c>
      <c r="AX654" s="13" t="s">
        <v>85</v>
      </c>
      <c r="AY654" s="244" t="s">
        <v>163</v>
      </c>
    </row>
    <row r="655" spans="2:65" s="1" customFormat="1" ht="6.95" customHeight="1">
      <c r="B655" s="58"/>
      <c r="C655" s="59"/>
      <c r="D655" s="59"/>
      <c r="E655" s="59"/>
      <c r="F655" s="59"/>
      <c r="G655" s="59"/>
      <c r="H655" s="59"/>
      <c r="I655" s="150"/>
      <c r="J655" s="59"/>
      <c r="K655" s="59"/>
      <c r="L655" s="63"/>
    </row>
  </sheetData>
  <sheetProtection password="CC35" sheet="1" objects="1" scenarios="1" formatCells="0" formatColumns="0" formatRows="0" sort="0" autoFilter="0"/>
  <autoFilter ref="C96:K654"/>
  <mergeCells count="15">
    <mergeCell ref="E87:H87"/>
    <mergeCell ref="E85:H85"/>
    <mergeCell ref="E89:H89"/>
    <mergeCell ref="G1:H1"/>
    <mergeCell ref="L2:V2"/>
    <mergeCell ref="E49:H49"/>
    <mergeCell ref="E53:H53"/>
    <mergeCell ref="E51:H51"/>
    <mergeCell ref="E55:H55"/>
    <mergeCell ref="E83:H83"/>
    <mergeCell ref="E7:H7"/>
    <mergeCell ref="E11:H11"/>
    <mergeCell ref="E9:H9"/>
    <mergeCell ref="E13:H13"/>
    <mergeCell ref="E28:H28"/>
  </mergeCells>
  <hyperlinks>
    <hyperlink ref="F1:G1" location="C2" display="1) Krycí list soupisu"/>
    <hyperlink ref="G1:H1" location="C62" display="2) Rekapitulace"/>
    <hyperlink ref="J1" location="C9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27"/>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2" customWidth="1"/>
    <col min="10" max="10" width="23.5" customWidth="1"/>
    <col min="11" max="11" width="15.5" customWidth="1"/>
    <col min="19" max="19" width="8.1640625" customWidth="1"/>
    <col min="20" max="20" width="29.6640625" customWidth="1"/>
    <col min="21" max="21" width="16.33203125"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3"/>
      <c r="C1" s="123"/>
      <c r="D1" s="124" t="s">
        <v>1</v>
      </c>
      <c r="E1" s="123"/>
      <c r="F1" s="125" t="s">
        <v>125</v>
      </c>
      <c r="G1" s="420" t="s">
        <v>126</v>
      </c>
      <c r="H1" s="420"/>
      <c r="I1" s="126"/>
      <c r="J1" s="125" t="s">
        <v>127</v>
      </c>
      <c r="K1" s="124" t="s">
        <v>128</v>
      </c>
      <c r="L1" s="125" t="s">
        <v>129</v>
      </c>
      <c r="M1" s="125"/>
      <c r="N1" s="125"/>
      <c r="O1" s="125"/>
      <c r="P1" s="125"/>
      <c r="Q1" s="125"/>
      <c r="R1" s="125"/>
      <c r="S1" s="125"/>
      <c r="T1" s="125"/>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0"/>
      <c r="M2" s="410"/>
      <c r="N2" s="410"/>
      <c r="O2" s="410"/>
      <c r="P2" s="410"/>
      <c r="Q2" s="410"/>
      <c r="R2" s="410"/>
      <c r="S2" s="410"/>
      <c r="T2" s="410"/>
      <c r="U2" s="410"/>
      <c r="V2" s="410"/>
      <c r="AT2" s="25" t="s">
        <v>119</v>
      </c>
    </row>
    <row r="3" spans="1:70" ht="6.95" customHeight="1">
      <c r="B3" s="26"/>
      <c r="C3" s="27"/>
      <c r="D3" s="27"/>
      <c r="E3" s="27"/>
      <c r="F3" s="27"/>
      <c r="G3" s="27"/>
      <c r="H3" s="27"/>
      <c r="I3" s="127"/>
      <c r="J3" s="27"/>
      <c r="K3" s="28"/>
      <c r="AT3" s="25" t="s">
        <v>92</v>
      </c>
    </row>
    <row r="4" spans="1:70" ht="36.950000000000003" customHeight="1">
      <c r="B4" s="29"/>
      <c r="C4" s="30"/>
      <c r="D4" s="31" t="s">
        <v>130</v>
      </c>
      <c r="E4" s="30"/>
      <c r="F4" s="30"/>
      <c r="G4" s="30"/>
      <c r="H4" s="30"/>
      <c r="I4" s="128"/>
      <c r="J4" s="30"/>
      <c r="K4" s="32"/>
      <c r="M4" s="33" t="s">
        <v>12</v>
      </c>
      <c r="AT4" s="25" t="s">
        <v>6</v>
      </c>
    </row>
    <row r="5" spans="1:70" ht="6.95" customHeight="1">
      <c r="B5" s="29"/>
      <c r="C5" s="30"/>
      <c r="D5" s="30"/>
      <c r="E5" s="30"/>
      <c r="F5" s="30"/>
      <c r="G5" s="30"/>
      <c r="H5" s="30"/>
      <c r="I5" s="128"/>
      <c r="J5" s="30"/>
      <c r="K5" s="32"/>
    </row>
    <row r="6" spans="1:70">
      <c r="B6" s="29"/>
      <c r="C6" s="30"/>
      <c r="D6" s="38" t="s">
        <v>18</v>
      </c>
      <c r="E6" s="30"/>
      <c r="F6" s="30"/>
      <c r="G6" s="30"/>
      <c r="H6" s="30"/>
      <c r="I6" s="128"/>
      <c r="J6" s="30"/>
      <c r="K6" s="32"/>
    </row>
    <row r="7" spans="1:70" ht="22.5" customHeight="1">
      <c r="B7" s="29"/>
      <c r="C7" s="30"/>
      <c r="D7" s="30"/>
      <c r="E7" s="411" t="str">
        <f>'Rekapitulace stavby'!K6</f>
        <v>III/44436 Bělkovice-Lašťany, průtah - III+IV.etapa - 0,2-0,425 km +  0,425-1,019 km-Obec  Bělkovice-Lašťany</v>
      </c>
      <c r="F7" s="412"/>
      <c r="G7" s="412"/>
      <c r="H7" s="412"/>
      <c r="I7" s="128"/>
      <c r="J7" s="30"/>
      <c r="K7" s="32"/>
    </row>
    <row r="8" spans="1:70">
      <c r="B8" s="29"/>
      <c r="C8" s="30"/>
      <c r="D8" s="38" t="s">
        <v>131</v>
      </c>
      <c r="E8" s="30"/>
      <c r="F8" s="30"/>
      <c r="G8" s="30"/>
      <c r="H8" s="30"/>
      <c r="I8" s="128"/>
      <c r="J8" s="30"/>
      <c r="K8" s="32"/>
    </row>
    <row r="9" spans="1:70" s="1" customFormat="1" ht="22.5" customHeight="1">
      <c r="B9" s="43"/>
      <c r="C9" s="44"/>
      <c r="D9" s="44"/>
      <c r="E9" s="411" t="s">
        <v>1018</v>
      </c>
      <c r="F9" s="413"/>
      <c r="G9" s="413"/>
      <c r="H9" s="413"/>
      <c r="I9" s="129"/>
      <c r="J9" s="44"/>
      <c r="K9" s="47"/>
    </row>
    <row r="10" spans="1:70" s="1" customFormat="1">
      <c r="B10" s="43"/>
      <c r="C10" s="44"/>
      <c r="D10" s="38" t="s">
        <v>133</v>
      </c>
      <c r="E10" s="44"/>
      <c r="F10" s="44"/>
      <c r="G10" s="44"/>
      <c r="H10" s="44"/>
      <c r="I10" s="129"/>
      <c r="J10" s="44"/>
      <c r="K10" s="47"/>
    </row>
    <row r="11" spans="1:70" s="1" customFormat="1" ht="36.950000000000003" customHeight="1">
      <c r="B11" s="43"/>
      <c r="C11" s="44"/>
      <c r="D11" s="44"/>
      <c r="E11" s="414" t="s">
        <v>1019</v>
      </c>
      <c r="F11" s="413"/>
      <c r="G11" s="413"/>
      <c r="H11" s="413"/>
      <c r="I11" s="129"/>
      <c r="J11" s="44"/>
      <c r="K11" s="47"/>
    </row>
    <row r="12" spans="1:70" s="1" customFormat="1" ht="13.5">
      <c r="B12" s="43"/>
      <c r="C12" s="44"/>
      <c r="D12" s="44"/>
      <c r="E12" s="44"/>
      <c r="F12" s="44"/>
      <c r="G12" s="44"/>
      <c r="H12" s="44"/>
      <c r="I12" s="129"/>
      <c r="J12" s="44"/>
      <c r="K12" s="47"/>
    </row>
    <row r="13" spans="1:70" s="1" customFormat="1" ht="14.45" customHeight="1">
      <c r="B13" s="43"/>
      <c r="C13" s="44"/>
      <c r="D13" s="38" t="s">
        <v>21</v>
      </c>
      <c r="E13" s="44"/>
      <c r="F13" s="36" t="s">
        <v>50</v>
      </c>
      <c r="G13" s="44"/>
      <c r="H13" s="44"/>
      <c r="I13" s="130" t="s">
        <v>23</v>
      </c>
      <c r="J13" s="36" t="s">
        <v>50</v>
      </c>
      <c r="K13" s="47"/>
    </row>
    <row r="14" spans="1:70" s="1" customFormat="1" ht="14.45" customHeight="1">
      <c r="B14" s="43"/>
      <c r="C14" s="44"/>
      <c r="D14" s="38" t="s">
        <v>26</v>
      </c>
      <c r="E14" s="44"/>
      <c r="F14" s="36" t="s">
        <v>27</v>
      </c>
      <c r="G14" s="44"/>
      <c r="H14" s="44"/>
      <c r="I14" s="130" t="s">
        <v>28</v>
      </c>
      <c r="J14" s="131" t="str">
        <f>'Rekapitulace stavby'!AN8</f>
        <v>22.12.2016</v>
      </c>
      <c r="K14" s="47"/>
    </row>
    <row r="15" spans="1:70" s="1" customFormat="1" ht="10.9" customHeight="1">
      <c r="B15" s="43"/>
      <c r="C15" s="44"/>
      <c r="D15" s="44"/>
      <c r="E15" s="44"/>
      <c r="F15" s="44"/>
      <c r="G15" s="44"/>
      <c r="H15" s="44"/>
      <c r="I15" s="129"/>
      <c r="J15" s="44"/>
      <c r="K15" s="47"/>
    </row>
    <row r="16" spans="1:70" s="1" customFormat="1" ht="14.45" customHeight="1">
      <c r="B16" s="43"/>
      <c r="C16" s="44"/>
      <c r="D16" s="38" t="s">
        <v>36</v>
      </c>
      <c r="E16" s="44"/>
      <c r="F16" s="44"/>
      <c r="G16" s="44"/>
      <c r="H16" s="44"/>
      <c r="I16" s="130" t="s">
        <v>37</v>
      </c>
      <c r="J16" s="36" t="s">
        <v>38</v>
      </c>
      <c r="K16" s="47"/>
    </row>
    <row r="17" spans="2:11" s="1" customFormat="1" ht="18" customHeight="1">
      <c r="B17" s="43"/>
      <c r="C17" s="44"/>
      <c r="D17" s="44"/>
      <c r="E17" s="36" t="s">
        <v>39</v>
      </c>
      <c r="F17" s="44"/>
      <c r="G17" s="44"/>
      <c r="H17" s="44"/>
      <c r="I17" s="130" t="s">
        <v>40</v>
      </c>
      <c r="J17" s="36" t="s">
        <v>41</v>
      </c>
      <c r="K17" s="47"/>
    </row>
    <row r="18" spans="2:11" s="1" customFormat="1" ht="6.95" customHeight="1">
      <c r="B18" s="43"/>
      <c r="C18" s="44"/>
      <c r="D18" s="44"/>
      <c r="E18" s="44"/>
      <c r="F18" s="44"/>
      <c r="G18" s="44"/>
      <c r="H18" s="44"/>
      <c r="I18" s="129"/>
      <c r="J18" s="44"/>
      <c r="K18" s="47"/>
    </row>
    <row r="19" spans="2:11" s="1" customFormat="1" ht="14.45" customHeight="1">
      <c r="B19" s="43"/>
      <c r="C19" s="44"/>
      <c r="D19" s="38" t="s">
        <v>42</v>
      </c>
      <c r="E19" s="44"/>
      <c r="F19" s="44"/>
      <c r="G19" s="44"/>
      <c r="H19" s="44"/>
      <c r="I19" s="130" t="s">
        <v>37</v>
      </c>
      <c r="J19" s="36" t="str">
        <f>IF('Rekapitulace stavby'!AN13="Vyplň údaj","",IF('Rekapitulace stavby'!AN13="","",'Rekapitulace stavby'!AN13))</f>
        <v/>
      </c>
      <c r="K19" s="47"/>
    </row>
    <row r="20" spans="2:11" s="1" customFormat="1" ht="18" customHeight="1">
      <c r="B20" s="43"/>
      <c r="C20" s="44"/>
      <c r="D20" s="44"/>
      <c r="E20" s="36" t="str">
        <f>IF('Rekapitulace stavby'!E14="Vyplň údaj","",IF('Rekapitulace stavby'!E14="","",'Rekapitulace stavby'!E14))</f>
        <v/>
      </c>
      <c r="F20" s="44"/>
      <c r="G20" s="44"/>
      <c r="H20" s="44"/>
      <c r="I20" s="130" t="s">
        <v>40</v>
      </c>
      <c r="J20" s="36" t="str">
        <f>IF('Rekapitulace stavby'!AN14="Vyplň údaj","",IF('Rekapitulace stavby'!AN14="","",'Rekapitulace stavby'!AN14))</f>
        <v/>
      </c>
      <c r="K20" s="47"/>
    </row>
    <row r="21" spans="2:11" s="1" customFormat="1" ht="6.95" customHeight="1">
      <c r="B21" s="43"/>
      <c r="C21" s="44"/>
      <c r="D21" s="44"/>
      <c r="E21" s="44"/>
      <c r="F21" s="44"/>
      <c r="G21" s="44"/>
      <c r="H21" s="44"/>
      <c r="I21" s="129"/>
      <c r="J21" s="44"/>
      <c r="K21" s="47"/>
    </row>
    <row r="22" spans="2:11" s="1" customFormat="1" ht="14.45" customHeight="1">
      <c r="B22" s="43"/>
      <c r="C22" s="44"/>
      <c r="D22" s="38" t="s">
        <v>44</v>
      </c>
      <c r="E22" s="44"/>
      <c r="F22" s="44"/>
      <c r="G22" s="44"/>
      <c r="H22" s="44"/>
      <c r="I22" s="130" t="s">
        <v>37</v>
      </c>
      <c r="J22" s="36" t="s">
        <v>45</v>
      </c>
      <c r="K22" s="47"/>
    </row>
    <row r="23" spans="2:11" s="1" customFormat="1" ht="18" customHeight="1">
      <c r="B23" s="43"/>
      <c r="C23" s="44"/>
      <c r="D23" s="44"/>
      <c r="E23" s="36" t="s">
        <v>46</v>
      </c>
      <c r="F23" s="44"/>
      <c r="G23" s="44"/>
      <c r="H23" s="44"/>
      <c r="I23" s="130" t="s">
        <v>40</v>
      </c>
      <c r="J23" s="36" t="s">
        <v>47</v>
      </c>
      <c r="K23" s="47"/>
    </row>
    <row r="24" spans="2:11" s="1" customFormat="1" ht="6.95" customHeight="1">
      <c r="B24" s="43"/>
      <c r="C24" s="44"/>
      <c r="D24" s="44"/>
      <c r="E24" s="44"/>
      <c r="F24" s="44"/>
      <c r="G24" s="44"/>
      <c r="H24" s="44"/>
      <c r="I24" s="129"/>
      <c r="J24" s="44"/>
      <c r="K24" s="47"/>
    </row>
    <row r="25" spans="2:11" s="1" customFormat="1" ht="14.45" customHeight="1">
      <c r="B25" s="43"/>
      <c r="C25" s="44"/>
      <c r="D25" s="38" t="s">
        <v>49</v>
      </c>
      <c r="E25" s="44"/>
      <c r="F25" s="44"/>
      <c r="G25" s="44"/>
      <c r="H25" s="44"/>
      <c r="I25" s="129"/>
      <c r="J25" s="44"/>
      <c r="K25" s="47"/>
    </row>
    <row r="26" spans="2:11" s="7" customFormat="1" ht="63" customHeight="1">
      <c r="B26" s="132"/>
      <c r="C26" s="133"/>
      <c r="D26" s="133"/>
      <c r="E26" s="375" t="s">
        <v>1020</v>
      </c>
      <c r="F26" s="375"/>
      <c r="G26" s="375"/>
      <c r="H26" s="375"/>
      <c r="I26" s="134"/>
      <c r="J26" s="133"/>
      <c r="K26" s="135"/>
    </row>
    <row r="27" spans="2:11" s="1" customFormat="1" ht="6.95" customHeight="1">
      <c r="B27" s="43"/>
      <c r="C27" s="44"/>
      <c r="D27" s="44"/>
      <c r="E27" s="44"/>
      <c r="F27" s="44"/>
      <c r="G27" s="44"/>
      <c r="H27" s="44"/>
      <c r="I27" s="129"/>
      <c r="J27" s="44"/>
      <c r="K27" s="47"/>
    </row>
    <row r="28" spans="2:11" s="1" customFormat="1" ht="6.95" customHeight="1">
      <c r="B28" s="43"/>
      <c r="C28" s="44"/>
      <c r="D28" s="87"/>
      <c r="E28" s="87"/>
      <c r="F28" s="87"/>
      <c r="G28" s="87"/>
      <c r="H28" s="87"/>
      <c r="I28" s="136"/>
      <c r="J28" s="87"/>
      <c r="K28" s="137"/>
    </row>
    <row r="29" spans="2:11" s="1" customFormat="1" ht="25.35" customHeight="1">
      <c r="B29" s="43"/>
      <c r="C29" s="44"/>
      <c r="D29" s="138" t="s">
        <v>51</v>
      </c>
      <c r="E29" s="44"/>
      <c r="F29" s="44"/>
      <c r="G29" s="44"/>
      <c r="H29" s="44"/>
      <c r="I29" s="129"/>
      <c r="J29" s="139">
        <f>ROUND(J92,2)</f>
        <v>0</v>
      </c>
      <c r="K29" s="47"/>
    </row>
    <row r="30" spans="2:11" s="1" customFormat="1" ht="6.95" customHeight="1">
      <c r="B30" s="43"/>
      <c r="C30" s="44"/>
      <c r="D30" s="87"/>
      <c r="E30" s="87"/>
      <c r="F30" s="87"/>
      <c r="G30" s="87"/>
      <c r="H30" s="87"/>
      <c r="I30" s="136"/>
      <c r="J30" s="87"/>
      <c r="K30" s="137"/>
    </row>
    <row r="31" spans="2:11" s="1" customFormat="1" ht="14.45" customHeight="1">
      <c r="B31" s="43"/>
      <c r="C31" s="44"/>
      <c r="D31" s="44"/>
      <c r="E31" s="44"/>
      <c r="F31" s="48" t="s">
        <v>53</v>
      </c>
      <c r="G31" s="44"/>
      <c r="H31" s="44"/>
      <c r="I31" s="140" t="s">
        <v>52</v>
      </c>
      <c r="J31" s="48" t="s">
        <v>54</v>
      </c>
      <c r="K31" s="47"/>
    </row>
    <row r="32" spans="2:11" s="1" customFormat="1" ht="14.45" customHeight="1">
      <c r="B32" s="43"/>
      <c r="C32" s="44"/>
      <c r="D32" s="51" t="s">
        <v>55</v>
      </c>
      <c r="E32" s="51" t="s">
        <v>56</v>
      </c>
      <c r="F32" s="141">
        <f>ROUND(SUM(BE92:BE526), 2)</f>
        <v>0</v>
      </c>
      <c r="G32" s="44"/>
      <c r="H32" s="44"/>
      <c r="I32" s="142">
        <v>0.21</v>
      </c>
      <c r="J32" s="141">
        <f>ROUND(ROUND((SUM(BE92:BE526)), 2)*I32, 2)</f>
        <v>0</v>
      </c>
      <c r="K32" s="47"/>
    </row>
    <row r="33" spans="2:11" s="1" customFormat="1" ht="14.45" customHeight="1">
      <c r="B33" s="43"/>
      <c r="C33" s="44"/>
      <c r="D33" s="44"/>
      <c r="E33" s="51" t="s">
        <v>57</v>
      </c>
      <c r="F33" s="141">
        <f>ROUND(SUM(BF92:BF526), 2)</f>
        <v>0</v>
      </c>
      <c r="G33" s="44"/>
      <c r="H33" s="44"/>
      <c r="I33" s="142">
        <v>0.15</v>
      </c>
      <c r="J33" s="141">
        <f>ROUND(ROUND((SUM(BF92:BF526)), 2)*I33, 2)</f>
        <v>0</v>
      </c>
      <c r="K33" s="47"/>
    </row>
    <row r="34" spans="2:11" s="1" customFormat="1" ht="14.45" hidden="1" customHeight="1">
      <c r="B34" s="43"/>
      <c r="C34" s="44"/>
      <c r="D34" s="44"/>
      <c r="E34" s="51" t="s">
        <v>58</v>
      </c>
      <c r="F34" s="141">
        <f>ROUND(SUM(BG92:BG526), 2)</f>
        <v>0</v>
      </c>
      <c r="G34" s="44"/>
      <c r="H34" s="44"/>
      <c r="I34" s="142">
        <v>0.21</v>
      </c>
      <c r="J34" s="141">
        <v>0</v>
      </c>
      <c r="K34" s="47"/>
    </row>
    <row r="35" spans="2:11" s="1" customFormat="1" ht="14.45" hidden="1" customHeight="1">
      <c r="B35" s="43"/>
      <c r="C35" s="44"/>
      <c r="D35" s="44"/>
      <c r="E35" s="51" t="s">
        <v>59</v>
      </c>
      <c r="F35" s="141">
        <f>ROUND(SUM(BH92:BH526), 2)</f>
        <v>0</v>
      </c>
      <c r="G35" s="44"/>
      <c r="H35" s="44"/>
      <c r="I35" s="142">
        <v>0.15</v>
      </c>
      <c r="J35" s="141">
        <v>0</v>
      </c>
      <c r="K35" s="47"/>
    </row>
    <row r="36" spans="2:11" s="1" customFormat="1" ht="14.45" hidden="1" customHeight="1">
      <c r="B36" s="43"/>
      <c r="C36" s="44"/>
      <c r="D36" s="44"/>
      <c r="E36" s="51" t="s">
        <v>60</v>
      </c>
      <c r="F36" s="141">
        <f>ROUND(SUM(BI92:BI526), 2)</f>
        <v>0</v>
      </c>
      <c r="G36" s="44"/>
      <c r="H36" s="44"/>
      <c r="I36" s="142">
        <v>0</v>
      </c>
      <c r="J36" s="141">
        <v>0</v>
      </c>
      <c r="K36" s="47"/>
    </row>
    <row r="37" spans="2:11" s="1" customFormat="1" ht="6.95" customHeight="1">
      <c r="B37" s="43"/>
      <c r="C37" s="44"/>
      <c r="D37" s="44"/>
      <c r="E37" s="44"/>
      <c r="F37" s="44"/>
      <c r="G37" s="44"/>
      <c r="H37" s="44"/>
      <c r="I37" s="129"/>
      <c r="J37" s="44"/>
      <c r="K37" s="47"/>
    </row>
    <row r="38" spans="2:11" s="1" customFormat="1" ht="25.35" customHeight="1">
      <c r="B38" s="43"/>
      <c r="C38" s="143"/>
      <c r="D38" s="144" t="s">
        <v>61</v>
      </c>
      <c r="E38" s="81"/>
      <c r="F38" s="81"/>
      <c r="G38" s="145" t="s">
        <v>62</v>
      </c>
      <c r="H38" s="146" t="s">
        <v>63</v>
      </c>
      <c r="I38" s="147"/>
      <c r="J38" s="148">
        <f>SUM(J29:J36)</f>
        <v>0</v>
      </c>
      <c r="K38" s="149"/>
    </row>
    <row r="39" spans="2:11" s="1" customFormat="1" ht="14.45" customHeight="1">
      <c r="B39" s="58"/>
      <c r="C39" s="59"/>
      <c r="D39" s="59"/>
      <c r="E39" s="59"/>
      <c r="F39" s="59"/>
      <c r="G39" s="59"/>
      <c r="H39" s="59"/>
      <c r="I39" s="150"/>
      <c r="J39" s="59"/>
      <c r="K39" s="60"/>
    </row>
    <row r="43" spans="2:11" s="1" customFormat="1" ht="6.95" customHeight="1">
      <c r="B43" s="151"/>
      <c r="C43" s="152"/>
      <c r="D43" s="152"/>
      <c r="E43" s="152"/>
      <c r="F43" s="152"/>
      <c r="G43" s="152"/>
      <c r="H43" s="152"/>
      <c r="I43" s="153"/>
      <c r="J43" s="152"/>
      <c r="K43" s="154"/>
    </row>
    <row r="44" spans="2:11" s="1" customFormat="1" ht="36.950000000000003" customHeight="1">
      <c r="B44" s="43"/>
      <c r="C44" s="31" t="s">
        <v>137</v>
      </c>
      <c r="D44" s="44"/>
      <c r="E44" s="44"/>
      <c r="F44" s="44"/>
      <c r="G44" s="44"/>
      <c r="H44" s="44"/>
      <c r="I44" s="129"/>
      <c r="J44" s="44"/>
      <c r="K44" s="47"/>
    </row>
    <row r="45" spans="2:11" s="1" customFormat="1" ht="6.95" customHeight="1">
      <c r="B45" s="43"/>
      <c r="C45" s="44"/>
      <c r="D45" s="44"/>
      <c r="E45" s="44"/>
      <c r="F45" s="44"/>
      <c r="G45" s="44"/>
      <c r="H45" s="44"/>
      <c r="I45" s="129"/>
      <c r="J45" s="44"/>
      <c r="K45" s="47"/>
    </row>
    <row r="46" spans="2:11" s="1" customFormat="1" ht="14.45" customHeight="1">
      <c r="B46" s="43"/>
      <c r="C46" s="38" t="s">
        <v>18</v>
      </c>
      <c r="D46" s="44"/>
      <c r="E46" s="44"/>
      <c r="F46" s="44"/>
      <c r="G46" s="44"/>
      <c r="H46" s="44"/>
      <c r="I46" s="129"/>
      <c r="J46" s="44"/>
      <c r="K46" s="47"/>
    </row>
    <row r="47" spans="2:11" s="1" customFormat="1" ht="22.5" customHeight="1">
      <c r="B47" s="43"/>
      <c r="C47" s="44"/>
      <c r="D47" s="44"/>
      <c r="E47" s="411" t="str">
        <f>E7</f>
        <v>III/44436 Bělkovice-Lašťany, průtah - III+IV.etapa - 0,2-0,425 km +  0,425-1,019 km-Obec  Bělkovice-Lašťany</v>
      </c>
      <c r="F47" s="412"/>
      <c r="G47" s="412"/>
      <c r="H47" s="412"/>
      <c r="I47" s="129"/>
      <c r="J47" s="44"/>
      <c r="K47" s="47"/>
    </row>
    <row r="48" spans="2:11">
      <c r="B48" s="29"/>
      <c r="C48" s="38" t="s">
        <v>131</v>
      </c>
      <c r="D48" s="30"/>
      <c r="E48" s="30"/>
      <c r="F48" s="30"/>
      <c r="G48" s="30"/>
      <c r="H48" s="30"/>
      <c r="I48" s="128"/>
      <c r="J48" s="30"/>
      <c r="K48" s="32"/>
    </row>
    <row r="49" spans="2:47" s="1" customFormat="1" ht="22.5" customHeight="1">
      <c r="B49" s="43"/>
      <c r="C49" s="44"/>
      <c r="D49" s="44"/>
      <c r="E49" s="411" t="s">
        <v>1018</v>
      </c>
      <c r="F49" s="413"/>
      <c r="G49" s="413"/>
      <c r="H49" s="413"/>
      <c r="I49" s="129"/>
      <c r="J49" s="44"/>
      <c r="K49" s="47"/>
    </row>
    <row r="50" spans="2:47" s="1" customFormat="1" ht="14.45" customHeight="1">
      <c r="B50" s="43"/>
      <c r="C50" s="38" t="s">
        <v>133</v>
      </c>
      <c r="D50" s="44"/>
      <c r="E50" s="44"/>
      <c r="F50" s="44"/>
      <c r="G50" s="44"/>
      <c r="H50" s="44"/>
      <c r="I50" s="129"/>
      <c r="J50" s="44"/>
      <c r="K50" s="47"/>
    </row>
    <row r="51" spans="2:47" s="1" customFormat="1" ht="23.25" customHeight="1">
      <c r="B51" s="43"/>
      <c r="C51" s="44"/>
      <c r="D51" s="44"/>
      <c r="E51" s="414" t="str">
        <f>E11</f>
        <v xml:space="preserve">3-1 - SO 01.2 Stoka A - 2.úsek + SO 02 Stoka B-soupis prací -náklady kraje 1/2, náklady obce 1/2 nákladů </v>
      </c>
      <c r="F51" s="413"/>
      <c r="G51" s="413"/>
      <c r="H51" s="413"/>
      <c r="I51" s="129"/>
      <c r="J51" s="44"/>
      <c r="K51" s="47"/>
    </row>
    <row r="52" spans="2:47" s="1" customFormat="1" ht="6.95" customHeight="1">
      <c r="B52" s="43"/>
      <c r="C52" s="44"/>
      <c r="D52" s="44"/>
      <c r="E52" s="44"/>
      <c r="F52" s="44"/>
      <c r="G52" s="44"/>
      <c r="H52" s="44"/>
      <c r="I52" s="129"/>
      <c r="J52" s="44"/>
      <c r="K52" s="47"/>
    </row>
    <row r="53" spans="2:47" s="1" customFormat="1" ht="18" customHeight="1">
      <c r="B53" s="43"/>
      <c r="C53" s="38" t="s">
        <v>26</v>
      </c>
      <c r="D53" s="44"/>
      <c r="E53" s="44"/>
      <c r="F53" s="36" t="str">
        <f>F14</f>
        <v xml:space="preserve"> Bělkovice-Lašťany</v>
      </c>
      <c r="G53" s="44"/>
      <c r="H53" s="44"/>
      <c r="I53" s="130" t="s">
        <v>28</v>
      </c>
      <c r="J53" s="131" t="str">
        <f>IF(J14="","",J14)</f>
        <v>22.12.2016</v>
      </c>
      <c r="K53" s="47"/>
    </row>
    <row r="54" spans="2:47" s="1" customFormat="1" ht="6.95" customHeight="1">
      <c r="B54" s="43"/>
      <c r="C54" s="44"/>
      <c r="D54" s="44"/>
      <c r="E54" s="44"/>
      <c r="F54" s="44"/>
      <c r="G54" s="44"/>
      <c r="H54" s="44"/>
      <c r="I54" s="129"/>
      <c r="J54" s="44"/>
      <c r="K54" s="47"/>
    </row>
    <row r="55" spans="2:47" s="1" customFormat="1">
      <c r="B55" s="43"/>
      <c r="C55" s="38" t="s">
        <v>36</v>
      </c>
      <c r="D55" s="44"/>
      <c r="E55" s="44"/>
      <c r="F55" s="36" t="str">
        <f>E17</f>
        <v>Obec  Bělkovice-Lašťany</v>
      </c>
      <c r="G55" s="44"/>
      <c r="H55" s="44"/>
      <c r="I55" s="130" t="s">
        <v>44</v>
      </c>
      <c r="J55" s="36" t="str">
        <f>E23</f>
        <v>Ing. Petr Doležel</v>
      </c>
      <c r="K55" s="47"/>
    </row>
    <row r="56" spans="2:47" s="1" customFormat="1" ht="14.45" customHeight="1">
      <c r="B56" s="43"/>
      <c r="C56" s="38" t="s">
        <v>42</v>
      </c>
      <c r="D56" s="44"/>
      <c r="E56" s="44"/>
      <c r="F56" s="36" t="str">
        <f>IF(E20="","",E20)</f>
        <v/>
      </c>
      <c r="G56" s="44"/>
      <c r="H56" s="44"/>
      <c r="I56" s="129"/>
      <c r="J56" s="44"/>
      <c r="K56" s="47"/>
    </row>
    <row r="57" spans="2:47" s="1" customFormat="1" ht="10.35" customHeight="1">
      <c r="B57" s="43"/>
      <c r="C57" s="44"/>
      <c r="D57" s="44"/>
      <c r="E57" s="44"/>
      <c r="F57" s="44"/>
      <c r="G57" s="44"/>
      <c r="H57" s="44"/>
      <c r="I57" s="129"/>
      <c r="J57" s="44"/>
      <c r="K57" s="47"/>
    </row>
    <row r="58" spans="2:47" s="1" customFormat="1" ht="29.25" customHeight="1">
      <c r="B58" s="43"/>
      <c r="C58" s="155" t="s">
        <v>138</v>
      </c>
      <c r="D58" s="143"/>
      <c r="E58" s="143"/>
      <c r="F58" s="143"/>
      <c r="G58" s="143"/>
      <c r="H58" s="143"/>
      <c r="I58" s="156"/>
      <c r="J58" s="157" t="s">
        <v>139</v>
      </c>
      <c r="K58" s="158"/>
    </row>
    <row r="59" spans="2:47" s="1" customFormat="1" ht="10.35" customHeight="1">
      <c r="B59" s="43"/>
      <c r="C59" s="44"/>
      <c r="D59" s="44"/>
      <c r="E59" s="44"/>
      <c r="F59" s="44"/>
      <c r="G59" s="44"/>
      <c r="H59" s="44"/>
      <c r="I59" s="129"/>
      <c r="J59" s="44"/>
      <c r="K59" s="47"/>
    </row>
    <row r="60" spans="2:47" s="1" customFormat="1" ht="29.25" customHeight="1">
      <c r="B60" s="43"/>
      <c r="C60" s="159" t="s">
        <v>140</v>
      </c>
      <c r="D60" s="44"/>
      <c r="E60" s="44"/>
      <c r="F60" s="44"/>
      <c r="G60" s="44"/>
      <c r="H60" s="44"/>
      <c r="I60" s="129"/>
      <c r="J60" s="139">
        <f>J92</f>
        <v>0</v>
      </c>
      <c r="K60" s="47"/>
      <c r="AU60" s="25" t="s">
        <v>141</v>
      </c>
    </row>
    <row r="61" spans="2:47" s="8" customFormat="1" ht="24.95" customHeight="1">
      <c r="B61" s="160"/>
      <c r="C61" s="161"/>
      <c r="D61" s="162" t="s">
        <v>142</v>
      </c>
      <c r="E61" s="163"/>
      <c r="F61" s="163"/>
      <c r="G61" s="163"/>
      <c r="H61" s="163"/>
      <c r="I61" s="164"/>
      <c r="J61" s="165">
        <f>J93</f>
        <v>0</v>
      </c>
      <c r="K61" s="166"/>
    </row>
    <row r="62" spans="2:47" s="9" customFormat="1" ht="19.899999999999999" customHeight="1">
      <c r="B62" s="167"/>
      <c r="C62" s="168"/>
      <c r="D62" s="169" t="s">
        <v>1021</v>
      </c>
      <c r="E62" s="170"/>
      <c r="F62" s="170"/>
      <c r="G62" s="170"/>
      <c r="H62" s="170"/>
      <c r="I62" s="171"/>
      <c r="J62" s="172">
        <f>J94</f>
        <v>0</v>
      </c>
      <c r="K62" s="173"/>
    </row>
    <row r="63" spans="2:47" s="9" customFormat="1" ht="14.85" customHeight="1">
      <c r="B63" s="167"/>
      <c r="C63" s="168"/>
      <c r="D63" s="169" t="s">
        <v>1022</v>
      </c>
      <c r="E63" s="170"/>
      <c r="F63" s="170"/>
      <c r="G63" s="170"/>
      <c r="H63" s="170"/>
      <c r="I63" s="171"/>
      <c r="J63" s="172">
        <f>J207</f>
        <v>0</v>
      </c>
      <c r="K63" s="173"/>
    </row>
    <row r="64" spans="2:47" s="9" customFormat="1" ht="19.899999999999999" customHeight="1">
      <c r="B64" s="167"/>
      <c r="C64" s="168"/>
      <c r="D64" s="169" t="s">
        <v>1023</v>
      </c>
      <c r="E64" s="170"/>
      <c r="F64" s="170"/>
      <c r="G64" s="170"/>
      <c r="H64" s="170"/>
      <c r="I64" s="171"/>
      <c r="J64" s="172">
        <f>J238</f>
        <v>0</v>
      </c>
      <c r="K64" s="173"/>
    </row>
    <row r="65" spans="2:12" s="9" customFormat="1" ht="19.899999999999999" customHeight="1">
      <c r="B65" s="167"/>
      <c r="C65" s="168"/>
      <c r="D65" s="169" t="s">
        <v>1024</v>
      </c>
      <c r="E65" s="170"/>
      <c r="F65" s="170"/>
      <c r="G65" s="170"/>
      <c r="H65" s="170"/>
      <c r="I65" s="171"/>
      <c r="J65" s="172">
        <f>J283</f>
        <v>0</v>
      </c>
      <c r="K65" s="173"/>
    </row>
    <row r="66" spans="2:12" s="9" customFormat="1" ht="14.85" customHeight="1">
      <c r="B66" s="167"/>
      <c r="C66" s="168"/>
      <c r="D66" s="169" t="s">
        <v>1025</v>
      </c>
      <c r="E66" s="170"/>
      <c r="F66" s="170"/>
      <c r="G66" s="170"/>
      <c r="H66" s="170"/>
      <c r="I66" s="171"/>
      <c r="J66" s="172">
        <f>J284</f>
        <v>0</v>
      </c>
      <c r="K66" s="173"/>
    </row>
    <row r="67" spans="2:12" s="9" customFormat="1" ht="14.85" customHeight="1">
      <c r="B67" s="167"/>
      <c r="C67" s="168"/>
      <c r="D67" s="169" t="s">
        <v>1026</v>
      </c>
      <c r="E67" s="170"/>
      <c r="F67" s="170"/>
      <c r="G67" s="170"/>
      <c r="H67" s="170"/>
      <c r="I67" s="171"/>
      <c r="J67" s="172">
        <f>J302</f>
        <v>0</v>
      </c>
      <c r="K67" s="173"/>
    </row>
    <row r="68" spans="2:12" s="9" customFormat="1" ht="14.85" customHeight="1">
      <c r="B68" s="167"/>
      <c r="C68" s="168"/>
      <c r="D68" s="169" t="s">
        <v>1027</v>
      </c>
      <c r="E68" s="170"/>
      <c r="F68" s="170"/>
      <c r="G68" s="170"/>
      <c r="H68" s="170"/>
      <c r="I68" s="171"/>
      <c r="J68" s="172">
        <f>J434</f>
        <v>0</v>
      </c>
      <c r="K68" s="173"/>
    </row>
    <row r="69" spans="2:12" s="9" customFormat="1" ht="19.899999999999999" customHeight="1">
      <c r="B69" s="167"/>
      <c r="C69" s="168"/>
      <c r="D69" s="169" t="s">
        <v>1028</v>
      </c>
      <c r="E69" s="170"/>
      <c r="F69" s="170"/>
      <c r="G69" s="170"/>
      <c r="H69" s="170"/>
      <c r="I69" s="171"/>
      <c r="J69" s="172">
        <f>J495</f>
        <v>0</v>
      </c>
      <c r="K69" s="173"/>
    </row>
    <row r="70" spans="2:12" s="9" customFormat="1" ht="19.899999999999999" customHeight="1">
      <c r="B70" s="167"/>
      <c r="C70" s="168"/>
      <c r="D70" s="169" t="s">
        <v>146</v>
      </c>
      <c r="E70" s="170"/>
      <c r="F70" s="170"/>
      <c r="G70" s="170"/>
      <c r="H70" s="170"/>
      <c r="I70" s="171"/>
      <c r="J70" s="172">
        <f>J508</f>
        <v>0</v>
      </c>
      <c r="K70" s="173"/>
    </row>
    <row r="71" spans="2:12" s="1" customFormat="1" ht="21.75" customHeight="1">
      <c r="B71" s="43"/>
      <c r="C71" s="44"/>
      <c r="D71" s="44"/>
      <c r="E71" s="44"/>
      <c r="F71" s="44"/>
      <c r="G71" s="44"/>
      <c r="H71" s="44"/>
      <c r="I71" s="129"/>
      <c r="J71" s="44"/>
      <c r="K71" s="47"/>
    </row>
    <row r="72" spans="2:12" s="1" customFormat="1" ht="6.95" customHeight="1">
      <c r="B72" s="58"/>
      <c r="C72" s="59"/>
      <c r="D72" s="59"/>
      <c r="E72" s="59"/>
      <c r="F72" s="59"/>
      <c r="G72" s="59"/>
      <c r="H72" s="59"/>
      <c r="I72" s="150"/>
      <c r="J72" s="59"/>
      <c r="K72" s="60"/>
    </row>
    <row r="76" spans="2:12" s="1" customFormat="1" ht="6.95" customHeight="1">
      <c r="B76" s="61"/>
      <c r="C76" s="62"/>
      <c r="D76" s="62"/>
      <c r="E76" s="62"/>
      <c r="F76" s="62"/>
      <c r="G76" s="62"/>
      <c r="H76" s="62"/>
      <c r="I76" s="153"/>
      <c r="J76" s="62"/>
      <c r="K76" s="62"/>
      <c r="L76" s="63"/>
    </row>
    <row r="77" spans="2:12" s="1" customFormat="1" ht="36.950000000000003" customHeight="1">
      <c r="B77" s="43"/>
      <c r="C77" s="64" t="s">
        <v>147</v>
      </c>
      <c r="D77" s="65"/>
      <c r="E77" s="65"/>
      <c r="F77" s="65"/>
      <c r="G77" s="65"/>
      <c r="H77" s="65"/>
      <c r="I77" s="174"/>
      <c r="J77" s="65"/>
      <c r="K77" s="65"/>
      <c r="L77" s="63"/>
    </row>
    <row r="78" spans="2:12" s="1" customFormat="1" ht="6.95" customHeight="1">
      <c r="B78" s="43"/>
      <c r="C78" s="65"/>
      <c r="D78" s="65"/>
      <c r="E78" s="65"/>
      <c r="F78" s="65"/>
      <c r="G78" s="65"/>
      <c r="H78" s="65"/>
      <c r="I78" s="174"/>
      <c r="J78" s="65"/>
      <c r="K78" s="65"/>
      <c r="L78" s="63"/>
    </row>
    <row r="79" spans="2:12" s="1" customFormat="1" ht="14.45" customHeight="1">
      <c r="B79" s="43"/>
      <c r="C79" s="67" t="s">
        <v>18</v>
      </c>
      <c r="D79" s="65"/>
      <c r="E79" s="65"/>
      <c r="F79" s="65"/>
      <c r="G79" s="65"/>
      <c r="H79" s="65"/>
      <c r="I79" s="174"/>
      <c r="J79" s="65"/>
      <c r="K79" s="65"/>
      <c r="L79" s="63"/>
    </row>
    <row r="80" spans="2:12" s="1" customFormat="1" ht="22.5" customHeight="1">
      <c r="B80" s="43"/>
      <c r="C80" s="65"/>
      <c r="D80" s="65"/>
      <c r="E80" s="415" t="str">
        <f>E7</f>
        <v>III/44436 Bělkovice-Lašťany, průtah - III+IV.etapa - 0,2-0,425 km +  0,425-1,019 km-Obec  Bělkovice-Lašťany</v>
      </c>
      <c r="F80" s="416"/>
      <c r="G80" s="416"/>
      <c r="H80" s="416"/>
      <c r="I80" s="174"/>
      <c r="J80" s="65"/>
      <c r="K80" s="65"/>
      <c r="L80" s="63"/>
    </row>
    <row r="81" spans="2:65">
      <c r="B81" s="29"/>
      <c r="C81" s="67" t="s">
        <v>131</v>
      </c>
      <c r="D81" s="175"/>
      <c r="E81" s="175"/>
      <c r="F81" s="175"/>
      <c r="G81" s="175"/>
      <c r="H81" s="175"/>
      <c r="J81" s="175"/>
      <c r="K81" s="175"/>
      <c r="L81" s="176"/>
    </row>
    <row r="82" spans="2:65" s="1" customFormat="1" ht="22.5" customHeight="1">
      <c r="B82" s="43"/>
      <c r="C82" s="65"/>
      <c r="D82" s="65"/>
      <c r="E82" s="415" t="s">
        <v>1018</v>
      </c>
      <c r="F82" s="418"/>
      <c r="G82" s="418"/>
      <c r="H82" s="418"/>
      <c r="I82" s="174"/>
      <c r="J82" s="65"/>
      <c r="K82" s="65"/>
      <c r="L82" s="63"/>
    </row>
    <row r="83" spans="2:65" s="1" customFormat="1" ht="14.45" customHeight="1">
      <c r="B83" s="43"/>
      <c r="C83" s="67" t="s">
        <v>133</v>
      </c>
      <c r="D83" s="65"/>
      <c r="E83" s="65"/>
      <c r="F83" s="65"/>
      <c r="G83" s="65"/>
      <c r="H83" s="65"/>
      <c r="I83" s="174"/>
      <c r="J83" s="65"/>
      <c r="K83" s="65"/>
      <c r="L83" s="63"/>
    </row>
    <row r="84" spans="2:65" s="1" customFormat="1" ht="23.25" customHeight="1">
      <c r="B84" s="43"/>
      <c r="C84" s="65"/>
      <c r="D84" s="65"/>
      <c r="E84" s="386" t="str">
        <f>E11</f>
        <v xml:space="preserve">3-1 - SO 01.2 Stoka A - 2.úsek + SO 02 Stoka B-soupis prací -náklady kraje 1/2, náklady obce 1/2 nákladů </v>
      </c>
      <c r="F84" s="418"/>
      <c r="G84" s="418"/>
      <c r="H84" s="418"/>
      <c r="I84" s="174"/>
      <c r="J84" s="65"/>
      <c r="K84" s="65"/>
      <c r="L84" s="63"/>
    </row>
    <row r="85" spans="2:65" s="1" customFormat="1" ht="6.95" customHeight="1">
      <c r="B85" s="43"/>
      <c r="C85" s="65"/>
      <c r="D85" s="65"/>
      <c r="E85" s="65"/>
      <c r="F85" s="65"/>
      <c r="G85" s="65"/>
      <c r="H85" s="65"/>
      <c r="I85" s="174"/>
      <c r="J85" s="65"/>
      <c r="K85" s="65"/>
      <c r="L85" s="63"/>
    </row>
    <row r="86" spans="2:65" s="1" customFormat="1" ht="18" customHeight="1">
      <c r="B86" s="43"/>
      <c r="C86" s="67" t="s">
        <v>26</v>
      </c>
      <c r="D86" s="65"/>
      <c r="E86" s="65"/>
      <c r="F86" s="177" t="str">
        <f>F14</f>
        <v xml:space="preserve"> Bělkovice-Lašťany</v>
      </c>
      <c r="G86" s="65"/>
      <c r="H86" s="65"/>
      <c r="I86" s="178" t="s">
        <v>28</v>
      </c>
      <c r="J86" s="75" t="str">
        <f>IF(J14="","",J14)</f>
        <v>22.12.2016</v>
      </c>
      <c r="K86" s="65"/>
      <c r="L86" s="63"/>
    </row>
    <row r="87" spans="2:65" s="1" customFormat="1" ht="6.95" customHeight="1">
      <c r="B87" s="43"/>
      <c r="C87" s="65"/>
      <c r="D87" s="65"/>
      <c r="E87" s="65"/>
      <c r="F87" s="65"/>
      <c r="G87" s="65"/>
      <c r="H87" s="65"/>
      <c r="I87" s="174"/>
      <c r="J87" s="65"/>
      <c r="K87" s="65"/>
      <c r="L87" s="63"/>
    </row>
    <row r="88" spans="2:65" s="1" customFormat="1">
      <c r="B88" s="43"/>
      <c r="C88" s="67" t="s">
        <v>36</v>
      </c>
      <c r="D88" s="65"/>
      <c r="E88" s="65"/>
      <c r="F88" s="177" t="str">
        <f>E17</f>
        <v>Obec  Bělkovice-Lašťany</v>
      </c>
      <c r="G88" s="65"/>
      <c r="H88" s="65"/>
      <c r="I88" s="178" t="s">
        <v>44</v>
      </c>
      <c r="J88" s="177" t="str">
        <f>E23</f>
        <v>Ing. Petr Doležel</v>
      </c>
      <c r="K88" s="65"/>
      <c r="L88" s="63"/>
    </row>
    <row r="89" spans="2:65" s="1" customFormat="1" ht="14.45" customHeight="1">
      <c r="B89" s="43"/>
      <c r="C89" s="67" t="s">
        <v>42</v>
      </c>
      <c r="D89" s="65"/>
      <c r="E89" s="65"/>
      <c r="F89" s="177" t="str">
        <f>IF(E20="","",E20)</f>
        <v/>
      </c>
      <c r="G89" s="65"/>
      <c r="H89" s="65"/>
      <c r="I89" s="174"/>
      <c r="J89" s="65"/>
      <c r="K89" s="65"/>
      <c r="L89" s="63"/>
    </row>
    <row r="90" spans="2:65" s="1" customFormat="1" ht="10.35" customHeight="1">
      <c r="B90" s="43"/>
      <c r="C90" s="65"/>
      <c r="D90" s="65"/>
      <c r="E90" s="65"/>
      <c r="F90" s="65"/>
      <c r="G90" s="65"/>
      <c r="H90" s="65"/>
      <c r="I90" s="174"/>
      <c r="J90" s="65"/>
      <c r="K90" s="65"/>
      <c r="L90" s="63"/>
    </row>
    <row r="91" spans="2:65" s="10" customFormat="1" ht="29.25" customHeight="1">
      <c r="B91" s="179"/>
      <c r="C91" s="180" t="s">
        <v>148</v>
      </c>
      <c r="D91" s="181" t="s">
        <v>70</v>
      </c>
      <c r="E91" s="181" t="s">
        <v>66</v>
      </c>
      <c r="F91" s="181" t="s">
        <v>149</v>
      </c>
      <c r="G91" s="181" t="s">
        <v>150</v>
      </c>
      <c r="H91" s="181" t="s">
        <v>151</v>
      </c>
      <c r="I91" s="182" t="s">
        <v>152</v>
      </c>
      <c r="J91" s="181" t="s">
        <v>139</v>
      </c>
      <c r="K91" s="183" t="s">
        <v>153</v>
      </c>
      <c r="L91" s="184"/>
      <c r="M91" s="83" t="s">
        <v>154</v>
      </c>
      <c r="N91" s="84" t="s">
        <v>55</v>
      </c>
      <c r="O91" s="84" t="s">
        <v>155</v>
      </c>
      <c r="P91" s="84" t="s">
        <v>156</v>
      </c>
      <c r="Q91" s="84" t="s">
        <v>157</v>
      </c>
      <c r="R91" s="84" t="s">
        <v>158</v>
      </c>
      <c r="S91" s="84" t="s">
        <v>159</v>
      </c>
      <c r="T91" s="85" t="s">
        <v>160</v>
      </c>
    </row>
    <row r="92" spans="2:65" s="1" customFormat="1" ht="29.25" customHeight="1">
      <c r="B92" s="43"/>
      <c r="C92" s="89" t="s">
        <v>140</v>
      </c>
      <c r="D92" s="65"/>
      <c r="E92" s="65"/>
      <c r="F92" s="65"/>
      <c r="G92" s="65"/>
      <c r="H92" s="65"/>
      <c r="I92" s="174"/>
      <c r="J92" s="185">
        <f>BK92</f>
        <v>0</v>
      </c>
      <c r="K92" s="65"/>
      <c r="L92" s="63"/>
      <c r="M92" s="86"/>
      <c r="N92" s="87"/>
      <c r="O92" s="87"/>
      <c r="P92" s="186">
        <f>P93</f>
        <v>0</v>
      </c>
      <c r="Q92" s="87"/>
      <c r="R92" s="186">
        <f>R93</f>
        <v>1930.8425035599998</v>
      </c>
      <c r="S92" s="87"/>
      <c r="T92" s="187">
        <f>T93</f>
        <v>115.30000000000001</v>
      </c>
      <c r="AT92" s="25" t="s">
        <v>84</v>
      </c>
      <c r="AU92" s="25" t="s">
        <v>141</v>
      </c>
      <c r="BK92" s="188">
        <f>BK93</f>
        <v>0</v>
      </c>
    </row>
    <row r="93" spans="2:65" s="11" customFormat="1" ht="37.35" customHeight="1">
      <c r="B93" s="189"/>
      <c r="C93" s="190"/>
      <c r="D93" s="191" t="s">
        <v>84</v>
      </c>
      <c r="E93" s="192" t="s">
        <v>161</v>
      </c>
      <c r="F93" s="192" t="s">
        <v>162</v>
      </c>
      <c r="G93" s="190"/>
      <c r="H93" s="190"/>
      <c r="I93" s="193"/>
      <c r="J93" s="194">
        <f>BK93</f>
        <v>0</v>
      </c>
      <c r="K93" s="190"/>
      <c r="L93" s="195"/>
      <c r="M93" s="196"/>
      <c r="N93" s="197"/>
      <c r="O93" s="197"/>
      <c r="P93" s="198">
        <f>P94+P238+P283+P495+P508</f>
        <v>0</v>
      </c>
      <c r="Q93" s="197"/>
      <c r="R93" s="198">
        <f>R94+R238+R283+R495+R508</f>
        <v>1930.8425035599998</v>
      </c>
      <c r="S93" s="197"/>
      <c r="T93" s="199">
        <f>T94+T238+T283+T495+T508</f>
        <v>115.30000000000001</v>
      </c>
      <c r="AR93" s="200" t="s">
        <v>25</v>
      </c>
      <c r="AT93" s="201" t="s">
        <v>84</v>
      </c>
      <c r="AU93" s="201" t="s">
        <v>85</v>
      </c>
      <c r="AY93" s="200" t="s">
        <v>163</v>
      </c>
      <c r="BK93" s="202">
        <f>BK94+BK238+BK283+BK495+BK508</f>
        <v>0</v>
      </c>
    </row>
    <row r="94" spans="2:65" s="11" customFormat="1" ht="19.899999999999999" customHeight="1">
      <c r="B94" s="189"/>
      <c r="C94" s="190"/>
      <c r="D94" s="203" t="s">
        <v>84</v>
      </c>
      <c r="E94" s="204" t="s">
        <v>25</v>
      </c>
      <c r="F94" s="204" t="s">
        <v>165</v>
      </c>
      <c r="G94" s="190"/>
      <c r="H94" s="190"/>
      <c r="I94" s="193"/>
      <c r="J94" s="205">
        <f>BK94</f>
        <v>0</v>
      </c>
      <c r="K94" s="190"/>
      <c r="L94" s="195"/>
      <c r="M94" s="196"/>
      <c r="N94" s="197"/>
      <c r="O94" s="197"/>
      <c r="P94" s="198">
        <f>P95+SUM(P96:P207)</f>
        <v>0</v>
      </c>
      <c r="Q94" s="197"/>
      <c r="R94" s="198">
        <f>R95+SUM(R96:R207)</f>
        <v>1790.223884</v>
      </c>
      <c r="S94" s="197"/>
      <c r="T94" s="199">
        <f>T95+SUM(T96:T207)</f>
        <v>0</v>
      </c>
      <c r="AR94" s="200" t="s">
        <v>25</v>
      </c>
      <c r="AT94" s="201" t="s">
        <v>84</v>
      </c>
      <c r="AU94" s="201" t="s">
        <v>25</v>
      </c>
      <c r="AY94" s="200" t="s">
        <v>163</v>
      </c>
      <c r="BK94" s="202">
        <f>BK95+SUM(BK96:BK207)</f>
        <v>0</v>
      </c>
    </row>
    <row r="95" spans="2:65" s="1" customFormat="1" ht="22.5" customHeight="1">
      <c r="B95" s="43"/>
      <c r="C95" s="206" t="s">
        <v>25</v>
      </c>
      <c r="D95" s="206" t="s">
        <v>166</v>
      </c>
      <c r="E95" s="207" t="s">
        <v>1029</v>
      </c>
      <c r="F95" s="208" t="s">
        <v>1030</v>
      </c>
      <c r="G95" s="209" t="s">
        <v>272</v>
      </c>
      <c r="H95" s="210">
        <v>69.599999999999994</v>
      </c>
      <c r="I95" s="211"/>
      <c r="J95" s="212">
        <f>ROUND(I95*H95,2)</f>
        <v>0</v>
      </c>
      <c r="K95" s="208" t="s">
        <v>1031</v>
      </c>
      <c r="L95" s="63"/>
      <c r="M95" s="213" t="s">
        <v>50</v>
      </c>
      <c r="N95" s="214" t="s">
        <v>56</v>
      </c>
      <c r="O95" s="44"/>
      <c r="P95" s="215">
        <f>O95*H95</f>
        <v>0</v>
      </c>
      <c r="Q95" s="215">
        <v>8.6800000000000002E-3</v>
      </c>
      <c r="R95" s="215">
        <f>Q95*H95</f>
        <v>0.604128</v>
      </c>
      <c r="S95" s="215">
        <v>0</v>
      </c>
      <c r="T95" s="216">
        <f>S95*H95</f>
        <v>0</v>
      </c>
      <c r="AR95" s="25" t="s">
        <v>120</v>
      </c>
      <c r="AT95" s="25" t="s">
        <v>166</v>
      </c>
      <c r="AU95" s="25" t="s">
        <v>92</v>
      </c>
      <c r="AY95" s="25" t="s">
        <v>163</v>
      </c>
      <c r="BE95" s="217">
        <f>IF(N95="základní",J95,0)</f>
        <v>0</v>
      </c>
      <c r="BF95" s="217">
        <f>IF(N95="snížená",J95,0)</f>
        <v>0</v>
      </c>
      <c r="BG95" s="217">
        <f>IF(N95="zákl. přenesená",J95,0)</f>
        <v>0</v>
      </c>
      <c r="BH95" s="217">
        <f>IF(N95="sníž. přenesená",J95,0)</f>
        <v>0</v>
      </c>
      <c r="BI95" s="217">
        <f>IF(N95="nulová",J95,0)</f>
        <v>0</v>
      </c>
      <c r="BJ95" s="25" t="s">
        <v>25</v>
      </c>
      <c r="BK95" s="217">
        <f>ROUND(I95*H95,2)</f>
        <v>0</v>
      </c>
      <c r="BL95" s="25" t="s">
        <v>120</v>
      </c>
      <c r="BM95" s="25" t="s">
        <v>1032</v>
      </c>
    </row>
    <row r="96" spans="2:65" s="1" customFormat="1" ht="54">
      <c r="B96" s="43"/>
      <c r="C96" s="65"/>
      <c r="D96" s="218" t="s">
        <v>172</v>
      </c>
      <c r="E96" s="65"/>
      <c r="F96" s="219" t="s">
        <v>1033</v>
      </c>
      <c r="G96" s="65"/>
      <c r="H96" s="65"/>
      <c r="I96" s="174"/>
      <c r="J96" s="65"/>
      <c r="K96" s="65"/>
      <c r="L96" s="63"/>
      <c r="M96" s="220"/>
      <c r="N96" s="44"/>
      <c r="O96" s="44"/>
      <c r="P96" s="44"/>
      <c r="Q96" s="44"/>
      <c r="R96" s="44"/>
      <c r="S96" s="44"/>
      <c r="T96" s="80"/>
      <c r="AT96" s="25" t="s">
        <v>172</v>
      </c>
      <c r="AU96" s="25" t="s">
        <v>92</v>
      </c>
    </row>
    <row r="97" spans="2:65" s="13" customFormat="1" ht="13.5">
      <c r="B97" s="233"/>
      <c r="C97" s="234"/>
      <c r="D97" s="235" t="s">
        <v>176</v>
      </c>
      <c r="E97" s="236" t="s">
        <v>50</v>
      </c>
      <c r="F97" s="237" t="s">
        <v>1034</v>
      </c>
      <c r="G97" s="234"/>
      <c r="H97" s="238">
        <v>69.599999999999994</v>
      </c>
      <c r="I97" s="239"/>
      <c r="J97" s="234"/>
      <c r="K97" s="234"/>
      <c r="L97" s="240"/>
      <c r="M97" s="241"/>
      <c r="N97" s="242"/>
      <c r="O97" s="242"/>
      <c r="P97" s="242"/>
      <c r="Q97" s="242"/>
      <c r="R97" s="242"/>
      <c r="S97" s="242"/>
      <c r="T97" s="243"/>
      <c r="AT97" s="244" t="s">
        <v>176</v>
      </c>
      <c r="AU97" s="244" t="s">
        <v>92</v>
      </c>
      <c r="AV97" s="13" t="s">
        <v>92</v>
      </c>
      <c r="AW97" s="13" t="s">
        <v>48</v>
      </c>
      <c r="AX97" s="13" t="s">
        <v>25</v>
      </c>
      <c r="AY97" s="244" t="s">
        <v>163</v>
      </c>
    </row>
    <row r="98" spans="2:65" s="1" customFormat="1" ht="22.5" customHeight="1">
      <c r="B98" s="43"/>
      <c r="C98" s="206" t="s">
        <v>92</v>
      </c>
      <c r="D98" s="206" t="s">
        <v>166</v>
      </c>
      <c r="E98" s="207" t="s">
        <v>1035</v>
      </c>
      <c r="F98" s="208" t="s">
        <v>1036</v>
      </c>
      <c r="G98" s="209" t="s">
        <v>272</v>
      </c>
      <c r="H98" s="210">
        <v>49.4</v>
      </c>
      <c r="I98" s="211"/>
      <c r="J98" s="212">
        <f>ROUND(I98*H98,2)</f>
        <v>0</v>
      </c>
      <c r="K98" s="208" t="s">
        <v>1031</v>
      </c>
      <c r="L98" s="63"/>
      <c r="M98" s="213" t="s">
        <v>50</v>
      </c>
      <c r="N98" s="214" t="s">
        <v>56</v>
      </c>
      <c r="O98" s="44"/>
      <c r="P98" s="215">
        <f>O98*H98</f>
        <v>0</v>
      </c>
      <c r="Q98" s="215">
        <v>1.269E-2</v>
      </c>
      <c r="R98" s="215">
        <f>Q98*H98</f>
        <v>0.62688599999999994</v>
      </c>
      <c r="S98" s="215">
        <v>0</v>
      </c>
      <c r="T98" s="216">
        <f>S98*H98</f>
        <v>0</v>
      </c>
      <c r="AR98" s="25" t="s">
        <v>120</v>
      </c>
      <c r="AT98" s="25" t="s">
        <v>166</v>
      </c>
      <c r="AU98" s="25" t="s">
        <v>92</v>
      </c>
      <c r="AY98" s="25" t="s">
        <v>163</v>
      </c>
      <c r="BE98" s="217">
        <f>IF(N98="základní",J98,0)</f>
        <v>0</v>
      </c>
      <c r="BF98" s="217">
        <f>IF(N98="snížená",J98,0)</f>
        <v>0</v>
      </c>
      <c r="BG98" s="217">
        <f>IF(N98="zákl. přenesená",J98,0)</f>
        <v>0</v>
      </c>
      <c r="BH98" s="217">
        <f>IF(N98="sníž. přenesená",J98,0)</f>
        <v>0</v>
      </c>
      <c r="BI98" s="217">
        <f>IF(N98="nulová",J98,0)</f>
        <v>0</v>
      </c>
      <c r="BJ98" s="25" t="s">
        <v>25</v>
      </c>
      <c r="BK98" s="217">
        <f>ROUND(I98*H98,2)</f>
        <v>0</v>
      </c>
      <c r="BL98" s="25" t="s">
        <v>120</v>
      </c>
      <c r="BM98" s="25" t="s">
        <v>1037</v>
      </c>
    </row>
    <row r="99" spans="2:65" s="1" customFormat="1" ht="54">
      <c r="B99" s="43"/>
      <c r="C99" s="65"/>
      <c r="D99" s="218" t="s">
        <v>172</v>
      </c>
      <c r="E99" s="65"/>
      <c r="F99" s="219" t="s">
        <v>1038</v>
      </c>
      <c r="G99" s="65"/>
      <c r="H99" s="65"/>
      <c r="I99" s="174"/>
      <c r="J99" s="65"/>
      <c r="K99" s="65"/>
      <c r="L99" s="63"/>
      <c r="M99" s="220"/>
      <c r="N99" s="44"/>
      <c r="O99" s="44"/>
      <c r="P99" s="44"/>
      <c r="Q99" s="44"/>
      <c r="R99" s="44"/>
      <c r="S99" s="44"/>
      <c r="T99" s="80"/>
      <c r="AT99" s="25" t="s">
        <v>172</v>
      </c>
      <c r="AU99" s="25" t="s">
        <v>92</v>
      </c>
    </row>
    <row r="100" spans="2:65" s="13" customFormat="1" ht="13.5">
      <c r="B100" s="233"/>
      <c r="C100" s="234"/>
      <c r="D100" s="235" t="s">
        <v>176</v>
      </c>
      <c r="E100" s="236" t="s">
        <v>50</v>
      </c>
      <c r="F100" s="237" t="s">
        <v>1039</v>
      </c>
      <c r="G100" s="234"/>
      <c r="H100" s="238">
        <v>49.4</v>
      </c>
      <c r="I100" s="239"/>
      <c r="J100" s="234"/>
      <c r="K100" s="234"/>
      <c r="L100" s="240"/>
      <c r="M100" s="241"/>
      <c r="N100" s="242"/>
      <c r="O100" s="242"/>
      <c r="P100" s="242"/>
      <c r="Q100" s="242"/>
      <c r="R100" s="242"/>
      <c r="S100" s="242"/>
      <c r="T100" s="243"/>
      <c r="AT100" s="244" t="s">
        <v>176</v>
      </c>
      <c r="AU100" s="244" t="s">
        <v>92</v>
      </c>
      <c r="AV100" s="13" t="s">
        <v>92</v>
      </c>
      <c r="AW100" s="13" t="s">
        <v>48</v>
      </c>
      <c r="AX100" s="13" t="s">
        <v>25</v>
      </c>
      <c r="AY100" s="244" t="s">
        <v>163</v>
      </c>
    </row>
    <row r="101" spans="2:65" s="1" customFormat="1" ht="22.5" customHeight="1">
      <c r="B101" s="43"/>
      <c r="C101" s="206" t="s">
        <v>100</v>
      </c>
      <c r="D101" s="206" t="s">
        <v>166</v>
      </c>
      <c r="E101" s="207" t="s">
        <v>1040</v>
      </c>
      <c r="F101" s="208" t="s">
        <v>1041</v>
      </c>
      <c r="G101" s="209" t="s">
        <v>272</v>
      </c>
      <c r="H101" s="210">
        <v>3.6</v>
      </c>
      <c r="I101" s="211"/>
      <c r="J101" s="212">
        <f>ROUND(I101*H101,2)</f>
        <v>0</v>
      </c>
      <c r="K101" s="208" t="s">
        <v>1031</v>
      </c>
      <c r="L101" s="63"/>
      <c r="M101" s="213" t="s">
        <v>50</v>
      </c>
      <c r="N101" s="214" t="s">
        <v>56</v>
      </c>
      <c r="O101" s="44"/>
      <c r="P101" s="215">
        <f>O101*H101</f>
        <v>0</v>
      </c>
      <c r="Q101" s="215">
        <v>3.6900000000000002E-2</v>
      </c>
      <c r="R101" s="215">
        <f>Q101*H101</f>
        <v>0.13284000000000001</v>
      </c>
      <c r="S101" s="215">
        <v>0</v>
      </c>
      <c r="T101" s="216">
        <f>S101*H101</f>
        <v>0</v>
      </c>
      <c r="AR101" s="25" t="s">
        <v>120</v>
      </c>
      <c r="AT101" s="25" t="s">
        <v>166</v>
      </c>
      <c r="AU101" s="25" t="s">
        <v>92</v>
      </c>
      <c r="AY101" s="25" t="s">
        <v>163</v>
      </c>
      <c r="BE101" s="217">
        <f>IF(N101="základní",J101,0)</f>
        <v>0</v>
      </c>
      <c r="BF101" s="217">
        <f>IF(N101="snížená",J101,0)</f>
        <v>0</v>
      </c>
      <c r="BG101" s="217">
        <f>IF(N101="zákl. přenesená",J101,0)</f>
        <v>0</v>
      </c>
      <c r="BH101" s="217">
        <f>IF(N101="sníž. přenesená",J101,0)</f>
        <v>0</v>
      </c>
      <c r="BI101" s="217">
        <f>IF(N101="nulová",J101,0)</f>
        <v>0</v>
      </c>
      <c r="BJ101" s="25" t="s">
        <v>25</v>
      </c>
      <c r="BK101" s="217">
        <f>ROUND(I101*H101,2)</f>
        <v>0</v>
      </c>
      <c r="BL101" s="25" t="s">
        <v>120</v>
      </c>
      <c r="BM101" s="25" t="s">
        <v>1042</v>
      </c>
    </row>
    <row r="102" spans="2:65" s="1" customFormat="1" ht="54">
      <c r="B102" s="43"/>
      <c r="C102" s="65"/>
      <c r="D102" s="218" t="s">
        <v>172</v>
      </c>
      <c r="E102" s="65"/>
      <c r="F102" s="219" t="s">
        <v>1043</v>
      </c>
      <c r="G102" s="65"/>
      <c r="H102" s="65"/>
      <c r="I102" s="174"/>
      <c r="J102" s="65"/>
      <c r="K102" s="65"/>
      <c r="L102" s="63"/>
      <c r="M102" s="220"/>
      <c r="N102" s="44"/>
      <c r="O102" s="44"/>
      <c r="P102" s="44"/>
      <c r="Q102" s="44"/>
      <c r="R102" s="44"/>
      <c r="S102" s="44"/>
      <c r="T102" s="80"/>
      <c r="AT102" s="25" t="s">
        <v>172</v>
      </c>
      <c r="AU102" s="25" t="s">
        <v>92</v>
      </c>
    </row>
    <row r="103" spans="2:65" s="13" customFormat="1" ht="13.5">
      <c r="B103" s="233"/>
      <c r="C103" s="234"/>
      <c r="D103" s="235" t="s">
        <v>176</v>
      </c>
      <c r="E103" s="236" t="s">
        <v>50</v>
      </c>
      <c r="F103" s="237" t="s">
        <v>1044</v>
      </c>
      <c r="G103" s="234"/>
      <c r="H103" s="238">
        <v>3.6</v>
      </c>
      <c r="I103" s="239"/>
      <c r="J103" s="234"/>
      <c r="K103" s="234"/>
      <c r="L103" s="240"/>
      <c r="M103" s="241"/>
      <c r="N103" s="242"/>
      <c r="O103" s="242"/>
      <c r="P103" s="242"/>
      <c r="Q103" s="242"/>
      <c r="R103" s="242"/>
      <c r="S103" s="242"/>
      <c r="T103" s="243"/>
      <c r="AT103" s="244" t="s">
        <v>176</v>
      </c>
      <c r="AU103" s="244" t="s">
        <v>92</v>
      </c>
      <c r="AV103" s="13" t="s">
        <v>92</v>
      </c>
      <c r="AW103" s="13" t="s">
        <v>48</v>
      </c>
      <c r="AX103" s="13" t="s">
        <v>25</v>
      </c>
      <c r="AY103" s="244" t="s">
        <v>163</v>
      </c>
    </row>
    <row r="104" spans="2:65" s="1" customFormat="1" ht="22.5" customHeight="1">
      <c r="B104" s="43"/>
      <c r="C104" s="206" t="s">
        <v>120</v>
      </c>
      <c r="D104" s="206" t="s">
        <v>166</v>
      </c>
      <c r="E104" s="207" t="s">
        <v>1045</v>
      </c>
      <c r="F104" s="208" t="s">
        <v>1046</v>
      </c>
      <c r="G104" s="209" t="s">
        <v>169</v>
      </c>
      <c r="H104" s="210">
        <v>150</v>
      </c>
      <c r="I104" s="211"/>
      <c r="J104" s="212">
        <f>ROUND(I104*H104,2)</f>
        <v>0</v>
      </c>
      <c r="K104" s="208" t="s">
        <v>1031</v>
      </c>
      <c r="L104" s="63"/>
      <c r="M104" s="213" t="s">
        <v>50</v>
      </c>
      <c r="N104" s="214" t="s">
        <v>56</v>
      </c>
      <c r="O104" s="44"/>
      <c r="P104" s="215">
        <f>O104*H104</f>
        <v>0</v>
      </c>
      <c r="Q104" s="215">
        <v>0</v>
      </c>
      <c r="R104" s="215">
        <f>Q104*H104</f>
        <v>0</v>
      </c>
      <c r="S104" s="215">
        <v>0</v>
      </c>
      <c r="T104" s="216">
        <f>S104*H104</f>
        <v>0</v>
      </c>
      <c r="AR104" s="25" t="s">
        <v>120</v>
      </c>
      <c r="AT104" s="25" t="s">
        <v>166</v>
      </c>
      <c r="AU104" s="25" t="s">
        <v>92</v>
      </c>
      <c r="AY104" s="25" t="s">
        <v>163</v>
      </c>
      <c r="BE104" s="217">
        <f>IF(N104="základní",J104,0)</f>
        <v>0</v>
      </c>
      <c r="BF104" s="217">
        <f>IF(N104="snížená",J104,0)</f>
        <v>0</v>
      </c>
      <c r="BG104" s="217">
        <f>IF(N104="zákl. přenesená",J104,0)</f>
        <v>0</v>
      </c>
      <c r="BH104" s="217">
        <f>IF(N104="sníž. přenesená",J104,0)</f>
        <v>0</v>
      </c>
      <c r="BI104" s="217">
        <f>IF(N104="nulová",J104,0)</f>
        <v>0</v>
      </c>
      <c r="BJ104" s="25" t="s">
        <v>25</v>
      </c>
      <c r="BK104" s="217">
        <f>ROUND(I104*H104,2)</f>
        <v>0</v>
      </c>
      <c r="BL104" s="25" t="s">
        <v>120</v>
      </c>
      <c r="BM104" s="25" t="s">
        <v>1047</v>
      </c>
    </row>
    <row r="105" spans="2:65" s="1" customFormat="1" ht="27">
      <c r="B105" s="43"/>
      <c r="C105" s="65"/>
      <c r="D105" s="218" t="s">
        <v>172</v>
      </c>
      <c r="E105" s="65"/>
      <c r="F105" s="219" t="s">
        <v>1048</v>
      </c>
      <c r="G105" s="65"/>
      <c r="H105" s="65"/>
      <c r="I105" s="174"/>
      <c r="J105" s="65"/>
      <c r="K105" s="65"/>
      <c r="L105" s="63"/>
      <c r="M105" s="220"/>
      <c r="N105" s="44"/>
      <c r="O105" s="44"/>
      <c r="P105" s="44"/>
      <c r="Q105" s="44"/>
      <c r="R105" s="44"/>
      <c r="S105" s="44"/>
      <c r="T105" s="80"/>
      <c r="AT105" s="25" t="s">
        <v>172</v>
      </c>
      <c r="AU105" s="25" t="s">
        <v>92</v>
      </c>
    </row>
    <row r="106" spans="2:65" s="1" customFormat="1" ht="364.5">
      <c r="B106" s="43"/>
      <c r="C106" s="65"/>
      <c r="D106" s="235" t="s">
        <v>174</v>
      </c>
      <c r="E106" s="65"/>
      <c r="F106" s="274" t="s">
        <v>1049</v>
      </c>
      <c r="G106" s="65"/>
      <c r="H106" s="65"/>
      <c r="I106" s="174"/>
      <c r="J106" s="65"/>
      <c r="K106" s="65"/>
      <c r="L106" s="63"/>
      <c r="M106" s="220"/>
      <c r="N106" s="44"/>
      <c r="O106" s="44"/>
      <c r="P106" s="44"/>
      <c r="Q106" s="44"/>
      <c r="R106" s="44"/>
      <c r="S106" s="44"/>
      <c r="T106" s="80"/>
      <c r="AT106" s="25" t="s">
        <v>174</v>
      </c>
      <c r="AU106" s="25" t="s">
        <v>92</v>
      </c>
    </row>
    <row r="107" spans="2:65" s="1" customFormat="1" ht="22.5" customHeight="1">
      <c r="B107" s="43"/>
      <c r="C107" s="206" t="s">
        <v>192</v>
      </c>
      <c r="D107" s="206" t="s">
        <v>166</v>
      </c>
      <c r="E107" s="207" t="s">
        <v>1050</v>
      </c>
      <c r="F107" s="208" t="s">
        <v>1051</v>
      </c>
      <c r="G107" s="209" t="s">
        <v>169</v>
      </c>
      <c r="H107" s="210">
        <v>7</v>
      </c>
      <c r="I107" s="211"/>
      <c r="J107" s="212">
        <f>ROUND(I107*H107,2)</f>
        <v>0</v>
      </c>
      <c r="K107" s="208" t="s">
        <v>1031</v>
      </c>
      <c r="L107" s="63"/>
      <c r="M107" s="213" t="s">
        <v>50</v>
      </c>
      <c r="N107" s="214" t="s">
        <v>56</v>
      </c>
      <c r="O107" s="44"/>
      <c r="P107" s="215">
        <f>O107*H107</f>
        <v>0</v>
      </c>
      <c r="Q107" s="215">
        <v>0</v>
      </c>
      <c r="R107" s="215">
        <f>Q107*H107</f>
        <v>0</v>
      </c>
      <c r="S107" s="215">
        <v>0</v>
      </c>
      <c r="T107" s="216">
        <f>S107*H107</f>
        <v>0</v>
      </c>
      <c r="AR107" s="25" t="s">
        <v>120</v>
      </c>
      <c r="AT107" s="25" t="s">
        <v>166</v>
      </c>
      <c r="AU107" s="25" t="s">
        <v>92</v>
      </c>
      <c r="AY107" s="25" t="s">
        <v>163</v>
      </c>
      <c r="BE107" s="217">
        <f>IF(N107="základní",J107,0)</f>
        <v>0</v>
      </c>
      <c r="BF107" s="217">
        <f>IF(N107="snížená",J107,0)</f>
        <v>0</v>
      </c>
      <c r="BG107" s="217">
        <f>IF(N107="zákl. přenesená",J107,0)</f>
        <v>0</v>
      </c>
      <c r="BH107" s="217">
        <f>IF(N107="sníž. přenesená",J107,0)</f>
        <v>0</v>
      </c>
      <c r="BI107" s="217">
        <f>IF(N107="nulová",J107,0)</f>
        <v>0</v>
      </c>
      <c r="BJ107" s="25" t="s">
        <v>25</v>
      </c>
      <c r="BK107" s="217">
        <f>ROUND(I107*H107,2)</f>
        <v>0</v>
      </c>
      <c r="BL107" s="25" t="s">
        <v>120</v>
      </c>
      <c r="BM107" s="25" t="s">
        <v>1052</v>
      </c>
    </row>
    <row r="108" spans="2:65" s="1" customFormat="1" ht="27">
      <c r="B108" s="43"/>
      <c r="C108" s="65"/>
      <c r="D108" s="218" t="s">
        <v>172</v>
      </c>
      <c r="E108" s="65"/>
      <c r="F108" s="219" t="s">
        <v>1053</v>
      </c>
      <c r="G108" s="65"/>
      <c r="H108" s="65"/>
      <c r="I108" s="174"/>
      <c r="J108" s="65"/>
      <c r="K108" s="65"/>
      <c r="L108" s="63"/>
      <c r="M108" s="220"/>
      <c r="N108" s="44"/>
      <c r="O108" s="44"/>
      <c r="P108" s="44"/>
      <c r="Q108" s="44"/>
      <c r="R108" s="44"/>
      <c r="S108" s="44"/>
      <c r="T108" s="80"/>
      <c r="AT108" s="25" t="s">
        <v>172</v>
      </c>
      <c r="AU108" s="25" t="s">
        <v>92</v>
      </c>
    </row>
    <row r="109" spans="2:65" s="12" customFormat="1" ht="13.5">
      <c r="B109" s="222"/>
      <c r="C109" s="223"/>
      <c r="D109" s="218" t="s">
        <v>176</v>
      </c>
      <c r="E109" s="224" t="s">
        <v>50</v>
      </c>
      <c r="F109" s="225" t="s">
        <v>1054</v>
      </c>
      <c r="G109" s="223"/>
      <c r="H109" s="226" t="s">
        <v>50</v>
      </c>
      <c r="I109" s="227"/>
      <c r="J109" s="223"/>
      <c r="K109" s="223"/>
      <c r="L109" s="228"/>
      <c r="M109" s="229"/>
      <c r="N109" s="230"/>
      <c r="O109" s="230"/>
      <c r="P109" s="230"/>
      <c r="Q109" s="230"/>
      <c r="R109" s="230"/>
      <c r="S109" s="230"/>
      <c r="T109" s="231"/>
      <c r="AT109" s="232" t="s">
        <v>176</v>
      </c>
      <c r="AU109" s="232" t="s">
        <v>92</v>
      </c>
      <c r="AV109" s="12" t="s">
        <v>25</v>
      </c>
      <c r="AW109" s="12" t="s">
        <v>48</v>
      </c>
      <c r="AX109" s="12" t="s">
        <v>85</v>
      </c>
      <c r="AY109" s="232" t="s">
        <v>163</v>
      </c>
    </row>
    <row r="110" spans="2:65" s="12" customFormat="1" ht="13.5">
      <c r="B110" s="222"/>
      <c r="C110" s="223"/>
      <c r="D110" s="218" t="s">
        <v>176</v>
      </c>
      <c r="E110" s="224" t="s">
        <v>50</v>
      </c>
      <c r="F110" s="225" t="s">
        <v>1055</v>
      </c>
      <c r="G110" s="223"/>
      <c r="H110" s="226" t="s">
        <v>50</v>
      </c>
      <c r="I110" s="227"/>
      <c r="J110" s="223"/>
      <c r="K110" s="223"/>
      <c r="L110" s="228"/>
      <c r="M110" s="229"/>
      <c r="N110" s="230"/>
      <c r="O110" s="230"/>
      <c r="P110" s="230"/>
      <c r="Q110" s="230"/>
      <c r="R110" s="230"/>
      <c r="S110" s="230"/>
      <c r="T110" s="231"/>
      <c r="AT110" s="232" t="s">
        <v>176</v>
      </c>
      <c r="AU110" s="232" t="s">
        <v>92</v>
      </c>
      <c r="AV110" s="12" t="s">
        <v>25</v>
      </c>
      <c r="AW110" s="12" t="s">
        <v>48</v>
      </c>
      <c r="AX110" s="12" t="s">
        <v>85</v>
      </c>
      <c r="AY110" s="232" t="s">
        <v>163</v>
      </c>
    </row>
    <row r="111" spans="2:65" s="13" customFormat="1" ht="13.5">
      <c r="B111" s="233"/>
      <c r="C111" s="234"/>
      <c r="D111" s="235" t="s">
        <v>176</v>
      </c>
      <c r="E111" s="236" t="s">
        <v>50</v>
      </c>
      <c r="F111" s="237" t="s">
        <v>213</v>
      </c>
      <c r="G111" s="234"/>
      <c r="H111" s="238">
        <v>7</v>
      </c>
      <c r="I111" s="239"/>
      <c r="J111" s="234"/>
      <c r="K111" s="234"/>
      <c r="L111" s="240"/>
      <c r="M111" s="241"/>
      <c r="N111" s="242"/>
      <c r="O111" s="242"/>
      <c r="P111" s="242"/>
      <c r="Q111" s="242"/>
      <c r="R111" s="242"/>
      <c r="S111" s="242"/>
      <c r="T111" s="243"/>
      <c r="AT111" s="244" t="s">
        <v>176</v>
      </c>
      <c r="AU111" s="244" t="s">
        <v>92</v>
      </c>
      <c r="AV111" s="13" t="s">
        <v>92</v>
      </c>
      <c r="AW111" s="13" t="s">
        <v>48</v>
      </c>
      <c r="AX111" s="13" t="s">
        <v>25</v>
      </c>
      <c r="AY111" s="244" t="s">
        <v>163</v>
      </c>
    </row>
    <row r="112" spans="2:65" s="1" customFormat="1" ht="22.5" customHeight="1">
      <c r="B112" s="43"/>
      <c r="C112" s="206" t="s">
        <v>208</v>
      </c>
      <c r="D112" s="206" t="s">
        <v>166</v>
      </c>
      <c r="E112" s="207" t="s">
        <v>1056</v>
      </c>
      <c r="F112" s="208" t="s">
        <v>1057</v>
      </c>
      <c r="G112" s="209" t="s">
        <v>169</v>
      </c>
      <c r="H112" s="210">
        <v>1196.2750000000001</v>
      </c>
      <c r="I112" s="211"/>
      <c r="J112" s="212">
        <f>ROUND(I112*H112,2)</f>
        <v>0</v>
      </c>
      <c r="K112" s="208" t="s">
        <v>1031</v>
      </c>
      <c r="L112" s="63"/>
      <c r="M112" s="213" t="s">
        <v>50</v>
      </c>
      <c r="N112" s="214" t="s">
        <v>56</v>
      </c>
      <c r="O112" s="44"/>
      <c r="P112" s="215">
        <f>O112*H112</f>
        <v>0</v>
      </c>
      <c r="Q112" s="215">
        <v>0</v>
      </c>
      <c r="R112" s="215">
        <f>Q112*H112</f>
        <v>0</v>
      </c>
      <c r="S112" s="215">
        <v>0</v>
      </c>
      <c r="T112" s="216">
        <f>S112*H112</f>
        <v>0</v>
      </c>
      <c r="AR112" s="25" t="s">
        <v>120</v>
      </c>
      <c r="AT112" s="25" t="s">
        <v>166</v>
      </c>
      <c r="AU112" s="25" t="s">
        <v>92</v>
      </c>
      <c r="AY112" s="25" t="s">
        <v>163</v>
      </c>
      <c r="BE112" s="217">
        <f>IF(N112="základní",J112,0)</f>
        <v>0</v>
      </c>
      <c r="BF112" s="217">
        <f>IF(N112="snížená",J112,0)</f>
        <v>0</v>
      </c>
      <c r="BG112" s="217">
        <f>IF(N112="zákl. přenesená",J112,0)</f>
        <v>0</v>
      </c>
      <c r="BH112" s="217">
        <f>IF(N112="sníž. přenesená",J112,0)</f>
        <v>0</v>
      </c>
      <c r="BI112" s="217">
        <f>IF(N112="nulová",J112,0)</f>
        <v>0</v>
      </c>
      <c r="BJ112" s="25" t="s">
        <v>25</v>
      </c>
      <c r="BK112" s="217">
        <f>ROUND(I112*H112,2)</f>
        <v>0</v>
      </c>
      <c r="BL112" s="25" t="s">
        <v>120</v>
      </c>
      <c r="BM112" s="25" t="s">
        <v>1058</v>
      </c>
    </row>
    <row r="113" spans="2:51" s="1" customFormat="1" ht="27">
      <c r="B113" s="43"/>
      <c r="C113" s="65"/>
      <c r="D113" s="218" t="s">
        <v>172</v>
      </c>
      <c r="E113" s="65"/>
      <c r="F113" s="219" t="s">
        <v>1059</v>
      </c>
      <c r="G113" s="65"/>
      <c r="H113" s="65"/>
      <c r="I113" s="174"/>
      <c r="J113" s="65"/>
      <c r="K113" s="65"/>
      <c r="L113" s="63"/>
      <c r="M113" s="220"/>
      <c r="N113" s="44"/>
      <c r="O113" s="44"/>
      <c r="P113" s="44"/>
      <c r="Q113" s="44"/>
      <c r="R113" s="44"/>
      <c r="S113" s="44"/>
      <c r="T113" s="80"/>
      <c r="AT113" s="25" t="s">
        <v>172</v>
      </c>
      <c r="AU113" s="25" t="s">
        <v>92</v>
      </c>
    </row>
    <row r="114" spans="2:51" s="1" customFormat="1" ht="202.5">
      <c r="B114" s="43"/>
      <c r="C114" s="65"/>
      <c r="D114" s="218" t="s">
        <v>174</v>
      </c>
      <c r="E114" s="65"/>
      <c r="F114" s="221" t="s">
        <v>1060</v>
      </c>
      <c r="G114" s="65"/>
      <c r="H114" s="65"/>
      <c r="I114" s="174"/>
      <c r="J114" s="65"/>
      <c r="K114" s="65"/>
      <c r="L114" s="63"/>
      <c r="M114" s="220"/>
      <c r="N114" s="44"/>
      <c r="O114" s="44"/>
      <c r="P114" s="44"/>
      <c r="Q114" s="44"/>
      <c r="R114" s="44"/>
      <c r="S114" s="44"/>
      <c r="T114" s="80"/>
      <c r="AT114" s="25" t="s">
        <v>174</v>
      </c>
      <c r="AU114" s="25" t="s">
        <v>92</v>
      </c>
    </row>
    <row r="115" spans="2:51" s="12" customFormat="1" ht="13.5">
      <c r="B115" s="222"/>
      <c r="C115" s="223"/>
      <c r="D115" s="218" t="s">
        <v>176</v>
      </c>
      <c r="E115" s="224" t="s">
        <v>50</v>
      </c>
      <c r="F115" s="225" t="s">
        <v>1061</v>
      </c>
      <c r="G115" s="223"/>
      <c r="H115" s="226" t="s">
        <v>50</v>
      </c>
      <c r="I115" s="227"/>
      <c r="J115" s="223"/>
      <c r="K115" s="223"/>
      <c r="L115" s="228"/>
      <c r="M115" s="229"/>
      <c r="N115" s="230"/>
      <c r="O115" s="230"/>
      <c r="P115" s="230"/>
      <c r="Q115" s="230"/>
      <c r="R115" s="230"/>
      <c r="S115" s="230"/>
      <c r="T115" s="231"/>
      <c r="AT115" s="232" t="s">
        <v>176</v>
      </c>
      <c r="AU115" s="232" t="s">
        <v>92</v>
      </c>
      <c r="AV115" s="12" t="s">
        <v>25</v>
      </c>
      <c r="AW115" s="12" t="s">
        <v>48</v>
      </c>
      <c r="AX115" s="12" t="s">
        <v>85</v>
      </c>
      <c r="AY115" s="232" t="s">
        <v>163</v>
      </c>
    </row>
    <row r="116" spans="2:51" s="12" customFormat="1" ht="13.5">
      <c r="B116" s="222"/>
      <c r="C116" s="223"/>
      <c r="D116" s="218" t="s">
        <v>176</v>
      </c>
      <c r="E116" s="224" t="s">
        <v>50</v>
      </c>
      <c r="F116" s="225" t="s">
        <v>1062</v>
      </c>
      <c r="G116" s="223"/>
      <c r="H116" s="226" t="s">
        <v>50</v>
      </c>
      <c r="I116" s="227"/>
      <c r="J116" s="223"/>
      <c r="K116" s="223"/>
      <c r="L116" s="228"/>
      <c r="M116" s="229"/>
      <c r="N116" s="230"/>
      <c r="O116" s="230"/>
      <c r="P116" s="230"/>
      <c r="Q116" s="230"/>
      <c r="R116" s="230"/>
      <c r="S116" s="230"/>
      <c r="T116" s="231"/>
      <c r="AT116" s="232" t="s">
        <v>176</v>
      </c>
      <c r="AU116" s="232" t="s">
        <v>92</v>
      </c>
      <c r="AV116" s="12" t="s">
        <v>25</v>
      </c>
      <c r="AW116" s="12" t="s">
        <v>48</v>
      </c>
      <c r="AX116" s="12" t="s">
        <v>85</v>
      </c>
      <c r="AY116" s="232" t="s">
        <v>163</v>
      </c>
    </row>
    <row r="117" spans="2:51" s="12" customFormat="1" ht="13.5">
      <c r="B117" s="222"/>
      <c r="C117" s="223"/>
      <c r="D117" s="218" t="s">
        <v>176</v>
      </c>
      <c r="E117" s="224" t="s">
        <v>50</v>
      </c>
      <c r="F117" s="225" t="s">
        <v>1063</v>
      </c>
      <c r="G117" s="223"/>
      <c r="H117" s="226" t="s">
        <v>50</v>
      </c>
      <c r="I117" s="227"/>
      <c r="J117" s="223"/>
      <c r="K117" s="223"/>
      <c r="L117" s="228"/>
      <c r="M117" s="229"/>
      <c r="N117" s="230"/>
      <c r="O117" s="230"/>
      <c r="P117" s="230"/>
      <c r="Q117" s="230"/>
      <c r="R117" s="230"/>
      <c r="S117" s="230"/>
      <c r="T117" s="231"/>
      <c r="AT117" s="232" t="s">
        <v>176</v>
      </c>
      <c r="AU117" s="232" t="s">
        <v>92</v>
      </c>
      <c r="AV117" s="12" t="s">
        <v>25</v>
      </c>
      <c r="AW117" s="12" t="s">
        <v>48</v>
      </c>
      <c r="AX117" s="12" t="s">
        <v>85</v>
      </c>
      <c r="AY117" s="232" t="s">
        <v>163</v>
      </c>
    </row>
    <row r="118" spans="2:51" s="13" customFormat="1" ht="13.5">
      <c r="B118" s="233"/>
      <c r="C118" s="234"/>
      <c r="D118" s="218" t="s">
        <v>176</v>
      </c>
      <c r="E118" s="245" t="s">
        <v>50</v>
      </c>
      <c r="F118" s="246" t="s">
        <v>1064</v>
      </c>
      <c r="G118" s="234"/>
      <c r="H118" s="247">
        <v>225.078</v>
      </c>
      <c r="I118" s="239"/>
      <c r="J118" s="234"/>
      <c r="K118" s="234"/>
      <c r="L118" s="240"/>
      <c r="M118" s="241"/>
      <c r="N118" s="242"/>
      <c r="O118" s="242"/>
      <c r="P118" s="242"/>
      <c r="Q118" s="242"/>
      <c r="R118" s="242"/>
      <c r="S118" s="242"/>
      <c r="T118" s="243"/>
      <c r="AT118" s="244" t="s">
        <v>176</v>
      </c>
      <c r="AU118" s="244" t="s">
        <v>92</v>
      </c>
      <c r="AV118" s="13" t="s">
        <v>92</v>
      </c>
      <c r="AW118" s="13" t="s">
        <v>48</v>
      </c>
      <c r="AX118" s="13" t="s">
        <v>85</v>
      </c>
      <c r="AY118" s="244" t="s">
        <v>163</v>
      </c>
    </row>
    <row r="119" spans="2:51" s="12" customFormat="1" ht="13.5">
      <c r="B119" s="222"/>
      <c r="C119" s="223"/>
      <c r="D119" s="218" t="s">
        <v>176</v>
      </c>
      <c r="E119" s="224" t="s">
        <v>50</v>
      </c>
      <c r="F119" s="225" t="s">
        <v>1065</v>
      </c>
      <c r="G119" s="223"/>
      <c r="H119" s="226" t="s">
        <v>50</v>
      </c>
      <c r="I119" s="227"/>
      <c r="J119" s="223"/>
      <c r="K119" s="223"/>
      <c r="L119" s="228"/>
      <c r="M119" s="229"/>
      <c r="N119" s="230"/>
      <c r="O119" s="230"/>
      <c r="P119" s="230"/>
      <c r="Q119" s="230"/>
      <c r="R119" s="230"/>
      <c r="S119" s="230"/>
      <c r="T119" s="231"/>
      <c r="AT119" s="232" t="s">
        <v>176</v>
      </c>
      <c r="AU119" s="232" t="s">
        <v>92</v>
      </c>
      <c r="AV119" s="12" t="s">
        <v>25</v>
      </c>
      <c r="AW119" s="12" t="s">
        <v>48</v>
      </c>
      <c r="AX119" s="12" t="s">
        <v>85</v>
      </c>
      <c r="AY119" s="232" t="s">
        <v>163</v>
      </c>
    </row>
    <row r="120" spans="2:51" s="13" customFormat="1" ht="13.5">
      <c r="B120" s="233"/>
      <c r="C120" s="234"/>
      <c r="D120" s="218" t="s">
        <v>176</v>
      </c>
      <c r="E120" s="245" t="s">
        <v>50</v>
      </c>
      <c r="F120" s="246" t="s">
        <v>1066</v>
      </c>
      <c r="G120" s="234"/>
      <c r="H120" s="247">
        <v>63</v>
      </c>
      <c r="I120" s="239"/>
      <c r="J120" s="234"/>
      <c r="K120" s="234"/>
      <c r="L120" s="240"/>
      <c r="M120" s="241"/>
      <c r="N120" s="242"/>
      <c r="O120" s="242"/>
      <c r="P120" s="242"/>
      <c r="Q120" s="242"/>
      <c r="R120" s="242"/>
      <c r="S120" s="242"/>
      <c r="T120" s="243"/>
      <c r="AT120" s="244" t="s">
        <v>176</v>
      </c>
      <c r="AU120" s="244" t="s">
        <v>92</v>
      </c>
      <c r="AV120" s="13" t="s">
        <v>92</v>
      </c>
      <c r="AW120" s="13" t="s">
        <v>48</v>
      </c>
      <c r="AX120" s="13" t="s">
        <v>85</v>
      </c>
      <c r="AY120" s="244" t="s">
        <v>163</v>
      </c>
    </row>
    <row r="121" spans="2:51" s="12" customFormat="1" ht="13.5">
      <c r="B121" s="222"/>
      <c r="C121" s="223"/>
      <c r="D121" s="218" t="s">
        <v>176</v>
      </c>
      <c r="E121" s="224" t="s">
        <v>50</v>
      </c>
      <c r="F121" s="225" t="s">
        <v>1067</v>
      </c>
      <c r="G121" s="223"/>
      <c r="H121" s="226" t="s">
        <v>50</v>
      </c>
      <c r="I121" s="227"/>
      <c r="J121" s="223"/>
      <c r="K121" s="223"/>
      <c r="L121" s="228"/>
      <c r="M121" s="229"/>
      <c r="N121" s="230"/>
      <c r="O121" s="230"/>
      <c r="P121" s="230"/>
      <c r="Q121" s="230"/>
      <c r="R121" s="230"/>
      <c r="S121" s="230"/>
      <c r="T121" s="231"/>
      <c r="AT121" s="232" t="s">
        <v>176</v>
      </c>
      <c r="AU121" s="232" t="s">
        <v>92</v>
      </c>
      <c r="AV121" s="12" t="s">
        <v>25</v>
      </c>
      <c r="AW121" s="12" t="s">
        <v>48</v>
      </c>
      <c r="AX121" s="12" t="s">
        <v>85</v>
      </c>
      <c r="AY121" s="232" t="s">
        <v>163</v>
      </c>
    </row>
    <row r="122" spans="2:51" s="13" customFormat="1" ht="13.5">
      <c r="B122" s="233"/>
      <c r="C122" s="234"/>
      <c r="D122" s="218" t="s">
        <v>176</v>
      </c>
      <c r="E122" s="245" t="s">
        <v>50</v>
      </c>
      <c r="F122" s="246" t="s">
        <v>1068</v>
      </c>
      <c r="G122" s="234"/>
      <c r="H122" s="247">
        <v>185.334</v>
      </c>
      <c r="I122" s="239"/>
      <c r="J122" s="234"/>
      <c r="K122" s="234"/>
      <c r="L122" s="240"/>
      <c r="M122" s="241"/>
      <c r="N122" s="242"/>
      <c r="O122" s="242"/>
      <c r="P122" s="242"/>
      <c r="Q122" s="242"/>
      <c r="R122" s="242"/>
      <c r="S122" s="242"/>
      <c r="T122" s="243"/>
      <c r="AT122" s="244" t="s">
        <v>176</v>
      </c>
      <c r="AU122" s="244" t="s">
        <v>92</v>
      </c>
      <c r="AV122" s="13" t="s">
        <v>92</v>
      </c>
      <c r="AW122" s="13" t="s">
        <v>48</v>
      </c>
      <c r="AX122" s="13" t="s">
        <v>85</v>
      </c>
      <c r="AY122" s="244" t="s">
        <v>163</v>
      </c>
    </row>
    <row r="123" spans="2:51" s="12" customFormat="1" ht="13.5">
      <c r="B123" s="222"/>
      <c r="C123" s="223"/>
      <c r="D123" s="218" t="s">
        <v>176</v>
      </c>
      <c r="E123" s="224" t="s">
        <v>50</v>
      </c>
      <c r="F123" s="225" t="s">
        <v>1069</v>
      </c>
      <c r="G123" s="223"/>
      <c r="H123" s="226" t="s">
        <v>50</v>
      </c>
      <c r="I123" s="227"/>
      <c r="J123" s="223"/>
      <c r="K123" s="223"/>
      <c r="L123" s="228"/>
      <c r="M123" s="229"/>
      <c r="N123" s="230"/>
      <c r="O123" s="230"/>
      <c r="P123" s="230"/>
      <c r="Q123" s="230"/>
      <c r="R123" s="230"/>
      <c r="S123" s="230"/>
      <c r="T123" s="231"/>
      <c r="AT123" s="232" t="s">
        <v>176</v>
      </c>
      <c r="AU123" s="232" t="s">
        <v>92</v>
      </c>
      <c r="AV123" s="12" t="s">
        <v>25</v>
      </c>
      <c r="AW123" s="12" t="s">
        <v>48</v>
      </c>
      <c r="AX123" s="12" t="s">
        <v>85</v>
      </c>
      <c r="AY123" s="232" t="s">
        <v>163</v>
      </c>
    </row>
    <row r="124" spans="2:51" s="13" customFormat="1" ht="13.5">
      <c r="B124" s="233"/>
      <c r="C124" s="234"/>
      <c r="D124" s="218" t="s">
        <v>176</v>
      </c>
      <c r="E124" s="245" t="s">
        <v>50</v>
      </c>
      <c r="F124" s="246" t="s">
        <v>1070</v>
      </c>
      <c r="G124" s="234"/>
      <c r="H124" s="247">
        <v>50.6</v>
      </c>
      <c r="I124" s="239"/>
      <c r="J124" s="234"/>
      <c r="K124" s="234"/>
      <c r="L124" s="240"/>
      <c r="M124" s="241"/>
      <c r="N124" s="242"/>
      <c r="O124" s="242"/>
      <c r="P124" s="242"/>
      <c r="Q124" s="242"/>
      <c r="R124" s="242"/>
      <c r="S124" s="242"/>
      <c r="T124" s="243"/>
      <c r="AT124" s="244" t="s">
        <v>176</v>
      </c>
      <c r="AU124" s="244" t="s">
        <v>92</v>
      </c>
      <c r="AV124" s="13" t="s">
        <v>92</v>
      </c>
      <c r="AW124" s="13" t="s">
        <v>48</v>
      </c>
      <c r="AX124" s="13" t="s">
        <v>85</v>
      </c>
      <c r="AY124" s="244" t="s">
        <v>163</v>
      </c>
    </row>
    <row r="125" spans="2:51" s="12" customFormat="1" ht="13.5">
      <c r="B125" s="222"/>
      <c r="C125" s="223"/>
      <c r="D125" s="218" t="s">
        <v>176</v>
      </c>
      <c r="E125" s="224" t="s">
        <v>50</v>
      </c>
      <c r="F125" s="225" t="s">
        <v>1071</v>
      </c>
      <c r="G125" s="223"/>
      <c r="H125" s="226" t="s">
        <v>50</v>
      </c>
      <c r="I125" s="227"/>
      <c r="J125" s="223"/>
      <c r="K125" s="223"/>
      <c r="L125" s="228"/>
      <c r="M125" s="229"/>
      <c r="N125" s="230"/>
      <c r="O125" s="230"/>
      <c r="P125" s="230"/>
      <c r="Q125" s="230"/>
      <c r="R125" s="230"/>
      <c r="S125" s="230"/>
      <c r="T125" s="231"/>
      <c r="AT125" s="232" t="s">
        <v>176</v>
      </c>
      <c r="AU125" s="232" t="s">
        <v>92</v>
      </c>
      <c r="AV125" s="12" t="s">
        <v>25</v>
      </c>
      <c r="AW125" s="12" t="s">
        <v>48</v>
      </c>
      <c r="AX125" s="12" t="s">
        <v>85</v>
      </c>
      <c r="AY125" s="232" t="s">
        <v>163</v>
      </c>
    </row>
    <row r="126" spans="2:51" s="12" customFormat="1" ht="13.5">
      <c r="B126" s="222"/>
      <c r="C126" s="223"/>
      <c r="D126" s="218" t="s">
        <v>176</v>
      </c>
      <c r="E126" s="224" t="s">
        <v>50</v>
      </c>
      <c r="F126" s="225" t="s">
        <v>1067</v>
      </c>
      <c r="G126" s="223"/>
      <c r="H126" s="226" t="s">
        <v>50</v>
      </c>
      <c r="I126" s="227"/>
      <c r="J126" s="223"/>
      <c r="K126" s="223"/>
      <c r="L126" s="228"/>
      <c r="M126" s="229"/>
      <c r="N126" s="230"/>
      <c r="O126" s="230"/>
      <c r="P126" s="230"/>
      <c r="Q126" s="230"/>
      <c r="R126" s="230"/>
      <c r="S126" s="230"/>
      <c r="T126" s="231"/>
      <c r="AT126" s="232" t="s">
        <v>176</v>
      </c>
      <c r="AU126" s="232" t="s">
        <v>92</v>
      </c>
      <c r="AV126" s="12" t="s">
        <v>25</v>
      </c>
      <c r="AW126" s="12" t="s">
        <v>48</v>
      </c>
      <c r="AX126" s="12" t="s">
        <v>85</v>
      </c>
      <c r="AY126" s="232" t="s">
        <v>163</v>
      </c>
    </row>
    <row r="127" spans="2:51" s="13" customFormat="1" ht="13.5">
      <c r="B127" s="233"/>
      <c r="C127" s="234"/>
      <c r="D127" s="218" t="s">
        <v>176</v>
      </c>
      <c r="E127" s="245" t="s">
        <v>50</v>
      </c>
      <c r="F127" s="246" t="s">
        <v>1072</v>
      </c>
      <c r="G127" s="234"/>
      <c r="H127" s="247">
        <v>16.847999999999999</v>
      </c>
      <c r="I127" s="239"/>
      <c r="J127" s="234"/>
      <c r="K127" s="234"/>
      <c r="L127" s="240"/>
      <c r="M127" s="241"/>
      <c r="N127" s="242"/>
      <c r="O127" s="242"/>
      <c r="P127" s="242"/>
      <c r="Q127" s="242"/>
      <c r="R127" s="242"/>
      <c r="S127" s="242"/>
      <c r="T127" s="243"/>
      <c r="AT127" s="244" t="s">
        <v>176</v>
      </c>
      <c r="AU127" s="244" t="s">
        <v>92</v>
      </c>
      <c r="AV127" s="13" t="s">
        <v>92</v>
      </c>
      <c r="AW127" s="13" t="s">
        <v>48</v>
      </c>
      <c r="AX127" s="13" t="s">
        <v>85</v>
      </c>
      <c r="AY127" s="244" t="s">
        <v>163</v>
      </c>
    </row>
    <row r="128" spans="2:51" s="12" customFormat="1" ht="13.5">
      <c r="B128" s="222"/>
      <c r="C128" s="223"/>
      <c r="D128" s="218" t="s">
        <v>176</v>
      </c>
      <c r="E128" s="224" t="s">
        <v>50</v>
      </c>
      <c r="F128" s="225" t="s">
        <v>1069</v>
      </c>
      <c r="G128" s="223"/>
      <c r="H128" s="226" t="s">
        <v>50</v>
      </c>
      <c r="I128" s="227"/>
      <c r="J128" s="223"/>
      <c r="K128" s="223"/>
      <c r="L128" s="228"/>
      <c r="M128" s="229"/>
      <c r="N128" s="230"/>
      <c r="O128" s="230"/>
      <c r="P128" s="230"/>
      <c r="Q128" s="230"/>
      <c r="R128" s="230"/>
      <c r="S128" s="230"/>
      <c r="T128" s="231"/>
      <c r="AT128" s="232" t="s">
        <v>176</v>
      </c>
      <c r="AU128" s="232" t="s">
        <v>92</v>
      </c>
      <c r="AV128" s="12" t="s">
        <v>25</v>
      </c>
      <c r="AW128" s="12" t="s">
        <v>48</v>
      </c>
      <c r="AX128" s="12" t="s">
        <v>85</v>
      </c>
      <c r="AY128" s="232" t="s">
        <v>163</v>
      </c>
    </row>
    <row r="129" spans="2:65" s="13" customFormat="1" ht="13.5">
      <c r="B129" s="233"/>
      <c r="C129" s="234"/>
      <c r="D129" s="218" t="s">
        <v>176</v>
      </c>
      <c r="E129" s="245" t="s">
        <v>50</v>
      </c>
      <c r="F129" s="246" t="s">
        <v>1073</v>
      </c>
      <c r="G129" s="234"/>
      <c r="H129" s="247">
        <v>252.84</v>
      </c>
      <c r="I129" s="239"/>
      <c r="J129" s="234"/>
      <c r="K129" s="234"/>
      <c r="L129" s="240"/>
      <c r="M129" s="241"/>
      <c r="N129" s="242"/>
      <c r="O129" s="242"/>
      <c r="P129" s="242"/>
      <c r="Q129" s="242"/>
      <c r="R129" s="242"/>
      <c r="S129" s="242"/>
      <c r="T129" s="243"/>
      <c r="AT129" s="244" t="s">
        <v>176</v>
      </c>
      <c r="AU129" s="244" t="s">
        <v>92</v>
      </c>
      <c r="AV129" s="13" t="s">
        <v>92</v>
      </c>
      <c r="AW129" s="13" t="s">
        <v>48</v>
      </c>
      <c r="AX129" s="13" t="s">
        <v>85</v>
      </c>
      <c r="AY129" s="244" t="s">
        <v>163</v>
      </c>
    </row>
    <row r="130" spans="2:65" s="12" customFormat="1" ht="13.5">
      <c r="B130" s="222"/>
      <c r="C130" s="223"/>
      <c r="D130" s="218" t="s">
        <v>176</v>
      </c>
      <c r="E130" s="224" t="s">
        <v>50</v>
      </c>
      <c r="F130" s="225" t="s">
        <v>1074</v>
      </c>
      <c r="G130" s="223"/>
      <c r="H130" s="226" t="s">
        <v>50</v>
      </c>
      <c r="I130" s="227"/>
      <c r="J130" s="223"/>
      <c r="K130" s="223"/>
      <c r="L130" s="228"/>
      <c r="M130" s="229"/>
      <c r="N130" s="230"/>
      <c r="O130" s="230"/>
      <c r="P130" s="230"/>
      <c r="Q130" s="230"/>
      <c r="R130" s="230"/>
      <c r="S130" s="230"/>
      <c r="T130" s="231"/>
      <c r="AT130" s="232" t="s">
        <v>176</v>
      </c>
      <c r="AU130" s="232" t="s">
        <v>92</v>
      </c>
      <c r="AV130" s="12" t="s">
        <v>25</v>
      </c>
      <c r="AW130" s="12" t="s">
        <v>48</v>
      </c>
      <c r="AX130" s="12" t="s">
        <v>85</v>
      </c>
      <c r="AY130" s="232" t="s">
        <v>163</v>
      </c>
    </row>
    <row r="131" spans="2:65" s="13" customFormat="1" ht="13.5">
      <c r="B131" s="233"/>
      <c r="C131" s="234"/>
      <c r="D131" s="218" t="s">
        <v>176</v>
      </c>
      <c r="E131" s="245" t="s">
        <v>50</v>
      </c>
      <c r="F131" s="246" t="s">
        <v>1075</v>
      </c>
      <c r="G131" s="234"/>
      <c r="H131" s="247">
        <v>325.2</v>
      </c>
      <c r="I131" s="239"/>
      <c r="J131" s="234"/>
      <c r="K131" s="234"/>
      <c r="L131" s="240"/>
      <c r="M131" s="241"/>
      <c r="N131" s="242"/>
      <c r="O131" s="242"/>
      <c r="P131" s="242"/>
      <c r="Q131" s="242"/>
      <c r="R131" s="242"/>
      <c r="S131" s="242"/>
      <c r="T131" s="243"/>
      <c r="AT131" s="244" t="s">
        <v>176</v>
      </c>
      <c r="AU131" s="244" t="s">
        <v>92</v>
      </c>
      <c r="AV131" s="13" t="s">
        <v>92</v>
      </c>
      <c r="AW131" s="13" t="s">
        <v>48</v>
      </c>
      <c r="AX131" s="13" t="s">
        <v>85</v>
      </c>
      <c r="AY131" s="244" t="s">
        <v>163</v>
      </c>
    </row>
    <row r="132" spans="2:65" s="12" customFormat="1" ht="13.5">
      <c r="B132" s="222"/>
      <c r="C132" s="223"/>
      <c r="D132" s="218" t="s">
        <v>176</v>
      </c>
      <c r="E132" s="224" t="s">
        <v>50</v>
      </c>
      <c r="F132" s="225" t="s">
        <v>1076</v>
      </c>
      <c r="G132" s="223"/>
      <c r="H132" s="226" t="s">
        <v>50</v>
      </c>
      <c r="I132" s="227"/>
      <c r="J132" s="223"/>
      <c r="K132" s="223"/>
      <c r="L132" s="228"/>
      <c r="M132" s="229"/>
      <c r="N132" s="230"/>
      <c r="O132" s="230"/>
      <c r="P132" s="230"/>
      <c r="Q132" s="230"/>
      <c r="R132" s="230"/>
      <c r="S132" s="230"/>
      <c r="T132" s="231"/>
      <c r="AT132" s="232" t="s">
        <v>176</v>
      </c>
      <c r="AU132" s="232" t="s">
        <v>92</v>
      </c>
      <c r="AV132" s="12" t="s">
        <v>25</v>
      </c>
      <c r="AW132" s="12" t="s">
        <v>48</v>
      </c>
      <c r="AX132" s="12" t="s">
        <v>85</v>
      </c>
      <c r="AY132" s="232" t="s">
        <v>163</v>
      </c>
    </row>
    <row r="133" spans="2:65" s="13" customFormat="1" ht="13.5">
      <c r="B133" s="233"/>
      <c r="C133" s="234"/>
      <c r="D133" s="218" t="s">
        <v>176</v>
      </c>
      <c r="E133" s="245" t="s">
        <v>50</v>
      </c>
      <c r="F133" s="246" t="s">
        <v>1077</v>
      </c>
      <c r="G133" s="234"/>
      <c r="H133" s="247">
        <v>77.375</v>
      </c>
      <c r="I133" s="239"/>
      <c r="J133" s="234"/>
      <c r="K133" s="234"/>
      <c r="L133" s="240"/>
      <c r="M133" s="241"/>
      <c r="N133" s="242"/>
      <c r="O133" s="242"/>
      <c r="P133" s="242"/>
      <c r="Q133" s="242"/>
      <c r="R133" s="242"/>
      <c r="S133" s="242"/>
      <c r="T133" s="243"/>
      <c r="AT133" s="244" t="s">
        <v>176</v>
      </c>
      <c r="AU133" s="244" t="s">
        <v>92</v>
      </c>
      <c r="AV133" s="13" t="s">
        <v>92</v>
      </c>
      <c r="AW133" s="13" t="s">
        <v>48</v>
      </c>
      <c r="AX133" s="13" t="s">
        <v>85</v>
      </c>
      <c r="AY133" s="244" t="s">
        <v>163</v>
      </c>
    </row>
    <row r="134" spans="2:65" s="15" customFormat="1" ht="13.5">
      <c r="B134" s="275"/>
      <c r="C134" s="276"/>
      <c r="D134" s="235" t="s">
        <v>176</v>
      </c>
      <c r="E134" s="277" t="s">
        <v>50</v>
      </c>
      <c r="F134" s="278" t="s">
        <v>1078</v>
      </c>
      <c r="G134" s="276"/>
      <c r="H134" s="279">
        <v>1196.2750000000001</v>
      </c>
      <c r="I134" s="280"/>
      <c r="J134" s="276"/>
      <c r="K134" s="276"/>
      <c r="L134" s="281"/>
      <c r="M134" s="282"/>
      <c r="N134" s="283"/>
      <c r="O134" s="283"/>
      <c r="P134" s="283"/>
      <c r="Q134" s="283"/>
      <c r="R134" s="283"/>
      <c r="S134" s="283"/>
      <c r="T134" s="284"/>
      <c r="AT134" s="285" t="s">
        <v>176</v>
      </c>
      <c r="AU134" s="285" t="s">
        <v>92</v>
      </c>
      <c r="AV134" s="15" t="s">
        <v>120</v>
      </c>
      <c r="AW134" s="15" t="s">
        <v>48</v>
      </c>
      <c r="AX134" s="15" t="s">
        <v>25</v>
      </c>
      <c r="AY134" s="285" t="s">
        <v>163</v>
      </c>
    </row>
    <row r="135" spans="2:65" s="1" customFormat="1" ht="22.5" customHeight="1">
      <c r="B135" s="43"/>
      <c r="C135" s="206" t="s">
        <v>213</v>
      </c>
      <c r="D135" s="206" t="s">
        <v>166</v>
      </c>
      <c r="E135" s="207" t="s">
        <v>1079</v>
      </c>
      <c r="F135" s="208" t="s">
        <v>1080</v>
      </c>
      <c r="G135" s="209" t="s">
        <v>198</v>
      </c>
      <c r="H135" s="210">
        <v>744.5</v>
      </c>
      <c r="I135" s="211"/>
      <c r="J135" s="212">
        <f>ROUND(I135*H135,2)</f>
        <v>0</v>
      </c>
      <c r="K135" s="208" t="s">
        <v>1031</v>
      </c>
      <c r="L135" s="63"/>
      <c r="M135" s="213" t="s">
        <v>50</v>
      </c>
      <c r="N135" s="214" t="s">
        <v>56</v>
      </c>
      <c r="O135" s="44"/>
      <c r="P135" s="215">
        <f>O135*H135</f>
        <v>0</v>
      </c>
      <c r="Q135" s="215">
        <v>8.4000000000000003E-4</v>
      </c>
      <c r="R135" s="215">
        <f>Q135*H135</f>
        <v>0.62538000000000005</v>
      </c>
      <c r="S135" s="215">
        <v>0</v>
      </c>
      <c r="T135" s="216">
        <f>S135*H135</f>
        <v>0</v>
      </c>
      <c r="AR135" s="25" t="s">
        <v>120</v>
      </c>
      <c r="AT135" s="25" t="s">
        <v>166</v>
      </c>
      <c r="AU135" s="25" t="s">
        <v>92</v>
      </c>
      <c r="AY135" s="25" t="s">
        <v>163</v>
      </c>
      <c r="BE135" s="217">
        <f>IF(N135="základní",J135,0)</f>
        <v>0</v>
      </c>
      <c r="BF135" s="217">
        <f>IF(N135="snížená",J135,0)</f>
        <v>0</v>
      </c>
      <c r="BG135" s="217">
        <f>IF(N135="zákl. přenesená",J135,0)</f>
        <v>0</v>
      </c>
      <c r="BH135" s="217">
        <f>IF(N135="sníž. přenesená",J135,0)</f>
        <v>0</v>
      </c>
      <c r="BI135" s="217">
        <f>IF(N135="nulová",J135,0)</f>
        <v>0</v>
      </c>
      <c r="BJ135" s="25" t="s">
        <v>25</v>
      </c>
      <c r="BK135" s="217">
        <f>ROUND(I135*H135,2)</f>
        <v>0</v>
      </c>
      <c r="BL135" s="25" t="s">
        <v>120</v>
      </c>
      <c r="BM135" s="25" t="s">
        <v>1081</v>
      </c>
    </row>
    <row r="136" spans="2:65" s="1" customFormat="1" ht="27">
      <c r="B136" s="43"/>
      <c r="C136" s="65"/>
      <c r="D136" s="218" t="s">
        <v>172</v>
      </c>
      <c r="E136" s="65"/>
      <c r="F136" s="219" t="s">
        <v>1082</v>
      </c>
      <c r="G136" s="65"/>
      <c r="H136" s="65"/>
      <c r="I136" s="174"/>
      <c r="J136" s="65"/>
      <c r="K136" s="65"/>
      <c r="L136" s="63"/>
      <c r="M136" s="220"/>
      <c r="N136" s="44"/>
      <c r="O136" s="44"/>
      <c r="P136" s="44"/>
      <c r="Q136" s="44"/>
      <c r="R136" s="44"/>
      <c r="S136" s="44"/>
      <c r="T136" s="80"/>
      <c r="AT136" s="25" t="s">
        <v>172</v>
      </c>
      <c r="AU136" s="25" t="s">
        <v>92</v>
      </c>
    </row>
    <row r="137" spans="2:65" s="13" customFormat="1" ht="13.5">
      <c r="B137" s="233"/>
      <c r="C137" s="234"/>
      <c r="D137" s="235" t="s">
        <v>176</v>
      </c>
      <c r="E137" s="236" t="s">
        <v>50</v>
      </c>
      <c r="F137" s="237" t="s">
        <v>1083</v>
      </c>
      <c r="G137" s="234"/>
      <c r="H137" s="238">
        <v>744.5</v>
      </c>
      <c r="I137" s="239"/>
      <c r="J137" s="234"/>
      <c r="K137" s="234"/>
      <c r="L137" s="240"/>
      <c r="M137" s="241"/>
      <c r="N137" s="242"/>
      <c r="O137" s="242"/>
      <c r="P137" s="242"/>
      <c r="Q137" s="242"/>
      <c r="R137" s="242"/>
      <c r="S137" s="242"/>
      <c r="T137" s="243"/>
      <c r="AT137" s="244" t="s">
        <v>176</v>
      </c>
      <c r="AU137" s="244" t="s">
        <v>92</v>
      </c>
      <c r="AV137" s="13" t="s">
        <v>92</v>
      </c>
      <c r="AW137" s="13" t="s">
        <v>48</v>
      </c>
      <c r="AX137" s="13" t="s">
        <v>25</v>
      </c>
      <c r="AY137" s="244" t="s">
        <v>163</v>
      </c>
    </row>
    <row r="138" spans="2:65" s="1" customFormat="1" ht="22.5" customHeight="1">
      <c r="B138" s="43"/>
      <c r="C138" s="206" t="s">
        <v>218</v>
      </c>
      <c r="D138" s="206" t="s">
        <v>166</v>
      </c>
      <c r="E138" s="207" t="s">
        <v>1084</v>
      </c>
      <c r="F138" s="208" t="s">
        <v>1085</v>
      </c>
      <c r="G138" s="209" t="s">
        <v>198</v>
      </c>
      <c r="H138" s="210">
        <v>744.5</v>
      </c>
      <c r="I138" s="211"/>
      <c r="J138" s="212">
        <f>ROUND(I138*H138,2)</f>
        <v>0</v>
      </c>
      <c r="K138" s="208" t="s">
        <v>1031</v>
      </c>
      <c r="L138" s="63"/>
      <c r="M138" s="213" t="s">
        <v>50</v>
      </c>
      <c r="N138" s="214" t="s">
        <v>56</v>
      </c>
      <c r="O138" s="44"/>
      <c r="P138" s="215">
        <f>O138*H138</f>
        <v>0</v>
      </c>
      <c r="Q138" s="215">
        <v>0</v>
      </c>
      <c r="R138" s="215">
        <f>Q138*H138</f>
        <v>0</v>
      </c>
      <c r="S138" s="215">
        <v>0</v>
      </c>
      <c r="T138" s="216">
        <f>S138*H138</f>
        <v>0</v>
      </c>
      <c r="AR138" s="25" t="s">
        <v>120</v>
      </c>
      <c r="AT138" s="25" t="s">
        <v>166</v>
      </c>
      <c r="AU138" s="25" t="s">
        <v>92</v>
      </c>
      <c r="AY138" s="25" t="s">
        <v>163</v>
      </c>
      <c r="BE138" s="217">
        <f>IF(N138="základní",J138,0)</f>
        <v>0</v>
      </c>
      <c r="BF138" s="217">
        <f>IF(N138="snížená",J138,0)</f>
        <v>0</v>
      </c>
      <c r="BG138" s="217">
        <f>IF(N138="zákl. přenesená",J138,0)</f>
        <v>0</v>
      </c>
      <c r="BH138" s="217">
        <f>IF(N138="sníž. přenesená",J138,0)</f>
        <v>0</v>
      </c>
      <c r="BI138" s="217">
        <f>IF(N138="nulová",J138,0)</f>
        <v>0</v>
      </c>
      <c r="BJ138" s="25" t="s">
        <v>25</v>
      </c>
      <c r="BK138" s="217">
        <f>ROUND(I138*H138,2)</f>
        <v>0</v>
      </c>
      <c r="BL138" s="25" t="s">
        <v>120</v>
      </c>
      <c r="BM138" s="25" t="s">
        <v>1086</v>
      </c>
    </row>
    <row r="139" spans="2:65" s="1" customFormat="1" ht="27">
      <c r="B139" s="43"/>
      <c r="C139" s="65"/>
      <c r="D139" s="235" t="s">
        <v>172</v>
      </c>
      <c r="E139" s="65"/>
      <c r="F139" s="286" t="s">
        <v>1087</v>
      </c>
      <c r="G139" s="65"/>
      <c r="H139" s="65"/>
      <c r="I139" s="174"/>
      <c r="J139" s="65"/>
      <c r="K139" s="65"/>
      <c r="L139" s="63"/>
      <c r="M139" s="220"/>
      <c r="N139" s="44"/>
      <c r="O139" s="44"/>
      <c r="P139" s="44"/>
      <c r="Q139" s="44"/>
      <c r="R139" s="44"/>
      <c r="S139" s="44"/>
      <c r="T139" s="80"/>
      <c r="AT139" s="25" t="s">
        <v>172</v>
      </c>
      <c r="AU139" s="25" t="s">
        <v>92</v>
      </c>
    </row>
    <row r="140" spans="2:65" s="1" customFormat="1" ht="22.5" customHeight="1">
      <c r="B140" s="43"/>
      <c r="C140" s="206" t="s">
        <v>223</v>
      </c>
      <c r="D140" s="206" t="s">
        <v>166</v>
      </c>
      <c r="E140" s="207" t="s">
        <v>1088</v>
      </c>
      <c r="F140" s="208" t="s">
        <v>1089</v>
      </c>
      <c r="G140" s="209" t="s">
        <v>169</v>
      </c>
      <c r="H140" s="210">
        <v>1203.2750000000001</v>
      </c>
      <c r="I140" s="211"/>
      <c r="J140" s="212">
        <f>ROUND(I140*H140,2)</f>
        <v>0</v>
      </c>
      <c r="K140" s="208" t="s">
        <v>1031</v>
      </c>
      <c r="L140" s="63"/>
      <c r="M140" s="213" t="s">
        <v>50</v>
      </c>
      <c r="N140" s="214" t="s">
        <v>56</v>
      </c>
      <c r="O140" s="44"/>
      <c r="P140" s="215">
        <f>O140*H140</f>
        <v>0</v>
      </c>
      <c r="Q140" s="215">
        <v>0</v>
      </c>
      <c r="R140" s="215">
        <f>Q140*H140</f>
        <v>0</v>
      </c>
      <c r="S140" s="215">
        <v>0</v>
      </c>
      <c r="T140" s="216">
        <f>S140*H140</f>
        <v>0</v>
      </c>
      <c r="AR140" s="25" t="s">
        <v>120</v>
      </c>
      <c r="AT140" s="25" t="s">
        <v>166</v>
      </c>
      <c r="AU140" s="25" t="s">
        <v>92</v>
      </c>
      <c r="AY140" s="25" t="s">
        <v>163</v>
      </c>
      <c r="BE140" s="217">
        <f>IF(N140="základní",J140,0)</f>
        <v>0</v>
      </c>
      <c r="BF140" s="217">
        <f>IF(N140="snížená",J140,0)</f>
        <v>0</v>
      </c>
      <c r="BG140" s="217">
        <f>IF(N140="zákl. přenesená",J140,0)</f>
        <v>0</v>
      </c>
      <c r="BH140" s="217">
        <f>IF(N140="sníž. přenesená",J140,0)</f>
        <v>0</v>
      </c>
      <c r="BI140" s="217">
        <f>IF(N140="nulová",J140,0)</f>
        <v>0</v>
      </c>
      <c r="BJ140" s="25" t="s">
        <v>25</v>
      </c>
      <c r="BK140" s="217">
        <f>ROUND(I140*H140,2)</f>
        <v>0</v>
      </c>
      <c r="BL140" s="25" t="s">
        <v>120</v>
      </c>
      <c r="BM140" s="25" t="s">
        <v>1090</v>
      </c>
    </row>
    <row r="141" spans="2:65" s="1" customFormat="1" ht="40.5">
      <c r="B141" s="43"/>
      <c r="C141" s="65"/>
      <c r="D141" s="218" t="s">
        <v>172</v>
      </c>
      <c r="E141" s="65"/>
      <c r="F141" s="219" t="s">
        <v>1091</v>
      </c>
      <c r="G141" s="65"/>
      <c r="H141" s="65"/>
      <c r="I141" s="174"/>
      <c r="J141" s="65"/>
      <c r="K141" s="65"/>
      <c r="L141" s="63"/>
      <c r="M141" s="220"/>
      <c r="N141" s="44"/>
      <c r="O141" s="44"/>
      <c r="P141" s="44"/>
      <c r="Q141" s="44"/>
      <c r="R141" s="44"/>
      <c r="S141" s="44"/>
      <c r="T141" s="80"/>
      <c r="AT141" s="25" t="s">
        <v>172</v>
      </c>
      <c r="AU141" s="25" t="s">
        <v>92</v>
      </c>
    </row>
    <row r="142" spans="2:65" s="1" customFormat="1" ht="94.5">
      <c r="B142" s="43"/>
      <c r="C142" s="65"/>
      <c r="D142" s="218" t="s">
        <v>174</v>
      </c>
      <c r="E142" s="65"/>
      <c r="F142" s="221" t="s">
        <v>1092</v>
      </c>
      <c r="G142" s="65"/>
      <c r="H142" s="65"/>
      <c r="I142" s="174"/>
      <c r="J142" s="65"/>
      <c r="K142" s="65"/>
      <c r="L142" s="63"/>
      <c r="M142" s="220"/>
      <c r="N142" s="44"/>
      <c r="O142" s="44"/>
      <c r="P142" s="44"/>
      <c r="Q142" s="44"/>
      <c r="R142" s="44"/>
      <c r="S142" s="44"/>
      <c r="T142" s="80"/>
      <c r="AT142" s="25" t="s">
        <v>174</v>
      </c>
      <c r="AU142" s="25" t="s">
        <v>92</v>
      </c>
    </row>
    <row r="143" spans="2:65" s="13" customFormat="1" ht="13.5">
      <c r="B143" s="233"/>
      <c r="C143" s="234"/>
      <c r="D143" s="235" t="s">
        <v>176</v>
      </c>
      <c r="E143" s="236" t="s">
        <v>50</v>
      </c>
      <c r="F143" s="237" t="s">
        <v>1093</v>
      </c>
      <c r="G143" s="234"/>
      <c r="H143" s="238">
        <v>1203.2750000000001</v>
      </c>
      <c r="I143" s="239"/>
      <c r="J143" s="234"/>
      <c r="K143" s="234"/>
      <c r="L143" s="240"/>
      <c r="M143" s="241"/>
      <c r="N143" s="242"/>
      <c r="O143" s="242"/>
      <c r="P143" s="242"/>
      <c r="Q143" s="242"/>
      <c r="R143" s="242"/>
      <c r="S143" s="242"/>
      <c r="T143" s="243"/>
      <c r="AT143" s="244" t="s">
        <v>176</v>
      </c>
      <c r="AU143" s="244" t="s">
        <v>92</v>
      </c>
      <c r="AV143" s="13" t="s">
        <v>92</v>
      </c>
      <c r="AW143" s="13" t="s">
        <v>48</v>
      </c>
      <c r="AX143" s="13" t="s">
        <v>25</v>
      </c>
      <c r="AY143" s="244" t="s">
        <v>163</v>
      </c>
    </row>
    <row r="144" spans="2:65" s="1" customFormat="1" ht="22.5" customHeight="1">
      <c r="B144" s="43"/>
      <c r="C144" s="206" t="s">
        <v>30</v>
      </c>
      <c r="D144" s="206" t="s">
        <v>166</v>
      </c>
      <c r="E144" s="207" t="s">
        <v>444</v>
      </c>
      <c r="F144" s="208" t="s">
        <v>445</v>
      </c>
      <c r="G144" s="209" t="s">
        <v>169</v>
      </c>
      <c r="H144" s="210">
        <v>1203.2750000000001</v>
      </c>
      <c r="I144" s="211"/>
      <c r="J144" s="212">
        <f>ROUND(I144*H144,2)</f>
        <v>0</v>
      </c>
      <c r="K144" s="208" t="s">
        <v>1031</v>
      </c>
      <c r="L144" s="63"/>
      <c r="M144" s="213" t="s">
        <v>50</v>
      </c>
      <c r="N144" s="214" t="s">
        <v>56</v>
      </c>
      <c r="O144" s="44"/>
      <c r="P144" s="215">
        <f>O144*H144</f>
        <v>0</v>
      </c>
      <c r="Q144" s="215">
        <v>0</v>
      </c>
      <c r="R144" s="215">
        <f>Q144*H144</f>
        <v>0</v>
      </c>
      <c r="S144" s="215">
        <v>0</v>
      </c>
      <c r="T144" s="216">
        <f>S144*H144</f>
        <v>0</v>
      </c>
      <c r="AR144" s="25" t="s">
        <v>120</v>
      </c>
      <c r="AT144" s="25" t="s">
        <v>166</v>
      </c>
      <c r="AU144" s="25" t="s">
        <v>92</v>
      </c>
      <c r="AY144" s="25" t="s">
        <v>163</v>
      </c>
      <c r="BE144" s="217">
        <f>IF(N144="základní",J144,0)</f>
        <v>0</v>
      </c>
      <c r="BF144" s="217">
        <f>IF(N144="snížená",J144,0)</f>
        <v>0</v>
      </c>
      <c r="BG144" s="217">
        <f>IF(N144="zákl. přenesená",J144,0)</f>
        <v>0</v>
      </c>
      <c r="BH144" s="217">
        <f>IF(N144="sníž. přenesená",J144,0)</f>
        <v>0</v>
      </c>
      <c r="BI144" s="217">
        <f>IF(N144="nulová",J144,0)</f>
        <v>0</v>
      </c>
      <c r="BJ144" s="25" t="s">
        <v>25</v>
      </c>
      <c r="BK144" s="217">
        <f>ROUND(I144*H144,2)</f>
        <v>0</v>
      </c>
      <c r="BL144" s="25" t="s">
        <v>120</v>
      </c>
      <c r="BM144" s="25" t="s">
        <v>1094</v>
      </c>
    </row>
    <row r="145" spans="2:65" s="1" customFormat="1" ht="40.5">
      <c r="B145" s="43"/>
      <c r="C145" s="65"/>
      <c r="D145" s="218" t="s">
        <v>172</v>
      </c>
      <c r="E145" s="65"/>
      <c r="F145" s="219" t="s">
        <v>447</v>
      </c>
      <c r="G145" s="65"/>
      <c r="H145" s="65"/>
      <c r="I145" s="174"/>
      <c r="J145" s="65"/>
      <c r="K145" s="65"/>
      <c r="L145" s="63"/>
      <c r="M145" s="220"/>
      <c r="N145" s="44"/>
      <c r="O145" s="44"/>
      <c r="P145" s="44"/>
      <c r="Q145" s="44"/>
      <c r="R145" s="44"/>
      <c r="S145" s="44"/>
      <c r="T145" s="80"/>
      <c r="AT145" s="25" t="s">
        <v>172</v>
      </c>
      <c r="AU145" s="25" t="s">
        <v>92</v>
      </c>
    </row>
    <row r="146" spans="2:65" s="1" customFormat="1" ht="189">
      <c r="B146" s="43"/>
      <c r="C146" s="65"/>
      <c r="D146" s="218" t="s">
        <v>174</v>
      </c>
      <c r="E146" s="65"/>
      <c r="F146" s="221" t="s">
        <v>182</v>
      </c>
      <c r="G146" s="65"/>
      <c r="H146" s="65"/>
      <c r="I146" s="174"/>
      <c r="J146" s="65"/>
      <c r="K146" s="65"/>
      <c r="L146" s="63"/>
      <c r="M146" s="220"/>
      <c r="N146" s="44"/>
      <c r="O146" s="44"/>
      <c r="P146" s="44"/>
      <c r="Q146" s="44"/>
      <c r="R146" s="44"/>
      <c r="S146" s="44"/>
      <c r="T146" s="80"/>
      <c r="AT146" s="25" t="s">
        <v>174</v>
      </c>
      <c r="AU146" s="25" t="s">
        <v>92</v>
      </c>
    </row>
    <row r="147" spans="2:65" s="12" customFormat="1" ht="13.5">
      <c r="B147" s="222"/>
      <c r="C147" s="223"/>
      <c r="D147" s="218" t="s">
        <v>176</v>
      </c>
      <c r="E147" s="224" t="s">
        <v>50</v>
      </c>
      <c r="F147" s="225" t="s">
        <v>1095</v>
      </c>
      <c r="G147" s="223"/>
      <c r="H147" s="226" t="s">
        <v>50</v>
      </c>
      <c r="I147" s="227"/>
      <c r="J147" s="223"/>
      <c r="K147" s="223"/>
      <c r="L147" s="228"/>
      <c r="M147" s="229"/>
      <c r="N147" s="230"/>
      <c r="O147" s="230"/>
      <c r="P147" s="230"/>
      <c r="Q147" s="230"/>
      <c r="R147" s="230"/>
      <c r="S147" s="230"/>
      <c r="T147" s="231"/>
      <c r="AT147" s="232" t="s">
        <v>176</v>
      </c>
      <c r="AU147" s="232" t="s">
        <v>92</v>
      </c>
      <c r="AV147" s="12" t="s">
        <v>25</v>
      </c>
      <c r="AW147" s="12" t="s">
        <v>48</v>
      </c>
      <c r="AX147" s="12" t="s">
        <v>85</v>
      </c>
      <c r="AY147" s="232" t="s">
        <v>163</v>
      </c>
    </row>
    <row r="148" spans="2:65" s="12" customFormat="1" ht="13.5">
      <c r="B148" s="222"/>
      <c r="C148" s="223"/>
      <c r="D148" s="218" t="s">
        <v>176</v>
      </c>
      <c r="E148" s="224" t="s">
        <v>50</v>
      </c>
      <c r="F148" s="225" t="s">
        <v>1096</v>
      </c>
      <c r="G148" s="223"/>
      <c r="H148" s="226" t="s">
        <v>50</v>
      </c>
      <c r="I148" s="227"/>
      <c r="J148" s="223"/>
      <c r="K148" s="223"/>
      <c r="L148" s="228"/>
      <c r="M148" s="229"/>
      <c r="N148" s="230"/>
      <c r="O148" s="230"/>
      <c r="P148" s="230"/>
      <c r="Q148" s="230"/>
      <c r="R148" s="230"/>
      <c r="S148" s="230"/>
      <c r="T148" s="231"/>
      <c r="AT148" s="232" t="s">
        <v>176</v>
      </c>
      <c r="AU148" s="232" t="s">
        <v>92</v>
      </c>
      <c r="AV148" s="12" t="s">
        <v>25</v>
      </c>
      <c r="AW148" s="12" t="s">
        <v>48</v>
      </c>
      <c r="AX148" s="12" t="s">
        <v>85</v>
      </c>
      <c r="AY148" s="232" t="s">
        <v>163</v>
      </c>
    </row>
    <row r="149" spans="2:65" s="13" customFormat="1" ht="13.5">
      <c r="B149" s="233"/>
      <c r="C149" s="234"/>
      <c r="D149" s="235" t="s">
        <v>176</v>
      </c>
      <c r="E149" s="236" t="s">
        <v>50</v>
      </c>
      <c r="F149" s="237" t="s">
        <v>1097</v>
      </c>
      <c r="G149" s="234"/>
      <c r="H149" s="238">
        <v>1203.2750000000001</v>
      </c>
      <c r="I149" s="239"/>
      <c r="J149" s="234"/>
      <c r="K149" s="234"/>
      <c r="L149" s="240"/>
      <c r="M149" s="241"/>
      <c r="N149" s="242"/>
      <c r="O149" s="242"/>
      <c r="P149" s="242"/>
      <c r="Q149" s="242"/>
      <c r="R149" s="242"/>
      <c r="S149" s="242"/>
      <c r="T149" s="243"/>
      <c r="AT149" s="244" t="s">
        <v>176</v>
      </c>
      <c r="AU149" s="244" t="s">
        <v>92</v>
      </c>
      <c r="AV149" s="13" t="s">
        <v>92</v>
      </c>
      <c r="AW149" s="13" t="s">
        <v>48</v>
      </c>
      <c r="AX149" s="13" t="s">
        <v>25</v>
      </c>
      <c r="AY149" s="244" t="s">
        <v>163</v>
      </c>
    </row>
    <row r="150" spans="2:65" s="1" customFormat="1" ht="31.5" customHeight="1">
      <c r="B150" s="43"/>
      <c r="C150" s="206" t="s">
        <v>238</v>
      </c>
      <c r="D150" s="206" t="s">
        <v>166</v>
      </c>
      <c r="E150" s="207" t="s">
        <v>183</v>
      </c>
      <c r="F150" s="208" t="s">
        <v>184</v>
      </c>
      <c r="G150" s="209" t="s">
        <v>169</v>
      </c>
      <c r="H150" s="210">
        <v>16845.849999999999</v>
      </c>
      <c r="I150" s="211"/>
      <c r="J150" s="212">
        <f>ROUND(I150*H150,2)</f>
        <v>0</v>
      </c>
      <c r="K150" s="208" t="s">
        <v>1031</v>
      </c>
      <c r="L150" s="63"/>
      <c r="M150" s="213" t="s">
        <v>50</v>
      </c>
      <c r="N150" s="214" t="s">
        <v>56</v>
      </c>
      <c r="O150" s="44"/>
      <c r="P150" s="215">
        <f>O150*H150</f>
        <v>0</v>
      </c>
      <c r="Q150" s="215">
        <v>0</v>
      </c>
      <c r="R150" s="215">
        <f>Q150*H150</f>
        <v>0</v>
      </c>
      <c r="S150" s="215">
        <v>0</v>
      </c>
      <c r="T150" s="216">
        <f>S150*H150</f>
        <v>0</v>
      </c>
      <c r="AR150" s="25" t="s">
        <v>120</v>
      </c>
      <c r="AT150" s="25" t="s">
        <v>166</v>
      </c>
      <c r="AU150" s="25" t="s">
        <v>92</v>
      </c>
      <c r="AY150" s="25" t="s">
        <v>163</v>
      </c>
      <c r="BE150" s="217">
        <f>IF(N150="základní",J150,0)</f>
        <v>0</v>
      </c>
      <c r="BF150" s="217">
        <f>IF(N150="snížená",J150,0)</f>
        <v>0</v>
      </c>
      <c r="BG150" s="217">
        <f>IF(N150="zákl. přenesená",J150,0)</f>
        <v>0</v>
      </c>
      <c r="BH150" s="217">
        <f>IF(N150="sníž. přenesená",J150,0)</f>
        <v>0</v>
      </c>
      <c r="BI150" s="217">
        <f>IF(N150="nulová",J150,0)</f>
        <v>0</v>
      </c>
      <c r="BJ150" s="25" t="s">
        <v>25</v>
      </c>
      <c r="BK150" s="217">
        <f>ROUND(I150*H150,2)</f>
        <v>0</v>
      </c>
      <c r="BL150" s="25" t="s">
        <v>120</v>
      </c>
      <c r="BM150" s="25" t="s">
        <v>1098</v>
      </c>
    </row>
    <row r="151" spans="2:65" s="1" customFormat="1" ht="40.5">
      <c r="B151" s="43"/>
      <c r="C151" s="65"/>
      <c r="D151" s="218" t="s">
        <v>172</v>
      </c>
      <c r="E151" s="65"/>
      <c r="F151" s="219" t="s">
        <v>186</v>
      </c>
      <c r="G151" s="65"/>
      <c r="H151" s="65"/>
      <c r="I151" s="174"/>
      <c r="J151" s="65"/>
      <c r="K151" s="65"/>
      <c r="L151" s="63"/>
      <c r="M151" s="220"/>
      <c r="N151" s="44"/>
      <c r="O151" s="44"/>
      <c r="P151" s="44"/>
      <c r="Q151" s="44"/>
      <c r="R151" s="44"/>
      <c r="S151" s="44"/>
      <c r="T151" s="80"/>
      <c r="AT151" s="25" t="s">
        <v>172</v>
      </c>
      <c r="AU151" s="25" t="s">
        <v>92</v>
      </c>
    </row>
    <row r="152" spans="2:65" s="12" customFormat="1" ht="13.5">
      <c r="B152" s="222"/>
      <c r="C152" s="223"/>
      <c r="D152" s="218" t="s">
        <v>176</v>
      </c>
      <c r="E152" s="224" t="s">
        <v>50</v>
      </c>
      <c r="F152" s="225" t="s">
        <v>1095</v>
      </c>
      <c r="G152" s="223"/>
      <c r="H152" s="226" t="s">
        <v>50</v>
      </c>
      <c r="I152" s="227"/>
      <c r="J152" s="223"/>
      <c r="K152" s="223"/>
      <c r="L152" s="228"/>
      <c r="M152" s="229"/>
      <c r="N152" s="230"/>
      <c r="O152" s="230"/>
      <c r="P152" s="230"/>
      <c r="Q152" s="230"/>
      <c r="R152" s="230"/>
      <c r="S152" s="230"/>
      <c r="T152" s="231"/>
      <c r="AT152" s="232" t="s">
        <v>176</v>
      </c>
      <c r="AU152" s="232" t="s">
        <v>92</v>
      </c>
      <c r="AV152" s="12" t="s">
        <v>25</v>
      </c>
      <c r="AW152" s="12" t="s">
        <v>48</v>
      </c>
      <c r="AX152" s="12" t="s">
        <v>85</v>
      </c>
      <c r="AY152" s="232" t="s">
        <v>163</v>
      </c>
    </row>
    <row r="153" spans="2:65" s="12" customFormat="1" ht="13.5">
      <c r="B153" s="222"/>
      <c r="C153" s="223"/>
      <c r="D153" s="218" t="s">
        <v>176</v>
      </c>
      <c r="E153" s="224" t="s">
        <v>50</v>
      </c>
      <c r="F153" s="225" t="s">
        <v>1096</v>
      </c>
      <c r="G153" s="223"/>
      <c r="H153" s="226" t="s">
        <v>50</v>
      </c>
      <c r="I153" s="227"/>
      <c r="J153" s="223"/>
      <c r="K153" s="223"/>
      <c r="L153" s="228"/>
      <c r="M153" s="229"/>
      <c r="N153" s="230"/>
      <c r="O153" s="230"/>
      <c r="P153" s="230"/>
      <c r="Q153" s="230"/>
      <c r="R153" s="230"/>
      <c r="S153" s="230"/>
      <c r="T153" s="231"/>
      <c r="AT153" s="232" t="s">
        <v>176</v>
      </c>
      <c r="AU153" s="232" t="s">
        <v>92</v>
      </c>
      <c r="AV153" s="12" t="s">
        <v>25</v>
      </c>
      <c r="AW153" s="12" t="s">
        <v>48</v>
      </c>
      <c r="AX153" s="12" t="s">
        <v>85</v>
      </c>
      <c r="AY153" s="232" t="s">
        <v>163</v>
      </c>
    </row>
    <row r="154" spans="2:65" s="13" customFormat="1" ht="13.5">
      <c r="B154" s="233"/>
      <c r="C154" s="234"/>
      <c r="D154" s="235" t="s">
        <v>176</v>
      </c>
      <c r="E154" s="236" t="s">
        <v>50</v>
      </c>
      <c r="F154" s="237" t="s">
        <v>1099</v>
      </c>
      <c r="G154" s="234"/>
      <c r="H154" s="238">
        <v>16845.849999999999</v>
      </c>
      <c r="I154" s="239"/>
      <c r="J154" s="234"/>
      <c r="K154" s="234"/>
      <c r="L154" s="240"/>
      <c r="M154" s="241"/>
      <c r="N154" s="242"/>
      <c r="O154" s="242"/>
      <c r="P154" s="242"/>
      <c r="Q154" s="242"/>
      <c r="R154" s="242"/>
      <c r="S154" s="242"/>
      <c r="T154" s="243"/>
      <c r="AT154" s="244" t="s">
        <v>176</v>
      </c>
      <c r="AU154" s="244" t="s">
        <v>92</v>
      </c>
      <c r="AV154" s="13" t="s">
        <v>92</v>
      </c>
      <c r="AW154" s="13" t="s">
        <v>48</v>
      </c>
      <c r="AX154" s="13" t="s">
        <v>25</v>
      </c>
      <c r="AY154" s="244" t="s">
        <v>163</v>
      </c>
    </row>
    <row r="155" spans="2:65" s="1" customFormat="1" ht="22.5" customHeight="1">
      <c r="B155" s="43"/>
      <c r="C155" s="206" t="s">
        <v>245</v>
      </c>
      <c r="D155" s="206" t="s">
        <v>166</v>
      </c>
      <c r="E155" s="207" t="s">
        <v>1100</v>
      </c>
      <c r="F155" s="208" t="s">
        <v>1101</v>
      </c>
      <c r="G155" s="209" t="s">
        <v>169</v>
      </c>
      <c r="H155" s="210">
        <v>1203.2750000000001</v>
      </c>
      <c r="I155" s="211"/>
      <c r="J155" s="212">
        <f>ROUND(I155*H155,2)</f>
        <v>0</v>
      </c>
      <c r="K155" s="208" t="s">
        <v>1031</v>
      </c>
      <c r="L155" s="63"/>
      <c r="M155" s="213" t="s">
        <v>50</v>
      </c>
      <c r="N155" s="214" t="s">
        <v>56</v>
      </c>
      <c r="O155" s="44"/>
      <c r="P155" s="215">
        <f>O155*H155</f>
        <v>0</v>
      </c>
      <c r="Q155" s="215">
        <v>0</v>
      </c>
      <c r="R155" s="215">
        <f>Q155*H155</f>
        <v>0</v>
      </c>
      <c r="S155" s="215">
        <v>0</v>
      </c>
      <c r="T155" s="216">
        <f>S155*H155</f>
        <v>0</v>
      </c>
      <c r="AR155" s="25" t="s">
        <v>120</v>
      </c>
      <c r="AT155" s="25" t="s">
        <v>166</v>
      </c>
      <c r="AU155" s="25" t="s">
        <v>92</v>
      </c>
      <c r="AY155" s="25" t="s">
        <v>163</v>
      </c>
      <c r="BE155" s="217">
        <f>IF(N155="základní",J155,0)</f>
        <v>0</v>
      </c>
      <c r="BF155" s="217">
        <f>IF(N155="snížená",J155,0)</f>
        <v>0</v>
      </c>
      <c r="BG155" s="217">
        <f>IF(N155="zákl. přenesená",J155,0)</f>
        <v>0</v>
      </c>
      <c r="BH155" s="217">
        <f>IF(N155="sníž. přenesená",J155,0)</f>
        <v>0</v>
      </c>
      <c r="BI155" s="217">
        <f>IF(N155="nulová",J155,0)</f>
        <v>0</v>
      </c>
      <c r="BJ155" s="25" t="s">
        <v>25</v>
      </c>
      <c r="BK155" s="217">
        <f>ROUND(I155*H155,2)</f>
        <v>0</v>
      </c>
      <c r="BL155" s="25" t="s">
        <v>120</v>
      </c>
      <c r="BM155" s="25" t="s">
        <v>1102</v>
      </c>
    </row>
    <row r="156" spans="2:65" s="1" customFormat="1" ht="13.5">
      <c r="B156" s="43"/>
      <c r="C156" s="65"/>
      <c r="D156" s="235" t="s">
        <v>172</v>
      </c>
      <c r="E156" s="65"/>
      <c r="F156" s="286" t="s">
        <v>1101</v>
      </c>
      <c r="G156" s="65"/>
      <c r="H156" s="65"/>
      <c r="I156" s="174"/>
      <c r="J156" s="65"/>
      <c r="K156" s="65"/>
      <c r="L156" s="63"/>
      <c r="M156" s="220"/>
      <c r="N156" s="44"/>
      <c r="O156" s="44"/>
      <c r="P156" s="44"/>
      <c r="Q156" s="44"/>
      <c r="R156" s="44"/>
      <c r="S156" s="44"/>
      <c r="T156" s="80"/>
      <c r="AT156" s="25" t="s">
        <v>172</v>
      </c>
      <c r="AU156" s="25" t="s">
        <v>92</v>
      </c>
    </row>
    <row r="157" spans="2:65" s="1" customFormat="1" ht="22.5" customHeight="1">
      <c r="B157" s="43"/>
      <c r="C157" s="206" t="s">
        <v>251</v>
      </c>
      <c r="D157" s="206" t="s">
        <v>166</v>
      </c>
      <c r="E157" s="207" t="s">
        <v>189</v>
      </c>
      <c r="F157" s="208" t="s">
        <v>190</v>
      </c>
      <c r="G157" s="209" t="s">
        <v>191</v>
      </c>
      <c r="H157" s="210">
        <v>2045.568</v>
      </c>
      <c r="I157" s="211"/>
      <c r="J157" s="212">
        <f>ROUND(I157*H157,2)</f>
        <v>0</v>
      </c>
      <c r="K157" s="208" t="s">
        <v>1031</v>
      </c>
      <c r="L157" s="63"/>
      <c r="M157" s="213" t="s">
        <v>50</v>
      </c>
      <c r="N157" s="214" t="s">
        <v>56</v>
      </c>
      <c r="O157" s="44"/>
      <c r="P157" s="215">
        <f>O157*H157</f>
        <v>0</v>
      </c>
      <c r="Q157" s="215">
        <v>0</v>
      </c>
      <c r="R157" s="215">
        <f>Q157*H157</f>
        <v>0</v>
      </c>
      <c r="S157" s="215">
        <v>0</v>
      </c>
      <c r="T157" s="216">
        <f>S157*H157</f>
        <v>0</v>
      </c>
      <c r="AR157" s="25" t="s">
        <v>120</v>
      </c>
      <c r="AT157" s="25" t="s">
        <v>166</v>
      </c>
      <c r="AU157" s="25" t="s">
        <v>92</v>
      </c>
      <c r="AY157" s="25" t="s">
        <v>163</v>
      </c>
      <c r="BE157" s="217">
        <f>IF(N157="základní",J157,0)</f>
        <v>0</v>
      </c>
      <c r="BF157" s="217">
        <f>IF(N157="snížená",J157,0)</f>
        <v>0</v>
      </c>
      <c r="BG157" s="217">
        <f>IF(N157="zákl. přenesená",J157,0)</f>
        <v>0</v>
      </c>
      <c r="BH157" s="217">
        <f>IF(N157="sníž. přenesená",J157,0)</f>
        <v>0</v>
      </c>
      <c r="BI157" s="217">
        <f>IF(N157="nulová",J157,0)</f>
        <v>0</v>
      </c>
      <c r="BJ157" s="25" t="s">
        <v>25</v>
      </c>
      <c r="BK157" s="217">
        <f>ROUND(I157*H157,2)</f>
        <v>0</v>
      </c>
      <c r="BL157" s="25" t="s">
        <v>120</v>
      </c>
      <c r="BM157" s="25" t="s">
        <v>1103</v>
      </c>
    </row>
    <row r="158" spans="2:65" s="1" customFormat="1" ht="13.5">
      <c r="B158" s="43"/>
      <c r="C158" s="65"/>
      <c r="D158" s="218" t="s">
        <v>172</v>
      </c>
      <c r="E158" s="65"/>
      <c r="F158" s="219" t="s">
        <v>1104</v>
      </c>
      <c r="G158" s="65"/>
      <c r="H158" s="65"/>
      <c r="I158" s="174"/>
      <c r="J158" s="65"/>
      <c r="K158" s="65"/>
      <c r="L158" s="63"/>
      <c r="M158" s="220"/>
      <c r="N158" s="44"/>
      <c r="O158" s="44"/>
      <c r="P158" s="44"/>
      <c r="Q158" s="44"/>
      <c r="R158" s="44"/>
      <c r="S158" s="44"/>
      <c r="T158" s="80"/>
      <c r="AT158" s="25" t="s">
        <v>172</v>
      </c>
      <c r="AU158" s="25" t="s">
        <v>92</v>
      </c>
    </row>
    <row r="159" spans="2:65" s="13" customFormat="1" ht="13.5">
      <c r="B159" s="233"/>
      <c r="C159" s="234"/>
      <c r="D159" s="235" t="s">
        <v>176</v>
      </c>
      <c r="E159" s="236" t="s">
        <v>50</v>
      </c>
      <c r="F159" s="237" t="s">
        <v>1105</v>
      </c>
      <c r="G159" s="234"/>
      <c r="H159" s="238">
        <v>2045.568</v>
      </c>
      <c r="I159" s="239"/>
      <c r="J159" s="234"/>
      <c r="K159" s="234"/>
      <c r="L159" s="240"/>
      <c r="M159" s="241"/>
      <c r="N159" s="242"/>
      <c r="O159" s="242"/>
      <c r="P159" s="242"/>
      <c r="Q159" s="242"/>
      <c r="R159" s="242"/>
      <c r="S159" s="242"/>
      <c r="T159" s="243"/>
      <c r="AT159" s="244" t="s">
        <v>176</v>
      </c>
      <c r="AU159" s="244" t="s">
        <v>92</v>
      </c>
      <c r="AV159" s="13" t="s">
        <v>92</v>
      </c>
      <c r="AW159" s="13" t="s">
        <v>48</v>
      </c>
      <c r="AX159" s="13" t="s">
        <v>25</v>
      </c>
      <c r="AY159" s="244" t="s">
        <v>163</v>
      </c>
    </row>
    <row r="160" spans="2:65" s="1" customFormat="1" ht="22.5" customHeight="1">
      <c r="B160" s="43"/>
      <c r="C160" s="206" t="s">
        <v>226</v>
      </c>
      <c r="D160" s="206" t="s">
        <v>166</v>
      </c>
      <c r="E160" s="207" t="s">
        <v>1106</v>
      </c>
      <c r="F160" s="208" t="s">
        <v>1107</v>
      </c>
      <c r="G160" s="209" t="s">
        <v>169</v>
      </c>
      <c r="H160" s="210">
        <v>453.67099999999999</v>
      </c>
      <c r="I160" s="211"/>
      <c r="J160" s="212">
        <f>ROUND(I160*H160,2)</f>
        <v>0</v>
      </c>
      <c r="K160" s="208" t="s">
        <v>1031</v>
      </c>
      <c r="L160" s="63"/>
      <c r="M160" s="213" t="s">
        <v>50</v>
      </c>
      <c r="N160" s="214" t="s">
        <v>56</v>
      </c>
      <c r="O160" s="44"/>
      <c r="P160" s="215">
        <f>O160*H160</f>
        <v>0</v>
      </c>
      <c r="Q160" s="215">
        <v>0</v>
      </c>
      <c r="R160" s="215">
        <f>Q160*H160</f>
        <v>0</v>
      </c>
      <c r="S160" s="215">
        <v>0</v>
      </c>
      <c r="T160" s="216">
        <f>S160*H160</f>
        <v>0</v>
      </c>
      <c r="AR160" s="25" t="s">
        <v>120</v>
      </c>
      <c r="AT160" s="25" t="s">
        <v>166</v>
      </c>
      <c r="AU160" s="25" t="s">
        <v>92</v>
      </c>
      <c r="AY160" s="25" t="s">
        <v>163</v>
      </c>
      <c r="BE160" s="217">
        <f>IF(N160="základní",J160,0)</f>
        <v>0</v>
      </c>
      <c r="BF160" s="217">
        <f>IF(N160="snížená",J160,0)</f>
        <v>0</v>
      </c>
      <c r="BG160" s="217">
        <f>IF(N160="zákl. přenesená",J160,0)</f>
        <v>0</v>
      </c>
      <c r="BH160" s="217">
        <f>IF(N160="sníž. přenesená",J160,0)</f>
        <v>0</v>
      </c>
      <c r="BI160" s="217">
        <f>IF(N160="nulová",J160,0)</f>
        <v>0</v>
      </c>
      <c r="BJ160" s="25" t="s">
        <v>25</v>
      </c>
      <c r="BK160" s="217">
        <f>ROUND(I160*H160,2)</f>
        <v>0</v>
      </c>
      <c r="BL160" s="25" t="s">
        <v>120</v>
      </c>
      <c r="BM160" s="25" t="s">
        <v>1108</v>
      </c>
    </row>
    <row r="161" spans="2:51" s="1" customFormat="1" ht="27">
      <c r="B161" s="43"/>
      <c r="C161" s="65"/>
      <c r="D161" s="218" t="s">
        <v>172</v>
      </c>
      <c r="E161" s="65"/>
      <c r="F161" s="219" t="s">
        <v>1109</v>
      </c>
      <c r="G161" s="65"/>
      <c r="H161" s="65"/>
      <c r="I161" s="174"/>
      <c r="J161" s="65"/>
      <c r="K161" s="65"/>
      <c r="L161" s="63"/>
      <c r="M161" s="220"/>
      <c r="N161" s="44"/>
      <c r="O161" s="44"/>
      <c r="P161" s="44"/>
      <c r="Q161" s="44"/>
      <c r="R161" s="44"/>
      <c r="S161" s="44"/>
      <c r="T161" s="80"/>
      <c r="AT161" s="25" t="s">
        <v>172</v>
      </c>
      <c r="AU161" s="25" t="s">
        <v>92</v>
      </c>
    </row>
    <row r="162" spans="2:51" s="12" customFormat="1" ht="13.5">
      <c r="B162" s="222"/>
      <c r="C162" s="223"/>
      <c r="D162" s="218" t="s">
        <v>176</v>
      </c>
      <c r="E162" s="224" t="s">
        <v>50</v>
      </c>
      <c r="F162" s="225" t="s">
        <v>1110</v>
      </c>
      <c r="G162" s="223"/>
      <c r="H162" s="226" t="s">
        <v>50</v>
      </c>
      <c r="I162" s="227"/>
      <c r="J162" s="223"/>
      <c r="K162" s="223"/>
      <c r="L162" s="228"/>
      <c r="M162" s="229"/>
      <c r="N162" s="230"/>
      <c r="O162" s="230"/>
      <c r="P162" s="230"/>
      <c r="Q162" s="230"/>
      <c r="R162" s="230"/>
      <c r="S162" s="230"/>
      <c r="T162" s="231"/>
      <c r="AT162" s="232" t="s">
        <v>176</v>
      </c>
      <c r="AU162" s="232" t="s">
        <v>92</v>
      </c>
      <c r="AV162" s="12" t="s">
        <v>25</v>
      </c>
      <c r="AW162" s="12" t="s">
        <v>48</v>
      </c>
      <c r="AX162" s="12" t="s">
        <v>85</v>
      </c>
      <c r="AY162" s="232" t="s">
        <v>163</v>
      </c>
    </row>
    <row r="163" spans="2:51" s="13" customFormat="1" ht="13.5">
      <c r="B163" s="233"/>
      <c r="C163" s="234"/>
      <c r="D163" s="218" t="s">
        <v>176</v>
      </c>
      <c r="E163" s="245" t="s">
        <v>50</v>
      </c>
      <c r="F163" s="246" t="s">
        <v>1111</v>
      </c>
      <c r="G163" s="234"/>
      <c r="H163" s="247">
        <v>589.63699999999994</v>
      </c>
      <c r="I163" s="239"/>
      <c r="J163" s="234"/>
      <c r="K163" s="234"/>
      <c r="L163" s="240"/>
      <c r="M163" s="241"/>
      <c r="N163" s="242"/>
      <c r="O163" s="242"/>
      <c r="P163" s="242"/>
      <c r="Q163" s="242"/>
      <c r="R163" s="242"/>
      <c r="S163" s="242"/>
      <c r="T163" s="243"/>
      <c r="AT163" s="244" t="s">
        <v>176</v>
      </c>
      <c r="AU163" s="244" t="s">
        <v>92</v>
      </c>
      <c r="AV163" s="13" t="s">
        <v>92</v>
      </c>
      <c r="AW163" s="13" t="s">
        <v>48</v>
      </c>
      <c r="AX163" s="13" t="s">
        <v>85</v>
      </c>
      <c r="AY163" s="244" t="s">
        <v>163</v>
      </c>
    </row>
    <row r="164" spans="2:51" s="12" customFormat="1" ht="13.5">
      <c r="B164" s="222"/>
      <c r="C164" s="223"/>
      <c r="D164" s="218" t="s">
        <v>176</v>
      </c>
      <c r="E164" s="224" t="s">
        <v>50</v>
      </c>
      <c r="F164" s="225" t="s">
        <v>1112</v>
      </c>
      <c r="G164" s="223"/>
      <c r="H164" s="226" t="s">
        <v>50</v>
      </c>
      <c r="I164" s="227"/>
      <c r="J164" s="223"/>
      <c r="K164" s="223"/>
      <c r="L164" s="228"/>
      <c r="M164" s="229"/>
      <c r="N164" s="230"/>
      <c r="O164" s="230"/>
      <c r="P164" s="230"/>
      <c r="Q164" s="230"/>
      <c r="R164" s="230"/>
      <c r="S164" s="230"/>
      <c r="T164" s="231"/>
      <c r="AT164" s="232" t="s">
        <v>176</v>
      </c>
      <c r="AU164" s="232" t="s">
        <v>92</v>
      </c>
      <c r="AV164" s="12" t="s">
        <v>25</v>
      </c>
      <c r="AW164" s="12" t="s">
        <v>48</v>
      </c>
      <c r="AX164" s="12" t="s">
        <v>85</v>
      </c>
      <c r="AY164" s="232" t="s">
        <v>163</v>
      </c>
    </row>
    <row r="165" spans="2:51" s="12" customFormat="1" ht="13.5">
      <c r="B165" s="222"/>
      <c r="C165" s="223"/>
      <c r="D165" s="218" t="s">
        <v>176</v>
      </c>
      <c r="E165" s="224" t="s">
        <v>50</v>
      </c>
      <c r="F165" s="225" t="s">
        <v>1113</v>
      </c>
      <c r="G165" s="223"/>
      <c r="H165" s="226" t="s">
        <v>50</v>
      </c>
      <c r="I165" s="227"/>
      <c r="J165" s="223"/>
      <c r="K165" s="223"/>
      <c r="L165" s="228"/>
      <c r="M165" s="229"/>
      <c r="N165" s="230"/>
      <c r="O165" s="230"/>
      <c r="P165" s="230"/>
      <c r="Q165" s="230"/>
      <c r="R165" s="230"/>
      <c r="S165" s="230"/>
      <c r="T165" s="231"/>
      <c r="AT165" s="232" t="s">
        <v>176</v>
      </c>
      <c r="AU165" s="232" t="s">
        <v>92</v>
      </c>
      <c r="AV165" s="12" t="s">
        <v>25</v>
      </c>
      <c r="AW165" s="12" t="s">
        <v>48</v>
      </c>
      <c r="AX165" s="12" t="s">
        <v>85</v>
      </c>
      <c r="AY165" s="232" t="s">
        <v>163</v>
      </c>
    </row>
    <row r="166" spans="2:51" s="13" customFormat="1" ht="13.5">
      <c r="B166" s="233"/>
      <c r="C166" s="234"/>
      <c r="D166" s="218" t="s">
        <v>176</v>
      </c>
      <c r="E166" s="245" t="s">
        <v>50</v>
      </c>
      <c r="F166" s="246" t="s">
        <v>1114</v>
      </c>
      <c r="G166" s="234"/>
      <c r="H166" s="247">
        <v>-29.675000000000001</v>
      </c>
      <c r="I166" s="239"/>
      <c r="J166" s="234"/>
      <c r="K166" s="234"/>
      <c r="L166" s="240"/>
      <c r="M166" s="241"/>
      <c r="N166" s="242"/>
      <c r="O166" s="242"/>
      <c r="P166" s="242"/>
      <c r="Q166" s="242"/>
      <c r="R166" s="242"/>
      <c r="S166" s="242"/>
      <c r="T166" s="243"/>
      <c r="AT166" s="244" t="s">
        <v>176</v>
      </c>
      <c r="AU166" s="244" t="s">
        <v>92</v>
      </c>
      <c r="AV166" s="13" t="s">
        <v>92</v>
      </c>
      <c r="AW166" s="13" t="s">
        <v>48</v>
      </c>
      <c r="AX166" s="13" t="s">
        <v>85</v>
      </c>
      <c r="AY166" s="244" t="s">
        <v>163</v>
      </c>
    </row>
    <row r="167" spans="2:51" s="12" customFormat="1" ht="13.5">
      <c r="B167" s="222"/>
      <c r="C167" s="223"/>
      <c r="D167" s="218" t="s">
        <v>176</v>
      </c>
      <c r="E167" s="224" t="s">
        <v>50</v>
      </c>
      <c r="F167" s="225" t="s">
        <v>1067</v>
      </c>
      <c r="G167" s="223"/>
      <c r="H167" s="226" t="s">
        <v>50</v>
      </c>
      <c r="I167" s="227"/>
      <c r="J167" s="223"/>
      <c r="K167" s="223"/>
      <c r="L167" s="228"/>
      <c r="M167" s="229"/>
      <c r="N167" s="230"/>
      <c r="O167" s="230"/>
      <c r="P167" s="230"/>
      <c r="Q167" s="230"/>
      <c r="R167" s="230"/>
      <c r="S167" s="230"/>
      <c r="T167" s="231"/>
      <c r="AT167" s="232" t="s">
        <v>176</v>
      </c>
      <c r="AU167" s="232" t="s">
        <v>92</v>
      </c>
      <c r="AV167" s="12" t="s">
        <v>25</v>
      </c>
      <c r="AW167" s="12" t="s">
        <v>48</v>
      </c>
      <c r="AX167" s="12" t="s">
        <v>85</v>
      </c>
      <c r="AY167" s="232" t="s">
        <v>163</v>
      </c>
    </row>
    <row r="168" spans="2:51" s="13" customFormat="1" ht="13.5">
      <c r="B168" s="233"/>
      <c r="C168" s="234"/>
      <c r="D168" s="218" t="s">
        <v>176</v>
      </c>
      <c r="E168" s="245" t="s">
        <v>50</v>
      </c>
      <c r="F168" s="246" t="s">
        <v>1115</v>
      </c>
      <c r="G168" s="234"/>
      <c r="H168" s="247">
        <v>-22.751000000000001</v>
      </c>
      <c r="I168" s="239"/>
      <c r="J168" s="234"/>
      <c r="K168" s="234"/>
      <c r="L168" s="240"/>
      <c r="M168" s="241"/>
      <c r="N168" s="242"/>
      <c r="O168" s="242"/>
      <c r="P168" s="242"/>
      <c r="Q168" s="242"/>
      <c r="R168" s="242"/>
      <c r="S168" s="242"/>
      <c r="T168" s="243"/>
      <c r="AT168" s="244" t="s">
        <v>176</v>
      </c>
      <c r="AU168" s="244" t="s">
        <v>92</v>
      </c>
      <c r="AV168" s="13" t="s">
        <v>92</v>
      </c>
      <c r="AW168" s="13" t="s">
        <v>48</v>
      </c>
      <c r="AX168" s="13" t="s">
        <v>85</v>
      </c>
      <c r="AY168" s="244" t="s">
        <v>163</v>
      </c>
    </row>
    <row r="169" spans="2:51" s="12" customFormat="1" ht="13.5">
      <c r="B169" s="222"/>
      <c r="C169" s="223"/>
      <c r="D169" s="218" t="s">
        <v>176</v>
      </c>
      <c r="E169" s="224" t="s">
        <v>50</v>
      </c>
      <c r="F169" s="225" t="s">
        <v>1116</v>
      </c>
      <c r="G169" s="223"/>
      <c r="H169" s="226" t="s">
        <v>50</v>
      </c>
      <c r="I169" s="227"/>
      <c r="J169" s="223"/>
      <c r="K169" s="223"/>
      <c r="L169" s="228"/>
      <c r="M169" s="229"/>
      <c r="N169" s="230"/>
      <c r="O169" s="230"/>
      <c r="P169" s="230"/>
      <c r="Q169" s="230"/>
      <c r="R169" s="230"/>
      <c r="S169" s="230"/>
      <c r="T169" s="231"/>
      <c r="AT169" s="232" t="s">
        <v>176</v>
      </c>
      <c r="AU169" s="232" t="s">
        <v>92</v>
      </c>
      <c r="AV169" s="12" t="s">
        <v>25</v>
      </c>
      <c r="AW169" s="12" t="s">
        <v>48</v>
      </c>
      <c r="AX169" s="12" t="s">
        <v>85</v>
      </c>
      <c r="AY169" s="232" t="s">
        <v>163</v>
      </c>
    </row>
    <row r="170" spans="2:51" s="13" customFormat="1" ht="13.5">
      <c r="B170" s="233"/>
      <c r="C170" s="234"/>
      <c r="D170" s="218" t="s">
        <v>176</v>
      </c>
      <c r="E170" s="245" t="s">
        <v>50</v>
      </c>
      <c r="F170" s="246" t="s">
        <v>1117</v>
      </c>
      <c r="G170" s="234"/>
      <c r="H170" s="247">
        <v>-3.5369999999999999</v>
      </c>
      <c r="I170" s="239"/>
      <c r="J170" s="234"/>
      <c r="K170" s="234"/>
      <c r="L170" s="240"/>
      <c r="M170" s="241"/>
      <c r="N170" s="242"/>
      <c r="O170" s="242"/>
      <c r="P170" s="242"/>
      <c r="Q170" s="242"/>
      <c r="R170" s="242"/>
      <c r="S170" s="242"/>
      <c r="T170" s="243"/>
      <c r="AT170" s="244" t="s">
        <v>176</v>
      </c>
      <c r="AU170" s="244" t="s">
        <v>92</v>
      </c>
      <c r="AV170" s="13" t="s">
        <v>92</v>
      </c>
      <c r="AW170" s="13" t="s">
        <v>48</v>
      </c>
      <c r="AX170" s="13" t="s">
        <v>85</v>
      </c>
      <c r="AY170" s="244" t="s">
        <v>163</v>
      </c>
    </row>
    <row r="171" spans="2:51" s="12" customFormat="1" ht="13.5">
      <c r="B171" s="222"/>
      <c r="C171" s="223"/>
      <c r="D171" s="218" t="s">
        <v>176</v>
      </c>
      <c r="E171" s="224" t="s">
        <v>50</v>
      </c>
      <c r="F171" s="225" t="s">
        <v>1071</v>
      </c>
      <c r="G171" s="223"/>
      <c r="H171" s="226" t="s">
        <v>50</v>
      </c>
      <c r="I171" s="227"/>
      <c r="J171" s="223"/>
      <c r="K171" s="223"/>
      <c r="L171" s="228"/>
      <c r="M171" s="229"/>
      <c r="N171" s="230"/>
      <c r="O171" s="230"/>
      <c r="P171" s="230"/>
      <c r="Q171" s="230"/>
      <c r="R171" s="230"/>
      <c r="S171" s="230"/>
      <c r="T171" s="231"/>
      <c r="AT171" s="232" t="s">
        <v>176</v>
      </c>
      <c r="AU171" s="232" t="s">
        <v>92</v>
      </c>
      <c r="AV171" s="12" t="s">
        <v>25</v>
      </c>
      <c r="AW171" s="12" t="s">
        <v>48</v>
      </c>
      <c r="AX171" s="12" t="s">
        <v>85</v>
      </c>
      <c r="AY171" s="232" t="s">
        <v>163</v>
      </c>
    </row>
    <row r="172" spans="2:51" s="12" customFormat="1" ht="13.5">
      <c r="B172" s="222"/>
      <c r="C172" s="223"/>
      <c r="D172" s="218" t="s">
        <v>176</v>
      </c>
      <c r="E172" s="224" t="s">
        <v>50</v>
      </c>
      <c r="F172" s="225" t="s">
        <v>1118</v>
      </c>
      <c r="G172" s="223"/>
      <c r="H172" s="226" t="s">
        <v>50</v>
      </c>
      <c r="I172" s="227"/>
      <c r="J172" s="223"/>
      <c r="K172" s="223"/>
      <c r="L172" s="228"/>
      <c r="M172" s="229"/>
      <c r="N172" s="230"/>
      <c r="O172" s="230"/>
      <c r="P172" s="230"/>
      <c r="Q172" s="230"/>
      <c r="R172" s="230"/>
      <c r="S172" s="230"/>
      <c r="T172" s="231"/>
      <c r="AT172" s="232" t="s">
        <v>176</v>
      </c>
      <c r="AU172" s="232" t="s">
        <v>92</v>
      </c>
      <c r="AV172" s="12" t="s">
        <v>25</v>
      </c>
      <c r="AW172" s="12" t="s">
        <v>48</v>
      </c>
      <c r="AX172" s="12" t="s">
        <v>85</v>
      </c>
      <c r="AY172" s="232" t="s">
        <v>163</v>
      </c>
    </row>
    <row r="173" spans="2:51" s="13" customFormat="1" ht="13.5">
      <c r="B173" s="233"/>
      <c r="C173" s="234"/>
      <c r="D173" s="218" t="s">
        <v>176</v>
      </c>
      <c r="E173" s="245" t="s">
        <v>50</v>
      </c>
      <c r="F173" s="246" t="s">
        <v>1119</v>
      </c>
      <c r="G173" s="234"/>
      <c r="H173" s="247">
        <v>-1.496</v>
      </c>
      <c r="I173" s="239"/>
      <c r="J173" s="234"/>
      <c r="K173" s="234"/>
      <c r="L173" s="240"/>
      <c r="M173" s="241"/>
      <c r="N173" s="242"/>
      <c r="O173" s="242"/>
      <c r="P173" s="242"/>
      <c r="Q173" s="242"/>
      <c r="R173" s="242"/>
      <c r="S173" s="242"/>
      <c r="T173" s="243"/>
      <c r="AT173" s="244" t="s">
        <v>176</v>
      </c>
      <c r="AU173" s="244" t="s">
        <v>92</v>
      </c>
      <c r="AV173" s="13" t="s">
        <v>92</v>
      </c>
      <c r="AW173" s="13" t="s">
        <v>48</v>
      </c>
      <c r="AX173" s="13" t="s">
        <v>85</v>
      </c>
      <c r="AY173" s="244" t="s">
        <v>163</v>
      </c>
    </row>
    <row r="174" spans="2:51" s="12" customFormat="1" ht="13.5">
      <c r="B174" s="222"/>
      <c r="C174" s="223"/>
      <c r="D174" s="218" t="s">
        <v>176</v>
      </c>
      <c r="E174" s="224" t="s">
        <v>50</v>
      </c>
      <c r="F174" s="225" t="s">
        <v>1116</v>
      </c>
      <c r="G174" s="223"/>
      <c r="H174" s="226" t="s">
        <v>50</v>
      </c>
      <c r="I174" s="227"/>
      <c r="J174" s="223"/>
      <c r="K174" s="223"/>
      <c r="L174" s="228"/>
      <c r="M174" s="229"/>
      <c r="N174" s="230"/>
      <c r="O174" s="230"/>
      <c r="P174" s="230"/>
      <c r="Q174" s="230"/>
      <c r="R174" s="230"/>
      <c r="S174" s="230"/>
      <c r="T174" s="231"/>
      <c r="AT174" s="232" t="s">
        <v>176</v>
      </c>
      <c r="AU174" s="232" t="s">
        <v>92</v>
      </c>
      <c r="AV174" s="12" t="s">
        <v>25</v>
      </c>
      <c r="AW174" s="12" t="s">
        <v>48</v>
      </c>
      <c r="AX174" s="12" t="s">
        <v>85</v>
      </c>
      <c r="AY174" s="232" t="s">
        <v>163</v>
      </c>
    </row>
    <row r="175" spans="2:51" s="13" customFormat="1" ht="13.5">
      <c r="B175" s="233"/>
      <c r="C175" s="234"/>
      <c r="D175" s="218" t="s">
        <v>176</v>
      </c>
      <c r="E175" s="245" t="s">
        <v>50</v>
      </c>
      <c r="F175" s="246" t="s">
        <v>1120</v>
      </c>
      <c r="G175" s="234"/>
      <c r="H175" s="247">
        <v>-33.817999999999998</v>
      </c>
      <c r="I175" s="239"/>
      <c r="J175" s="234"/>
      <c r="K175" s="234"/>
      <c r="L175" s="240"/>
      <c r="M175" s="241"/>
      <c r="N175" s="242"/>
      <c r="O175" s="242"/>
      <c r="P175" s="242"/>
      <c r="Q175" s="242"/>
      <c r="R175" s="242"/>
      <c r="S175" s="242"/>
      <c r="T175" s="243"/>
      <c r="AT175" s="244" t="s">
        <v>176</v>
      </c>
      <c r="AU175" s="244" t="s">
        <v>92</v>
      </c>
      <c r="AV175" s="13" t="s">
        <v>92</v>
      </c>
      <c r="AW175" s="13" t="s">
        <v>48</v>
      </c>
      <c r="AX175" s="13" t="s">
        <v>85</v>
      </c>
      <c r="AY175" s="244" t="s">
        <v>163</v>
      </c>
    </row>
    <row r="176" spans="2:51" s="12" customFormat="1" ht="13.5">
      <c r="B176" s="222"/>
      <c r="C176" s="223"/>
      <c r="D176" s="218" t="s">
        <v>176</v>
      </c>
      <c r="E176" s="224" t="s">
        <v>50</v>
      </c>
      <c r="F176" s="225" t="s">
        <v>1121</v>
      </c>
      <c r="G176" s="223"/>
      <c r="H176" s="226" t="s">
        <v>50</v>
      </c>
      <c r="I176" s="227"/>
      <c r="J176" s="223"/>
      <c r="K176" s="223"/>
      <c r="L176" s="228"/>
      <c r="M176" s="229"/>
      <c r="N176" s="230"/>
      <c r="O176" s="230"/>
      <c r="P176" s="230"/>
      <c r="Q176" s="230"/>
      <c r="R176" s="230"/>
      <c r="S176" s="230"/>
      <c r="T176" s="231"/>
      <c r="AT176" s="232" t="s">
        <v>176</v>
      </c>
      <c r="AU176" s="232" t="s">
        <v>92</v>
      </c>
      <c r="AV176" s="12" t="s">
        <v>25</v>
      </c>
      <c r="AW176" s="12" t="s">
        <v>48</v>
      </c>
      <c r="AX176" s="12" t="s">
        <v>85</v>
      </c>
      <c r="AY176" s="232" t="s">
        <v>163</v>
      </c>
    </row>
    <row r="177" spans="2:65" s="13" customFormat="1" ht="13.5">
      <c r="B177" s="233"/>
      <c r="C177" s="234"/>
      <c r="D177" s="218" t="s">
        <v>176</v>
      </c>
      <c r="E177" s="245" t="s">
        <v>50</v>
      </c>
      <c r="F177" s="246" t="s">
        <v>1122</v>
      </c>
      <c r="G177" s="234"/>
      <c r="H177" s="247">
        <v>-1.323</v>
      </c>
      <c r="I177" s="239"/>
      <c r="J177" s="234"/>
      <c r="K177" s="234"/>
      <c r="L177" s="240"/>
      <c r="M177" s="241"/>
      <c r="N177" s="242"/>
      <c r="O177" s="242"/>
      <c r="P177" s="242"/>
      <c r="Q177" s="242"/>
      <c r="R177" s="242"/>
      <c r="S177" s="242"/>
      <c r="T177" s="243"/>
      <c r="AT177" s="244" t="s">
        <v>176</v>
      </c>
      <c r="AU177" s="244" t="s">
        <v>92</v>
      </c>
      <c r="AV177" s="13" t="s">
        <v>92</v>
      </c>
      <c r="AW177" s="13" t="s">
        <v>48</v>
      </c>
      <c r="AX177" s="13" t="s">
        <v>85</v>
      </c>
      <c r="AY177" s="244" t="s">
        <v>163</v>
      </c>
    </row>
    <row r="178" spans="2:65" s="12" customFormat="1" ht="13.5">
      <c r="B178" s="222"/>
      <c r="C178" s="223"/>
      <c r="D178" s="218" t="s">
        <v>176</v>
      </c>
      <c r="E178" s="224" t="s">
        <v>50</v>
      </c>
      <c r="F178" s="225" t="s">
        <v>1123</v>
      </c>
      <c r="G178" s="223"/>
      <c r="H178" s="226" t="s">
        <v>50</v>
      </c>
      <c r="I178" s="227"/>
      <c r="J178" s="223"/>
      <c r="K178" s="223"/>
      <c r="L178" s="228"/>
      <c r="M178" s="229"/>
      <c r="N178" s="230"/>
      <c r="O178" s="230"/>
      <c r="P178" s="230"/>
      <c r="Q178" s="230"/>
      <c r="R178" s="230"/>
      <c r="S178" s="230"/>
      <c r="T178" s="231"/>
      <c r="AT178" s="232" t="s">
        <v>176</v>
      </c>
      <c r="AU178" s="232" t="s">
        <v>92</v>
      </c>
      <c r="AV178" s="12" t="s">
        <v>25</v>
      </c>
      <c r="AW178" s="12" t="s">
        <v>48</v>
      </c>
      <c r="AX178" s="12" t="s">
        <v>85</v>
      </c>
      <c r="AY178" s="232" t="s">
        <v>163</v>
      </c>
    </row>
    <row r="179" spans="2:65" s="13" customFormat="1" ht="13.5">
      <c r="B179" s="233"/>
      <c r="C179" s="234"/>
      <c r="D179" s="218" t="s">
        <v>176</v>
      </c>
      <c r="E179" s="245" t="s">
        <v>50</v>
      </c>
      <c r="F179" s="246" t="s">
        <v>1124</v>
      </c>
      <c r="G179" s="234"/>
      <c r="H179" s="247">
        <v>-43.366</v>
      </c>
      <c r="I179" s="239"/>
      <c r="J179" s="234"/>
      <c r="K179" s="234"/>
      <c r="L179" s="240"/>
      <c r="M179" s="241"/>
      <c r="N179" s="242"/>
      <c r="O179" s="242"/>
      <c r="P179" s="242"/>
      <c r="Q179" s="242"/>
      <c r="R179" s="242"/>
      <c r="S179" s="242"/>
      <c r="T179" s="243"/>
      <c r="AT179" s="244" t="s">
        <v>176</v>
      </c>
      <c r="AU179" s="244" t="s">
        <v>92</v>
      </c>
      <c r="AV179" s="13" t="s">
        <v>92</v>
      </c>
      <c r="AW179" s="13" t="s">
        <v>48</v>
      </c>
      <c r="AX179" s="13" t="s">
        <v>85</v>
      </c>
      <c r="AY179" s="244" t="s">
        <v>163</v>
      </c>
    </row>
    <row r="180" spans="2:65" s="15" customFormat="1" ht="13.5">
      <c r="B180" s="275"/>
      <c r="C180" s="276"/>
      <c r="D180" s="235" t="s">
        <v>176</v>
      </c>
      <c r="E180" s="277" t="s">
        <v>50</v>
      </c>
      <c r="F180" s="278" t="s">
        <v>1078</v>
      </c>
      <c r="G180" s="276"/>
      <c r="H180" s="279">
        <v>453.67099999999999</v>
      </c>
      <c r="I180" s="280"/>
      <c r="J180" s="276"/>
      <c r="K180" s="276"/>
      <c r="L180" s="281"/>
      <c r="M180" s="282"/>
      <c r="N180" s="283"/>
      <c r="O180" s="283"/>
      <c r="P180" s="283"/>
      <c r="Q180" s="283"/>
      <c r="R180" s="283"/>
      <c r="S180" s="283"/>
      <c r="T180" s="284"/>
      <c r="AT180" s="285" t="s">
        <v>176</v>
      </c>
      <c r="AU180" s="285" t="s">
        <v>92</v>
      </c>
      <c r="AV180" s="15" t="s">
        <v>120</v>
      </c>
      <c r="AW180" s="15" t="s">
        <v>48</v>
      </c>
      <c r="AX180" s="15" t="s">
        <v>25</v>
      </c>
      <c r="AY180" s="285" t="s">
        <v>163</v>
      </c>
    </row>
    <row r="181" spans="2:65" s="1" customFormat="1" ht="22.5" customHeight="1">
      <c r="B181" s="43"/>
      <c r="C181" s="248" t="s">
        <v>10</v>
      </c>
      <c r="D181" s="248" t="s">
        <v>239</v>
      </c>
      <c r="E181" s="249" t="s">
        <v>1125</v>
      </c>
      <c r="F181" s="250" t="s">
        <v>1126</v>
      </c>
      <c r="G181" s="251" t="s">
        <v>191</v>
      </c>
      <c r="H181" s="252">
        <v>907.34199999999998</v>
      </c>
      <c r="I181" s="253"/>
      <c r="J181" s="254">
        <f>ROUND(I181*H181,2)</f>
        <v>0</v>
      </c>
      <c r="K181" s="250" t="s">
        <v>1031</v>
      </c>
      <c r="L181" s="255"/>
      <c r="M181" s="256" t="s">
        <v>50</v>
      </c>
      <c r="N181" s="257" t="s">
        <v>56</v>
      </c>
      <c r="O181" s="44"/>
      <c r="P181" s="215">
        <f>O181*H181</f>
        <v>0</v>
      </c>
      <c r="Q181" s="215">
        <v>1</v>
      </c>
      <c r="R181" s="215">
        <f>Q181*H181</f>
        <v>907.34199999999998</v>
      </c>
      <c r="S181" s="215">
        <v>0</v>
      </c>
      <c r="T181" s="216">
        <f>S181*H181</f>
        <v>0</v>
      </c>
      <c r="AR181" s="25" t="s">
        <v>218</v>
      </c>
      <c r="AT181" s="25" t="s">
        <v>239</v>
      </c>
      <c r="AU181" s="25" t="s">
        <v>92</v>
      </c>
      <c r="AY181" s="25" t="s">
        <v>163</v>
      </c>
      <c r="BE181" s="217">
        <f>IF(N181="základní",J181,0)</f>
        <v>0</v>
      </c>
      <c r="BF181" s="217">
        <f>IF(N181="snížená",J181,0)</f>
        <v>0</v>
      </c>
      <c r="BG181" s="217">
        <f>IF(N181="zákl. přenesená",J181,0)</f>
        <v>0</v>
      </c>
      <c r="BH181" s="217">
        <f>IF(N181="sníž. přenesená",J181,0)</f>
        <v>0</v>
      </c>
      <c r="BI181" s="217">
        <f>IF(N181="nulová",J181,0)</f>
        <v>0</v>
      </c>
      <c r="BJ181" s="25" t="s">
        <v>25</v>
      </c>
      <c r="BK181" s="217">
        <f>ROUND(I181*H181,2)</f>
        <v>0</v>
      </c>
      <c r="BL181" s="25" t="s">
        <v>120</v>
      </c>
      <c r="BM181" s="25" t="s">
        <v>1127</v>
      </c>
    </row>
    <row r="182" spans="2:65" s="1" customFormat="1" ht="13.5">
      <c r="B182" s="43"/>
      <c r="C182" s="65"/>
      <c r="D182" s="218" t="s">
        <v>172</v>
      </c>
      <c r="E182" s="65"/>
      <c r="F182" s="219" t="s">
        <v>1126</v>
      </c>
      <c r="G182" s="65"/>
      <c r="H182" s="65"/>
      <c r="I182" s="174"/>
      <c r="J182" s="65"/>
      <c r="K182" s="65"/>
      <c r="L182" s="63"/>
      <c r="M182" s="220"/>
      <c r="N182" s="44"/>
      <c r="O182" s="44"/>
      <c r="P182" s="44"/>
      <c r="Q182" s="44"/>
      <c r="R182" s="44"/>
      <c r="S182" s="44"/>
      <c r="T182" s="80"/>
      <c r="AT182" s="25" t="s">
        <v>172</v>
      </c>
      <c r="AU182" s="25" t="s">
        <v>92</v>
      </c>
    </row>
    <row r="183" spans="2:65" s="1" customFormat="1" ht="27">
      <c r="B183" s="43"/>
      <c r="C183" s="65"/>
      <c r="D183" s="218" t="s">
        <v>1128</v>
      </c>
      <c r="E183" s="65"/>
      <c r="F183" s="221" t="s">
        <v>1129</v>
      </c>
      <c r="G183" s="65"/>
      <c r="H183" s="65"/>
      <c r="I183" s="174"/>
      <c r="J183" s="65"/>
      <c r="K183" s="65"/>
      <c r="L183" s="63"/>
      <c r="M183" s="220"/>
      <c r="N183" s="44"/>
      <c r="O183" s="44"/>
      <c r="P183" s="44"/>
      <c r="Q183" s="44"/>
      <c r="R183" s="44"/>
      <c r="S183" s="44"/>
      <c r="T183" s="80"/>
      <c r="AT183" s="25" t="s">
        <v>1128</v>
      </c>
      <c r="AU183" s="25" t="s">
        <v>92</v>
      </c>
    </row>
    <row r="184" spans="2:65" s="13" customFormat="1" ht="13.5">
      <c r="B184" s="233"/>
      <c r="C184" s="234"/>
      <c r="D184" s="235" t="s">
        <v>176</v>
      </c>
      <c r="E184" s="236" t="s">
        <v>50</v>
      </c>
      <c r="F184" s="237" t="s">
        <v>1130</v>
      </c>
      <c r="G184" s="234"/>
      <c r="H184" s="238">
        <v>907.34199999999998</v>
      </c>
      <c r="I184" s="239"/>
      <c r="J184" s="234"/>
      <c r="K184" s="234"/>
      <c r="L184" s="240"/>
      <c r="M184" s="241"/>
      <c r="N184" s="242"/>
      <c r="O184" s="242"/>
      <c r="P184" s="242"/>
      <c r="Q184" s="242"/>
      <c r="R184" s="242"/>
      <c r="S184" s="242"/>
      <c r="T184" s="243"/>
      <c r="AT184" s="244" t="s">
        <v>176</v>
      </c>
      <c r="AU184" s="244" t="s">
        <v>92</v>
      </c>
      <c r="AV184" s="13" t="s">
        <v>92</v>
      </c>
      <c r="AW184" s="13" t="s">
        <v>48</v>
      </c>
      <c r="AX184" s="13" t="s">
        <v>25</v>
      </c>
      <c r="AY184" s="244" t="s">
        <v>163</v>
      </c>
    </row>
    <row r="185" spans="2:65" s="1" customFormat="1" ht="22.5" customHeight="1">
      <c r="B185" s="43"/>
      <c r="C185" s="206" t="s">
        <v>269</v>
      </c>
      <c r="D185" s="206" t="s">
        <v>166</v>
      </c>
      <c r="E185" s="207" t="s">
        <v>1131</v>
      </c>
      <c r="F185" s="208" t="s">
        <v>1132</v>
      </c>
      <c r="G185" s="209" t="s">
        <v>169</v>
      </c>
      <c r="H185" s="210">
        <v>438.74599999999998</v>
      </c>
      <c r="I185" s="211"/>
      <c r="J185" s="212">
        <f>ROUND(I185*H185,2)</f>
        <v>0</v>
      </c>
      <c r="K185" s="208" t="s">
        <v>1031</v>
      </c>
      <c r="L185" s="63"/>
      <c r="M185" s="213" t="s">
        <v>50</v>
      </c>
      <c r="N185" s="214" t="s">
        <v>56</v>
      </c>
      <c r="O185" s="44"/>
      <c r="P185" s="215">
        <f>O185*H185</f>
        <v>0</v>
      </c>
      <c r="Q185" s="215">
        <v>0</v>
      </c>
      <c r="R185" s="215">
        <f>Q185*H185</f>
        <v>0</v>
      </c>
      <c r="S185" s="215">
        <v>0</v>
      </c>
      <c r="T185" s="216">
        <f>S185*H185</f>
        <v>0</v>
      </c>
      <c r="AR185" s="25" t="s">
        <v>120</v>
      </c>
      <c r="AT185" s="25" t="s">
        <v>166</v>
      </c>
      <c r="AU185" s="25" t="s">
        <v>92</v>
      </c>
      <c r="AY185" s="25" t="s">
        <v>163</v>
      </c>
      <c r="BE185" s="217">
        <f>IF(N185="základní",J185,0)</f>
        <v>0</v>
      </c>
      <c r="BF185" s="217">
        <f>IF(N185="snížená",J185,0)</f>
        <v>0</v>
      </c>
      <c r="BG185" s="217">
        <f>IF(N185="zákl. přenesená",J185,0)</f>
        <v>0</v>
      </c>
      <c r="BH185" s="217">
        <f>IF(N185="sníž. přenesená",J185,0)</f>
        <v>0</v>
      </c>
      <c r="BI185" s="217">
        <f>IF(N185="nulová",J185,0)</f>
        <v>0</v>
      </c>
      <c r="BJ185" s="25" t="s">
        <v>25</v>
      </c>
      <c r="BK185" s="217">
        <f>ROUND(I185*H185,2)</f>
        <v>0</v>
      </c>
      <c r="BL185" s="25" t="s">
        <v>120</v>
      </c>
      <c r="BM185" s="25" t="s">
        <v>1133</v>
      </c>
    </row>
    <row r="186" spans="2:65" s="1" customFormat="1" ht="40.5">
      <c r="B186" s="43"/>
      <c r="C186" s="65"/>
      <c r="D186" s="218" t="s">
        <v>172</v>
      </c>
      <c r="E186" s="65"/>
      <c r="F186" s="219" t="s">
        <v>1134</v>
      </c>
      <c r="G186" s="65"/>
      <c r="H186" s="65"/>
      <c r="I186" s="174"/>
      <c r="J186" s="65"/>
      <c r="K186" s="65"/>
      <c r="L186" s="63"/>
      <c r="M186" s="220"/>
      <c r="N186" s="44"/>
      <c r="O186" s="44"/>
      <c r="P186" s="44"/>
      <c r="Q186" s="44"/>
      <c r="R186" s="44"/>
      <c r="S186" s="44"/>
      <c r="T186" s="80"/>
      <c r="AT186" s="25" t="s">
        <v>172</v>
      </c>
      <c r="AU186" s="25" t="s">
        <v>92</v>
      </c>
    </row>
    <row r="187" spans="2:65" s="12" customFormat="1" ht="13.5">
      <c r="B187" s="222"/>
      <c r="C187" s="223"/>
      <c r="D187" s="218" t="s">
        <v>176</v>
      </c>
      <c r="E187" s="224" t="s">
        <v>50</v>
      </c>
      <c r="F187" s="225" t="s">
        <v>1062</v>
      </c>
      <c r="G187" s="223"/>
      <c r="H187" s="226" t="s">
        <v>50</v>
      </c>
      <c r="I187" s="227"/>
      <c r="J187" s="223"/>
      <c r="K187" s="223"/>
      <c r="L187" s="228"/>
      <c r="M187" s="229"/>
      <c r="N187" s="230"/>
      <c r="O187" s="230"/>
      <c r="P187" s="230"/>
      <c r="Q187" s="230"/>
      <c r="R187" s="230"/>
      <c r="S187" s="230"/>
      <c r="T187" s="231"/>
      <c r="AT187" s="232" t="s">
        <v>176</v>
      </c>
      <c r="AU187" s="232" t="s">
        <v>92</v>
      </c>
      <c r="AV187" s="12" t="s">
        <v>25</v>
      </c>
      <c r="AW187" s="12" t="s">
        <v>48</v>
      </c>
      <c r="AX187" s="12" t="s">
        <v>85</v>
      </c>
      <c r="AY187" s="232" t="s">
        <v>163</v>
      </c>
    </row>
    <row r="188" spans="2:65" s="12" customFormat="1" ht="13.5">
      <c r="B188" s="222"/>
      <c r="C188" s="223"/>
      <c r="D188" s="218" t="s">
        <v>176</v>
      </c>
      <c r="E188" s="224" t="s">
        <v>50</v>
      </c>
      <c r="F188" s="225" t="s">
        <v>1113</v>
      </c>
      <c r="G188" s="223"/>
      <c r="H188" s="226" t="s">
        <v>50</v>
      </c>
      <c r="I188" s="227"/>
      <c r="J188" s="223"/>
      <c r="K188" s="223"/>
      <c r="L188" s="228"/>
      <c r="M188" s="229"/>
      <c r="N188" s="230"/>
      <c r="O188" s="230"/>
      <c r="P188" s="230"/>
      <c r="Q188" s="230"/>
      <c r="R188" s="230"/>
      <c r="S188" s="230"/>
      <c r="T188" s="231"/>
      <c r="AT188" s="232" t="s">
        <v>176</v>
      </c>
      <c r="AU188" s="232" t="s">
        <v>92</v>
      </c>
      <c r="AV188" s="12" t="s">
        <v>25</v>
      </c>
      <c r="AW188" s="12" t="s">
        <v>48</v>
      </c>
      <c r="AX188" s="12" t="s">
        <v>85</v>
      </c>
      <c r="AY188" s="232" t="s">
        <v>163</v>
      </c>
    </row>
    <row r="189" spans="2:65" s="13" customFormat="1" ht="13.5">
      <c r="B189" s="233"/>
      <c r="C189" s="234"/>
      <c r="D189" s="218" t="s">
        <v>176</v>
      </c>
      <c r="E189" s="245" t="s">
        <v>50</v>
      </c>
      <c r="F189" s="246" t="s">
        <v>1135</v>
      </c>
      <c r="G189" s="234"/>
      <c r="H189" s="247">
        <v>109.184</v>
      </c>
      <c r="I189" s="239"/>
      <c r="J189" s="234"/>
      <c r="K189" s="234"/>
      <c r="L189" s="240"/>
      <c r="M189" s="241"/>
      <c r="N189" s="242"/>
      <c r="O189" s="242"/>
      <c r="P189" s="242"/>
      <c r="Q189" s="242"/>
      <c r="R189" s="242"/>
      <c r="S189" s="242"/>
      <c r="T189" s="243"/>
      <c r="AT189" s="244" t="s">
        <v>176</v>
      </c>
      <c r="AU189" s="244" t="s">
        <v>92</v>
      </c>
      <c r="AV189" s="13" t="s">
        <v>92</v>
      </c>
      <c r="AW189" s="13" t="s">
        <v>48</v>
      </c>
      <c r="AX189" s="13" t="s">
        <v>85</v>
      </c>
      <c r="AY189" s="244" t="s">
        <v>163</v>
      </c>
    </row>
    <row r="190" spans="2:65" s="12" customFormat="1" ht="13.5">
      <c r="B190" s="222"/>
      <c r="C190" s="223"/>
      <c r="D190" s="218" t="s">
        <v>176</v>
      </c>
      <c r="E190" s="224" t="s">
        <v>50</v>
      </c>
      <c r="F190" s="225" t="s">
        <v>1136</v>
      </c>
      <c r="G190" s="223"/>
      <c r="H190" s="226" t="s">
        <v>50</v>
      </c>
      <c r="I190" s="227"/>
      <c r="J190" s="223"/>
      <c r="K190" s="223"/>
      <c r="L190" s="228"/>
      <c r="M190" s="229"/>
      <c r="N190" s="230"/>
      <c r="O190" s="230"/>
      <c r="P190" s="230"/>
      <c r="Q190" s="230"/>
      <c r="R190" s="230"/>
      <c r="S190" s="230"/>
      <c r="T190" s="231"/>
      <c r="AT190" s="232" t="s">
        <v>176</v>
      </c>
      <c r="AU190" s="232" t="s">
        <v>92</v>
      </c>
      <c r="AV190" s="12" t="s">
        <v>25</v>
      </c>
      <c r="AW190" s="12" t="s">
        <v>48</v>
      </c>
      <c r="AX190" s="12" t="s">
        <v>85</v>
      </c>
      <c r="AY190" s="232" t="s">
        <v>163</v>
      </c>
    </row>
    <row r="191" spans="2:65" s="13" customFormat="1" ht="13.5">
      <c r="B191" s="233"/>
      <c r="C191" s="234"/>
      <c r="D191" s="218" t="s">
        <v>176</v>
      </c>
      <c r="E191" s="245" t="s">
        <v>50</v>
      </c>
      <c r="F191" s="246" t="s">
        <v>1137</v>
      </c>
      <c r="G191" s="234"/>
      <c r="H191" s="247">
        <v>99.236999999999995</v>
      </c>
      <c r="I191" s="239"/>
      <c r="J191" s="234"/>
      <c r="K191" s="234"/>
      <c r="L191" s="240"/>
      <c r="M191" s="241"/>
      <c r="N191" s="242"/>
      <c r="O191" s="242"/>
      <c r="P191" s="242"/>
      <c r="Q191" s="242"/>
      <c r="R191" s="242"/>
      <c r="S191" s="242"/>
      <c r="T191" s="243"/>
      <c r="AT191" s="244" t="s">
        <v>176</v>
      </c>
      <c r="AU191" s="244" t="s">
        <v>92</v>
      </c>
      <c r="AV191" s="13" t="s">
        <v>92</v>
      </c>
      <c r="AW191" s="13" t="s">
        <v>48</v>
      </c>
      <c r="AX191" s="13" t="s">
        <v>85</v>
      </c>
      <c r="AY191" s="244" t="s">
        <v>163</v>
      </c>
    </row>
    <row r="192" spans="2:65" s="12" customFormat="1" ht="13.5">
      <c r="B192" s="222"/>
      <c r="C192" s="223"/>
      <c r="D192" s="218" t="s">
        <v>176</v>
      </c>
      <c r="E192" s="224" t="s">
        <v>50</v>
      </c>
      <c r="F192" s="225" t="s">
        <v>1138</v>
      </c>
      <c r="G192" s="223"/>
      <c r="H192" s="226" t="s">
        <v>50</v>
      </c>
      <c r="I192" s="227"/>
      <c r="J192" s="223"/>
      <c r="K192" s="223"/>
      <c r="L192" s="228"/>
      <c r="M192" s="229"/>
      <c r="N192" s="230"/>
      <c r="O192" s="230"/>
      <c r="P192" s="230"/>
      <c r="Q192" s="230"/>
      <c r="R192" s="230"/>
      <c r="S192" s="230"/>
      <c r="T192" s="231"/>
      <c r="AT192" s="232" t="s">
        <v>176</v>
      </c>
      <c r="AU192" s="232" t="s">
        <v>92</v>
      </c>
      <c r="AV192" s="12" t="s">
        <v>25</v>
      </c>
      <c r="AW192" s="12" t="s">
        <v>48</v>
      </c>
      <c r="AX192" s="12" t="s">
        <v>85</v>
      </c>
      <c r="AY192" s="232" t="s">
        <v>163</v>
      </c>
    </row>
    <row r="193" spans="2:65" s="13" customFormat="1" ht="13.5">
      <c r="B193" s="233"/>
      <c r="C193" s="234"/>
      <c r="D193" s="218" t="s">
        <v>176</v>
      </c>
      <c r="E193" s="245" t="s">
        <v>50</v>
      </c>
      <c r="F193" s="246" t="s">
        <v>1139</v>
      </c>
      <c r="G193" s="234"/>
      <c r="H193" s="247">
        <v>19.492000000000001</v>
      </c>
      <c r="I193" s="239"/>
      <c r="J193" s="234"/>
      <c r="K193" s="234"/>
      <c r="L193" s="240"/>
      <c r="M193" s="241"/>
      <c r="N193" s="242"/>
      <c r="O193" s="242"/>
      <c r="P193" s="242"/>
      <c r="Q193" s="242"/>
      <c r="R193" s="242"/>
      <c r="S193" s="242"/>
      <c r="T193" s="243"/>
      <c r="AT193" s="244" t="s">
        <v>176</v>
      </c>
      <c r="AU193" s="244" t="s">
        <v>92</v>
      </c>
      <c r="AV193" s="13" t="s">
        <v>92</v>
      </c>
      <c r="AW193" s="13" t="s">
        <v>48</v>
      </c>
      <c r="AX193" s="13" t="s">
        <v>85</v>
      </c>
      <c r="AY193" s="244" t="s">
        <v>163</v>
      </c>
    </row>
    <row r="194" spans="2:65" s="12" customFormat="1" ht="13.5">
      <c r="B194" s="222"/>
      <c r="C194" s="223"/>
      <c r="D194" s="218" t="s">
        <v>176</v>
      </c>
      <c r="E194" s="224" t="s">
        <v>50</v>
      </c>
      <c r="F194" s="225" t="s">
        <v>1071</v>
      </c>
      <c r="G194" s="223"/>
      <c r="H194" s="226" t="s">
        <v>50</v>
      </c>
      <c r="I194" s="227"/>
      <c r="J194" s="223"/>
      <c r="K194" s="223"/>
      <c r="L194" s="228"/>
      <c r="M194" s="229"/>
      <c r="N194" s="230"/>
      <c r="O194" s="230"/>
      <c r="P194" s="230"/>
      <c r="Q194" s="230"/>
      <c r="R194" s="230"/>
      <c r="S194" s="230"/>
      <c r="T194" s="231"/>
      <c r="AT194" s="232" t="s">
        <v>176</v>
      </c>
      <c r="AU194" s="232" t="s">
        <v>92</v>
      </c>
      <c r="AV194" s="12" t="s">
        <v>25</v>
      </c>
      <c r="AW194" s="12" t="s">
        <v>48</v>
      </c>
      <c r="AX194" s="12" t="s">
        <v>85</v>
      </c>
      <c r="AY194" s="232" t="s">
        <v>163</v>
      </c>
    </row>
    <row r="195" spans="2:65" s="12" customFormat="1" ht="13.5">
      <c r="B195" s="222"/>
      <c r="C195" s="223"/>
      <c r="D195" s="218" t="s">
        <v>176</v>
      </c>
      <c r="E195" s="224" t="s">
        <v>50</v>
      </c>
      <c r="F195" s="225" t="s">
        <v>1118</v>
      </c>
      <c r="G195" s="223"/>
      <c r="H195" s="226" t="s">
        <v>50</v>
      </c>
      <c r="I195" s="227"/>
      <c r="J195" s="223"/>
      <c r="K195" s="223"/>
      <c r="L195" s="228"/>
      <c r="M195" s="229"/>
      <c r="N195" s="230"/>
      <c r="O195" s="230"/>
      <c r="P195" s="230"/>
      <c r="Q195" s="230"/>
      <c r="R195" s="230"/>
      <c r="S195" s="230"/>
      <c r="T195" s="231"/>
      <c r="AT195" s="232" t="s">
        <v>176</v>
      </c>
      <c r="AU195" s="232" t="s">
        <v>92</v>
      </c>
      <c r="AV195" s="12" t="s">
        <v>25</v>
      </c>
      <c r="AW195" s="12" t="s">
        <v>48</v>
      </c>
      <c r="AX195" s="12" t="s">
        <v>85</v>
      </c>
      <c r="AY195" s="232" t="s">
        <v>163</v>
      </c>
    </row>
    <row r="196" spans="2:65" s="13" customFormat="1" ht="13.5">
      <c r="B196" s="233"/>
      <c r="C196" s="234"/>
      <c r="D196" s="218" t="s">
        <v>176</v>
      </c>
      <c r="E196" s="245" t="s">
        <v>50</v>
      </c>
      <c r="F196" s="246" t="s">
        <v>1140</v>
      </c>
      <c r="G196" s="234"/>
      <c r="H196" s="247">
        <v>6.5229999999999997</v>
      </c>
      <c r="I196" s="239"/>
      <c r="J196" s="234"/>
      <c r="K196" s="234"/>
      <c r="L196" s="240"/>
      <c r="M196" s="241"/>
      <c r="N196" s="242"/>
      <c r="O196" s="242"/>
      <c r="P196" s="242"/>
      <c r="Q196" s="242"/>
      <c r="R196" s="242"/>
      <c r="S196" s="242"/>
      <c r="T196" s="243"/>
      <c r="AT196" s="244" t="s">
        <v>176</v>
      </c>
      <c r="AU196" s="244" t="s">
        <v>92</v>
      </c>
      <c r="AV196" s="13" t="s">
        <v>92</v>
      </c>
      <c r="AW196" s="13" t="s">
        <v>48</v>
      </c>
      <c r="AX196" s="13" t="s">
        <v>85</v>
      </c>
      <c r="AY196" s="244" t="s">
        <v>163</v>
      </c>
    </row>
    <row r="197" spans="2:65" s="12" customFormat="1" ht="13.5">
      <c r="B197" s="222"/>
      <c r="C197" s="223"/>
      <c r="D197" s="218" t="s">
        <v>176</v>
      </c>
      <c r="E197" s="224" t="s">
        <v>50</v>
      </c>
      <c r="F197" s="225" t="s">
        <v>1116</v>
      </c>
      <c r="G197" s="223"/>
      <c r="H197" s="226" t="s">
        <v>50</v>
      </c>
      <c r="I197" s="227"/>
      <c r="J197" s="223"/>
      <c r="K197" s="223"/>
      <c r="L197" s="228"/>
      <c r="M197" s="229"/>
      <c r="N197" s="230"/>
      <c r="O197" s="230"/>
      <c r="P197" s="230"/>
      <c r="Q197" s="230"/>
      <c r="R197" s="230"/>
      <c r="S197" s="230"/>
      <c r="T197" s="231"/>
      <c r="AT197" s="232" t="s">
        <v>176</v>
      </c>
      <c r="AU197" s="232" t="s">
        <v>92</v>
      </c>
      <c r="AV197" s="12" t="s">
        <v>25</v>
      </c>
      <c r="AW197" s="12" t="s">
        <v>48</v>
      </c>
      <c r="AX197" s="12" t="s">
        <v>85</v>
      </c>
      <c r="AY197" s="232" t="s">
        <v>163</v>
      </c>
    </row>
    <row r="198" spans="2:65" s="13" customFormat="1" ht="13.5">
      <c r="B198" s="233"/>
      <c r="C198" s="234"/>
      <c r="D198" s="218" t="s">
        <v>176</v>
      </c>
      <c r="E198" s="245" t="s">
        <v>50</v>
      </c>
      <c r="F198" s="246" t="s">
        <v>1141</v>
      </c>
      <c r="G198" s="234"/>
      <c r="H198" s="247">
        <v>186.37</v>
      </c>
      <c r="I198" s="239"/>
      <c r="J198" s="234"/>
      <c r="K198" s="234"/>
      <c r="L198" s="240"/>
      <c r="M198" s="241"/>
      <c r="N198" s="242"/>
      <c r="O198" s="242"/>
      <c r="P198" s="242"/>
      <c r="Q198" s="242"/>
      <c r="R198" s="242"/>
      <c r="S198" s="242"/>
      <c r="T198" s="243"/>
      <c r="AT198" s="244" t="s">
        <v>176</v>
      </c>
      <c r="AU198" s="244" t="s">
        <v>92</v>
      </c>
      <c r="AV198" s="13" t="s">
        <v>92</v>
      </c>
      <c r="AW198" s="13" t="s">
        <v>48</v>
      </c>
      <c r="AX198" s="13" t="s">
        <v>85</v>
      </c>
      <c r="AY198" s="244" t="s">
        <v>163</v>
      </c>
    </row>
    <row r="199" spans="2:65" s="12" customFormat="1" ht="13.5">
      <c r="B199" s="222"/>
      <c r="C199" s="223"/>
      <c r="D199" s="218" t="s">
        <v>176</v>
      </c>
      <c r="E199" s="224" t="s">
        <v>50</v>
      </c>
      <c r="F199" s="225" t="s">
        <v>1121</v>
      </c>
      <c r="G199" s="223"/>
      <c r="H199" s="226" t="s">
        <v>50</v>
      </c>
      <c r="I199" s="227"/>
      <c r="J199" s="223"/>
      <c r="K199" s="223"/>
      <c r="L199" s="228"/>
      <c r="M199" s="229"/>
      <c r="N199" s="230"/>
      <c r="O199" s="230"/>
      <c r="P199" s="230"/>
      <c r="Q199" s="230"/>
      <c r="R199" s="230"/>
      <c r="S199" s="230"/>
      <c r="T199" s="231"/>
      <c r="AT199" s="232" t="s">
        <v>176</v>
      </c>
      <c r="AU199" s="232" t="s">
        <v>92</v>
      </c>
      <c r="AV199" s="12" t="s">
        <v>25</v>
      </c>
      <c r="AW199" s="12" t="s">
        <v>48</v>
      </c>
      <c r="AX199" s="12" t="s">
        <v>85</v>
      </c>
      <c r="AY199" s="232" t="s">
        <v>163</v>
      </c>
    </row>
    <row r="200" spans="2:65" s="13" customFormat="1" ht="13.5">
      <c r="B200" s="233"/>
      <c r="C200" s="234"/>
      <c r="D200" s="218" t="s">
        <v>176</v>
      </c>
      <c r="E200" s="245" t="s">
        <v>50</v>
      </c>
      <c r="F200" s="246" t="s">
        <v>1142</v>
      </c>
      <c r="G200" s="234"/>
      <c r="H200" s="247">
        <v>17.940000000000001</v>
      </c>
      <c r="I200" s="239"/>
      <c r="J200" s="234"/>
      <c r="K200" s="234"/>
      <c r="L200" s="240"/>
      <c r="M200" s="241"/>
      <c r="N200" s="242"/>
      <c r="O200" s="242"/>
      <c r="P200" s="242"/>
      <c r="Q200" s="242"/>
      <c r="R200" s="242"/>
      <c r="S200" s="242"/>
      <c r="T200" s="243"/>
      <c r="AT200" s="244" t="s">
        <v>176</v>
      </c>
      <c r="AU200" s="244" t="s">
        <v>92</v>
      </c>
      <c r="AV200" s="13" t="s">
        <v>92</v>
      </c>
      <c r="AW200" s="13" t="s">
        <v>48</v>
      </c>
      <c r="AX200" s="13" t="s">
        <v>85</v>
      </c>
      <c r="AY200" s="244" t="s">
        <v>163</v>
      </c>
    </row>
    <row r="201" spans="2:65" s="15" customFormat="1" ht="13.5">
      <c r="B201" s="275"/>
      <c r="C201" s="276"/>
      <c r="D201" s="235" t="s">
        <v>176</v>
      </c>
      <c r="E201" s="277" t="s">
        <v>50</v>
      </c>
      <c r="F201" s="278" t="s">
        <v>1078</v>
      </c>
      <c r="G201" s="276"/>
      <c r="H201" s="279">
        <v>438.74599999999998</v>
      </c>
      <c r="I201" s="280"/>
      <c r="J201" s="276"/>
      <c r="K201" s="276"/>
      <c r="L201" s="281"/>
      <c r="M201" s="282"/>
      <c r="N201" s="283"/>
      <c r="O201" s="283"/>
      <c r="P201" s="283"/>
      <c r="Q201" s="283"/>
      <c r="R201" s="283"/>
      <c r="S201" s="283"/>
      <c r="T201" s="284"/>
      <c r="AT201" s="285" t="s">
        <v>176</v>
      </c>
      <c r="AU201" s="285" t="s">
        <v>92</v>
      </c>
      <c r="AV201" s="15" t="s">
        <v>120</v>
      </c>
      <c r="AW201" s="15" t="s">
        <v>48</v>
      </c>
      <c r="AX201" s="15" t="s">
        <v>25</v>
      </c>
      <c r="AY201" s="285" t="s">
        <v>163</v>
      </c>
    </row>
    <row r="202" spans="2:65" s="1" customFormat="1" ht="22.5" customHeight="1">
      <c r="B202" s="43"/>
      <c r="C202" s="248" t="s">
        <v>284</v>
      </c>
      <c r="D202" s="248" t="s">
        <v>239</v>
      </c>
      <c r="E202" s="249" t="s">
        <v>1143</v>
      </c>
      <c r="F202" s="250" t="s">
        <v>1144</v>
      </c>
      <c r="G202" s="251" t="s">
        <v>191</v>
      </c>
      <c r="H202" s="252">
        <v>877.49199999999996</v>
      </c>
      <c r="I202" s="253"/>
      <c r="J202" s="254">
        <f>ROUND(I202*H202,2)</f>
        <v>0</v>
      </c>
      <c r="K202" s="250" t="s">
        <v>1031</v>
      </c>
      <c r="L202" s="255"/>
      <c r="M202" s="256" t="s">
        <v>50</v>
      </c>
      <c r="N202" s="257" t="s">
        <v>56</v>
      </c>
      <c r="O202" s="44"/>
      <c r="P202" s="215">
        <f>O202*H202</f>
        <v>0</v>
      </c>
      <c r="Q202" s="215">
        <v>1</v>
      </c>
      <c r="R202" s="215">
        <f>Q202*H202</f>
        <v>877.49199999999996</v>
      </c>
      <c r="S202" s="215">
        <v>0</v>
      </c>
      <c r="T202" s="216">
        <f>S202*H202</f>
        <v>0</v>
      </c>
      <c r="AR202" s="25" t="s">
        <v>218</v>
      </c>
      <c r="AT202" s="25" t="s">
        <v>239</v>
      </c>
      <c r="AU202" s="25" t="s">
        <v>92</v>
      </c>
      <c r="AY202" s="25" t="s">
        <v>163</v>
      </c>
      <c r="BE202" s="217">
        <f>IF(N202="základní",J202,0)</f>
        <v>0</v>
      </c>
      <c r="BF202" s="217">
        <f>IF(N202="snížená",J202,0)</f>
        <v>0</v>
      </c>
      <c r="BG202" s="217">
        <f>IF(N202="zákl. přenesená",J202,0)</f>
        <v>0</v>
      </c>
      <c r="BH202" s="217">
        <f>IF(N202="sníž. přenesená",J202,0)</f>
        <v>0</v>
      </c>
      <c r="BI202" s="217">
        <f>IF(N202="nulová",J202,0)</f>
        <v>0</v>
      </c>
      <c r="BJ202" s="25" t="s">
        <v>25</v>
      </c>
      <c r="BK202" s="217">
        <f>ROUND(I202*H202,2)</f>
        <v>0</v>
      </c>
      <c r="BL202" s="25" t="s">
        <v>120</v>
      </c>
      <c r="BM202" s="25" t="s">
        <v>1145</v>
      </c>
    </row>
    <row r="203" spans="2:65" s="1" customFormat="1" ht="27">
      <c r="B203" s="43"/>
      <c r="C203" s="65"/>
      <c r="D203" s="218" t="s">
        <v>172</v>
      </c>
      <c r="E203" s="65"/>
      <c r="F203" s="219" t="s">
        <v>1146</v>
      </c>
      <c r="G203" s="65"/>
      <c r="H203" s="65"/>
      <c r="I203" s="174"/>
      <c r="J203" s="65"/>
      <c r="K203" s="65"/>
      <c r="L203" s="63"/>
      <c r="M203" s="220"/>
      <c r="N203" s="44"/>
      <c r="O203" s="44"/>
      <c r="P203" s="44"/>
      <c r="Q203" s="44"/>
      <c r="R203" s="44"/>
      <c r="S203" s="44"/>
      <c r="T203" s="80"/>
      <c r="AT203" s="25" t="s">
        <v>172</v>
      </c>
      <c r="AU203" s="25" t="s">
        <v>92</v>
      </c>
    </row>
    <row r="204" spans="2:65" s="13" customFormat="1" ht="13.5">
      <c r="B204" s="233"/>
      <c r="C204" s="234"/>
      <c r="D204" s="235" t="s">
        <v>176</v>
      </c>
      <c r="E204" s="236" t="s">
        <v>50</v>
      </c>
      <c r="F204" s="237" t="s">
        <v>1147</v>
      </c>
      <c r="G204" s="234"/>
      <c r="H204" s="238">
        <v>877.49199999999996</v>
      </c>
      <c r="I204" s="239"/>
      <c r="J204" s="234"/>
      <c r="K204" s="234"/>
      <c r="L204" s="240"/>
      <c r="M204" s="241"/>
      <c r="N204" s="242"/>
      <c r="O204" s="242"/>
      <c r="P204" s="242"/>
      <c r="Q204" s="242"/>
      <c r="R204" s="242"/>
      <c r="S204" s="242"/>
      <c r="T204" s="243"/>
      <c r="AT204" s="244" t="s">
        <v>176</v>
      </c>
      <c r="AU204" s="244" t="s">
        <v>92</v>
      </c>
      <c r="AV204" s="13" t="s">
        <v>92</v>
      </c>
      <c r="AW204" s="13" t="s">
        <v>48</v>
      </c>
      <c r="AX204" s="13" t="s">
        <v>25</v>
      </c>
      <c r="AY204" s="244" t="s">
        <v>163</v>
      </c>
    </row>
    <row r="205" spans="2:65" s="1" customFormat="1" ht="31.5" customHeight="1">
      <c r="B205" s="43"/>
      <c r="C205" s="206" t="s">
        <v>292</v>
      </c>
      <c r="D205" s="206" t="s">
        <v>166</v>
      </c>
      <c r="E205" s="207" t="s">
        <v>224</v>
      </c>
      <c r="F205" s="208" t="s">
        <v>225</v>
      </c>
      <c r="G205" s="209" t="s">
        <v>191</v>
      </c>
      <c r="H205" s="210">
        <v>1790.2239999999999</v>
      </c>
      <c r="I205" s="211"/>
      <c r="J205" s="212">
        <f>ROUND(I205*H205,2)</f>
        <v>0</v>
      </c>
      <c r="K205" s="208" t="s">
        <v>1031</v>
      </c>
      <c r="L205" s="63"/>
      <c r="M205" s="213" t="s">
        <v>50</v>
      </c>
      <c r="N205" s="214" t="s">
        <v>56</v>
      </c>
      <c r="O205" s="44"/>
      <c r="P205" s="215">
        <f>O205*H205</f>
        <v>0</v>
      </c>
      <c r="Q205" s="215">
        <v>0</v>
      </c>
      <c r="R205" s="215">
        <f>Q205*H205</f>
        <v>0</v>
      </c>
      <c r="S205" s="215">
        <v>0</v>
      </c>
      <c r="T205" s="216">
        <f>S205*H205</f>
        <v>0</v>
      </c>
      <c r="AR205" s="25" t="s">
        <v>120</v>
      </c>
      <c r="AT205" s="25" t="s">
        <v>166</v>
      </c>
      <c r="AU205" s="25" t="s">
        <v>92</v>
      </c>
      <c r="AY205" s="25" t="s">
        <v>163</v>
      </c>
      <c r="BE205" s="217">
        <f>IF(N205="základní",J205,0)</f>
        <v>0</v>
      </c>
      <c r="BF205" s="217">
        <f>IF(N205="snížená",J205,0)</f>
        <v>0</v>
      </c>
      <c r="BG205" s="217">
        <f>IF(N205="zákl. přenesená",J205,0)</f>
        <v>0</v>
      </c>
      <c r="BH205" s="217">
        <f>IF(N205="sníž. přenesená",J205,0)</f>
        <v>0</v>
      </c>
      <c r="BI205" s="217">
        <f>IF(N205="nulová",J205,0)</f>
        <v>0</v>
      </c>
      <c r="BJ205" s="25" t="s">
        <v>25</v>
      </c>
      <c r="BK205" s="217">
        <f>ROUND(I205*H205,2)</f>
        <v>0</v>
      </c>
      <c r="BL205" s="25" t="s">
        <v>120</v>
      </c>
      <c r="BM205" s="25" t="s">
        <v>1148</v>
      </c>
    </row>
    <row r="206" spans="2:65" s="1" customFormat="1" ht="27">
      <c r="B206" s="43"/>
      <c r="C206" s="65"/>
      <c r="D206" s="218" t="s">
        <v>172</v>
      </c>
      <c r="E206" s="65"/>
      <c r="F206" s="219" t="s">
        <v>227</v>
      </c>
      <c r="G206" s="65"/>
      <c r="H206" s="65"/>
      <c r="I206" s="174"/>
      <c r="J206" s="65"/>
      <c r="K206" s="65"/>
      <c r="L206" s="63"/>
      <c r="M206" s="220"/>
      <c r="N206" s="44"/>
      <c r="O206" s="44"/>
      <c r="P206" s="44"/>
      <c r="Q206" s="44"/>
      <c r="R206" s="44"/>
      <c r="S206" s="44"/>
      <c r="T206" s="80"/>
      <c r="AT206" s="25" t="s">
        <v>172</v>
      </c>
      <c r="AU206" s="25" t="s">
        <v>92</v>
      </c>
    </row>
    <row r="207" spans="2:65" s="11" customFormat="1" ht="22.35" customHeight="1">
      <c r="B207" s="189"/>
      <c r="C207" s="190"/>
      <c r="D207" s="203" t="s">
        <v>84</v>
      </c>
      <c r="E207" s="204" t="s">
        <v>238</v>
      </c>
      <c r="F207" s="204" t="s">
        <v>1149</v>
      </c>
      <c r="G207" s="190"/>
      <c r="H207" s="190"/>
      <c r="I207" s="193"/>
      <c r="J207" s="205">
        <f>BK207</f>
        <v>0</v>
      </c>
      <c r="K207" s="190"/>
      <c r="L207" s="195"/>
      <c r="M207" s="196"/>
      <c r="N207" s="197"/>
      <c r="O207" s="197"/>
      <c r="P207" s="198">
        <f>SUM(P208:P237)</f>
        <v>0</v>
      </c>
      <c r="Q207" s="197"/>
      <c r="R207" s="198">
        <f>SUM(R208:R237)</f>
        <v>3.4006500000000002</v>
      </c>
      <c r="S207" s="197"/>
      <c r="T207" s="199">
        <f>SUM(T208:T237)</f>
        <v>0</v>
      </c>
      <c r="AR207" s="200" t="s">
        <v>25</v>
      </c>
      <c r="AT207" s="201" t="s">
        <v>84</v>
      </c>
      <c r="AU207" s="201" t="s">
        <v>92</v>
      </c>
      <c r="AY207" s="200" t="s">
        <v>163</v>
      </c>
      <c r="BK207" s="202">
        <f>SUM(BK208:BK237)</f>
        <v>0</v>
      </c>
    </row>
    <row r="208" spans="2:65" s="1" customFormat="1" ht="22.5" customHeight="1">
      <c r="B208" s="43"/>
      <c r="C208" s="206" t="s">
        <v>237</v>
      </c>
      <c r="D208" s="206" t="s">
        <v>166</v>
      </c>
      <c r="E208" s="207" t="s">
        <v>1150</v>
      </c>
      <c r="F208" s="208" t="s">
        <v>1151</v>
      </c>
      <c r="G208" s="209" t="s">
        <v>198</v>
      </c>
      <c r="H208" s="210">
        <v>20</v>
      </c>
      <c r="I208" s="211"/>
      <c r="J208" s="212">
        <f>ROUND(I208*H208,2)</f>
        <v>0</v>
      </c>
      <c r="K208" s="208" t="s">
        <v>1031</v>
      </c>
      <c r="L208" s="63"/>
      <c r="M208" s="213" t="s">
        <v>50</v>
      </c>
      <c r="N208" s="214" t="s">
        <v>56</v>
      </c>
      <c r="O208" s="44"/>
      <c r="P208" s="215">
        <f>O208*H208</f>
        <v>0</v>
      </c>
      <c r="Q208" s="215">
        <v>0</v>
      </c>
      <c r="R208" s="215">
        <f>Q208*H208</f>
        <v>0</v>
      </c>
      <c r="S208" s="215">
        <v>0</v>
      </c>
      <c r="T208" s="216">
        <f>S208*H208</f>
        <v>0</v>
      </c>
      <c r="AR208" s="25" t="s">
        <v>120</v>
      </c>
      <c r="AT208" s="25" t="s">
        <v>166</v>
      </c>
      <c r="AU208" s="25" t="s">
        <v>100</v>
      </c>
      <c r="AY208" s="25" t="s">
        <v>163</v>
      </c>
      <c r="BE208" s="217">
        <f>IF(N208="základní",J208,0)</f>
        <v>0</v>
      </c>
      <c r="BF208" s="217">
        <f>IF(N208="snížená",J208,0)</f>
        <v>0</v>
      </c>
      <c r="BG208" s="217">
        <f>IF(N208="zákl. přenesená",J208,0)</f>
        <v>0</v>
      </c>
      <c r="BH208" s="217">
        <f>IF(N208="sníž. přenesená",J208,0)</f>
        <v>0</v>
      </c>
      <c r="BI208" s="217">
        <f>IF(N208="nulová",J208,0)</f>
        <v>0</v>
      </c>
      <c r="BJ208" s="25" t="s">
        <v>25</v>
      </c>
      <c r="BK208" s="217">
        <f>ROUND(I208*H208,2)</f>
        <v>0</v>
      </c>
      <c r="BL208" s="25" t="s">
        <v>120</v>
      </c>
      <c r="BM208" s="25" t="s">
        <v>1152</v>
      </c>
    </row>
    <row r="209" spans="2:65" s="1" customFormat="1" ht="13.5">
      <c r="B209" s="43"/>
      <c r="C209" s="65"/>
      <c r="D209" s="235" t="s">
        <v>172</v>
      </c>
      <c r="E209" s="65"/>
      <c r="F209" s="286" t="s">
        <v>1153</v>
      </c>
      <c r="G209" s="65"/>
      <c r="H209" s="65"/>
      <c r="I209" s="174"/>
      <c r="J209" s="65"/>
      <c r="K209" s="65"/>
      <c r="L209" s="63"/>
      <c r="M209" s="220"/>
      <c r="N209" s="44"/>
      <c r="O209" s="44"/>
      <c r="P209" s="44"/>
      <c r="Q209" s="44"/>
      <c r="R209" s="44"/>
      <c r="S209" s="44"/>
      <c r="T209" s="80"/>
      <c r="AT209" s="25" t="s">
        <v>172</v>
      </c>
      <c r="AU209" s="25" t="s">
        <v>100</v>
      </c>
    </row>
    <row r="210" spans="2:65" s="1" customFormat="1" ht="22.5" customHeight="1">
      <c r="B210" s="43"/>
      <c r="C210" s="206" t="s">
        <v>305</v>
      </c>
      <c r="D210" s="206" t="s">
        <v>166</v>
      </c>
      <c r="E210" s="207" t="s">
        <v>1154</v>
      </c>
      <c r="F210" s="208" t="s">
        <v>1155</v>
      </c>
      <c r="G210" s="209" t="s">
        <v>287</v>
      </c>
      <c r="H210" s="210">
        <v>3</v>
      </c>
      <c r="I210" s="211"/>
      <c r="J210" s="212">
        <f>ROUND(I210*H210,2)</f>
        <v>0</v>
      </c>
      <c r="K210" s="208" t="s">
        <v>1031</v>
      </c>
      <c r="L210" s="63"/>
      <c r="M210" s="213" t="s">
        <v>50</v>
      </c>
      <c r="N210" s="214" t="s">
        <v>56</v>
      </c>
      <c r="O210" s="44"/>
      <c r="P210" s="215">
        <f>O210*H210</f>
        <v>0</v>
      </c>
      <c r="Q210" s="215">
        <v>0</v>
      </c>
      <c r="R210" s="215">
        <f>Q210*H210</f>
        <v>0</v>
      </c>
      <c r="S210" s="215">
        <v>0</v>
      </c>
      <c r="T210" s="216">
        <f>S210*H210</f>
        <v>0</v>
      </c>
      <c r="AR210" s="25" t="s">
        <v>120</v>
      </c>
      <c r="AT210" s="25" t="s">
        <v>166</v>
      </c>
      <c r="AU210" s="25" t="s">
        <v>100</v>
      </c>
      <c r="AY210" s="25" t="s">
        <v>163</v>
      </c>
      <c r="BE210" s="217">
        <f>IF(N210="základní",J210,0)</f>
        <v>0</v>
      </c>
      <c r="BF210" s="217">
        <f>IF(N210="snížená",J210,0)</f>
        <v>0</v>
      </c>
      <c r="BG210" s="217">
        <f>IF(N210="zákl. přenesená",J210,0)</f>
        <v>0</v>
      </c>
      <c r="BH210" s="217">
        <f>IF(N210="sníž. přenesená",J210,0)</f>
        <v>0</v>
      </c>
      <c r="BI210" s="217">
        <f>IF(N210="nulová",J210,0)</f>
        <v>0</v>
      </c>
      <c r="BJ210" s="25" t="s">
        <v>25</v>
      </c>
      <c r="BK210" s="217">
        <f>ROUND(I210*H210,2)</f>
        <v>0</v>
      </c>
      <c r="BL210" s="25" t="s">
        <v>120</v>
      </c>
      <c r="BM210" s="25" t="s">
        <v>1156</v>
      </c>
    </row>
    <row r="211" spans="2:65" s="1" customFormat="1" ht="27">
      <c r="B211" s="43"/>
      <c r="C211" s="65"/>
      <c r="D211" s="218" t="s">
        <v>172</v>
      </c>
      <c r="E211" s="65"/>
      <c r="F211" s="219" t="s">
        <v>1157</v>
      </c>
      <c r="G211" s="65"/>
      <c r="H211" s="65"/>
      <c r="I211" s="174"/>
      <c r="J211" s="65"/>
      <c r="K211" s="65"/>
      <c r="L211" s="63"/>
      <c r="M211" s="220"/>
      <c r="N211" s="44"/>
      <c r="O211" s="44"/>
      <c r="P211" s="44"/>
      <c r="Q211" s="44"/>
      <c r="R211" s="44"/>
      <c r="S211" s="44"/>
      <c r="T211" s="80"/>
      <c r="AT211" s="25" t="s">
        <v>172</v>
      </c>
      <c r="AU211" s="25" t="s">
        <v>100</v>
      </c>
    </row>
    <row r="212" spans="2:65" s="12" customFormat="1" ht="13.5">
      <c r="B212" s="222"/>
      <c r="C212" s="223"/>
      <c r="D212" s="218" t="s">
        <v>176</v>
      </c>
      <c r="E212" s="224" t="s">
        <v>50</v>
      </c>
      <c r="F212" s="225" t="s">
        <v>1158</v>
      </c>
      <c r="G212" s="223"/>
      <c r="H212" s="226" t="s">
        <v>50</v>
      </c>
      <c r="I212" s="227"/>
      <c r="J212" s="223"/>
      <c r="K212" s="223"/>
      <c r="L212" s="228"/>
      <c r="M212" s="229"/>
      <c r="N212" s="230"/>
      <c r="O212" s="230"/>
      <c r="P212" s="230"/>
      <c r="Q212" s="230"/>
      <c r="R212" s="230"/>
      <c r="S212" s="230"/>
      <c r="T212" s="231"/>
      <c r="AT212" s="232" t="s">
        <v>176</v>
      </c>
      <c r="AU212" s="232" t="s">
        <v>100</v>
      </c>
      <c r="AV212" s="12" t="s">
        <v>25</v>
      </c>
      <c r="AW212" s="12" t="s">
        <v>48</v>
      </c>
      <c r="AX212" s="12" t="s">
        <v>85</v>
      </c>
      <c r="AY212" s="232" t="s">
        <v>163</v>
      </c>
    </row>
    <row r="213" spans="2:65" s="12" customFormat="1" ht="13.5">
      <c r="B213" s="222"/>
      <c r="C213" s="223"/>
      <c r="D213" s="218" t="s">
        <v>176</v>
      </c>
      <c r="E213" s="224" t="s">
        <v>50</v>
      </c>
      <c r="F213" s="225" t="s">
        <v>1055</v>
      </c>
      <c r="G213" s="223"/>
      <c r="H213" s="226" t="s">
        <v>50</v>
      </c>
      <c r="I213" s="227"/>
      <c r="J213" s="223"/>
      <c r="K213" s="223"/>
      <c r="L213" s="228"/>
      <c r="M213" s="229"/>
      <c r="N213" s="230"/>
      <c r="O213" s="230"/>
      <c r="P213" s="230"/>
      <c r="Q213" s="230"/>
      <c r="R213" s="230"/>
      <c r="S213" s="230"/>
      <c r="T213" s="231"/>
      <c r="AT213" s="232" t="s">
        <v>176</v>
      </c>
      <c r="AU213" s="232" t="s">
        <v>100</v>
      </c>
      <c r="AV213" s="12" t="s">
        <v>25</v>
      </c>
      <c r="AW213" s="12" t="s">
        <v>48</v>
      </c>
      <c r="AX213" s="12" t="s">
        <v>85</v>
      </c>
      <c r="AY213" s="232" t="s">
        <v>163</v>
      </c>
    </row>
    <row r="214" spans="2:65" s="13" customFormat="1" ht="13.5">
      <c r="B214" s="233"/>
      <c r="C214" s="234"/>
      <c r="D214" s="235" t="s">
        <v>176</v>
      </c>
      <c r="E214" s="236" t="s">
        <v>50</v>
      </c>
      <c r="F214" s="237" t="s">
        <v>100</v>
      </c>
      <c r="G214" s="234"/>
      <c r="H214" s="238">
        <v>3</v>
      </c>
      <c r="I214" s="239"/>
      <c r="J214" s="234"/>
      <c r="K214" s="234"/>
      <c r="L214" s="240"/>
      <c r="M214" s="241"/>
      <c r="N214" s="242"/>
      <c r="O214" s="242"/>
      <c r="P214" s="242"/>
      <c r="Q214" s="242"/>
      <c r="R214" s="242"/>
      <c r="S214" s="242"/>
      <c r="T214" s="243"/>
      <c r="AT214" s="244" t="s">
        <v>176</v>
      </c>
      <c r="AU214" s="244" t="s">
        <v>100</v>
      </c>
      <c r="AV214" s="13" t="s">
        <v>92</v>
      </c>
      <c r="AW214" s="13" t="s">
        <v>48</v>
      </c>
      <c r="AX214" s="13" t="s">
        <v>25</v>
      </c>
      <c r="AY214" s="244" t="s">
        <v>163</v>
      </c>
    </row>
    <row r="215" spans="2:65" s="1" customFormat="1" ht="22.5" customHeight="1">
      <c r="B215" s="43"/>
      <c r="C215" s="206" t="s">
        <v>9</v>
      </c>
      <c r="D215" s="206" t="s">
        <v>166</v>
      </c>
      <c r="E215" s="207" t="s">
        <v>1159</v>
      </c>
      <c r="F215" s="208" t="s">
        <v>1160</v>
      </c>
      <c r="G215" s="209" t="s">
        <v>287</v>
      </c>
      <c r="H215" s="210">
        <v>3</v>
      </c>
      <c r="I215" s="211"/>
      <c r="J215" s="212">
        <f>ROUND(I215*H215,2)</f>
        <v>0</v>
      </c>
      <c r="K215" s="208" t="s">
        <v>1031</v>
      </c>
      <c r="L215" s="63"/>
      <c r="M215" s="213" t="s">
        <v>50</v>
      </c>
      <c r="N215" s="214" t="s">
        <v>56</v>
      </c>
      <c r="O215" s="44"/>
      <c r="P215" s="215">
        <f>O215*H215</f>
        <v>0</v>
      </c>
      <c r="Q215" s="215">
        <v>5.0000000000000002E-5</v>
      </c>
      <c r="R215" s="215">
        <f>Q215*H215</f>
        <v>1.5000000000000001E-4</v>
      </c>
      <c r="S215" s="215">
        <v>0</v>
      </c>
      <c r="T215" s="216">
        <f>S215*H215</f>
        <v>0</v>
      </c>
      <c r="AR215" s="25" t="s">
        <v>120</v>
      </c>
      <c r="AT215" s="25" t="s">
        <v>166</v>
      </c>
      <c r="AU215" s="25" t="s">
        <v>100</v>
      </c>
      <c r="AY215" s="25" t="s">
        <v>163</v>
      </c>
      <c r="BE215" s="217">
        <f>IF(N215="základní",J215,0)</f>
        <v>0</v>
      </c>
      <c r="BF215" s="217">
        <f>IF(N215="snížená",J215,0)</f>
        <v>0</v>
      </c>
      <c r="BG215" s="217">
        <f>IF(N215="zákl. přenesená",J215,0)</f>
        <v>0</v>
      </c>
      <c r="BH215" s="217">
        <f>IF(N215="sníž. přenesená",J215,0)</f>
        <v>0</v>
      </c>
      <c r="BI215" s="217">
        <f>IF(N215="nulová",J215,0)</f>
        <v>0</v>
      </c>
      <c r="BJ215" s="25" t="s">
        <v>25</v>
      </c>
      <c r="BK215" s="217">
        <f>ROUND(I215*H215,2)</f>
        <v>0</v>
      </c>
      <c r="BL215" s="25" t="s">
        <v>120</v>
      </c>
      <c r="BM215" s="25" t="s">
        <v>1161</v>
      </c>
    </row>
    <row r="216" spans="2:65" s="1" customFormat="1" ht="13.5">
      <c r="B216" s="43"/>
      <c r="C216" s="65"/>
      <c r="D216" s="235" t="s">
        <v>172</v>
      </c>
      <c r="E216" s="65"/>
      <c r="F216" s="286" t="s">
        <v>1160</v>
      </c>
      <c r="G216" s="65"/>
      <c r="H216" s="65"/>
      <c r="I216" s="174"/>
      <c r="J216" s="65"/>
      <c r="K216" s="65"/>
      <c r="L216" s="63"/>
      <c r="M216" s="220"/>
      <c r="N216" s="44"/>
      <c r="O216" s="44"/>
      <c r="P216" s="44"/>
      <c r="Q216" s="44"/>
      <c r="R216" s="44"/>
      <c r="S216" s="44"/>
      <c r="T216" s="80"/>
      <c r="AT216" s="25" t="s">
        <v>172</v>
      </c>
      <c r="AU216" s="25" t="s">
        <v>100</v>
      </c>
    </row>
    <row r="217" spans="2:65" s="1" customFormat="1" ht="22.5" customHeight="1">
      <c r="B217" s="43"/>
      <c r="C217" s="206" t="s">
        <v>319</v>
      </c>
      <c r="D217" s="206" t="s">
        <v>166</v>
      </c>
      <c r="E217" s="207" t="s">
        <v>1162</v>
      </c>
      <c r="F217" s="208" t="s">
        <v>1163</v>
      </c>
      <c r="G217" s="209" t="s">
        <v>287</v>
      </c>
      <c r="H217" s="210">
        <v>3</v>
      </c>
      <c r="I217" s="211"/>
      <c r="J217" s="212">
        <f>ROUND(I217*H217,2)</f>
        <v>0</v>
      </c>
      <c r="K217" s="208" t="s">
        <v>1031</v>
      </c>
      <c r="L217" s="63"/>
      <c r="M217" s="213" t="s">
        <v>50</v>
      </c>
      <c r="N217" s="214" t="s">
        <v>56</v>
      </c>
      <c r="O217" s="44"/>
      <c r="P217" s="215">
        <f>O217*H217</f>
        <v>0</v>
      </c>
      <c r="Q217" s="215">
        <v>0</v>
      </c>
      <c r="R217" s="215">
        <f>Q217*H217</f>
        <v>0</v>
      </c>
      <c r="S217" s="215">
        <v>0</v>
      </c>
      <c r="T217" s="216">
        <f>S217*H217</f>
        <v>0</v>
      </c>
      <c r="AR217" s="25" t="s">
        <v>120</v>
      </c>
      <c r="AT217" s="25" t="s">
        <v>166</v>
      </c>
      <c r="AU217" s="25" t="s">
        <v>100</v>
      </c>
      <c r="AY217" s="25" t="s">
        <v>163</v>
      </c>
      <c r="BE217" s="217">
        <f>IF(N217="základní",J217,0)</f>
        <v>0</v>
      </c>
      <c r="BF217" s="217">
        <f>IF(N217="snížená",J217,0)</f>
        <v>0</v>
      </c>
      <c r="BG217" s="217">
        <f>IF(N217="zákl. přenesená",J217,0)</f>
        <v>0</v>
      </c>
      <c r="BH217" s="217">
        <f>IF(N217="sníž. přenesená",J217,0)</f>
        <v>0</v>
      </c>
      <c r="BI217" s="217">
        <f>IF(N217="nulová",J217,0)</f>
        <v>0</v>
      </c>
      <c r="BJ217" s="25" t="s">
        <v>25</v>
      </c>
      <c r="BK217" s="217">
        <f>ROUND(I217*H217,2)</f>
        <v>0</v>
      </c>
      <c r="BL217" s="25" t="s">
        <v>120</v>
      </c>
      <c r="BM217" s="25" t="s">
        <v>1164</v>
      </c>
    </row>
    <row r="218" spans="2:65" s="1" customFormat="1" ht="27">
      <c r="B218" s="43"/>
      <c r="C218" s="65"/>
      <c r="D218" s="235" t="s">
        <v>172</v>
      </c>
      <c r="E218" s="65"/>
      <c r="F218" s="286" t="s">
        <v>1165</v>
      </c>
      <c r="G218" s="65"/>
      <c r="H218" s="65"/>
      <c r="I218" s="174"/>
      <c r="J218" s="65"/>
      <c r="K218" s="65"/>
      <c r="L218" s="63"/>
      <c r="M218" s="220"/>
      <c r="N218" s="44"/>
      <c r="O218" s="44"/>
      <c r="P218" s="44"/>
      <c r="Q218" s="44"/>
      <c r="R218" s="44"/>
      <c r="S218" s="44"/>
      <c r="T218" s="80"/>
      <c r="AT218" s="25" t="s">
        <v>172</v>
      </c>
      <c r="AU218" s="25" t="s">
        <v>100</v>
      </c>
    </row>
    <row r="219" spans="2:65" s="1" customFormat="1" ht="22.5" customHeight="1">
      <c r="B219" s="43"/>
      <c r="C219" s="206" t="s">
        <v>326</v>
      </c>
      <c r="D219" s="206" t="s">
        <v>166</v>
      </c>
      <c r="E219" s="207" t="s">
        <v>1166</v>
      </c>
      <c r="F219" s="208" t="s">
        <v>1167</v>
      </c>
      <c r="G219" s="209" t="s">
        <v>287</v>
      </c>
      <c r="H219" s="210">
        <v>3</v>
      </c>
      <c r="I219" s="211"/>
      <c r="J219" s="212">
        <f>ROUND(I219*H219,2)</f>
        <v>0</v>
      </c>
      <c r="K219" s="208" t="s">
        <v>1031</v>
      </c>
      <c r="L219" s="63"/>
      <c r="M219" s="213" t="s">
        <v>50</v>
      </c>
      <c r="N219" s="214" t="s">
        <v>56</v>
      </c>
      <c r="O219" s="44"/>
      <c r="P219" s="215">
        <f>O219*H219</f>
        <v>0</v>
      </c>
      <c r="Q219" s="215">
        <v>0</v>
      </c>
      <c r="R219" s="215">
        <f>Q219*H219</f>
        <v>0</v>
      </c>
      <c r="S219" s="215">
        <v>0</v>
      </c>
      <c r="T219" s="216">
        <f>S219*H219</f>
        <v>0</v>
      </c>
      <c r="AR219" s="25" t="s">
        <v>120</v>
      </c>
      <c r="AT219" s="25" t="s">
        <v>166</v>
      </c>
      <c r="AU219" s="25" t="s">
        <v>100</v>
      </c>
      <c r="AY219" s="25" t="s">
        <v>163</v>
      </c>
      <c r="BE219" s="217">
        <f>IF(N219="základní",J219,0)</f>
        <v>0</v>
      </c>
      <c r="BF219" s="217">
        <f>IF(N219="snížená",J219,0)</f>
        <v>0</v>
      </c>
      <c r="BG219" s="217">
        <f>IF(N219="zákl. přenesená",J219,0)</f>
        <v>0</v>
      </c>
      <c r="BH219" s="217">
        <f>IF(N219="sníž. přenesená",J219,0)</f>
        <v>0</v>
      </c>
      <c r="BI219" s="217">
        <f>IF(N219="nulová",J219,0)</f>
        <v>0</v>
      </c>
      <c r="BJ219" s="25" t="s">
        <v>25</v>
      </c>
      <c r="BK219" s="217">
        <f>ROUND(I219*H219,2)</f>
        <v>0</v>
      </c>
      <c r="BL219" s="25" t="s">
        <v>120</v>
      </c>
      <c r="BM219" s="25" t="s">
        <v>1168</v>
      </c>
    </row>
    <row r="220" spans="2:65" s="1" customFormat="1" ht="27">
      <c r="B220" s="43"/>
      <c r="C220" s="65"/>
      <c r="D220" s="235" t="s">
        <v>172</v>
      </c>
      <c r="E220" s="65"/>
      <c r="F220" s="286" t="s">
        <v>1169</v>
      </c>
      <c r="G220" s="65"/>
      <c r="H220" s="65"/>
      <c r="I220" s="174"/>
      <c r="J220" s="65"/>
      <c r="K220" s="65"/>
      <c r="L220" s="63"/>
      <c r="M220" s="220"/>
      <c r="N220" s="44"/>
      <c r="O220" s="44"/>
      <c r="P220" s="44"/>
      <c r="Q220" s="44"/>
      <c r="R220" s="44"/>
      <c r="S220" s="44"/>
      <c r="T220" s="80"/>
      <c r="AT220" s="25" t="s">
        <v>172</v>
      </c>
      <c r="AU220" s="25" t="s">
        <v>100</v>
      </c>
    </row>
    <row r="221" spans="2:65" s="1" customFormat="1" ht="22.5" customHeight="1">
      <c r="B221" s="43"/>
      <c r="C221" s="206" t="s">
        <v>203</v>
      </c>
      <c r="D221" s="206" t="s">
        <v>166</v>
      </c>
      <c r="E221" s="207" t="s">
        <v>1170</v>
      </c>
      <c r="F221" s="208" t="s">
        <v>1171</v>
      </c>
      <c r="G221" s="209" t="s">
        <v>198</v>
      </c>
      <c r="H221" s="210">
        <v>20</v>
      </c>
      <c r="I221" s="211"/>
      <c r="J221" s="212">
        <f>ROUND(I221*H221,2)</f>
        <v>0</v>
      </c>
      <c r="K221" s="208" t="s">
        <v>1031</v>
      </c>
      <c r="L221" s="63"/>
      <c r="M221" s="213" t="s">
        <v>50</v>
      </c>
      <c r="N221" s="214" t="s">
        <v>56</v>
      </c>
      <c r="O221" s="44"/>
      <c r="P221" s="215">
        <f>O221*H221</f>
        <v>0</v>
      </c>
      <c r="Q221" s="215">
        <v>0</v>
      </c>
      <c r="R221" s="215">
        <f>Q221*H221</f>
        <v>0</v>
      </c>
      <c r="S221" s="215">
        <v>0</v>
      </c>
      <c r="T221" s="216">
        <f>S221*H221</f>
        <v>0</v>
      </c>
      <c r="AR221" s="25" t="s">
        <v>120</v>
      </c>
      <c r="AT221" s="25" t="s">
        <v>166</v>
      </c>
      <c r="AU221" s="25" t="s">
        <v>100</v>
      </c>
      <c r="AY221" s="25" t="s">
        <v>163</v>
      </c>
      <c r="BE221" s="217">
        <f>IF(N221="základní",J221,0)</f>
        <v>0</v>
      </c>
      <c r="BF221" s="217">
        <f>IF(N221="snížená",J221,0)</f>
        <v>0</v>
      </c>
      <c r="BG221" s="217">
        <f>IF(N221="zákl. přenesená",J221,0)</f>
        <v>0</v>
      </c>
      <c r="BH221" s="217">
        <f>IF(N221="sníž. přenesená",J221,0)</f>
        <v>0</v>
      </c>
      <c r="BI221" s="217">
        <f>IF(N221="nulová",J221,0)</f>
        <v>0</v>
      </c>
      <c r="BJ221" s="25" t="s">
        <v>25</v>
      </c>
      <c r="BK221" s="217">
        <f>ROUND(I221*H221,2)</f>
        <v>0</v>
      </c>
      <c r="BL221" s="25" t="s">
        <v>120</v>
      </c>
      <c r="BM221" s="25" t="s">
        <v>1172</v>
      </c>
    </row>
    <row r="222" spans="2:65" s="1" customFormat="1" ht="13.5">
      <c r="B222" s="43"/>
      <c r="C222" s="65"/>
      <c r="D222" s="235" t="s">
        <v>172</v>
      </c>
      <c r="E222" s="65"/>
      <c r="F222" s="286" t="s">
        <v>1173</v>
      </c>
      <c r="G222" s="65"/>
      <c r="H222" s="65"/>
      <c r="I222" s="174"/>
      <c r="J222" s="65"/>
      <c r="K222" s="65"/>
      <c r="L222" s="63"/>
      <c r="M222" s="220"/>
      <c r="N222" s="44"/>
      <c r="O222" s="44"/>
      <c r="P222" s="44"/>
      <c r="Q222" s="44"/>
      <c r="R222" s="44"/>
      <c r="S222" s="44"/>
      <c r="T222" s="80"/>
      <c r="AT222" s="25" t="s">
        <v>172</v>
      </c>
      <c r="AU222" s="25" t="s">
        <v>100</v>
      </c>
    </row>
    <row r="223" spans="2:65" s="1" customFormat="1" ht="22.5" customHeight="1">
      <c r="B223" s="43"/>
      <c r="C223" s="206" t="s">
        <v>341</v>
      </c>
      <c r="D223" s="206" t="s">
        <v>166</v>
      </c>
      <c r="E223" s="207" t="s">
        <v>1174</v>
      </c>
      <c r="F223" s="208" t="s">
        <v>1175</v>
      </c>
      <c r="G223" s="209" t="s">
        <v>198</v>
      </c>
      <c r="H223" s="210">
        <v>20</v>
      </c>
      <c r="I223" s="211"/>
      <c r="J223" s="212">
        <f>ROUND(I223*H223,2)</f>
        <v>0</v>
      </c>
      <c r="K223" s="208" t="s">
        <v>1031</v>
      </c>
      <c r="L223" s="63"/>
      <c r="M223" s="213" t="s">
        <v>50</v>
      </c>
      <c r="N223" s="214" t="s">
        <v>56</v>
      </c>
      <c r="O223" s="44"/>
      <c r="P223" s="215">
        <f>O223*H223</f>
        <v>0</v>
      </c>
      <c r="Q223" s="215">
        <v>0</v>
      </c>
      <c r="R223" s="215">
        <f>Q223*H223</f>
        <v>0</v>
      </c>
      <c r="S223" s="215">
        <v>0</v>
      </c>
      <c r="T223" s="216">
        <f>S223*H223</f>
        <v>0</v>
      </c>
      <c r="AR223" s="25" t="s">
        <v>120</v>
      </c>
      <c r="AT223" s="25" t="s">
        <v>166</v>
      </c>
      <c r="AU223" s="25" t="s">
        <v>100</v>
      </c>
      <c r="AY223" s="25" t="s">
        <v>163</v>
      </c>
      <c r="BE223" s="217">
        <f>IF(N223="základní",J223,0)</f>
        <v>0</v>
      </c>
      <c r="BF223" s="217">
        <f>IF(N223="snížená",J223,0)</f>
        <v>0</v>
      </c>
      <c r="BG223" s="217">
        <f>IF(N223="zákl. přenesená",J223,0)</f>
        <v>0</v>
      </c>
      <c r="BH223" s="217">
        <f>IF(N223="sníž. přenesená",J223,0)</f>
        <v>0</v>
      </c>
      <c r="BI223" s="217">
        <f>IF(N223="nulová",J223,0)</f>
        <v>0</v>
      </c>
      <c r="BJ223" s="25" t="s">
        <v>25</v>
      </c>
      <c r="BK223" s="217">
        <f>ROUND(I223*H223,2)</f>
        <v>0</v>
      </c>
      <c r="BL223" s="25" t="s">
        <v>120</v>
      </c>
      <c r="BM223" s="25" t="s">
        <v>1176</v>
      </c>
    </row>
    <row r="224" spans="2:65" s="1" customFormat="1" ht="13.5">
      <c r="B224" s="43"/>
      <c r="C224" s="65"/>
      <c r="D224" s="235" t="s">
        <v>172</v>
      </c>
      <c r="E224" s="65"/>
      <c r="F224" s="286" t="s">
        <v>1177</v>
      </c>
      <c r="G224" s="65"/>
      <c r="H224" s="65"/>
      <c r="I224" s="174"/>
      <c r="J224" s="65"/>
      <c r="K224" s="65"/>
      <c r="L224" s="63"/>
      <c r="M224" s="220"/>
      <c r="N224" s="44"/>
      <c r="O224" s="44"/>
      <c r="P224" s="44"/>
      <c r="Q224" s="44"/>
      <c r="R224" s="44"/>
      <c r="S224" s="44"/>
      <c r="T224" s="80"/>
      <c r="AT224" s="25" t="s">
        <v>172</v>
      </c>
      <c r="AU224" s="25" t="s">
        <v>100</v>
      </c>
    </row>
    <row r="225" spans="2:65" s="1" customFormat="1" ht="22.5" customHeight="1">
      <c r="B225" s="43"/>
      <c r="C225" s="206" t="s">
        <v>348</v>
      </c>
      <c r="D225" s="206" t="s">
        <v>166</v>
      </c>
      <c r="E225" s="207" t="s">
        <v>463</v>
      </c>
      <c r="F225" s="208" t="s">
        <v>464</v>
      </c>
      <c r="G225" s="209" t="s">
        <v>198</v>
      </c>
      <c r="H225" s="210">
        <v>20</v>
      </c>
      <c r="I225" s="211"/>
      <c r="J225" s="212">
        <f>ROUND(I225*H225,2)</f>
        <v>0</v>
      </c>
      <c r="K225" s="208" t="s">
        <v>1031</v>
      </c>
      <c r="L225" s="63"/>
      <c r="M225" s="213" t="s">
        <v>50</v>
      </c>
      <c r="N225" s="214" t="s">
        <v>56</v>
      </c>
      <c r="O225" s="44"/>
      <c r="P225" s="215">
        <f>O225*H225</f>
        <v>0</v>
      </c>
      <c r="Q225" s="215">
        <v>0</v>
      </c>
      <c r="R225" s="215">
        <f>Q225*H225</f>
        <v>0</v>
      </c>
      <c r="S225" s="215">
        <v>0</v>
      </c>
      <c r="T225" s="216">
        <f>S225*H225</f>
        <v>0</v>
      </c>
      <c r="AR225" s="25" t="s">
        <v>120</v>
      </c>
      <c r="AT225" s="25" t="s">
        <v>166</v>
      </c>
      <c r="AU225" s="25" t="s">
        <v>100</v>
      </c>
      <c r="AY225" s="25" t="s">
        <v>163</v>
      </c>
      <c r="BE225" s="217">
        <f>IF(N225="základní",J225,0)</f>
        <v>0</v>
      </c>
      <c r="BF225" s="217">
        <f>IF(N225="snížená",J225,0)</f>
        <v>0</v>
      </c>
      <c r="BG225" s="217">
        <f>IF(N225="zákl. přenesená",J225,0)</f>
        <v>0</v>
      </c>
      <c r="BH225" s="217">
        <f>IF(N225="sníž. přenesená",J225,0)</f>
        <v>0</v>
      </c>
      <c r="BI225" s="217">
        <f>IF(N225="nulová",J225,0)</f>
        <v>0</v>
      </c>
      <c r="BJ225" s="25" t="s">
        <v>25</v>
      </c>
      <c r="BK225" s="217">
        <f>ROUND(I225*H225,2)</f>
        <v>0</v>
      </c>
      <c r="BL225" s="25" t="s">
        <v>120</v>
      </c>
      <c r="BM225" s="25" t="s">
        <v>1178</v>
      </c>
    </row>
    <row r="226" spans="2:65" s="1" customFormat="1" ht="27">
      <c r="B226" s="43"/>
      <c r="C226" s="65"/>
      <c r="D226" s="235" t="s">
        <v>172</v>
      </c>
      <c r="E226" s="65"/>
      <c r="F226" s="286" t="s">
        <v>466</v>
      </c>
      <c r="G226" s="65"/>
      <c r="H226" s="65"/>
      <c r="I226" s="174"/>
      <c r="J226" s="65"/>
      <c r="K226" s="65"/>
      <c r="L226" s="63"/>
      <c r="M226" s="220"/>
      <c r="N226" s="44"/>
      <c r="O226" s="44"/>
      <c r="P226" s="44"/>
      <c r="Q226" s="44"/>
      <c r="R226" s="44"/>
      <c r="S226" s="44"/>
      <c r="T226" s="80"/>
      <c r="AT226" s="25" t="s">
        <v>172</v>
      </c>
      <c r="AU226" s="25" t="s">
        <v>100</v>
      </c>
    </row>
    <row r="227" spans="2:65" s="1" customFormat="1" ht="22.5" customHeight="1">
      <c r="B227" s="43"/>
      <c r="C227" s="248" t="s">
        <v>356</v>
      </c>
      <c r="D227" s="248" t="s">
        <v>239</v>
      </c>
      <c r="E227" s="249" t="s">
        <v>1179</v>
      </c>
      <c r="F227" s="250" t="s">
        <v>1180</v>
      </c>
      <c r="G227" s="251" t="s">
        <v>191</v>
      </c>
      <c r="H227" s="252">
        <v>3.4</v>
      </c>
      <c r="I227" s="253"/>
      <c r="J227" s="254">
        <f>ROUND(I227*H227,2)</f>
        <v>0</v>
      </c>
      <c r="K227" s="250" t="s">
        <v>1031</v>
      </c>
      <c r="L227" s="255"/>
      <c r="M227" s="256" t="s">
        <v>50</v>
      </c>
      <c r="N227" s="257" t="s">
        <v>56</v>
      </c>
      <c r="O227" s="44"/>
      <c r="P227" s="215">
        <f>O227*H227</f>
        <v>0</v>
      </c>
      <c r="Q227" s="215">
        <v>1</v>
      </c>
      <c r="R227" s="215">
        <f>Q227*H227</f>
        <v>3.4</v>
      </c>
      <c r="S227" s="215">
        <v>0</v>
      </c>
      <c r="T227" s="216">
        <f>S227*H227</f>
        <v>0</v>
      </c>
      <c r="AR227" s="25" t="s">
        <v>218</v>
      </c>
      <c r="AT227" s="25" t="s">
        <v>239</v>
      </c>
      <c r="AU227" s="25" t="s">
        <v>100</v>
      </c>
      <c r="AY227" s="25" t="s">
        <v>163</v>
      </c>
      <c r="BE227" s="217">
        <f>IF(N227="základní",J227,0)</f>
        <v>0</v>
      </c>
      <c r="BF227" s="217">
        <f>IF(N227="snížená",J227,0)</f>
        <v>0</v>
      </c>
      <c r="BG227" s="217">
        <f>IF(N227="zákl. přenesená",J227,0)</f>
        <v>0</v>
      </c>
      <c r="BH227" s="217">
        <f>IF(N227="sníž. přenesená",J227,0)</f>
        <v>0</v>
      </c>
      <c r="BI227" s="217">
        <f>IF(N227="nulová",J227,0)</f>
        <v>0</v>
      </c>
      <c r="BJ227" s="25" t="s">
        <v>25</v>
      </c>
      <c r="BK227" s="217">
        <f>ROUND(I227*H227,2)</f>
        <v>0</v>
      </c>
      <c r="BL227" s="25" t="s">
        <v>120</v>
      </c>
      <c r="BM227" s="25" t="s">
        <v>1181</v>
      </c>
    </row>
    <row r="228" spans="2:65" s="1" customFormat="1" ht="13.5">
      <c r="B228" s="43"/>
      <c r="C228" s="65"/>
      <c r="D228" s="218" t="s">
        <v>172</v>
      </c>
      <c r="E228" s="65"/>
      <c r="F228" s="219" t="s">
        <v>1180</v>
      </c>
      <c r="G228" s="65"/>
      <c r="H228" s="65"/>
      <c r="I228" s="174"/>
      <c r="J228" s="65"/>
      <c r="K228" s="65"/>
      <c r="L228" s="63"/>
      <c r="M228" s="220"/>
      <c r="N228" s="44"/>
      <c r="O228" s="44"/>
      <c r="P228" s="44"/>
      <c r="Q228" s="44"/>
      <c r="R228" s="44"/>
      <c r="S228" s="44"/>
      <c r="T228" s="80"/>
      <c r="AT228" s="25" t="s">
        <v>172</v>
      </c>
      <c r="AU228" s="25" t="s">
        <v>100</v>
      </c>
    </row>
    <row r="229" spans="2:65" s="12" customFormat="1" ht="13.5">
      <c r="B229" s="222"/>
      <c r="C229" s="223"/>
      <c r="D229" s="218" t="s">
        <v>176</v>
      </c>
      <c r="E229" s="224" t="s">
        <v>50</v>
      </c>
      <c r="F229" s="225" t="s">
        <v>1182</v>
      </c>
      <c r="G229" s="223"/>
      <c r="H229" s="226" t="s">
        <v>50</v>
      </c>
      <c r="I229" s="227"/>
      <c r="J229" s="223"/>
      <c r="K229" s="223"/>
      <c r="L229" s="228"/>
      <c r="M229" s="229"/>
      <c r="N229" s="230"/>
      <c r="O229" s="230"/>
      <c r="P229" s="230"/>
      <c r="Q229" s="230"/>
      <c r="R229" s="230"/>
      <c r="S229" s="230"/>
      <c r="T229" s="231"/>
      <c r="AT229" s="232" t="s">
        <v>176</v>
      </c>
      <c r="AU229" s="232" t="s">
        <v>100</v>
      </c>
      <c r="AV229" s="12" t="s">
        <v>25</v>
      </c>
      <c r="AW229" s="12" t="s">
        <v>48</v>
      </c>
      <c r="AX229" s="12" t="s">
        <v>85</v>
      </c>
      <c r="AY229" s="232" t="s">
        <v>163</v>
      </c>
    </row>
    <row r="230" spans="2:65" s="13" customFormat="1" ht="13.5">
      <c r="B230" s="233"/>
      <c r="C230" s="234"/>
      <c r="D230" s="235" t="s">
        <v>176</v>
      </c>
      <c r="E230" s="236" t="s">
        <v>50</v>
      </c>
      <c r="F230" s="237" t="s">
        <v>1183</v>
      </c>
      <c r="G230" s="234"/>
      <c r="H230" s="238">
        <v>3.4</v>
      </c>
      <c r="I230" s="239"/>
      <c r="J230" s="234"/>
      <c r="K230" s="234"/>
      <c r="L230" s="240"/>
      <c r="M230" s="241"/>
      <c r="N230" s="242"/>
      <c r="O230" s="242"/>
      <c r="P230" s="242"/>
      <c r="Q230" s="242"/>
      <c r="R230" s="242"/>
      <c r="S230" s="242"/>
      <c r="T230" s="243"/>
      <c r="AT230" s="244" t="s">
        <v>176</v>
      </c>
      <c r="AU230" s="244" t="s">
        <v>100</v>
      </c>
      <c r="AV230" s="13" t="s">
        <v>92</v>
      </c>
      <c r="AW230" s="13" t="s">
        <v>48</v>
      </c>
      <c r="AX230" s="13" t="s">
        <v>25</v>
      </c>
      <c r="AY230" s="244" t="s">
        <v>163</v>
      </c>
    </row>
    <row r="231" spans="2:65" s="1" customFormat="1" ht="22.5" customHeight="1">
      <c r="B231" s="43"/>
      <c r="C231" s="206" t="s">
        <v>368</v>
      </c>
      <c r="D231" s="206" t="s">
        <v>166</v>
      </c>
      <c r="E231" s="207" t="s">
        <v>1184</v>
      </c>
      <c r="F231" s="208" t="s">
        <v>1185</v>
      </c>
      <c r="G231" s="209" t="s">
        <v>198</v>
      </c>
      <c r="H231" s="210">
        <v>20</v>
      </c>
      <c r="I231" s="211"/>
      <c r="J231" s="212">
        <f>ROUND(I231*H231,2)</f>
        <v>0</v>
      </c>
      <c r="K231" s="208" t="s">
        <v>1031</v>
      </c>
      <c r="L231" s="63"/>
      <c r="M231" s="213" t="s">
        <v>50</v>
      </c>
      <c r="N231" s="214" t="s">
        <v>56</v>
      </c>
      <c r="O231" s="44"/>
      <c r="P231" s="215">
        <f>O231*H231</f>
        <v>0</v>
      </c>
      <c r="Q231" s="215">
        <v>0</v>
      </c>
      <c r="R231" s="215">
        <f>Q231*H231</f>
        <v>0</v>
      </c>
      <c r="S231" s="215">
        <v>0</v>
      </c>
      <c r="T231" s="216">
        <f>S231*H231</f>
        <v>0</v>
      </c>
      <c r="AR231" s="25" t="s">
        <v>120</v>
      </c>
      <c r="AT231" s="25" t="s">
        <v>166</v>
      </c>
      <c r="AU231" s="25" t="s">
        <v>100</v>
      </c>
      <c r="AY231" s="25" t="s">
        <v>163</v>
      </c>
      <c r="BE231" s="217">
        <f>IF(N231="základní",J231,0)</f>
        <v>0</v>
      </c>
      <c r="BF231" s="217">
        <f>IF(N231="snížená",J231,0)</f>
        <v>0</v>
      </c>
      <c r="BG231" s="217">
        <f>IF(N231="zákl. přenesená",J231,0)</f>
        <v>0</v>
      </c>
      <c r="BH231" s="217">
        <f>IF(N231="sníž. přenesená",J231,0)</f>
        <v>0</v>
      </c>
      <c r="BI231" s="217">
        <f>IF(N231="nulová",J231,0)</f>
        <v>0</v>
      </c>
      <c r="BJ231" s="25" t="s">
        <v>25</v>
      </c>
      <c r="BK231" s="217">
        <f>ROUND(I231*H231,2)</f>
        <v>0</v>
      </c>
      <c r="BL231" s="25" t="s">
        <v>120</v>
      </c>
      <c r="BM231" s="25" t="s">
        <v>1186</v>
      </c>
    </row>
    <row r="232" spans="2:65" s="1" customFormat="1" ht="27">
      <c r="B232" s="43"/>
      <c r="C232" s="65"/>
      <c r="D232" s="235" t="s">
        <v>172</v>
      </c>
      <c r="E232" s="65"/>
      <c r="F232" s="286" t="s">
        <v>1187</v>
      </c>
      <c r="G232" s="65"/>
      <c r="H232" s="65"/>
      <c r="I232" s="174"/>
      <c r="J232" s="65"/>
      <c r="K232" s="65"/>
      <c r="L232" s="63"/>
      <c r="M232" s="220"/>
      <c r="N232" s="44"/>
      <c r="O232" s="44"/>
      <c r="P232" s="44"/>
      <c r="Q232" s="44"/>
      <c r="R232" s="44"/>
      <c r="S232" s="44"/>
      <c r="T232" s="80"/>
      <c r="AT232" s="25" t="s">
        <v>172</v>
      </c>
      <c r="AU232" s="25" t="s">
        <v>100</v>
      </c>
    </row>
    <row r="233" spans="2:65" s="1" customFormat="1" ht="22.5" customHeight="1">
      <c r="B233" s="43"/>
      <c r="C233" s="248" t="s">
        <v>375</v>
      </c>
      <c r="D233" s="248" t="s">
        <v>239</v>
      </c>
      <c r="E233" s="249" t="s">
        <v>1188</v>
      </c>
      <c r="F233" s="250" t="s">
        <v>1189</v>
      </c>
      <c r="G233" s="251" t="s">
        <v>485</v>
      </c>
      <c r="H233" s="252">
        <v>0.5</v>
      </c>
      <c r="I233" s="253"/>
      <c r="J233" s="254">
        <f>ROUND(I233*H233,2)</f>
        <v>0</v>
      </c>
      <c r="K233" s="250" t="s">
        <v>1031</v>
      </c>
      <c r="L233" s="255"/>
      <c r="M233" s="256" t="s">
        <v>50</v>
      </c>
      <c r="N233" s="257" t="s">
        <v>56</v>
      </c>
      <c r="O233" s="44"/>
      <c r="P233" s="215">
        <f>O233*H233</f>
        <v>0</v>
      </c>
      <c r="Q233" s="215">
        <v>1E-3</v>
      </c>
      <c r="R233" s="215">
        <f>Q233*H233</f>
        <v>5.0000000000000001E-4</v>
      </c>
      <c r="S233" s="215">
        <v>0</v>
      </c>
      <c r="T233" s="216">
        <f>S233*H233</f>
        <v>0</v>
      </c>
      <c r="AR233" s="25" t="s">
        <v>218</v>
      </c>
      <c r="AT233" s="25" t="s">
        <v>239</v>
      </c>
      <c r="AU233" s="25" t="s">
        <v>100</v>
      </c>
      <c r="AY233" s="25" t="s">
        <v>163</v>
      </c>
      <c r="BE233" s="217">
        <f>IF(N233="základní",J233,0)</f>
        <v>0</v>
      </c>
      <c r="BF233" s="217">
        <f>IF(N233="snížená",J233,0)</f>
        <v>0</v>
      </c>
      <c r="BG233" s="217">
        <f>IF(N233="zákl. přenesená",J233,0)</f>
        <v>0</v>
      </c>
      <c r="BH233" s="217">
        <f>IF(N233="sníž. přenesená",J233,0)</f>
        <v>0</v>
      </c>
      <c r="BI233" s="217">
        <f>IF(N233="nulová",J233,0)</f>
        <v>0</v>
      </c>
      <c r="BJ233" s="25" t="s">
        <v>25</v>
      </c>
      <c r="BK233" s="217">
        <f>ROUND(I233*H233,2)</f>
        <v>0</v>
      </c>
      <c r="BL233" s="25" t="s">
        <v>120</v>
      </c>
      <c r="BM233" s="25" t="s">
        <v>1190</v>
      </c>
    </row>
    <row r="234" spans="2:65" s="1" customFormat="1" ht="13.5">
      <c r="B234" s="43"/>
      <c r="C234" s="65"/>
      <c r="D234" s="218" t="s">
        <v>172</v>
      </c>
      <c r="E234" s="65"/>
      <c r="F234" s="219" t="s">
        <v>1191</v>
      </c>
      <c r="G234" s="65"/>
      <c r="H234" s="65"/>
      <c r="I234" s="174"/>
      <c r="J234" s="65"/>
      <c r="K234" s="65"/>
      <c r="L234" s="63"/>
      <c r="M234" s="220"/>
      <c r="N234" s="44"/>
      <c r="O234" s="44"/>
      <c r="P234" s="44"/>
      <c r="Q234" s="44"/>
      <c r="R234" s="44"/>
      <c r="S234" s="44"/>
      <c r="T234" s="80"/>
      <c r="AT234" s="25" t="s">
        <v>172</v>
      </c>
      <c r="AU234" s="25" t="s">
        <v>100</v>
      </c>
    </row>
    <row r="235" spans="2:65" s="13" customFormat="1" ht="13.5">
      <c r="B235" s="233"/>
      <c r="C235" s="234"/>
      <c r="D235" s="235" t="s">
        <v>176</v>
      </c>
      <c r="E235" s="236" t="s">
        <v>50</v>
      </c>
      <c r="F235" s="237" t="s">
        <v>1192</v>
      </c>
      <c r="G235" s="234"/>
      <c r="H235" s="238">
        <v>0.5</v>
      </c>
      <c r="I235" s="239"/>
      <c r="J235" s="234"/>
      <c r="K235" s="234"/>
      <c r="L235" s="240"/>
      <c r="M235" s="241"/>
      <c r="N235" s="242"/>
      <c r="O235" s="242"/>
      <c r="P235" s="242"/>
      <c r="Q235" s="242"/>
      <c r="R235" s="242"/>
      <c r="S235" s="242"/>
      <c r="T235" s="243"/>
      <c r="AT235" s="244" t="s">
        <v>176</v>
      </c>
      <c r="AU235" s="244" t="s">
        <v>100</v>
      </c>
      <c r="AV235" s="13" t="s">
        <v>92</v>
      </c>
      <c r="AW235" s="13" t="s">
        <v>48</v>
      </c>
      <c r="AX235" s="13" t="s">
        <v>25</v>
      </c>
      <c r="AY235" s="244" t="s">
        <v>163</v>
      </c>
    </row>
    <row r="236" spans="2:65" s="1" customFormat="1" ht="22.5" customHeight="1">
      <c r="B236" s="43"/>
      <c r="C236" s="206" t="s">
        <v>384</v>
      </c>
      <c r="D236" s="206" t="s">
        <v>166</v>
      </c>
      <c r="E236" s="207" t="s">
        <v>1193</v>
      </c>
      <c r="F236" s="208" t="s">
        <v>1194</v>
      </c>
      <c r="G236" s="209" t="s">
        <v>191</v>
      </c>
      <c r="H236" s="210">
        <v>3</v>
      </c>
      <c r="I236" s="211"/>
      <c r="J236" s="212">
        <f>ROUND(I236*H236,2)</f>
        <v>0</v>
      </c>
      <c r="K236" s="208" t="s">
        <v>1031</v>
      </c>
      <c r="L236" s="63"/>
      <c r="M236" s="213" t="s">
        <v>50</v>
      </c>
      <c r="N236" s="214" t="s">
        <v>56</v>
      </c>
      <c r="O236" s="44"/>
      <c r="P236" s="215">
        <f>O236*H236</f>
        <v>0</v>
      </c>
      <c r="Q236" s="215">
        <v>0</v>
      </c>
      <c r="R236" s="215">
        <f>Q236*H236</f>
        <v>0</v>
      </c>
      <c r="S236" s="215">
        <v>0</v>
      </c>
      <c r="T236" s="216">
        <f>S236*H236</f>
        <v>0</v>
      </c>
      <c r="AR236" s="25" t="s">
        <v>120</v>
      </c>
      <c r="AT236" s="25" t="s">
        <v>166</v>
      </c>
      <c r="AU236" s="25" t="s">
        <v>100</v>
      </c>
      <c r="AY236" s="25" t="s">
        <v>163</v>
      </c>
      <c r="BE236" s="217">
        <f>IF(N236="základní",J236,0)</f>
        <v>0</v>
      </c>
      <c r="BF236" s="217">
        <f>IF(N236="snížená",J236,0)</f>
        <v>0</v>
      </c>
      <c r="BG236" s="217">
        <f>IF(N236="zákl. přenesená",J236,0)</f>
        <v>0</v>
      </c>
      <c r="BH236" s="217">
        <f>IF(N236="sníž. přenesená",J236,0)</f>
        <v>0</v>
      </c>
      <c r="BI236" s="217">
        <f>IF(N236="nulová",J236,0)</f>
        <v>0</v>
      </c>
      <c r="BJ236" s="25" t="s">
        <v>25</v>
      </c>
      <c r="BK236" s="217">
        <f>ROUND(I236*H236,2)</f>
        <v>0</v>
      </c>
      <c r="BL236" s="25" t="s">
        <v>120</v>
      </c>
      <c r="BM236" s="25" t="s">
        <v>1195</v>
      </c>
    </row>
    <row r="237" spans="2:65" s="1" customFormat="1" ht="13.5">
      <c r="B237" s="43"/>
      <c r="C237" s="65"/>
      <c r="D237" s="218" t="s">
        <v>172</v>
      </c>
      <c r="E237" s="65"/>
      <c r="F237" s="219" t="s">
        <v>1196</v>
      </c>
      <c r="G237" s="65"/>
      <c r="H237" s="65"/>
      <c r="I237" s="174"/>
      <c r="J237" s="65"/>
      <c r="K237" s="65"/>
      <c r="L237" s="63"/>
      <c r="M237" s="220"/>
      <c r="N237" s="44"/>
      <c r="O237" s="44"/>
      <c r="P237" s="44"/>
      <c r="Q237" s="44"/>
      <c r="R237" s="44"/>
      <c r="S237" s="44"/>
      <c r="T237" s="80"/>
      <c r="AT237" s="25" t="s">
        <v>172</v>
      </c>
      <c r="AU237" s="25" t="s">
        <v>100</v>
      </c>
    </row>
    <row r="238" spans="2:65" s="11" customFormat="1" ht="29.85" customHeight="1">
      <c r="B238" s="189"/>
      <c r="C238" s="190"/>
      <c r="D238" s="203" t="s">
        <v>84</v>
      </c>
      <c r="E238" s="204" t="s">
        <v>120</v>
      </c>
      <c r="F238" s="204" t="s">
        <v>1197</v>
      </c>
      <c r="G238" s="190"/>
      <c r="H238" s="190"/>
      <c r="I238" s="193"/>
      <c r="J238" s="205">
        <f>BK238</f>
        <v>0</v>
      </c>
      <c r="K238" s="190"/>
      <c r="L238" s="195"/>
      <c r="M238" s="196"/>
      <c r="N238" s="197"/>
      <c r="O238" s="197"/>
      <c r="P238" s="198">
        <f>SUM(P239:P282)</f>
        <v>0</v>
      </c>
      <c r="Q238" s="197"/>
      <c r="R238" s="198">
        <f>SUM(R239:R282)</f>
        <v>20.2597196</v>
      </c>
      <c r="S238" s="197"/>
      <c r="T238" s="199">
        <f>SUM(T239:T282)</f>
        <v>0</v>
      </c>
      <c r="AR238" s="200" t="s">
        <v>25</v>
      </c>
      <c r="AT238" s="201" t="s">
        <v>84</v>
      </c>
      <c r="AU238" s="201" t="s">
        <v>25</v>
      </c>
      <c r="AY238" s="200" t="s">
        <v>163</v>
      </c>
      <c r="BK238" s="202">
        <f>SUM(BK239:BK282)</f>
        <v>0</v>
      </c>
    </row>
    <row r="239" spans="2:65" s="1" customFormat="1" ht="22.5" customHeight="1">
      <c r="B239" s="43"/>
      <c r="C239" s="206" t="s">
        <v>390</v>
      </c>
      <c r="D239" s="206" t="s">
        <v>166</v>
      </c>
      <c r="E239" s="207" t="s">
        <v>1198</v>
      </c>
      <c r="F239" s="208" t="s">
        <v>1199</v>
      </c>
      <c r="G239" s="209" t="s">
        <v>169</v>
      </c>
      <c r="H239" s="210">
        <v>162.43199999999999</v>
      </c>
      <c r="I239" s="211"/>
      <c r="J239" s="212">
        <f>ROUND(I239*H239,2)</f>
        <v>0</v>
      </c>
      <c r="K239" s="208" t="s">
        <v>1031</v>
      </c>
      <c r="L239" s="63"/>
      <c r="M239" s="213" t="s">
        <v>50</v>
      </c>
      <c r="N239" s="214" t="s">
        <v>56</v>
      </c>
      <c r="O239" s="44"/>
      <c r="P239" s="215">
        <f>O239*H239</f>
        <v>0</v>
      </c>
      <c r="Q239" s="215">
        <v>0</v>
      </c>
      <c r="R239" s="215">
        <f>Q239*H239</f>
        <v>0</v>
      </c>
      <c r="S239" s="215">
        <v>0</v>
      </c>
      <c r="T239" s="216">
        <f>S239*H239</f>
        <v>0</v>
      </c>
      <c r="AR239" s="25" t="s">
        <v>120</v>
      </c>
      <c r="AT239" s="25" t="s">
        <v>166</v>
      </c>
      <c r="AU239" s="25" t="s">
        <v>92</v>
      </c>
      <c r="AY239" s="25" t="s">
        <v>163</v>
      </c>
      <c r="BE239" s="217">
        <f>IF(N239="základní",J239,0)</f>
        <v>0</v>
      </c>
      <c r="BF239" s="217">
        <f>IF(N239="snížená",J239,0)</f>
        <v>0</v>
      </c>
      <c r="BG239" s="217">
        <f>IF(N239="zákl. přenesená",J239,0)</f>
        <v>0</v>
      </c>
      <c r="BH239" s="217">
        <f>IF(N239="sníž. přenesená",J239,0)</f>
        <v>0</v>
      </c>
      <c r="BI239" s="217">
        <f>IF(N239="nulová",J239,0)</f>
        <v>0</v>
      </c>
      <c r="BJ239" s="25" t="s">
        <v>25</v>
      </c>
      <c r="BK239" s="217">
        <f>ROUND(I239*H239,2)</f>
        <v>0</v>
      </c>
      <c r="BL239" s="25" t="s">
        <v>120</v>
      </c>
      <c r="BM239" s="25" t="s">
        <v>1200</v>
      </c>
    </row>
    <row r="240" spans="2:65" s="1" customFormat="1" ht="27">
      <c r="B240" s="43"/>
      <c r="C240" s="65"/>
      <c r="D240" s="218" t="s">
        <v>172</v>
      </c>
      <c r="E240" s="65"/>
      <c r="F240" s="219" t="s">
        <v>1201</v>
      </c>
      <c r="G240" s="65"/>
      <c r="H240" s="65"/>
      <c r="I240" s="174"/>
      <c r="J240" s="65"/>
      <c r="K240" s="65"/>
      <c r="L240" s="63"/>
      <c r="M240" s="220"/>
      <c r="N240" s="44"/>
      <c r="O240" s="44"/>
      <c r="P240" s="44"/>
      <c r="Q240" s="44"/>
      <c r="R240" s="44"/>
      <c r="S240" s="44"/>
      <c r="T240" s="80"/>
      <c r="AT240" s="25" t="s">
        <v>172</v>
      </c>
      <c r="AU240" s="25" t="s">
        <v>92</v>
      </c>
    </row>
    <row r="241" spans="2:51" s="1" customFormat="1" ht="54">
      <c r="B241" s="43"/>
      <c r="C241" s="65"/>
      <c r="D241" s="218" t="s">
        <v>174</v>
      </c>
      <c r="E241" s="65"/>
      <c r="F241" s="221" t="s">
        <v>1202</v>
      </c>
      <c r="G241" s="65"/>
      <c r="H241" s="65"/>
      <c r="I241" s="174"/>
      <c r="J241" s="65"/>
      <c r="K241" s="65"/>
      <c r="L241" s="63"/>
      <c r="M241" s="220"/>
      <c r="N241" s="44"/>
      <c r="O241" s="44"/>
      <c r="P241" s="44"/>
      <c r="Q241" s="44"/>
      <c r="R241" s="44"/>
      <c r="S241" s="44"/>
      <c r="T241" s="80"/>
      <c r="AT241" s="25" t="s">
        <v>174</v>
      </c>
      <c r="AU241" s="25" t="s">
        <v>92</v>
      </c>
    </row>
    <row r="242" spans="2:51" s="12" customFormat="1" ht="13.5">
      <c r="B242" s="222"/>
      <c r="C242" s="223"/>
      <c r="D242" s="218" t="s">
        <v>176</v>
      </c>
      <c r="E242" s="224" t="s">
        <v>50</v>
      </c>
      <c r="F242" s="225" t="s">
        <v>1062</v>
      </c>
      <c r="G242" s="223"/>
      <c r="H242" s="226" t="s">
        <v>50</v>
      </c>
      <c r="I242" s="227"/>
      <c r="J242" s="223"/>
      <c r="K242" s="223"/>
      <c r="L242" s="228"/>
      <c r="M242" s="229"/>
      <c r="N242" s="230"/>
      <c r="O242" s="230"/>
      <c r="P242" s="230"/>
      <c r="Q242" s="230"/>
      <c r="R242" s="230"/>
      <c r="S242" s="230"/>
      <c r="T242" s="231"/>
      <c r="AT242" s="232" t="s">
        <v>176</v>
      </c>
      <c r="AU242" s="232" t="s">
        <v>92</v>
      </c>
      <c r="AV242" s="12" t="s">
        <v>25</v>
      </c>
      <c r="AW242" s="12" t="s">
        <v>48</v>
      </c>
      <c r="AX242" s="12" t="s">
        <v>85</v>
      </c>
      <c r="AY242" s="232" t="s">
        <v>163</v>
      </c>
    </row>
    <row r="243" spans="2:51" s="12" customFormat="1" ht="13.5">
      <c r="B243" s="222"/>
      <c r="C243" s="223"/>
      <c r="D243" s="218" t="s">
        <v>176</v>
      </c>
      <c r="E243" s="224" t="s">
        <v>50</v>
      </c>
      <c r="F243" s="225" t="s">
        <v>1063</v>
      </c>
      <c r="G243" s="223"/>
      <c r="H243" s="226" t="s">
        <v>50</v>
      </c>
      <c r="I243" s="227"/>
      <c r="J243" s="223"/>
      <c r="K243" s="223"/>
      <c r="L243" s="228"/>
      <c r="M243" s="229"/>
      <c r="N243" s="230"/>
      <c r="O243" s="230"/>
      <c r="P243" s="230"/>
      <c r="Q243" s="230"/>
      <c r="R243" s="230"/>
      <c r="S243" s="230"/>
      <c r="T243" s="231"/>
      <c r="AT243" s="232" t="s">
        <v>176</v>
      </c>
      <c r="AU243" s="232" t="s">
        <v>92</v>
      </c>
      <c r="AV243" s="12" t="s">
        <v>25</v>
      </c>
      <c r="AW243" s="12" t="s">
        <v>48</v>
      </c>
      <c r="AX243" s="12" t="s">
        <v>85</v>
      </c>
      <c r="AY243" s="232" t="s">
        <v>163</v>
      </c>
    </row>
    <row r="244" spans="2:51" s="13" customFormat="1" ht="13.5">
      <c r="B244" s="233"/>
      <c r="C244" s="234"/>
      <c r="D244" s="218" t="s">
        <v>176</v>
      </c>
      <c r="E244" s="245" t="s">
        <v>50</v>
      </c>
      <c r="F244" s="246" t="s">
        <v>1203</v>
      </c>
      <c r="G244" s="234"/>
      <c r="H244" s="247">
        <v>37.606000000000002</v>
      </c>
      <c r="I244" s="239"/>
      <c r="J244" s="234"/>
      <c r="K244" s="234"/>
      <c r="L244" s="240"/>
      <c r="M244" s="241"/>
      <c r="N244" s="242"/>
      <c r="O244" s="242"/>
      <c r="P244" s="242"/>
      <c r="Q244" s="242"/>
      <c r="R244" s="242"/>
      <c r="S244" s="242"/>
      <c r="T244" s="243"/>
      <c r="AT244" s="244" t="s">
        <v>176</v>
      </c>
      <c r="AU244" s="244" t="s">
        <v>92</v>
      </c>
      <c r="AV244" s="13" t="s">
        <v>92</v>
      </c>
      <c r="AW244" s="13" t="s">
        <v>48</v>
      </c>
      <c r="AX244" s="13" t="s">
        <v>85</v>
      </c>
      <c r="AY244" s="244" t="s">
        <v>163</v>
      </c>
    </row>
    <row r="245" spans="2:51" s="12" customFormat="1" ht="13.5">
      <c r="B245" s="222"/>
      <c r="C245" s="223"/>
      <c r="D245" s="218" t="s">
        <v>176</v>
      </c>
      <c r="E245" s="224" t="s">
        <v>50</v>
      </c>
      <c r="F245" s="225" t="s">
        <v>1065</v>
      </c>
      <c r="G245" s="223"/>
      <c r="H245" s="226" t="s">
        <v>50</v>
      </c>
      <c r="I245" s="227"/>
      <c r="J245" s="223"/>
      <c r="K245" s="223"/>
      <c r="L245" s="228"/>
      <c r="M245" s="229"/>
      <c r="N245" s="230"/>
      <c r="O245" s="230"/>
      <c r="P245" s="230"/>
      <c r="Q245" s="230"/>
      <c r="R245" s="230"/>
      <c r="S245" s="230"/>
      <c r="T245" s="231"/>
      <c r="AT245" s="232" t="s">
        <v>176</v>
      </c>
      <c r="AU245" s="232" t="s">
        <v>92</v>
      </c>
      <c r="AV245" s="12" t="s">
        <v>25</v>
      </c>
      <c r="AW245" s="12" t="s">
        <v>48</v>
      </c>
      <c r="AX245" s="12" t="s">
        <v>85</v>
      </c>
      <c r="AY245" s="232" t="s">
        <v>163</v>
      </c>
    </row>
    <row r="246" spans="2:51" s="13" customFormat="1" ht="13.5">
      <c r="B246" s="233"/>
      <c r="C246" s="234"/>
      <c r="D246" s="218" t="s">
        <v>176</v>
      </c>
      <c r="E246" s="245" t="s">
        <v>50</v>
      </c>
      <c r="F246" s="246" t="s">
        <v>1204</v>
      </c>
      <c r="G246" s="234"/>
      <c r="H246" s="247">
        <v>6.48</v>
      </c>
      <c r="I246" s="239"/>
      <c r="J246" s="234"/>
      <c r="K246" s="234"/>
      <c r="L246" s="240"/>
      <c r="M246" s="241"/>
      <c r="N246" s="242"/>
      <c r="O246" s="242"/>
      <c r="P246" s="242"/>
      <c r="Q246" s="242"/>
      <c r="R246" s="242"/>
      <c r="S246" s="242"/>
      <c r="T246" s="243"/>
      <c r="AT246" s="244" t="s">
        <v>176</v>
      </c>
      <c r="AU246" s="244" t="s">
        <v>92</v>
      </c>
      <c r="AV246" s="13" t="s">
        <v>92</v>
      </c>
      <c r="AW246" s="13" t="s">
        <v>48</v>
      </c>
      <c r="AX246" s="13" t="s">
        <v>85</v>
      </c>
      <c r="AY246" s="244" t="s">
        <v>163</v>
      </c>
    </row>
    <row r="247" spans="2:51" s="12" customFormat="1" ht="13.5">
      <c r="B247" s="222"/>
      <c r="C247" s="223"/>
      <c r="D247" s="218" t="s">
        <v>176</v>
      </c>
      <c r="E247" s="224" t="s">
        <v>50</v>
      </c>
      <c r="F247" s="225" t="s">
        <v>1067</v>
      </c>
      <c r="G247" s="223"/>
      <c r="H247" s="226" t="s">
        <v>50</v>
      </c>
      <c r="I247" s="227"/>
      <c r="J247" s="223"/>
      <c r="K247" s="223"/>
      <c r="L247" s="228"/>
      <c r="M247" s="229"/>
      <c r="N247" s="230"/>
      <c r="O247" s="230"/>
      <c r="P247" s="230"/>
      <c r="Q247" s="230"/>
      <c r="R247" s="230"/>
      <c r="S247" s="230"/>
      <c r="T247" s="231"/>
      <c r="AT247" s="232" t="s">
        <v>176</v>
      </c>
      <c r="AU247" s="232" t="s">
        <v>92</v>
      </c>
      <c r="AV247" s="12" t="s">
        <v>25</v>
      </c>
      <c r="AW247" s="12" t="s">
        <v>48</v>
      </c>
      <c r="AX247" s="12" t="s">
        <v>85</v>
      </c>
      <c r="AY247" s="232" t="s">
        <v>163</v>
      </c>
    </row>
    <row r="248" spans="2:51" s="13" customFormat="1" ht="13.5">
      <c r="B248" s="233"/>
      <c r="C248" s="234"/>
      <c r="D248" s="218" t="s">
        <v>176</v>
      </c>
      <c r="E248" s="245" t="s">
        <v>50</v>
      </c>
      <c r="F248" s="246" t="s">
        <v>1205</v>
      </c>
      <c r="G248" s="234"/>
      <c r="H248" s="247">
        <v>29.009</v>
      </c>
      <c r="I248" s="239"/>
      <c r="J248" s="234"/>
      <c r="K248" s="234"/>
      <c r="L248" s="240"/>
      <c r="M248" s="241"/>
      <c r="N248" s="242"/>
      <c r="O248" s="242"/>
      <c r="P248" s="242"/>
      <c r="Q248" s="242"/>
      <c r="R248" s="242"/>
      <c r="S248" s="242"/>
      <c r="T248" s="243"/>
      <c r="AT248" s="244" t="s">
        <v>176</v>
      </c>
      <c r="AU248" s="244" t="s">
        <v>92</v>
      </c>
      <c r="AV248" s="13" t="s">
        <v>92</v>
      </c>
      <c r="AW248" s="13" t="s">
        <v>48</v>
      </c>
      <c r="AX248" s="13" t="s">
        <v>85</v>
      </c>
      <c r="AY248" s="244" t="s">
        <v>163</v>
      </c>
    </row>
    <row r="249" spans="2:51" s="12" customFormat="1" ht="13.5">
      <c r="B249" s="222"/>
      <c r="C249" s="223"/>
      <c r="D249" s="218" t="s">
        <v>176</v>
      </c>
      <c r="E249" s="224" t="s">
        <v>50</v>
      </c>
      <c r="F249" s="225" t="s">
        <v>1069</v>
      </c>
      <c r="G249" s="223"/>
      <c r="H249" s="226" t="s">
        <v>50</v>
      </c>
      <c r="I249" s="227"/>
      <c r="J249" s="223"/>
      <c r="K249" s="223"/>
      <c r="L249" s="228"/>
      <c r="M249" s="229"/>
      <c r="N249" s="230"/>
      <c r="O249" s="230"/>
      <c r="P249" s="230"/>
      <c r="Q249" s="230"/>
      <c r="R249" s="230"/>
      <c r="S249" s="230"/>
      <c r="T249" s="231"/>
      <c r="AT249" s="232" t="s">
        <v>176</v>
      </c>
      <c r="AU249" s="232" t="s">
        <v>92</v>
      </c>
      <c r="AV249" s="12" t="s">
        <v>25</v>
      </c>
      <c r="AW249" s="12" t="s">
        <v>48</v>
      </c>
      <c r="AX249" s="12" t="s">
        <v>85</v>
      </c>
      <c r="AY249" s="232" t="s">
        <v>163</v>
      </c>
    </row>
    <row r="250" spans="2:51" s="13" customFormat="1" ht="13.5">
      <c r="B250" s="233"/>
      <c r="C250" s="234"/>
      <c r="D250" s="218" t="s">
        <v>176</v>
      </c>
      <c r="E250" s="245" t="s">
        <v>50</v>
      </c>
      <c r="F250" s="246" t="s">
        <v>1206</v>
      </c>
      <c r="G250" s="234"/>
      <c r="H250" s="247">
        <v>7.524</v>
      </c>
      <c r="I250" s="239"/>
      <c r="J250" s="234"/>
      <c r="K250" s="234"/>
      <c r="L250" s="240"/>
      <c r="M250" s="241"/>
      <c r="N250" s="242"/>
      <c r="O250" s="242"/>
      <c r="P250" s="242"/>
      <c r="Q250" s="242"/>
      <c r="R250" s="242"/>
      <c r="S250" s="242"/>
      <c r="T250" s="243"/>
      <c r="AT250" s="244" t="s">
        <v>176</v>
      </c>
      <c r="AU250" s="244" t="s">
        <v>92</v>
      </c>
      <c r="AV250" s="13" t="s">
        <v>92</v>
      </c>
      <c r="AW250" s="13" t="s">
        <v>48</v>
      </c>
      <c r="AX250" s="13" t="s">
        <v>85</v>
      </c>
      <c r="AY250" s="244" t="s">
        <v>163</v>
      </c>
    </row>
    <row r="251" spans="2:51" s="12" customFormat="1" ht="13.5">
      <c r="B251" s="222"/>
      <c r="C251" s="223"/>
      <c r="D251" s="218" t="s">
        <v>176</v>
      </c>
      <c r="E251" s="224" t="s">
        <v>50</v>
      </c>
      <c r="F251" s="225" t="s">
        <v>1071</v>
      </c>
      <c r="G251" s="223"/>
      <c r="H251" s="226" t="s">
        <v>50</v>
      </c>
      <c r="I251" s="227"/>
      <c r="J251" s="223"/>
      <c r="K251" s="223"/>
      <c r="L251" s="228"/>
      <c r="M251" s="229"/>
      <c r="N251" s="230"/>
      <c r="O251" s="230"/>
      <c r="P251" s="230"/>
      <c r="Q251" s="230"/>
      <c r="R251" s="230"/>
      <c r="S251" s="230"/>
      <c r="T251" s="231"/>
      <c r="AT251" s="232" t="s">
        <v>176</v>
      </c>
      <c r="AU251" s="232" t="s">
        <v>92</v>
      </c>
      <c r="AV251" s="12" t="s">
        <v>25</v>
      </c>
      <c r="AW251" s="12" t="s">
        <v>48</v>
      </c>
      <c r="AX251" s="12" t="s">
        <v>85</v>
      </c>
      <c r="AY251" s="232" t="s">
        <v>163</v>
      </c>
    </row>
    <row r="252" spans="2:51" s="12" customFormat="1" ht="13.5">
      <c r="B252" s="222"/>
      <c r="C252" s="223"/>
      <c r="D252" s="218" t="s">
        <v>176</v>
      </c>
      <c r="E252" s="224" t="s">
        <v>50</v>
      </c>
      <c r="F252" s="225" t="s">
        <v>1067</v>
      </c>
      <c r="G252" s="223"/>
      <c r="H252" s="226" t="s">
        <v>50</v>
      </c>
      <c r="I252" s="227"/>
      <c r="J252" s="223"/>
      <c r="K252" s="223"/>
      <c r="L252" s="228"/>
      <c r="M252" s="229"/>
      <c r="N252" s="230"/>
      <c r="O252" s="230"/>
      <c r="P252" s="230"/>
      <c r="Q252" s="230"/>
      <c r="R252" s="230"/>
      <c r="S252" s="230"/>
      <c r="T252" s="231"/>
      <c r="AT252" s="232" t="s">
        <v>176</v>
      </c>
      <c r="AU252" s="232" t="s">
        <v>92</v>
      </c>
      <c r="AV252" s="12" t="s">
        <v>25</v>
      </c>
      <c r="AW252" s="12" t="s">
        <v>48</v>
      </c>
      <c r="AX252" s="12" t="s">
        <v>85</v>
      </c>
      <c r="AY252" s="232" t="s">
        <v>163</v>
      </c>
    </row>
    <row r="253" spans="2:51" s="13" customFormat="1" ht="13.5">
      <c r="B253" s="233"/>
      <c r="C253" s="234"/>
      <c r="D253" s="218" t="s">
        <v>176</v>
      </c>
      <c r="E253" s="245" t="s">
        <v>50</v>
      </c>
      <c r="F253" s="246" t="s">
        <v>1207</v>
      </c>
      <c r="G253" s="234"/>
      <c r="H253" s="247">
        <v>2.3330000000000002</v>
      </c>
      <c r="I253" s="239"/>
      <c r="J253" s="234"/>
      <c r="K253" s="234"/>
      <c r="L253" s="240"/>
      <c r="M253" s="241"/>
      <c r="N253" s="242"/>
      <c r="O253" s="242"/>
      <c r="P253" s="242"/>
      <c r="Q253" s="242"/>
      <c r="R253" s="242"/>
      <c r="S253" s="242"/>
      <c r="T253" s="243"/>
      <c r="AT253" s="244" t="s">
        <v>176</v>
      </c>
      <c r="AU253" s="244" t="s">
        <v>92</v>
      </c>
      <c r="AV253" s="13" t="s">
        <v>92</v>
      </c>
      <c r="AW253" s="13" t="s">
        <v>48</v>
      </c>
      <c r="AX253" s="13" t="s">
        <v>85</v>
      </c>
      <c r="AY253" s="244" t="s">
        <v>163</v>
      </c>
    </row>
    <row r="254" spans="2:51" s="12" customFormat="1" ht="13.5">
      <c r="B254" s="222"/>
      <c r="C254" s="223"/>
      <c r="D254" s="218" t="s">
        <v>176</v>
      </c>
      <c r="E254" s="224" t="s">
        <v>50</v>
      </c>
      <c r="F254" s="225" t="s">
        <v>1069</v>
      </c>
      <c r="G254" s="223"/>
      <c r="H254" s="226" t="s">
        <v>50</v>
      </c>
      <c r="I254" s="227"/>
      <c r="J254" s="223"/>
      <c r="K254" s="223"/>
      <c r="L254" s="228"/>
      <c r="M254" s="229"/>
      <c r="N254" s="230"/>
      <c r="O254" s="230"/>
      <c r="P254" s="230"/>
      <c r="Q254" s="230"/>
      <c r="R254" s="230"/>
      <c r="S254" s="230"/>
      <c r="T254" s="231"/>
      <c r="AT254" s="232" t="s">
        <v>176</v>
      </c>
      <c r="AU254" s="232" t="s">
        <v>92</v>
      </c>
      <c r="AV254" s="12" t="s">
        <v>25</v>
      </c>
      <c r="AW254" s="12" t="s">
        <v>48</v>
      </c>
      <c r="AX254" s="12" t="s">
        <v>85</v>
      </c>
      <c r="AY254" s="232" t="s">
        <v>163</v>
      </c>
    </row>
    <row r="255" spans="2:51" s="13" customFormat="1" ht="13.5">
      <c r="B255" s="233"/>
      <c r="C255" s="234"/>
      <c r="D255" s="218" t="s">
        <v>176</v>
      </c>
      <c r="E255" s="245" t="s">
        <v>50</v>
      </c>
      <c r="F255" s="246" t="s">
        <v>1208</v>
      </c>
      <c r="G255" s="234"/>
      <c r="H255" s="247">
        <v>36.03</v>
      </c>
      <c r="I255" s="239"/>
      <c r="J255" s="234"/>
      <c r="K255" s="234"/>
      <c r="L255" s="240"/>
      <c r="M255" s="241"/>
      <c r="N255" s="242"/>
      <c r="O255" s="242"/>
      <c r="P255" s="242"/>
      <c r="Q255" s="242"/>
      <c r="R255" s="242"/>
      <c r="S255" s="242"/>
      <c r="T255" s="243"/>
      <c r="AT255" s="244" t="s">
        <v>176</v>
      </c>
      <c r="AU255" s="244" t="s">
        <v>92</v>
      </c>
      <c r="AV255" s="13" t="s">
        <v>92</v>
      </c>
      <c r="AW255" s="13" t="s">
        <v>48</v>
      </c>
      <c r="AX255" s="13" t="s">
        <v>85</v>
      </c>
      <c r="AY255" s="244" t="s">
        <v>163</v>
      </c>
    </row>
    <row r="256" spans="2:51" s="12" customFormat="1" ht="13.5">
      <c r="B256" s="222"/>
      <c r="C256" s="223"/>
      <c r="D256" s="218" t="s">
        <v>176</v>
      </c>
      <c r="E256" s="224" t="s">
        <v>50</v>
      </c>
      <c r="F256" s="225" t="s">
        <v>1074</v>
      </c>
      <c r="G256" s="223"/>
      <c r="H256" s="226" t="s">
        <v>50</v>
      </c>
      <c r="I256" s="227"/>
      <c r="J256" s="223"/>
      <c r="K256" s="223"/>
      <c r="L256" s="228"/>
      <c r="M256" s="229"/>
      <c r="N256" s="230"/>
      <c r="O256" s="230"/>
      <c r="P256" s="230"/>
      <c r="Q256" s="230"/>
      <c r="R256" s="230"/>
      <c r="S256" s="230"/>
      <c r="T256" s="231"/>
      <c r="AT256" s="232" t="s">
        <v>176</v>
      </c>
      <c r="AU256" s="232" t="s">
        <v>92</v>
      </c>
      <c r="AV256" s="12" t="s">
        <v>25</v>
      </c>
      <c r="AW256" s="12" t="s">
        <v>48</v>
      </c>
      <c r="AX256" s="12" t="s">
        <v>85</v>
      </c>
      <c r="AY256" s="232" t="s">
        <v>163</v>
      </c>
    </row>
    <row r="257" spans="2:65" s="13" customFormat="1" ht="13.5">
      <c r="B257" s="233"/>
      <c r="C257" s="234"/>
      <c r="D257" s="218" t="s">
        <v>176</v>
      </c>
      <c r="E257" s="245" t="s">
        <v>50</v>
      </c>
      <c r="F257" s="246" t="s">
        <v>1209</v>
      </c>
      <c r="G257" s="234"/>
      <c r="H257" s="247">
        <v>35.909999999999997</v>
      </c>
      <c r="I257" s="239"/>
      <c r="J257" s="234"/>
      <c r="K257" s="234"/>
      <c r="L257" s="240"/>
      <c r="M257" s="241"/>
      <c r="N257" s="242"/>
      <c r="O257" s="242"/>
      <c r="P257" s="242"/>
      <c r="Q257" s="242"/>
      <c r="R257" s="242"/>
      <c r="S257" s="242"/>
      <c r="T257" s="243"/>
      <c r="AT257" s="244" t="s">
        <v>176</v>
      </c>
      <c r="AU257" s="244" t="s">
        <v>92</v>
      </c>
      <c r="AV257" s="13" t="s">
        <v>92</v>
      </c>
      <c r="AW257" s="13" t="s">
        <v>48</v>
      </c>
      <c r="AX257" s="13" t="s">
        <v>85</v>
      </c>
      <c r="AY257" s="244" t="s">
        <v>163</v>
      </c>
    </row>
    <row r="258" spans="2:65" s="12" customFormat="1" ht="13.5">
      <c r="B258" s="222"/>
      <c r="C258" s="223"/>
      <c r="D258" s="218" t="s">
        <v>176</v>
      </c>
      <c r="E258" s="224" t="s">
        <v>50</v>
      </c>
      <c r="F258" s="225" t="s">
        <v>1121</v>
      </c>
      <c r="G258" s="223"/>
      <c r="H258" s="226" t="s">
        <v>50</v>
      </c>
      <c r="I258" s="227"/>
      <c r="J258" s="223"/>
      <c r="K258" s="223"/>
      <c r="L258" s="228"/>
      <c r="M258" s="229"/>
      <c r="N258" s="230"/>
      <c r="O258" s="230"/>
      <c r="P258" s="230"/>
      <c r="Q258" s="230"/>
      <c r="R258" s="230"/>
      <c r="S258" s="230"/>
      <c r="T258" s="231"/>
      <c r="AT258" s="232" t="s">
        <v>176</v>
      </c>
      <c r="AU258" s="232" t="s">
        <v>92</v>
      </c>
      <c r="AV258" s="12" t="s">
        <v>25</v>
      </c>
      <c r="AW258" s="12" t="s">
        <v>48</v>
      </c>
      <c r="AX258" s="12" t="s">
        <v>85</v>
      </c>
      <c r="AY258" s="232" t="s">
        <v>163</v>
      </c>
    </row>
    <row r="259" spans="2:65" s="13" customFormat="1" ht="13.5">
      <c r="B259" s="233"/>
      <c r="C259" s="234"/>
      <c r="D259" s="218" t="s">
        <v>176</v>
      </c>
      <c r="E259" s="245" t="s">
        <v>50</v>
      </c>
      <c r="F259" s="246" t="s">
        <v>1210</v>
      </c>
      <c r="G259" s="234"/>
      <c r="H259" s="247">
        <v>7.54</v>
      </c>
      <c r="I259" s="239"/>
      <c r="J259" s="234"/>
      <c r="K259" s="234"/>
      <c r="L259" s="240"/>
      <c r="M259" s="241"/>
      <c r="N259" s="242"/>
      <c r="O259" s="242"/>
      <c r="P259" s="242"/>
      <c r="Q259" s="242"/>
      <c r="R259" s="242"/>
      <c r="S259" s="242"/>
      <c r="T259" s="243"/>
      <c r="AT259" s="244" t="s">
        <v>176</v>
      </c>
      <c r="AU259" s="244" t="s">
        <v>92</v>
      </c>
      <c r="AV259" s="13" t="s">
        <v>92</v>
      </c>
      <c r="AW259" s="13" t="s">
        <v>48</v>
      </c>
      <c r="AX259" s="13" t="s">
        <v>85</v>
      </c>
      <c r="AY259" s="244" t="s">
        <v>163</v>
      </c>
    </row>
    <row r="260" spans="2:65" s="15" customFormat="1" ht="13.5">
      <c r="B260" s="275"/>
      <c r="C260" s="276"/>
      <c r="D260" s="235" t="s">
        <v>176</v>
      </c>
      <c r="E260" s="277" t="s">
        <v>50</v>
      </c>
      <c r="F260" s="278" t="s">
        <v>1078</v>
      </c>
      <c r="G260" s="276"/>
      <c r="H260" s="279">
        <v>162.43199999999999</v>
      </c>
      <c r="I260" s="280"/>
      <c r="J260" s="276"/>
      <c r="K260" s="276"/>
      <c r="L260" s="281"/>
      <c r="M260" s="282"/>
      <c r="N260" s="283"/>
      <c r="O260" s="283"/>
      <c r="P260" s="283"/>
      <c r="Q260" s="283"/>
      <c r="R260" s="283"/>
      <c r="S260" s="283"/>
      <c r="T260" s="284"/>
      <c r="AT260" s="285" t="s">
        <v>176</v>
      </c>
      <c r="AU260" s="285" t="s">
        <v>92</v>
      </c>
      <c r="AV260" s="15" t="s">
        <v>120</v>
      </c>
      <c r="AW260" s="15" t="s">
        <v>48</v>
      </c>
      <c r="AX260" s="15" t="s">
        <v>25</v>
      </c>
      <c r="AY260" s="285" t="s">
        <v>163</v>
      </c>
    </row>
    <row r="261" spans="2:65" s="1" customFormat="1" ht="22.5" customHeight="1">
      <c r="B261" s="43"/>
      <c r="C261" s="206" t="s">
        <v>397</v>
      </c>
      <c r="D261" s="206" t="s">
        <v>166</v>
      </c>
      <c r="E261" s="207" t="s">
        <v>1211</v>
      </c>
      <c r="F261" s="208" t="s">
        <v>1212</v>
      </c>
      <c r="G261" s="209" t="s">
        <v>169</v>
      </c>
      <c r="H261" s="210">
        <v>5.625</v>
      </c>
      <c r="I261" s="211"/>
      <c r="J261" s="212">
        <f>ROUND(I261*H261,2)</f>
        <v>0</v>
      </c>
      <c r="K261" s="208" t="s">
        <v>1031</v>
      </c>
      <c r="L261" s="63"/>
      <c r="M261" s="213" t="s">
        <v>50</v>
      </c>
      <c r="N261" s="214" t="s">
        <v>56</v>
      </c>
      <c r="O261" s="44"/>
      <c r="P261" s="215">
        <f>O261*H261</f>
        <v>0</v>
      </c>
      <c r="Q261" s="215">
        <v>0</v>
      </c>
      <c r="R261" s="215">
        <f>Q261*H261</f>
        <v>0</v>
      </c>
      <c r="S261" s="215">
        <v>0</v>
      </c>
      <c r="T261" s="216">
        <f>S261*H261</f>
        <v>0</v>
      </c>
      <c r="AR261" s="25" t="s">
        <v>120</v>
      </c>
      <c r="AT261" s="25" t="s">
        <v>166</v>
      </c>
      <c r="AU261" s="25" t="s">
        <v>92</v>
      </c>
      <c r="AY261" s="25" t="s">
        <v>163</v>
      </c>
      <c r="BE261" s="217">
        <f>IF(N261="základní",J261,0)</f>
        <v>0</v>
      </c>
      <c r="BF261" s="217">
        <f>IF(N261="snížená",J261,0)</f>
        <v>0</v>
      </c>
      <c r="BG261" s="217">
        <f>IF(N261="zákl. přenesená",J261,0)</f>
        <v>0</v>
      </c>
      <c r="BH261" s="217">
        <f>IF(N261="sníž. přenesená",J261,0)</f>
        <v>0</v>
      </c>
      <c r="BI261" s="217">
        <f>IF(N261="nulová",J261,0)</f>
        <v>0</v>
      </c>
      <c r="BJ261" s="25" t="s">
        <v>25</v>
      </c>
      <c r="BK261" s="217">
        <f>ROUND(I261*H261,2)</f>
        <v>0</v>
      </c>
      <c r="BL261" s="25" t="s">
        <v>120</v>
      </c>
      <c r="BM261" s="25" t="s">
        <v>1213</v>
      </c>
    </row>
    <row r="262" spans="2:65" s="1" customFormat="1" ht="27">
      <c r="B262" s="43"/>
      <c r="C262" s="65"/>
      <c r="D262" s="218" t="s">
        <v>172</v>
      </c>
      <c r="E262" s="65"/>
      <c r="F262" s="219" t="s">
        <v>1214</v>
      </c>
      <c r="G262" s="65"/>
      <c r="H262" s="65"/>
      <c r="I262" s="174"/>
      <c r="J262" s="65"/>
      <c r="K262" s="65"/>
      <c r="L262" s="63"/>
      <c r="M262" s="220"/>
      <c r="N262" s="44"/>
      <c r="O262" s="44"/>
      <c r="P262" s="44"/>
      <c r="Q262" s="44"/>
      <c r="R262" s="44"/>
      <c r="S262" s="44"/>
      <c r="T262" s="80"/>
      <c r="AT262" s="25" t="s">
        <v>172</v>
      </c>
      <c r="AU262" s="25" t="s">
        <v>92</v>
      </c>
    </row>
    <row r="263" spans="2:65" s="12" customFormat="1" ht="13.5">
      <c r="B263" s="222"/>
      <c r="C263" s="223"/>
      <c r="D263" s="218" t="s">
        <v>176</v>
      </c>
      <c r="E263" s="224" t="s">
        <v>50</v>
      </c>
      <c r="F263" s="225" t="s">
        <v>1215</v>
      </c>
      <c r="G263" s="223"/>
      <c r="H263" s="226" t="s">
        <v>50</v>
      </c>
      <c r="I263" s="227"/>
      <c r="J263" s="223"/>
      <c r="K263" s="223"/>
      <c r="L263" s="228"/>
      <c r="M263" s="229"/>
      <c r="N263" s="230"/>
      <c r="O263" s="230"/>
      <c r="P263" s="230"/>
      <c r="Q263" s="230"/>
      <c r="R263" s="230"/>
      <c r="S263" s="230"/>
      <c r="T263" s="231"/>
      <c r="AT263" s="232" t="s">
        <v>176</v>
      </c>
      <c r="AU263" s="232" t="s">
        <v>92</v>
      </c>
      <c r="AV263" s="12" t="s">
        <v>25</v>
      </c>
      <c r="AW263" s="12" t="s">
        <v>48</v>
      </c>
      <c r="AX263" s="12" t="s">
        <v>85</v>
      </c>
      <c r="AY263" s="232" t="s">
        <v>163</v>
      </c>
    </row>
    <row r="264" spans="2:65" s="13" customFormat="1" ht="13.5">
      <c r="B264" s="233"/>
      <c r="C264" s="234"/>
      <c r="D264" s="218" t="s">
        <v>176</v>
      </c>
      <c r="E264" s="245" t="s">
        <v>50</v>
      </c>
      <c r="F264" s="246" t="s">
        <v>1216</v>
      </c>
      <c r="G264" s="234"/>
      <c r="H264" s="247">
        <v>5.625</v>
      </c>
      <c r="I264" s="239"/>
      <c r="J264" s="234"/>
      <c r="K264" s="234"/>
      <c r="L264" s="240"/>
      <c r="M264" s="241"/>
      <c r="N264" s="242"/>
      <c r="O264" s="242"/>
      <c r="P264" s="242"/>
      <c r="Q264" s="242"/>
      <c r="R264" s="242"/>
      <c r="S264" s="242"/>
      <c r="T264" s="243"/>
      <c r="AT264" s="244" t="s">
        <v>176</v>
      </c>
      <c r="AU264" s="244" t="s">
        <v>92</v>
      </c>
      <c r="AV264" s="13" t="s">
        <v>92</v>
      </c>
      <c r="AW264" s="13" t="s">
        <v>48</v>
      </c>
      <c r="AX264" s="13" t="s">
        <v>85</v>
      </c>
      <c r="AY264" s="244" t="s">
        <v>163</v>
      </c>
    </row>
    <row r="265" spans="2:65" s="15" customFormat="1" ht="13.5">
      <c r="B265" s="275"/>
      <c r="C265" s="276"/>
      <c r="D265" s="235" t="s">
        <v>176</v>
      </c>
      <c r="E265" s="277" t="s">
        <v>50</v>
      </c>
      <c r="F265" s="278" t="s">
        <v>1078</v>
      </c>
      <c r="G265" s="276"/>
      <c r="H265" s="279">
        <v>5.625</v>
      </c>
      <c r="I265" s="280"/>
      <c r="J265" s="276"/>
      <c r="K265" s="276"/>
      <c r="L265" s="281"/>
      <c r="M265" s="282"/>
      <c r="N265" s="283"/>
      <c r="O265" s="283"/>
      <c r="P265" s="283"/>
      <c r="Q265" s="283"/>
      <c r="R265" s="283"/>
      <c r="S265" s="283"/>
      <c r="T265" s="284"/>
      <c r="AT265" s="285" t="s">
        <v>176</v>
      </c>
      <c r="AU265" s="285" t="s">
        <v>92</v>
      </c>
      <c r="AV265" s="15" t="s">
        <v>120</v>
      </c>
      <c r="AW265" s="15" t="s">
        <v>48</v>
      </c>
      <c r="AX265" s="15" t="s">
        <v>25</v>
      </c>
      <c r="AY265" s="285" t="s">
        <v>163</v>
      </c>
    </row>
    <row r="266" spans="2:65" s="1" customFormat="1" ht="22.5" customHeight="1">
      <c r="B266" s="43"/>
      <c r="C266" s="206" t="s">
        <v>411</v>
      </c>
      <c r="D266" s="206" t="s">
        <v>166</v>
      </c>
      <c r="E266" s="207" t="s">
        <v>1217</v>
      </c>
      <c r="F266" s="208" t="s">
        <v>1218</v>
      </c>
      <c r="G266" s="209" t="s">
        <v>169</v>
      </c>
      <c r="H266" s="210">
        <v>0.8</v>
      </c>
      <c r="I266" s="211"/>
      <c r="J266" s="212">
        <f>ROUND(I266*H266,2)</f>
        <v>0</v>
      </c>
      <c r="K266" s="208" t="s">
        <v>1031</v>
      </c>
      <c r="L266" s="63"/>
      <c r="M266" s="213" t="s">
        <v>50</v>
      </c>
      <c r="N266" s="214" t="s">
        <v>56</v>
      </c>
      <c r="O266" s="44"/>
      <c r="P266" s="215">
        <f>O266*H266</f>
        <v>0</v>
      </c>
      <c r="Q266" s="215">
        <v>2.79989</v>
      </c>
      <c r="R266" s="215">
        <f>Q266*H266</f>
        <v>2.2399119999999999</v>
      </c>
      <c r="S266" s="215">
        <v>0</v>
      </c>
      <c r="T266" s="216">
        <f>S266*H266</f>
        <v>0</v>
      </c>
      <c r="AR266" s="25" t="s">
        <v>120</v>
      </c>
      <c r="AT266" s="25" t="s">
        <v>166</v>
      </c>
      <c r="AU266" s="25" t="s">
        <v>92</v>
      </c>
      <c r="AY266" s="25" t="s">
        <v>163</v>
      </c>
      <c r="BE266" s="217">
        <f>IF(N266="základní",J266,0)</f>
        <v>0</v>
      </c>
      <c r="BF266" s="217">
        <f>IF(N266="snížená",J266,0)</f>
        <v>0</v>
      </c>
      <c r="BG266" s="217">
        <f>IF(N266="zákl. přenesená",J266,0)</f>
        <v>0</v>
      </c>
      <c r="BH266" s="217">
        <f>IF(N266="sníž. přenesená",J266,0)</f>
        <v>0</v>
      </c>
      <c r="BI266" s="217">
        <f>IF(N266="nulová",J266,0)</f>
        <v>0</v>
      </c>
      <c r="BJ266" s="25" t="s">
        <v>25</v>
      </c>
      <c r="BK266" s="217">
        <f>ROUND(I266*H266,2)</f>
        <v>0</v>
      </c>
      <c r="BL266" s="25" t="s">
        <v>120</v>
      </c>
      <c r="BM266" s="25" t="s">
        <v>1219</v>
      </c>
    </row>
    <row r="267" spans="2:65" s="1" customFormat="1" ht="27">
      <c r="B267" s="43"/>
      <c r="C267" s="65"/>
      <c r="D267" s="218" t="s">
        <v>172</v>
      </c>
      <c r="E267" s="65"/>
      <c r="F267" s="219" t="s">
        <v>1220</v>
      </c>
      <c r="G267" s="65"/>
      <c r="H267" s="65"/>
      <c r="I267" s="174"/>
      <c r="J267" s="65"/>
      <c r="K267" s="65"/>
      <c r="L267" s="63"/>
      <c r="M267" s="220"/>
      <c r="N267" s="44"/>
      <c r="O267" s="44"/>
      <c r="P267" s="44"/>
      <c r="Q267" s="44"/>
      <c r="R267" s="44"/>
      <c r="S267" s="44"/>
      <c r="T267" s="80"/>
      <c r="AT267" s="25" t="s">
        <v>172</v>
      </c>
      <c r="AU267" s="25" t="s">
        <v>92</v>
      </c>
    </row>
    <row r="268" spans="2:65" s="12" customFormat="1" ht="13.5">
      <c r="B268" s="222"/>
      <c r="C268" s="223"/>
      <c r="D268" s="218" t="s">
        <v>176</v>
      </c>
      <c r="E268" s="224" t="s">
        <v>50</v>
      </c>
      <c r="F268" s="225" t="s">
        <v>1221</v>
      </c>
      <c r="G268" s="223"/>
      <c r="H268" s="226" t="s">
        <v>50</v>
      </c>
      <c r="I268" s="227"/>
      <c r="J268" s="223"/>
      <c r="K268" s="223"/>
      <c r="L268" s="228"/>
      <c r="M268" s="229"/>
      <c r="N268" s="230"/>
      <c r="O268" s="230"/>
      <c r="P268" s="230"/>
      <c r="Q268" s="230"/>
      <c r="R268" s="230"/>
      <c r="S268" s="230"/>
      <c r="T268" s="231"/>
      <c r="AT268" s="232" t="s">
        <v>176</v>
      </c>
      <c r="AU268" s="232" t="s">
        <v>92</v>
      </c>
      <c r="AV268" s="12" t="s">
        <v>25</v>
      </c>
      <c r="AW268" s="12" t="s">
        <v>48</v>
      </c>
      <c r="AX268" s="12" t="s">
        <v>85</v>
      </c>
      <c r="AY268" s="232" t="s">
        <v>163</v>
      </c>
    </row>
    <row r="269" spans="2:65" s="12" customFormat="1" ht="13.5">
      <c r="B269" s="222"/>
      <c r="C269" s="223"/>
      <c r="D269" s="218" t="s">
        <v>176</v>
      </c>
      <c r="E269" s="224" t="s">
        <v>50</v>
      </c>
      <c r="F269" s="225" t="s">
        <v>1055</v>
      </c>
      <c r="G269" s="223"/>
      <c r="H269" s="226" t="s">
        <v>50</v>
      </c>
      <c r="I269" s="227"/>
      <c r="J269" s="223"/>
      <c r="K269" s="223"/>
      <c r="L269" s="228"/>
      <c r="M269" s="229"/>
      <c r="N269" s="230"/>
      <c r="O269" s="230"/>
      <c r="P269" s="230"/>
      <c r="Q269" s="230"/>
      <c r="R269" s="230"/>
      <c r="S269" s="230"/>
      <c r="T269" s="231"/>
      <c r="AT269" s="232" t="s">
        <v>176</v>
      </c>
      <c r="AU269" s="232" t="s">
        <v>92</v>
      </c>
      <c r="AV269" s="12" t="s">
        <v>25</v>
      </c>
      <c r="AW269" s="12" t="s">
        <v>48</v>
      </c>
      <c r="AX269" s="12" t="s">
        <v>85</v>
      </c>
      <c r="AY269" s="232" t="s">
        <v>163</v>
      </c>
    </row>
    <row r="270" spans="2:65" s="13" customFormat="1" ht="13.5">
      <c r="B270" s="233"/>
      <c r="C270" s="234"/>
      <c r="D270" s="235" t="s">
        <v>176</v>
      </c>
      <c r="E270" s="236" t="s">
        <v>50</v>
      </c>
      <c r="F270" s="237" t="s">
        <v>1222</v>
      </c>
      <c r="G270" s="234"/>
      <c r="H270" s="238">
        <v>0.8</v>
      </c>
      <c r="I270" s="239"/>
      <c r="J270" s="234"/>
      <c r="K270" s="234"/>
      <c r="L270" s="240"/>
      <c r="M270" s="241"/>
      <c r="N270" s="242"/>
      <c r="O270" s="242"/>
      <c r="P270" s="242"/>
      <c r="Q270" s="242"/>
      <c r="R270" s="242"/>
      <c r="S270" s="242"/>
      <c r="T270" s="243"/>
      <c r="AT270" s="244" t="s">
        <v>176</v>
      </c>
      <c r="AU270" s="244" t="s">
        <v>92</v>
      </c>
      <c r="AV270" s="13" t="s">
        <v>92</v>
      </c>
      <c r="AW270" s="13" t="s">
        <v>48</v>
      </c>
      <c r="AX270" s="13" t="s">
        <v>25</v>
      </c>
      <c r="AY270" s="244" t="s">
        <v>163</v>
      </c>
    </row>
    <row r="271" spans="2:65" s="1" customFormat="1" ht="22.5" customHeight="1">
      <c r="B271" s="43"/>
      <c r="C271" s="206" t="s">
        <v>417</v>
      </c>
      <c r="D271" s="206" t="s">
        <v>166</v>
      </c>
      <c r="E271" s="207" t="s">
        <v>1223</v>
      </c>
      <c r="F271" s="208" t="s">
        <v>1224</v>
      </c>
      <c r="G271" s="209" t="s">
        <v>169</v>
      </c>
      <c r="H271" s="210">
        <v>3.3</v>
      </c>
      <c r="I271" s="211"/>
      <c r="J271" s="212">
        <f>ROUND(I271*H271,2)</f>
        <v>0</v>
      </c>
      <c r="K271" s="208" t="s">
        <v>1031</v>
      </c>
      <c r="L271" s="63"/>
      <c r="M271" s="213" t="s">
        <v>50</v>
      </c>
      <c r="N271" s="214" t="s">
        <v>56</v>
      </c>
      <c r="O271" s="44"/>
      <c r="P271" s="215">
        <f>O271*H271</f>
        <v>0</v>
      </c>
      <c r="Q271" s="215">
        <v>2.4340799999999998</v>
      </c>
      <c r="R271" s="215">
        <f>Q271*H271</f>
        <v>8.0324639999999992</v>
      </c>
      <c r="S271" s="215">
        <v>0</v>
      </c>
      <c r="T271" s="216">
        <f>S271*H271</f>
        <v>0</v>
      </c>
      <c r="AR271" s="25" t="s">
        <v>120</v>
      </c>
      <c r="AT271" s="25" t="s">
        <v>166</v>
      </c>
      <c r="AU271" s="25" t="s">
        <v>92</v>
      </c>
      <c r="AY271" s="25" t="s">
        <v>163</v>
      </c>
      <c r="BE271" s="217">
        <f>IF(N271="základní",J271,0)</f>
        <v>0</v>
      </c>
      <c r="BF271" s="217">
        <f>IF(N271="snížená",J271,0)</f>
        <v>0</v>
      </c>
      <c r="BG271" s="217">
        <f>IF(N271="zákl. přenesená",J271,0)</f>
        <v>0</v>
      </c>
      <c r="BH271" s="217">
        <f>IF(N271="sníž. přenesená",J271,0)</f>
        <v>0</v>
      </c>
      <c r="BI271" s="217">
        <f>IF(N271="nulová",J271,0)</f>
        <v>0</v>
      </c>
      <c r="BJ271" s="25" t="s">
        <v>25</v>
      </c>
      <c r="BK271" s="217">
        <f>ROUND(I271*H271,2)</f>
        <v>0</v>
      </c>
      <c r="BL271" s="25" t="s">
        <v>120</v>
      </c>
      <c r="BM271" s="25" t="s">
        <v>1225</v>
      </c>
    </row>
    <row r="272" spans="2:65" s="1" customFormat="1" ht="27">
      <c r="B272" s="43"/>
      <c r="C272" s="65"/>
      <c r="D272" s="218" t="s">
        <v>172</v>
      </c>
      <c r="E272" s="65"/>
      <c r="F272" s="219" t="s">
        <v>1226</v>
      </c>
      <c r="G272" s="65"/>
      <c r="H272" s="65"/>
      <c r="I272" s="174"/>
      <c r="J272" s="65"/>
      <c r="K272" s="65"/>
      <c r="L272" s="63"/>
      <c r="M272" s="220"/>
      <c r="N272" s="44"/>
      <c r="O272" s="44"/>
      <c r="P272" s="44"/>
      <c r="Q272" s="44"/>
      <c r="R272" s="44"/>
      <c r="S272" s="44"/>
      <c r="T272" s="80"/>
      <c r="AT272" s="25" t="s">
        <v>172</v>
      </c>
      <c r="AU272" s="25" t="s">
        <v>92</v>
      </c>
    </row>
    <row r="273" spans="2:65" s="12" customFormat="1" ht="13.5">
      <c r="B273" s="222"/>
      <c r="C273" s="223"/>
      <c r="D273" s="218" t="s">
        <v>176</v>
      </c>
      <c r="E273" s="224" t="s">
        <v>50</v>
      </c>
      <c r="F273" s="225" t="s">
        <v>1221</v>
      </c>
      <c r="G273" s="223"/>
      <c r="H273" s="226" t="s">
        <v>50</v>
      </c>
      <c r="I273" s="227"/>
      <c r="J273" s="223"/>
      <c r="K273" s="223"/>
      <c r="L273" s="228"/>
      <c r="M273" s="229"/>
      <c r="N273" s="230"/>
      <c r="O273" s="230"/>
      <c r="P273" s="230"/>
      <c r="Q273" s="230"/>
      <c r="R273" s="230"/>
      <c r="S273" s="230"/>
      <c r="T273" s="231"/>
      <c r="AT273" s="232" t="s">
        <v>176</v>
      </c>
      <c r="AU273" s="232" t="s">
        <v>92</v>
      </c>
      <c r="AV273" s="12" t="s">
        <v>25</v>
      </c>
      <c r="AW273" s="12" t="s">
        <v>48</v>
      </c>
      <c r="AX273" s="12" t="s">
        <v>85</v>
      </c>
      <c r="AY273" s="232" t="s">
        <v>163</v>
      </c>
    </row>
    <row r="274" spans="2:65" s="12" customFormat="1" ht="13.5">
      <c r="B274" s="222"/>
      <c r="C274" s="223"/>
      <c r="D274" s="218" t="s">
        <v>176</v>
      </c>
      <c r="E274" s="224" t="s">
        <v>50</v>
      </c>
      <c r="F274" s="225" t="s">
        <v>1055</v>
      </c>
      <c r="G274" s="223"/>
      <c r="H274" s="226" t="s">
        <v>50</v>
      </c>
      <c r="I274" s="227"/>
      <c r="J274" s="223"/>
      <c r="K274" s="223"/>
      <c r="L274" s="228"/>
      <c r="M274" s="229"/>
      <c r="N274" s="230"/>
      <c r="O274" s="230"/>
      <c r="P274" s="230"/>
      <c r="Q274" s="230"/>
      <c r="R274" s="230"/>
      <c r="S274" s="230"/>
      <c r="T274" s="231"/>
      <c r="AT274" s="232" t="s">
        <v>176</v>
      </c>
      <c r="AU274" s="232" t="s">
        <v>92</v>
      </c>
      <c r="AV274" s="12" t="s">
        <v>25</v>
      </c>
      <c r="AW274" s="12" t="s">
        <v>48</v>
      </c>
      <c r="AX274" s="12" t="s">
        <v>85</v>
      </c>
      <c r="AY274" s="232" t="s">
        <v>163</v>
      </c>
    </row>
    <row r="275" spans="2:65" s="13" customFormat="1" ht="13.5">
      <c r="B275" s="233"/>
      <c r="C275" s="234"/>
      <c r="D275" s="235" t="s">
        <v>176</v>
      </c>
      <c r="E275" s="236" t="s">
        <v>50</v>
      </c>
      <c r="F275" s="237" t="s">
        <v>1227</v>
      </c>
      <c r="G275" s="234"/>
      <c r="H275" s="238">
        <v>3.3</v>
      </c>
      <c r="I275" s="239"/>
      <c r="J275" s="234"/>
      <c r="K275" s="234"/>
      <c r="L275" s="240"/>
      <c r="M275" s="241"/>
      <c r="N275" s="242"/>
      <c r="O275" s="242"/>
      <c r="P275" s="242"/>
      <c r="Q275" s="242"/>
      <c r="R275" s="242"/>
      <c r="S275" s="242"/>
      <c r="T275" s="243"/>
      <c r="AT275" s="244" t="s">
        <v>176</v>
      </c>
      <c r="AU275" s="244" t="s">
        <v>92</v>
      </c>
      <c r="AV275" s="13" t="s">
        <v>92</v>
      </c>
      <c r="AW275" s="13" t="s">
        <v>48</v>
      </c>
      <c r="AX275" s="13" t="s">
        <v>25</v>
      </c>
      <c r="AY275" s="244" t="s">
        <v>163</v>
      </c>
    </row>
    <row r="276" spans="2:65" s="1" customFormat="1" ht="31.5" customHeight="1">
      <c r="B276" s="43"/>
      <c r="C276" s="206" t="s">
        <v>425</v>
      </c>
      <c r="D276" s="206" t="s">
        <v>166</v>
      </c>
      <c r="E276" s="207" t="s">
        <v>1228</v>
      </c>
      <c r="F276" s="208" t="s">
        <v>1229</v>
      </c>
      <c r="G276" s="209" t="s">
        <v>198</v>
      </c>
      <c r="H276" s="210">
        <v>8.84</v>
      </c>
      <c r="I276" s="211"/>
      <c r="J276" s="212">
        <f>ROUND(I276*H276,2)</f>
        <v>0</v>
      </c>
      <c r="K276" s="208" t="s">
        <v>1031</v>
      </c>
      <c r="L276" s="63"/>
      <c r="M276" s="213" t="s">
        <v>50</v>
      </c>
      <c r="N276" s="214" t="s">
        <v>56</v>
      </c>
      <c r="O276" s="44"/>
      <c r="P276" s="215">
        <f>O276*H276</f>
        <v>0</v>
      </c>
      <c r="Q276" s="215">
        <v>1.1297900000000001</v>
      </c>
      <c r="R276" s="215">
        <f>Q276*H276</f>
        <v>9.9873436000000009</v>
      </c>
      <c r="S276" s="215">
        <v>0</v>
      </c>
      <c r="T276" s="216">
        <f>S276*H276</f>
        <v>0</v>
      </c>
      <c r="AR276" s="25" t="s">
        <v>120</v>
      </c>
      <c r="AT276" s="25" t="s">
        <v>166</v>
      </c>
      <c r="AU276" s="25" t="s">
        <v>92</v>
      </c>
      <c r="AY276" s="25" t="s">
        <v>163</v>
      </c>
      <c r="BE276" s="217">
        <f>IF(N276="základní",J276,0)</f>
        <v>0</v>
      </c>
      <c r="BF276" s="217">
        <f>IF(N276="snížená",J276,0)</f>
        <v>0</v>
      </c>
      <c r="BG276" s="217">
        <f>IF(N276="zákl. přenesená",J276,0)</f>
        <v>0</v>
      </c>
      <c r="BH276" s="217">
        <f>IF(N276="sníž. přenesená",J276,0)</f>
        <v>0</v>
      </c>
      <c r="BI276" s="217">
        <f>IF(N276="nulová",J276,0)</f>
        <v>0</v>
      </c>
      <c r="BJ276" s="25" t="s">
        <v>25</v>
      </c>
      <c r="BK276" s="217">
        <f>ROUND(I276*H276,2)</f>
        <v>0</v>
      </c>
      <c r="BL276" s="25" t="s">
        <v>120</v>
      </c>
      <c r="BM276" s="25" t="s">
        <v>1230</v>
      </c>
    </row>
    <row r="277" spans="2:65" s="1" customFormat="1" ht="27">
      <c r="B277" s="43"/>
      <c r="C277" s="65"/>
      <c r="D277" s="218" t="s">
        <v>172</v>
      </c>
      <c r="E277" s="65"/>
      <c r="F277" s="219" t="s">
        <v>1231</v>
      </c>
      <c r="G277" s="65"/>
      <c r="H277" s="65"/>
      <c r="I277" s="174"/>
      <c r="J277" s="65"/>
      <c r="K277" s="65"/>
      <c r="L277" s="63"/>
      <c r="M277" s="220"/>
      <c r="N277" s="44"/>
      <c r="O277" s="44"/>
      <c r="P277" s="44"/>
      <c r="Q277" s="44"/>
      <c r="R277" s="44"/>
      <c r="S277" s="44"/>
      <c r="T277" s="80"/>
      <c r="AT277" s="25" t="s">
        <v>172</v>
      </c>
      <c r="AU277" s="25" t="s">
        <v>92</v>
      </c>
    </row>
    <row r="278" spans="2:65" s="12" customFormat="1" ht="13.5">
      <c r="B278" s="222"/>
      <c r="C278" s="223"/>
      <c r="D278" s="218" t="s">
        <v>176</v>
      </c>
      <c r="E278" s="224" t="s">
        <v>50</v>
      </c>
      <c r="F278" s="225" t="s">
        <v>1221</v>
      </c>
      <c r="G278" s="223"/>
      <c r="H278" s="226" t="s">
        <v>50</v>
      </c>
      <c r="I278" s="227"/>
      <c r="J278" s="223"/>
      <c r="K278" s="223"/>
      <c r="L278" s="228"/>
      <c r="M278" s="229"/>
      <c r="N278" s="230"/>
      <c r="O278" s="230"/>
      <c r="P278" s="230"/>
      <c r="Q278" s="230"/>
      <c r="R278" s="230"/>
      <c r="S278" s="230"/>
      <c r="T278" s="231"/>
      <c r="AT278" s="232" t="s">
        <v>176</v>
      </c>
      <c r="AU278" s="232" t="s">
        <v>92</v>
      </c>
      <c r="AV278" s="12" t="s">
        <v>25</v>
      </c>
      <c r="AW278" s="12" t="s">
        <v>48</v>
      </c>
      <c r="AX278" s="12" t="s">
        <v>85</v>
      </c>
      <c r="AY278" s="232" t="s">
        <v>163</v>
      </c>
    </row>
    <row r="279" spans="2:65" s="12" customFormat="1" ht="13.5">
      <c r="B279" s="222"/>
      <c r="C279" s="223"/>
      <c r="D279" s="218" t="s">
        <v>176</v>
      </c>
      <c r="E279" s="224" t="s">
        <v>50</v>
      </c>
      <c r="F279" s="225" t="s">
        <v>1055</v>
      </c>
      <c r="G279" s="223"/>
      <c r="H279" s="226" t="s">
        <v>50</v>
      </c>
      <c r="I279" s="227"/>
      <c r="J279" s="223"/>
      <c r="K279" s="223"/>
      <c r="L279" s="228"/>
      <c r="M279" s="229"/>
      <c r="N279" s="230"/>
      <c r="O279" s="230"/>
      <c r="P279" s="230"/>
      <c r="Q279" s="230"/>
      <c r="R279" s="230"/>
      <c r="S279" s="230"/>
      <c r="T279" s="231"/>
      <c r="AT279" s="232" t="s">
        <v>176</v>
      </c>
      <c r="AU279" s="232" t="s">
        <v>92</v>
      </c>
      <c r="AV279" s="12" t="s">
        <v>25</v>
      </c>
      <c r="AW279" s="12" t="s">
        <v>48</v>
      </c>
      <c r="AX279" s="12" t="s">
        <v>85</v>
      </c>
      <c r="AY279" s="232" t="s">
        <v>163</v>
      </c>
    </row>
    <row r="280" spans="2:65" s="13" customFormat="1" ht="13.5">
      <c r="B280" s="233"/>
      <c r="C280" s="234"/>
      <c r="D280" s="235" t="s">
        <v>176</v>
      </c>
      <c r="E280" s="236" t="s">
        <v>50</v>
      </c>
      <c r="F280" s="237" t="s">
        <v>1232</v>
      </c>
      <c r="G280" s="234"/>
      <c r="H280" s="238">
        <v>8.84</v>
      </c>
      <c r="I280" s="239"/>
      <c r="J280" s="234"/>
      <c r="K280" s="234"/>
      <c r="L280" s="240"/>
      <c r="M280" s="241"/>
      <c r="N280" s="242"/>
      <c r="O280" s="242"/>
      <c r="P280" s="242"/>
      <c r="Q280" s="242"/>
      <c r="R280" s="242"/>
      <c r="S280" s="242"/>
      <c r="T280" s="243"/>
      <c r="AT280" s="244" t="s">
        <v>176</v>
      </c>
      <c r="AU280" s="244" t="s">
        <v>92</v>
      </c>
      <c r="AV280" s="13" t="s">
        <v>92</v>
      </c>
      <c r="AW280" s="13" t="s">
        <v>48</v>
      </c>
      <c r="AX280" s="13" t="s">
        <v>25</v>
      </c>
      <c r="AY280" s="244" t="s">
        <v>163</v>
      </c>
    </row>
    <row r="281" spans="2:65" s="1" customFormat="1" ht="31.5" customHeight="1">
      <c r="B281" s="43"/>
      <c r="C281" s="206" t="s">
        <v>572</v>
      </c>
      <c r="D281" s="206" t="s">
        <v>166</v>
      </c>
      <c r="E281" s="207" t="s">
        <v>224</v>
      </c>
      <c r="F281" s="208" t="s">
        <v>225</v>
      </c>
      <c r="G281" s="209" t="s">
        <v>191</v>
      </c>
      <c r="H281" s="210">
        <v>20.260000000000002</v>
      </c>
      <c r="I281" s="211"/>
      <c r="J281" s="212">
        <f>ROUND(I281*H281,2)</f>
        <v>0</v>
      </c>
      <c r="K281" s="208" t="s">
        <v>1031</v>
      </c>
      <c r="L281" s="63"/>
      <c r="M281" s="213" t="s">
        <v>50</v>
      </c>
      <c r="N281" s="214" t="s">
        <v>56</v>
      </c>
      <c r="O281" s="44"/>
      <c r="P281" s="215">
        <f>O281*H281</f>
        <v>0</v>
      </c>
      <c r="Q281" s="215">
        <v>0</v>
      </c>
      <c r="R281" s="215">
        <f>Q281*H281</f>
        <v>0</v>
      </c>
      <c r="S281" s="215">
        <v>0</v>
      </c>
      <c r="T281" s="216">
        <f>S281*H281</f>
        <v>0</v>
      </c>
      <c r="AR281" s="25" t="s">
        <v>120</v>
      </c>
      <c r="AT281" s="25" t="s">
        <v>166</v>
      </c>
      <c r="AU281" s="25" t="s">
        <v>92</v>
      </c>
      <c r="AY281" s="25" t="s">
        <v>163</v>
      </c>
      <c r="BE281" s="217">
        <f>IF(N281="základní",J281,0)</f>
        <v>0</v>
      </c>
      <c r="BF281" s="217">
        <f>IF(N281="snížená",J281,0)</f>
        <v>0</v>
      </c>
      <c r="BG281" s="217">
        <f>IF(N281="zákl. přenesená",J281,0)</f>
        <v>0</v>
      </c>
      <c r="BH281" s="217">
        <f>IF(N281="sníž. přenesená",J281,0)</f>
        <v>0</v>
      </c>
      <c r="BI281" s="217">
        <f>IF(N281="nulová",J281,0)</f>
        <v>0</v>
      </c>
      <c r="BJ281" s="25" t="s">
        <v>25</v>
      </c>
      <c r="BK281" s="217">
        <f>ROUND(I281*H281,2)</f>
        <v>0</v>
      </c>
      <c r="BL281" s="25" t="s">
        <v>120</v>
      </c>
      <c r="BM281" s="25" t="s">
        <v>1233</v>
      </c>
    </row>
    <row r="282" spans="2:65" s="1" customFormat="1" ht="27">
      <c r="B282" s="43"/>
      <c r="C282" s="65"/>
      <c r="D282" s="218" t="s">
        <v>172</v>
      </c>
      <c r="E282" s="65"/>
      <c r="F282" s="219" t="s">
        <v>227</v>
      </c>
      <c r="G282" s="65"/>
      <c r="H282" s="65"/>
      <c r="I282" s="174"/>
      <c r="J282" s="65"/>
      <c r="K282" s="65"/>
      <c r="L282" s="63"/>
      <c r="M282" s="220"/>
      <c r="N282" s="44"/>
      <c r="O282" s="44"/>
      <c r="P282" s="44"/>
      <c r="Q282" s="44"/>
      <c r="R282" s="44"/>
      <c r="S282" s="44"/>
      <c r="T282" s="80"/>
      <c r="AT282" s="25" t="s">
        <v>172</v>
      </c>
      <c r="AU282" s="25" t="s">
        <v>92</v>
      </c>
    </row>
    <row r="283" spans="2:65" s="11" customFormat="1" ht="29.85" customHeight="1">
      <c r="B283" s="189"/>
      <c r="C283" s="190"/>
      <c r="D283" s="191" t="s">
        <v>84</v>
      </c>
      <c r="E283" s="272" t="s">
        <v>218</v>
      </c>
      <c r="F283" s="272" t="s">
        <v>1234</v>
      </c>
      <c r="G283" s="190"/>
      <c r="H283" s="190"/>
      <c r="I283" s="193"/>
      <c r="J283" s="273">
        <f>BK283</f>
        <v>0</v>
      </c>
      <c r="K283" s="190"/>
      <c r="L283" s="195"/>
      <c r="M283" s="196"/>
      <c r="N283" s="197"/>
      <c r="O283" s="197"/>
      <c r="P283" s="198">
        <f>P284+P302+P434</f>
        <v>0</v>
      </c>
      <c r="Q283" s="197"/>
      <c r="R283" s="198">
        <f>R284+R302+R434</f>
        <v>120.35889996</v>
      </c>
      <c r="S283" s="197"/>
      <c r="T283" s="199">
        <f>T284+T302+T434</f>
        <v>0</v>
      </c>
      <c r="AR283" s="200" t="s">
        <v>25</v>
      </c>
      <c r="AT283" s="201" t="s">
        <v>84</v>
      </c>
      <c r="AU283" s="201" t="s">
        <v>25</v>
      </c>
      <c r="AY283" s="200" t="s">
        <v>163</v>
      </c>
      <c r="BK283" s="202">
        <f>BK284+BK302+BK434</f>
        <v>0</v>
      </c>
    </row>
    <row r="284" spans="2:65" s="11" customFormat="1" ht="14.85" customHeight="1">
      <c r="B284" s="189"/>
      <c r="C284" s="190"/>
      <c r="D284" s="203" t="s">
        <v>84</v>
      </c>
      <c r="E284" s="204" t="s">
        <v>591</v>
      </c>
      <c r="F284" s="204" t="s">
        <v>1235</v>
      </c>
      <c r="G284" s="190"/>
      <c r="H284" s="190"/>
      <c r="I284" s="193"/>
      <c r="J284" s="205">
        <f>BK284</f>
        <v>0</v>
      </c>
      <c r="K284" s="190"/>
      <c r="L284" s="195"/>
      <c r="M284" s="196"/>
      <c r="N284" s="197"/>
      <c r="O284" s="197"/>
      <c r="P284" s="198">
        <f>SUM(P285:P301)</f>
        <v>0</v>
      </c>
      <c r="Q284" s="197"/>
      <c r="R284" s="198">
        <f>SUM(R285:R301)</f>
        <v>3.8546599999999995</v>
      </c>
      <c r="S284" s="197"/>
      <c r="T284" s="199">
        <f>SUM(T285:T301)</f>
        <v>0</v>
      </c>
      <c r="AR284" s="200" t="s">
        <v>25</v>
      </c>
      <c r="AT284" s="201" t="s">
        <v>84</v>
      </c>
      <c r="AU284" s="201" t="s">
        <v>92</v>
      </c>
      <c r="AY284" s="200" t="s">
        <v>163</v>
      </c>
      <c r="BK284" s="202">
        <f>SUM(BK285:BK301)</f>
        <v>0</v>
      </c>
    </row>
    <row r="285" spans="2:65" s="1" customFormat="1" ht="22.5" customHeight="1">
      <c r="B285" s="43"/>
      <c r="C285" s="206" t="s">
        <v>281</v>
      </c>
      <c r="D285" s="206" t="s">
        <v>166</v>
      </c>
      <c r="E285" s="207" t="s">
        <v>1236</v>
      </c>
      <c r="F285" s="208" t="s">
        <v>1237</v>
      </c>
      <c r="G285" s="209" t="s">
        <v>272</v>
      </c>
      <c r="H285" s="210">
        <v>2</v>
      </c>
      <c r="I285" s="211"/>
      <c r="J285" s="212">
        <f>ROUND(I285*H285,2)</f>
        <v>0</v>
      </c>
      <c r="K285" s="208" t="s">
        <v>1031</v>
      </c>
      <c r="L285" s="63"/>
      <c r="M285" s="213" t="s">
        <v>50</v>
      </c>
      <c r="N285" s="214" t="s">
        <v>56</v>
      </c>
      <c r="O285" s="44"/>
      <c r="P285" s="215">
        <f>O285*H285</f>
        <v>0</v>
      </c>
      <c r="Q285" s="215">
        <v>3.2100000000000002E-3</v>
      </c>
      <c r="R285" s="215">
        <f>Q285*H285</f>
        <v>6.4200000000000004E-3</v>
      </c>
      <c r="S285" s="215">
        <v>0</v>
      </c>
      <c r="T285" s="216">
        <f>S285*H285</f>
        <v>0</v>
      </c>
      <c r="AR285" s="25" t="s">
        <v>120</v>
      </c>
      <c r="AT285" s="25" t="s">
        <v>166</v>
      </c>
      <c r="AU285" s="25" t="s">
        <v>100</v>
      </c>
      <c r="AY285" s="25" t="s">
        <v>163</v>
      </c>
      <c r="BE285" s="217">
        <f>IF(N285="základní",J285,0)</f>
        <v>0</v>
      </c>
      <c r="BF285" s="217">
        <f>IF(N285="snížená",J285,0)</f>
        <v>0</v>
      </c>
      <c r="BG285" s="217">
        <f>IF(N285="zákl. přenesená",J285,0)</f>
        <v>0</v>
      </c>
      <c r="BH285" s="217">
        <f>IF(N285="sníž. přenesená",J285,0)</f>
        <v>0</v>
      </c>
      <c r="BI285" s="217">
        <f>IF(N285="nulová",J285,0)</f>
        <v>0</v>
      </c>
      <c r="BJ285" s="25" t="s">
        <v>25</v>
      </c>
      <c r="BK285" s="217">
        <f>ROUND(I285*H285,2)</f>
        <v>0</v>
      </c>
      <c r="BL285" s="25" t="s">
        <v>120</v>
      </c>
      <c r="BM285" s="25" t="s">
        <v>1238</v>
      </c>
    </row>
    <row r="286" spans="2:65" s="1" customFormat="1" ht="13.5">
      <c r="B286" s="43"/>
      <c r="C286" s="65"/>
      <c r="D286" s="218" t="s">
        <v>172</v>
      </c>
      <c r="E286" s="65"/>
      <c r="F286" s="219" t="s">
        <v>1239</v>
      </c>
      <c r="G286" s="65"/>
      <c r="H286" s="65"/>
      <c r="I286" s="174"/>
      <c r="J286" s="65"/>
      <c r="K286" s="65"/>
      <c r="L286" s="63"/>
      <c r="M286" s="220"/>
      <c r="N286" s="44"/>
      <c r="O286" s="44"/>
      <c r="P286" s="44"/>
      <c r="Q286" s="44"/>
      <c r="R286" s="44"/>
      <c r="S286" s="44"/>
      <c r="T286" s="80"/>
      <c r="AT286" s="25" t="s">
        <v>172</v>
      </c>
      <c r="AU286" s="25" t="s">
        <v>100</v>
      </c>
    </row>
    <row r="287" spans="2:65" s="12" customFormat="1" ht="13.5">
      <c r="B287" s="222"/>
      <c r="C287" s="223"/>
      <c r="D287" s="218" t="s">
        <v>176</v>
      </c>
      <c r="E287" s="224" t="s">
        <v>50</v>
      </c>
      <c r="F287" s="225" t="s">
        <v>1055</v>
      </c>
      <c r="G287" s="223"/>
      <c r="H287" s="226" t="s">
        <v>50</v>
      </c>
      <c r="I287" s="227"/>
      <c r="J287" s="223"/>
      <c r="K287" s="223"/>
      <c r="L287" s="228"/>
      <c r="M287" s="229"/>
      <c r="N287" s="230"/>
      <c r="O287" s="230"/>
      <c r="P287" s="230"/>
      <c r="Q287" s="230"/>
      <c r="R287" s="230"/>
      <c r="S287" s="230"/>
      <c r="T287" s="231"/>
      <c r="AT287" s="232" t="s">
        <v>176</v>
      </c>
      <c r="AU287" s="232" t="s">
        <v>100</v>
      </c>
      <c r="AV287" s="12" t="s">
        <v>25</v>
      </c>
      <c r="AW287" s="12" t="s">
        <v>48</v>
      </c>
      <c r="AX287" s="12" t="s">
        <v>85</v>
      </c>
      <c r="AY287" s="232" t="s">
        <v>163</v>
      </c>
    </row>
    <row r="288" spans="2:65" s="13" customFormat="1" ht="13.5">
      <c r="B288" s="233"/>
      <c r="C288" s="234"/>
      <c r="D288" s="235" t="s">
        <v>176</v>
      </c>
      <c r="E288" s="236" t="s">
        <v>50</v>
      </c>
      <c r="F288" s="237" t="s">
        <v>92</v>
      </c>
      <c r="G288" s="234"/>
      <c r="H288" s="238">
        <v>2</v>
      </c>
      <c r="I288" s="239"/>
      <c r="J288" s="234"/>
      <c r="K288" s="234"/>
      <c r="L288" s="240"/>
      <c r="M288" s="241"/>
      <c r="N288" s="242"/>
      <c r="O288" s="242"/>
      <c r="P288" s="242"/>
      <c r="Q288" s="242"/>
      <c r="R288" s="242"/>
      <c r="S288" s="242"/>
      <c r="T288" s="243"/>
      <c r="AT288" s="244" t="s">
        <v>176</v>
      </c>
      <c r="AU288" s="244" t="s">
        <v>100</v>
      </c>
      <c r="AV288" s="13" t="s">
        <v>92</v>
      </c>
      <c r="AW288" s="13" t="s">
        <v>48</v>
      </c>
      <c r="AX288" s="13" t="s">
        <v>25</v>
      </c>
      <c r="AY288" s="244" t="s">
        <v>163</v>
      </c>
    </row>
    <row r="289" spans="2:65" s="1" customFormat="1" ht="22.5" customHeight="1">
      <c r="B289" s="43"/>
      <c r="C289" s="248" t="s">
        <v>576</v>
      </c>
      <c r="D289" s="248" t="s">
        <v>239</v>
      </c>
      <c r="E289" s="249" t="s">
        <v>1240</v>
      </c>
      <c r="F289" s="250" t="s">
        <v>1241</v>
      </c>
      <c r="G289" s="251" t="s">
        <v>287</v>
      </c>
      <c r="H289" s="252">
        <v>5</v>
      </c>
      <c r="I289" s="253"/>
      <c r="J289" s="254">
        <f>ROUND(I289*H289,2)</f>
        <v>0</v>
      </c>
      <c r="K289" s="250" t="s">
        <v>1031</v>
      </c>
      <c r="L289" s="255"/>
      <c r="M289" s="256" t="s">
        <v>50</v>
      </c>
      <c r="N289" s="257" t="s">
        <v>56</v>
      </c>
      <c r="O289" s="44"/>
      <c r="P289" s="215">
        <f>O289*H289</f>
        <v>0</v>
      </c>
      <c r="Q289" s="215">
        <v>0.76</v>
      </c>
      <c r="R289" s="215">
        <f>Q289*H289</f>
        <v>3.8</v>
      </c>
      <c r="S289" s="215">
        <v>0</v>
      </c>
      <c r="T289" s="216">
        <f>S289*H289</f>
        <v>0</v>
      </c>
      <c r="AR289" s="25" t="s">
        <v>218</v>
      </c>
      <c r="AT289" s="25" t="s">
        <v>239</v>
      </c>
      <c r="AU289" s="25" t="s">
        <v>100</v>
      </c>
      <c r="AY289" s="25" t="s">
        <v>163</v>
      </c>
      <c r="BE289" s="217">
        <f>IF(N289="základní",J289,0)</f>
        <v>0</v>
      </c>
      <c r="BF289" s="217">
        <f>IF(N289="snížená",J289,0)</f>
        <v>0</v>
      </c>
      <c r="BG289" s="217">
        <f>IF(N289="zákl. přenesená",J289,0)</f>
        <v>0</v>
      </c>
      <c r="BH289" s="217">
        <f>IF(N289="sníž. přenesená",J289,0)</f>
        <v>0</v>
      </c>
      <c r="BI289" s="217">
        <f>IF(N289="nulová",J289,0)</f>
        <v>0</v>
      </c>
      <c r="BJ289" s="25" t="s">
        <v>25</v>
      </c>
      <c r="BK289" s="217">
        <f>ROUND(I289*H289,2)</f>
        <v>0</v>
      </c>
      <c r="BL289" s="25" t="s">
        <v>120</v>
      </c>
      <c r="BM289" s="25" t="s">
        <v>1242</v>
      </c>
    </row>
    <row r="290" spans="2:65" s="1" customFormat="1" ht="13.5">
      <c r="B290" s="43"/>
      <c r="C290" s="65"/>
      <c r="D290" s="235" t="s">
        <v>172</v>
      </c>
      <c r="E290" s="65"/>
      <c r="F290" s="286" t="s">
        <v>1243</v>
      </c>
      <c r="G290" s="65"/>
      <c r="H290" s="65"/>
      <c r="I290" s="174"/>
      <c r="J290" s="65"/>
      <c r="K290" s="65"/>
      <c r="L290" s="63"/>
      <c r="M290" s="220"/>
      <c r="N290" s="44"/>
      <c r="O290" s="44"/>
      <c r="P290" s="44"/>
      <c r="Q290" s="44"/>
      <c r="R290" s="44"/>
      <c r="S290" s="44"/>
      <c r="T290" s="80"/>
      <c r="AT290" s="25" t="s">
        <v>172</v>
      </c>
      <c r="AU290" s="25" t="s">
        <v>100</v>
      </c>
    </row>
    <row r="291" spans="2:65" s="1" customFormat="1" ht="22.5" customHeight="1">
      <c r="B291" s="43"/>
      <c r="C291" s="206" t="s">
        <v>577</v>
      </c>
      <c r="D291" s="206" t="s">
        <v>166</v>
      </c>
      <c r="E291" s="207" t="s">
        <v>1244</v>
      </c>
      <c r="F291" s="208" t="s">
        <v>1245</v>
      </c>
      <c r="G291" s="209" t="s">
        <v>169</v>
      </c>
      <c r="H291" s="210">
        <v>5.6</v>
      </c>
      <c r="I291" s="211"/>
      <c r="J291" s="212">
        <f>ROUND(I291*H291,2)</f>
        <v>0</v>
      </c>
      <c r="K291" s="208" t="s">
        <v>1031</v>
      </c>
      <c r="L291" s="63"/>
      <c r="M291" s="213" t="s">
        <v>50</v>
      </c>
      <c r="N291" s="214" t="s">
        <v>56</v>
      </c>
      <c r="O291" s="44"/>
      <c r="P291" s="215">
        <f>O291*H291</f>
        <v>0</v>
      </c>
      <c r="Q291" s="215">
        <v>0</v>
      </c>
      <c r="R291" s="215">
        <f>Q291*H291</f>
        <v>0</v>
      </c>
      <c r="S291" s="215">
        <v>0</v>
      </c>
      <c r="T291" s="216">
        <f>S291*H291</f>
        <v>0</v>
      </c>
      <c r="AR291" s="25" t="s">
        <v>120</v>
      </c>
      <c r="AT291" s="25" t="s">
        <v>166</v>
      </c>
      <c r="AU291" s="25" t="s">
        <v>100</v>
      </c>
      <c r="AY291" s="25" t="s">
        <v>163</v>
      </c>
      <c r="BE291" s="217">
        <f>IF(N291="základní",J291,0)</f>
        <v>0</v>
      </c>
      <c r="BF291" s="217">
        <f>IF(N291="snížená",J291,0)</f>
        <v>0</v>
      </c>
      <c r="BG291" s="217">
        <f>IF(N291="zákl. přenesená",J291,0)</f>
        <v>0</v>
      </c>
      <c r="BH291" s="217">
        <f>IF(N291="sníž. přenesená",J291,0)</f>
        <v>0</v>
      </c>
      <c r="BI291" s="217">
        <f>IF(N291="nulová",J291,0)</f>
        <v>0</v>
      </c>
      <c r="BJ291" s="25" t="s">
        <v>25</v>
      </c>
      <c r="BK291" s="217">
        <f>ROUND(I291*H291,2)</f>
        <v>0</v>
      </c>
      <c r="BL291" s="25" t="s">
        <v>120</v>
      </c>
      <c r="BM291" s="25" t="s">
        <v>1246</v>
      </c>
    </row>
    <row r="292" spans="2:65" s="1" customFormat="1" ht="13.5">
      <c r="B292" s="43"/>
      <c r="C292" s="65"/>
      <c r="D292" s="218" t="s">
        <v>172</v>
      </c>
      <c r="E292" s="65"/>
      <c r="F292" s="219" t="s">
        <v>1247</v>
      </c>
      <c r="G292" s="65"/>
      <c r="H292" s="65"/>
      <c r="I292" s="174"/>
      <c r="J292" s="65"/>
      <c r="K292" s="65"/>
      <c r="L292" s="63"/>
      <c r="M292" s="220"/>
      <c r="N292" s="44"/>
      <c r="O292" s="44"/>
      <c r="P292" s="44"/>
      <c r="Q292" s="44"/>
      <c r="R292" s="44"/>
      <c r="S292" s="44"/>
      <c r="T292" s="80"/>
      <c r="AT292" s="25" t="s">
        <v>172</v>
      </c>
      <c r="AU292" s="25" t="s">
        <v>100</v>
      </c>
    </row>
    <row r="293" spans="2:65" s="12" customFormat="1" ht="13.5">
      <c r="B293" s="222"/>
      <c r="C293" s="223"/>
      <c r="D293" s="218" t="s">
        <v>176</v>
      </c>
      <c r="E293" s="224" t="s">
        <v>50</v>
      </c>
      <c r="F293" s="225" t="s">
        <v>1221</v>
      </c>
      <c r="G293" s="223"/>
      <c r="H293" s="226" t="s">
        <v>50</v>
      </c>
      <c r="I293" s="227"/>
      <c r="J293" s="223"/>
      <c r="K293" s="223"/>
      <c r="L293" s="228"/>
      <c r="M293" s="229"/>
      <c r="N293" s="230"/>
      <c r="O293" s="230"/>
      <c r="P293" s="230"/>
      <c r="Q293" s="230"/>
      <c r="R293" s="230"/>
      <c r="S293" s="230"/>
      <c r="T293" s="231"/>
      <c r="AT293" s="232" t="s">
        <v>176</v>
      </c>
      <c r="AU293" s="232" t="s">
        <v>100</v>
      </c>
      <c r="AV293" s="12" t="s">
        <v>25</v>
      </c>
      <c r="AW293" s="12" t="s">
        <v>48</v>
      </c>
      <c r="AX293" s="12" t="s">
        <v>85</v>
      </c>
      <c r="AY293" s="232" t="s">
        <v>163</v>
      </c>
    </row>
    <row r="294" spans="2:65" s="12" customFormat="1" ht="13.5">
      <c r="B294" s="222"/>
      <c r="C294" s="223"/>
      <c r="D294" s="218" t="s">
        <v>176</v>
      </c>
      <c r="E294" s="224" t="s">
        <v>50</v>
      </c>
      <c r="F294" s="225" t="s">
        <v>1055</v>
      </c>
      <c r="G294" s="223"/>
      <c r="H294" s="226" t="s">
        <v>50</v>
      </c>
      <c r="I294" s="227"/>
      <c r="J294" s="223"/>
      <c r="K294" s="223"/>
      <c r="L294" s="228"/>
      <c r="M294" s="229"/>
      <c r="N294" s="230"/>
      <c r="O294" s="230"/>
      <c r="P294" s="230"/>
      <c r="Q294" s="230"/>
      <c r="R294" s="230"/>
      <c r="S294" s="230"/>
      <c r="T294" s="231"/>
      <c r="AT294" s="232" t="s">
        <v>176</v>
      </c>
      <c r="AU294" s="232" t="s">
        <v>100</v>
      </c>
      <c r="AV294" s="12" t="s">
        <v>25</v>
      </c>
      <c r="AW294" s="12" t="s">
        <v>48</v>
      </c>
      <c r="AX294" s="12" t="s">
        <v>85</v>
      </c>
      <c r="AY294" s="232" t="s">
        <v>163</v>
      </c>
    </row>
    <row r="295" spans="2:65" s="13" customFormat="1" ht="13.5">
      <c r="B295" s="233"/>
      <c r="C295" s="234"/>
      <c r="D295" s="235" t="s">
        <v>176</v>
      </c>
      <c r="E295" s="236" t="s">
        <v>50</v>
      </c>
      <c r="F295" s="237" t="s">
        <v>1248</v>
      </c>
      <c r="G295" s="234"/>
      <c r="H295" s="238">
        <v>5.6</v>
      </c>
      <c r="I295" s="239"/>
      <c r="J295" s="234"/>
      <c r="K295" s="234"/>
      <c r="L295" s="240"/>
      <c r="M295" s="241"/>
      <c r="N295" s="242"/>
      <c r="O295" s="242"/>
      <c r="P295" s="242"/>
      <c r="Q295" s="242"/>
      <c r="R295" s="242"/>
      <c r="S295" s="242"/>
      <c r="T295" s="243"/>
      <c r="AT295" s="244" t="s">
        <v>176</v>
      </c>
      <c r="AU295" s="244" t="s">
        <v>100</v>
      </c>
      <c r="AV295" s="13" t="s">
        <v>92</v>
      </c>
      <c r="AW295" s="13" t="s">
        <v>48</v>
      </c>
      <c r="AX295" s="13" t="s">
        <v>25</v>
      </c>
      <c r="AY295" s="244" t="s">
        <v>163</v>
      </c>
    </row>
    <row r="296" spans="2:65" s="1" customFormat="1" ht="22.5" customHeight="1">
      <c r="B296" s="43"/>
      <c r="C296" s="206" t="s">
        <v>383</v>
      </c>
      <c r="D296" s="206" t="s">
        <v>166</v>
      </c>
      <c r="E296" s="207" t="s">
        <v>1249</v>
      </c>
      <c r="F296" s="208" t="s">
        <v>1250</v>
      </c>
      <c r="G296" s="209" t="s">
        <v>198</v>
      </c>
      <c r="H296" s="210">
        <v>12</v>
      </c>
      <c r="I296" s="211"/>
      <c r="J296" s="212">
        <f>ROUND(I296*H296,2)</f>
        <v>0</v>
      </c>
      <c r="K296" s="208" t="s">
        <v>1031</v>
      </c>
      <c r="L296" s="63"/>
      <c r="M296" s="213" t="s">
        <v>50</v>
      </c>
      <c r="N296" s="214" t="s">
        <v>56</v>
      </c>
      <c r="O296" s="44"/>
      <c r="P296" s="215">
        <f>O296*H296</f>
        <v>0</v>
      </c>
      <c r="Q296" s="215">
        <v>4.0200000000000001E-3</v>
      </c>
      <c r="R296" s="215">
        <f>Q296*H296</f>
        <v>4.8240000000000005E-2</v>
      </c>
      <c r="S296" s="215">
        <v>0</v>
      </c>
      <c r="T296" s="216">
        <f>S296*H296</f>
        <v>0</v>
      </c>
      <c r="AR296" s="25" t="s">
        <v>120</v>
      </c>
      <c r="AT296" s="25" t="s">
        <v>166</v>
      </c>
      <c r="AU296" s="25" t="s">
        <v>100</v>
      </c>
      <c r="AY296" s="25" t="s">
        <v>163</v>
      </c>
      <c r="BE296" s="217">
        <f>IF(N296="základní",J296,0)</f>
        <v>0</v>
      </c>
      <c r="BF296" s="217">
        <f>IF(N296="snížená",J296,0)</f>
        <v>0</v>
      </c>
      <c r="BG296" s="217">
        <f>IF(N296="zákl. přenesená",J296,0)</f>
        <v>0</v>
      </c>
      <c r="BH296" s="217">
        <f>IF(N296="sníž. přenesená",J296,0)</f>
        <v>0</v>
      </c>
      <c r="BI296" s="217">
        <f>IF(N296="nulová",J296,0)</f>
        <v>0</v>
      </c>
      <c r="BJ296" s="25" t="s">
        <v>25</v>
      </c>
      <c r="BK296" s="217">
        <f>ROUND(I296*H296,2)</f>
        <v>0</v>
      </c>
      <c r="BL296" s="25" t="s">
        <v>120</v>
      </c>
      <c r="BM296" s="25" t="s">
        <v>1251</v>
      </c>
    </row>
    <row r="297" spans="2:65" s="1" customFormat="1" ht="13.5">
      <c r="B297" s="43"/>
      <c r="C297" s="65"/>
      <c r="D297" s="218" t="s">
        <v>172</v>
      </c>
      <c r="E297" s="65"/>
      <c r="F297" s="219" t="s">
        <v>1252</v>
      </c>
      <c r="G297" s="65"/>
      <c r="H297" s="65"/>
      <c r="I297" s="174"/>
      <c r="J297" s="65"/>
      <c r="K297" s="65"/>
      <c r="L297" s="63"/>
      <c r="M297" s="220"/>
      <c r="N297" s="44"/>
      <c r="O297" s="44"/>
      <c r="P297" s="44"/>
      <c r="Q297" s="44"/>
      <c r="R297" s="44"/>
      <c r="S297" s="44"/>
      <c r="T297" s="80"/>
      <c r="AT297" s="25" t="s">
        <v>172</v>
      </c>
      <c r="AU297" s="25" t="s">
        <v>100</v>
      </c>
    </row>
    <row r="298" spans="2:65" s="12" customFormat="1" ht="13.5">
      <c r="B298" s="222"/>
      <c r="C298" s="223"/>
      <c r="D298" s="218" t="s">
        <v>176</v>
      </c>
      <c r="E298" s="224" t="s">
        <v>50</v>
      </c>
      <c r="F298" s="225" t="s">
        <v>1055</v>
      </c>
      <c r="G298" s="223"/>
      <c r="H298" s="226" t="s">
        <v>50</v>
      </c>
      <c r="I298" s="227"/>
      <c r="J298" s="223"/>
      <c r="K298" s="223"/>
      <c r="L298" s="228"/>
      <c r="M298" s="229"/>
      <c r="N298" s="230"/>
      <c r="O298" s="230"/>
      <c r="P298" s="230"/>
      <c r="Q298" s="230"/>
      <c r="R298" s="230"/>
      <c r="S298" s="230"/>
      <c r="T298" s="231"/>
      <c r="AT298" s="232" t="s">
        <v>176</v>
      </c>
      <c r="AU298" s="232" t="s">
        <v>100</v>
      </c>
      <c r="AV298" s="12" t="s">
        <v>25</v>
      </c>
      <c r="AW298" s="12" t="s">
        <v>48</v>
      </c>
      <c r="AX298" s="12" t="s">
        <v>85</v>
      </c>
      <c r="AY298" s="232" t="s">
        <v>163</v>
      </c>
    </row>
    <row r="299" spans="2:65" s="13" customFormat="1" ht="13.5">
      <c r="B299" s="233"/>
      <c r="C299" s="234"/>
      <c r="D299" s="235" t="s">
        <v>176</v>
      </c>
      <c r="E299" s="236" t="s">
        <v>50</v>
      </c>
      <c r="F299" s="237" t="s">
        <v>245</v>
      </c>
      <c r="G299" s="234"/>
      <c r="H299" s="238">
        <v>12</v>
      </c>
      <c r="I299" s="239"/>
      <c r="J299" s="234"/>
      <c r="K299" s="234"/>
      <c r="L299" s="240"/>
      <c r="M299" s="241"/>
      <c r="N299" s="242"/>
      <c r="O299" s="242"/>
      <c r="P299" s="242"/>
      <c r="Q299" s="242"/>
      <c r="R299" s="242"/>
      <c r="S299" s="242"/>
      <c r="T299" s="243"/>
      <c r="AT299" s="244" t="s">
        <v>176</v>
      </c>
      <c r="AU299" s="244" t="s">
        <v>100</v>
      </c>
      <c r="AV299" s="13" t="s">
        <v>92</v>
      </c>
      <c r="AW299" s="13" t="s">
        <v>48</v>
      </c>
      <c r="AX299" s="13" t="s">
        <v>25</v>
      </c>
      <c r="AY299" s="244" t="s">
        <v>163</v>
      </c>
    </row>
    <row r="300" spans="2:65" s="1" customFormat="1" ht="22.5" customHeight="1">
      <c r="B300" s="43"/>
      <c r="C300" s="206" t="s">
        <v>587</v>
      </c>
      <c r="D300" s="206" t="s">
        <v>166</v>
      </c>
      <c r="E300" s="207" t="s">
        <v>601</v>
      </c>
      <c r="F300" s="208" t="s">
        <v>602</v>
      </c>
      <c r="G300" s="209" t="s">
        <v>191</v>
      </c>
      <c r="H300" s="210">
        <v>3.855</v>
      </c>
      <c r="I300" s="211"/>
      <c r="J300" s="212">
        <f>ROUND(I300*H300,2)</f>
        <v>0</v>
      </c>
      <c r="K300" s="208" t="s">
        <v>1031</v>
      </c>
      <c r="L300" s="63"/>
      <c r="M300" s="213" t="s">
        <v>50</v>
      </c>
      <c r="N300" s="214" t="s">
        <v>56</v>
      </c>
      <c r="O300" s="44"/>
      <c r="P300" s="215">
        <f>O300*H300</f>
        <v>0</v>
      </c>
      <c r="Q300" s="215">
        <v>0</v>
      </c>
      <c r="R300" s="215">
        <f>Q300*H300</f>
        <v>0</v>
      </c>
      <c r="S300" s="215">
        <v>0</v>
      </c>
      <c r="T300" s="216">
        <f>S300*H300</f>
        <v>0</v>
      </c>
      <c r="AR300" s="25" t="s">
        <v>120</v>
      </c>
      <c r="AT300" s="25" t="s">
        <v>166</v>
      </c>
      <c r="AU300" s="25" t="s">
        <v>100</v>
      </c>
      <c r="AY300" s="25" t="s">
        <v>163</v>
      </c>
      <c r="BE300" s="217">
        <f>IF(N300="základní",J300,0)</f>
        <v>0</v>
      </c>
      <c r="BF300" s="217">
        <f>IF(N300="snížená",J300,0)</f>
        <v>0</v>
      </c>
      <c r="BG300" s="217">
        <f>IF(N300="zákl. přenesená",J300,0)</f>
        <v>0</v>
      </c>
      <c r="BH300" s="217">
        <f>IF(N300="sníž. přenesená",J300,0)</f>
        <v>0</v>
      </c>
      <c r="BI300" s="217">
        <f>IF(N300="nulová",J300,0)</f>
        <v>0</v>
      </c>
      <c r="BJ300" s="25" t="s">
        <v>25</v>
      </c>
      <c r="BK300" s="217">
        <f>ROUND(I300*H300,2)</f>
        <v>0</v>
      </c>
      <c r="BL300" s="25" t="s">
        <v>120</v>
      </c>
      <c r="BM300" s="25" t="s">
        <v>1253</v>
      </c>
    </row>
    <row r="301" spans="2:65" s="1" customFormat="1" ht="27">
      <c r="B301" s="43"/>
      <c r="C301" s="65"/>
      <c r="D301" s="218" t="s">
        <v>172</v>
      </c>
      <c r="E301" s="65"/>
      <c r="F301" s="219" t="s">
        <v>604</v>
      </c>
      <c r="G301" s="65"/>
      <c r="H301" s="65"/>
      <c r="I301" s="174"/>
      <c r="J301" s="65"/>
      <c r="K301" s="65"/>
      <c r="L301" s="63"/>
      <c r="M301" s="220"/>
      <c r="N301" s="44"/>
      <c r="O301" s="44"/>
      <c r="P301" s="44"/>
      <c r="Q301" s="44"/>
      <c r="R301" s="44"/>
      <c r="S301" s="44"/>
      <c r="T301" s="80"/>
      <c r="AT301" s="25" t="s">
        <v>172</v>
      </c>
      <c r="AU301" s="25" t="s">
        <v>100</v>
      </c>
    </row>
    <row r="302" spans="2:65" s="11" customFormat="1" ht="22.35" customHeight="1">
      <c r="B302" s="189"/>
      <c r="C302" s="190"/>
      <c r="D302" s="203" t="s">
        <v>84</v>
      </c>
      <c r="E302" s="204" t="s">
        <v>491</v>
      </c>
      <c r="F302" s="204" t="s">
        <v>1254</v>
      </c>
      <c r="G302" s="190"/>
      <c r="H302" s="190"/>
      <c r="I302" s="193"/>
      <c r="J302" s="205">
        <f>BK302</f>
        <v>0</v>
      </c>
      <c r="K302" s="190"/>
      <c r="L302" s="195"/>
      <c r="M302" s="196"/>
      <c r="N302" s="197"/>
      <c r="O302" s="197"/>
      <c r="P302" s="198">
        <f>SUM(P303:P433)</f>
        <v>0</v>
      </c>
      <c r="Q302" s="197"/>
      <c r="R302" s="198">
        <f>SUM(R303:R433)</f>
        <v>2.7963027999999985</v>
      </c>
      <c r="S302" s="197"/>
      <c r="T302" s="199">
        <f>SUM(T303:T433)</f>
        <v>0</v>
      </c>
      <c r="AR302" s="200" t="s">
        <v>25</v>
      </c>
      <c r="AT302" s="201" t="s">
        <v>84</v>
      </c>
      <c r="AU302" s="201" t="s">
        <v>92</v>
      </c>
      <c r="AY302" s="200" t="s">
        <v>163</v>
      </c>
      <c r="BK302" s="202">
        <f>SUM(BK303:BK433)</f>
        <v>0</v>
      </c>
    </row>
    <row r="303" spans="2:65" s="1" customFormat="1" ht="22.5" customHeight="1">
      <c r="B303" s="43"/>
      <c r="C303" s="206" t="s">
        <v>589</v>
      </c>
      <c r="D303" s="206" t="s">
        <v>166</v>
      </c>
      <c r="E303" s="207" t="s">
        <v>1255</v>
      </c>
      <c r="F303" s="208" t="s">
        <v>1256</v>
      </c>
      <c r="G303" s="209" t="s">
        <v>272</v>
      </c>
      <c r="H303" s="210">
        <v>35.200000000000003</v>
      </c>
      <c r="I303" s="211"/>
      <c r="J303" s="212">
        <f>ROUND(I303*H303,2)</f>
        <v>0</v>
      </c>
      <c r="K303" s="208" t="s">
        <v>1031</v>
      </c>
      <c r="L303" s="63"/>
      <c r="M303" s="213" t="s">
        <v>50</v>
      </c>
      <c r="N303" s="214" t="s">
        <v>56</v>
      </c>
      <c r="O303" s="44"/>
      <c r="P303" s="215">
        <f>O303*H303</f>
        <v>0</v>
      </c>
      <c r="Q303" s="215">
        <v>1.0000000000000001E-5</v>
      </c>
      <c r="R303" s="215">
        <f>Q303*H303</f>
        <v>3.5200000000000005E-4</v>
      </c>
      <c r="S303" s="215">
        <v>0</v>
      </c>
      <c r="T303" s="216">
        <f>S303*H303</f>
        <v>0</v>
      </c>
      <c r="AR303" s="25" t="s">
        <v>120</v>
      </c>
      <c r="AT303" s="25" t="s">
        <v>166</v>
      </c>
      <c r="AU303" s="25" t="s">
        <v>100</v>
      </c>
      <c r="AY303" s="25" t="s">
        <v>163</v>
      </c>
      <c r="BE303" s="217">
        <f>IF(N303="základní",J303,0)</f>
        <v>0</v>
      </c>
      <c r="BF303" s="217">
        <f>IF(N303="snížená",J303,0)</f>
        <v>0</v>
      </c>
      <c r="BG303" s="217">
        <f>IF(N303="zákl. přenesená",J303,0)</f>
        <v>0</v>
      </c>
      <c r="BH303" s="217">
        <f>IF(N303="sníž. přenesená",J303,0)</f>
        <v>0</v>
      </c>
      <c r="BI303" s="217">
        <f>IF(N303="nulová",J303,0)</f>
        <v>0</v>
      </c>
      <c r="BJ303" s="25" t="s">
        <v>25</v>
      </c>
      <c r="BK303" s="217">
        <f>ROUND(I303*H303,2)</f>
        <v>0</v>
      </c>
      <c r="BL303" s="25" t="s">
        <v>120</v>
      </c>
      <c r="BM303" s="25" t="s">
        <v>1257</v>
      </c>
    </row>
    <row r="304" spans="2:65" s="1" customFormat="1" ht="13.5">
      <c r="B304" s="43"/>
      <c r="C304" s="65"/>
      <c r="D304" s="218" t="s">
        <v>172</v>
      </c>
      <c r="E304" s="65"/>
      <c r="F304" s="219" t="s">
        <v>1258</v>
      </c>
      <c r="G304" s="65"/>
      <c r="H304" s="65"/>
      <c r="I304" s="174"/>
      <c r="J304" s="65"/>
      <c r="K304" s="65"/>
      <c r="L304" s="63"/>
      <c r="M304" s="220"/>
      <c r="N304" s="44"/>
      <c r="O304" s="44"/>
      <c r="P304" s="44"/>
      <c r="Q304" s="44"/>
      <c r="R304" s="44"/>
      <c r="S304" s="44"/>
      <c r="T304" s="80"/>
      <c r="AT304" s="25" t="s">
        <v>172</v>
      </c>
      <c r="AU304" s="25" t="s">
        <v>100</v>
      </c>
    </row>
    <row r="305" spans="2:65" s="13" customFormat="1" ht="13.5">
      <c r="B305" s="233"/>
      <c r="C305" s="234"/>
      <c r="D305" s="235" t="s">
        <v>176</v>
      </c>
      <c r="E305" s="236" t="s">
        <v>50</v>
      </c>
      <c r="F305" s="237" t="s">
        <v>1259</v>
      </c>
      <c r="G305" s="234"/>
      <c r="H305" s="238">
        <v>35.200000000000003</v>
      </c>
      <c r="I305" s="239"/>
      <c r="J305" s="234"/>
      <c r="K305" s="234"/>
      <c r="L305" s="240"/>
      <c r="M305" s="241"/>
      <c r="N305" s="242"/>
      <c r="O305" s="242"/>
      <c r="P305" s="242"/>
      <c r="Q305" s="242"/>
      <c r="R305" s="242"/>
      <c r="S305" s="242"/>
      <c r="T305" s="243"/>
      <c r="AT305" s="244" t="s">
        <v>176</v>
      </c>
      <c r="AU305" s="244" t="s">
        <v>100</v>
      </c>
      <c r="AV305" s="13" t="s">
        <v>92</v>
      </c>
      <c r="AW305" s="13" t="s">
        <v>48</v>
      </c>
      <c r="AX305" s="13" t="s">
        <v>25</v>
      </c>
      <c r="AY305" s="244" t="s">
        <v>163</v>
      </c>
    </row>
    <row r="306" spans="2:65" s="1" customFormat="1" ht="22.5" customHeight="1">
      <c r="B306" s="43"/>
      <c r="C306" s="248" t="s">
        <v>593</v>
      </c>
      <c r="D306" s="248" t="s">
        <v>239</v>
      </c>
      <c r="E306" s="249" t="s">
        <v>1260</v>
      </c>
      <c r="F306" s="250" t="s">
        <v>1261</v>
      </c>
      <c r="G306" s="251" t="s">
        <v>287</v>
      </c>
      <c r="H306" s="252">
        <v>6</v>
      </c>
      <c r="I306" s="253"/>
      <c r="J306" s="254">
        <f>ROUND(I306*H306,2)</f>
        <v>0</v>
      </c>
      <c r="K306" s="250" t="s">
        <v>1031</v>
      </c>
      <c r="L306" s="255"/>
      <c r="M306" s="256" t="s">
        <v>50</v>
      </c>
      <c r="N306" s="257" t="s">
        <v>56</v>
      </c>
      <c r="O306" s="44"/>
      <c r="P306" s="215">
        <f>O306*H306</f>
        <v>0</v>
      </c>
      <c r="Q306" s="215">
        <v>5.8199999999999997E-3</v>
      </c>
      <c r="R306" s="215">
        <f>Q306*H306</f>
        <v>3.492E-2</v>
      </c>
      <c r="S306" s="215">
        <v>0</v>
      </c>
      <c r="T306" s="216">
        <f>S306*H306</f>
        <v>0</v>
      </c>
      <c r="AR306" s="25" t="s">
        <v>218</v>
      </c>
      <c r="AT306" s="25" t="s">
        <v>239</v>
      </c>
      <c r="AU306" s="25" t="s">
        <v>100</v>
      </c>
      <c r="AY306" s="25" t="s">
        <v>163</v>
      </c>
      <c r="BE306" s="217">
        <f>IF(N306="základní",J306,0)</f>
        <v>0</v>
      </c>
      <c r="BF306" s="217">
        <f>IF(N306="snížená",J306,0)</f>
        <v>0</v>
      </c>
      <c r="BG306" s="217">
        <f>IF(N306="zákl. přenesená",J306,0)</f>
        <v>0</v>
      </c>
      <c r="BH306" s="217">
        <f>IF(N306="sníž. přenesená",J306,0)</f>
        <v>0</v>
      </c>
      <c r="BI306" s="217">
        <f>IF(N306="nulová",J306,0)</f>
        <v>0</v>
      </c>
      <c r="BJ306" s="25" t="s">
        <v>25</v>
      </c>
      <c r="BK306" s="217">
        <f>ROUND(I306*H306,2)</f>
        <v>0</v>
      </c>
      <c r="BL306" s="25" t="s">
        <v>120</v>
      </c>
      <c r="BM306" s="25" t="s">
        <v>1262</v>
      </c>
    </row>
    <row r="307" spans="2:65" s="1" customFormat="1" ht="13.5">
      <c r="B307" s="43"/>
      <c r="C307" s="65"/>
      <c r="D307" s="218" t="s">
        <v>172</v>
      </c>
      <c r="E307" s="65"/>
      <c r="F307" s="219" t="s">
        <v>1263</v>
      </c>
      <c r="G307" s="65"/>
      <c r="H307" s="65"/>
      <c r="I307" s="174"/>
      <c r="J307" s="65"/>
      <c r="K307" s="65"/>
      <c r="L307" s="63"/>
      <c r="M307" s="220"/>
      <c r="N307" s="44"/>
      <c r="O307" s="44"/>
      <c r="P307" s="44"/>
      <c r="Q307" s="44"/>
      <c r="R307" s="44"/>
      <c r="S307" s="44"/>
      <c r="T307" s="80"/>
      <c r="AT307" s="25" t="s">
        <v>172</v>
      </c>
      <c r="AU307" s="25" t="s">
        <v>100</v>
      </c>
    </row>
    <row r="308" spans="2:65" s="1" customFormat="1" ht="27">
      <c r="B308" s="43"/>
      <c r="C308" s="65"/>
      <c r="D308" s="235" t="s">
        <v>1128</v>
      </c>
      <c r="E308" s="65"/>
      <c r="F308" s="274" t="s">
        <v>1264</v>
      </c>
      <c r="G308" s="65"/>
      <c r="H308" s="65"/>
      <c r="I308" s="174"/>
      <c r="J308" s="65"/>
      <c r="K308" s="65"/>
      <c r="L308" s="63"/>
      <c r="M308" s="220"/>
      <c r="N308" s="44"/>
      <c r="O308" s="44"/>
      <c r="P308" s="44"/>
      <c r="Q308" s="44"/>
      <c r="R308" s="44"/>
      <c r="S308" s="44"/>
      <c r="T308" s="80"/>
      <c r="AT308" s="25" t="s">
        <v>1128</v>
      </c>
      <c r="AU308" s="25" t="s">
        <v>100</v>
      </c>
    </row>
    <row r="309" spans="2:65" s="1" customFormat="1" ht="22.5" customHeight="1">
      <c r="B309" s="43"/>
      <c r="C309" s="206" t="s">
        <v>600</v>
      </c>
      <c r="D309" s="206" t="s">
        <v>166</v>
      </c>
      <c r="E309" s="207" t="s">
        <v>1265</v>
      </c>
      <c r="F309" s="208" t="s">
        <v>1266</v>
      </c>
      <c r="G309" s="209" t="s">
        <v>272</v>
      </c>
      <c r="H309" s="210">
        <v>8.9</v>
      </c>
      <c r="I309" s="211"/>
      <c r="J309" s="212">
        <f>ROUND(I309*H309,2)</f>
        <v>0</v>
      </c>
      <c r="K309" s="208" t="s">
        <v>1031</v>
      </c>
      <c r="L309" s="63"/>
      <c r="M309" s="213" t="s">
        <v>50</v>
      </c>
      <c r="N309" s="214" t="s">
        <v>56</v>
      </c>
      <c r="O309" s="44"/>
      <c r="P309" s="215">
        <f>O309*H309</f>
        <v>0</v>
      </c>
      <c r="Q309" s="215">
        <v>2.6800000000000001E-3</v>
      </c>
      <c r="R309" s="215">
        <f>Q309*H309</f>
        <v>2.3852000000000002E-2</v>
      </c>
      <c r="S309" s="215">
        <v>0</v>
      </c>
      <c r="T309" s="216">
        <f>S309*H309</f>
        <v>0</v>
      </c>
      <c r="AR309" s="25" t="s">
        <v>120</v>
      </c>
      <c r="AT309" s="25" t="s">
        <v>166</v>
      </c>
      <c r="AU309" s="25" t="s">
        <v>100</v>
      </c>
      <c r="AY309" s="25" t="s">
        <v>163</v>
      </c>
      <c r="BE309" s="217">
        <f>IF(N309="základní",J309,0)</f>
        <v>0</v>
      </c>
      <c r="BF309" s="217">
        <f>IF(N309="snížená",J309,0)</f>
        <v>0</v>
      </c>
      <c r="BG309" s="217">
        <f>IF(N309="zákl. přenesená",J309,0)</f>
        <v>0</v>
      </c>
      <c r="BH309" s="217">
        <f>IF(N309="sníž. přenesená",J309,0)</f>
        <v>0</v>
      </c>
      <c r="BI309" s="217">
        <f>IF(N309="nulová",J309,0)</f>
        <v>0</v>
      </c>
      <c r="BJ309" s="25" t="s">
        <v>25</v>
      </c>
      <c r="BK309" s="217">
        <f>ROUND(I309*H309,2)</f>
        <v>0</v>
      </c>
      <c r="BL309" s="25" t="s">
        <v>120</v>
      </c>
      <c r="BM309" s="25" t="s">
        <v>1267</v>
      </c>
    </row>
    <row r="310" spans="2:65" s="1" customFormat="1" ht="27">
      <c r="B310" s="43"/>
      <c r="C310" s="65"/>
      <c r="D310" s="218" t="s">
        <v>172</v>
      </c>
      <c r="E310" s="65"/>
      <c r="F310" s="219" t="s">
        <v>1268</v>
      </c>
      <c r="G310" s="65"/>
      <c r="H310" s="65"/>
      <c r="I310" s="174"/>
      <c r="J310" s="65"/>
      <c r="K310" s="65"/>
      <c r="L310" s="63"/>
      <c r="M310" s="220"/>
      <c r="N310" s="44"/>
      <c r="O310" s="44"/>
      <c r="P310" s="44"/>
      <c r="Q310" s="44"/>
      <c r="R310" s="44"/>
      <c r="S310" s="44"/>
      <c r="T310" s="80"/>
      <c r="AT310" s="25" t="s">
        <v>172</v>
      </c>
      <c r="AU310" s="25" t="s">
        <v>100</v>
      </c>
    </row>
    <row r="311" spans="2:65" s="13" customFormat="1" ht="13.5">
      <c r="B311" s="233"/>
      <c r="C311" s="234"/>
      <c r="D311" s="235" t="s">
        <v>176</v>
      </c>
      <c r="E311" s="236" t="s">
        <v>50</v>
      </c>
      <c r="F311" s="237" t="s">
        <v>1269</v>
      </c>
      <c r="G311" s="234"/>
      <c r="H311" s="238">
        <v>8.9</v>
      </c>
      <c r="I311" s="239"/>
      <c r="J311" s="234"/>
      <c r="K311" s="234"/>
      <c r="L311" s="240"/>
      <c r="M311" s="241"/>
      <c r="N311" s="242"/>
      <c r="O311" s="242"/>
      <c r="P311" s="242"/>
      <c r="Q311" s="242"/>
      <c r="R311" s="242"/>
      <c r="S311" s="242"/>
      <c r="T311" s="243"/>
      <c r="AT311" s="244" t="s">
        <v>176</v>
      </c>
      <c r="AU311" s="244" t="s">
        <v>100</v>
      </c>
      <c r="AV311" s="13" t="s">
        <v>92</v>
      </c>
      <c r="AW311" s="13" t="s">
        <v>48</v>
      </c>
      <c r="AX311" s="13" t="s">
        <v>25</v>
      </c>
      <c r="AY311" s="244" t="s">
        <v>163</v>
      </c>
    </row>
    <row r="312" spans="2:65" s="1" customFormat="1" ht="22.5" customHeight="1">
      <c r="B312" s="43"/>
      <c r="C312" s="206" t="s">
        <v>563</v>
      </c>
      <c r="D312" s="206" t="s">
        <v>166</v>
      </c>
      <c r="E312" s="207" t="s">
        <v>1270</v>
      </c>
      <c r="F312" s="208" t="s">
        <v>1271</v>
      </c>
      <c r="G312" s="209" t="s">
        <v>272</v>
      </c>
      <c r="H312" s="210">
        <v>1.9</v>
      </c>
      <c r="I312" s="211"/>
      <c r="J312" s="212">
        <f>ROUND(I312*H312,2)</f>
        <v>0</v>
      </c>
      <c r="K312" s="208" t="s">
        <v>1031</v>
      </c>
      <c r="L312" s="63"/>
      <c r="M312" s="213" t="s">
        <v>50</v>
      </c>
      <c r="N312" s="214" t="s">
        <v>56</v>
      </c>
      <c r="O312" s="44"/>
      <c r="P312" s="215">
        <f>O312*H312</f>
        <v>0</v>
      </c>
      <c r="Q312" s="215">
        <v>3.62E-3</v>
      </c>
      <c r="R312" s="215">
        <f>Q312*H312</f>
        <v>6.8779999999999996E-3</v>
      </c>
      <c r="S312" s="215">
        <v>0</v>
      </c>
      <c r="T312" s="216">
        <f>S312*H312</f>
        <v>0</v>
      </c>
      <c r="AR312" s="25" t="s">
        <v>120</v>
      </c>
      <c r="AT312" s="25" t="s">
        <v>166</v>
      </c>
      <c r="AU312" s="25" t="s">
        <v>100</v>
      </c>
      <c r="AY312" s="25" t="s">
        <v>163</v>
      </c>
      <c r="BE312" s="217">
        <f>IF(N312="základní",J312,0)</f>
        <v>0</v>
      </c>
      <c r="BF312" s="217">
        <f>IF(N312="snížená",J312,0)</f>
        <v>0</v>
      </c>
      <c r="BG312" s="217">
        <f>IF(N312="zákl. přenesená",J312,0)</f>
        <v>0</v>
      </c>
      <c r="BH312" s="217">
        <f>IF(N312="sníž. přenesená",J312,0)</f>
        <v>0</v>
      </c>
      <c r="BI312" s="217">
        <f>IF(N312="nulová",J312,0)</f>
        <v>0</v>
      </c>
      <c r="BJ312" s="25" t="s">
        <v>25</v>
      </c>
      <c r="BK312" s="217">
        <f>ROUND(I312*H312,2)</f>
        <v>0</v>
      </c>
      <c r="BL312" s="25" t="s">
        <v>120</v>
      </c>
      <c r="BM312" s="25" t="s">
        <v>1272</v>
      </c>
    </row>
    <row r="313" spans="2:65" s="1" customFormat="1" ht="27">
      <c r="B313" s="43"/>
      <c r="C313" s="65"/>
      <c r="D313" s="218" t="s">
        <v>172</v>
      </c>
      <c r="E313" s="65"/>
      <c r="F313" s="219" t="s">
        <v>1273</v>
      </c>
      <c r="G313" s="65"/>
      <c r="H313" s="65"/>
      <c r="I313" s="174"/>
      <c r="J313" s="65"/>
      <c r="K313" s="65"/>
      <c r="L313" s="63"/>
      <c r="M313" s="220"/>
      <c r="N313" s="44"/>
      <c r="O313" s="44"/>
      <c r="P313" s="44"/>
      <c r="Q313" s="44"/>
      <c r="R313" s="44"/>
      <c r="S313" s="44"/>
      <c r="T313" s="80"/>
      <c r="AT313" s="25" t="s">
        <v>172</v>
      </c>
      <c r="AU313" s="25" t="s">
        <v>100</v>
      </c>
    </row>
    <row r="314" spans="2:65" s="13" customFormat="1" ht="13.5">
      <c r="B314" s="233"/>
      <c r="C314" s="234"/>
      <c r="D314" s="235" t="s">
        <v>176</v>
      </c>
      <c r="E314" s="236" t="s">
        <v>50</v>
      </c>
      <c r="F314" s="237" t="s">
        <v>1274</v>
      </c>
      <c r="G314" s="234"/>
      <c r="H314" s="238">
        <v>1.9</v>
      </c>
      <c r="I314" s="239"/>
      <c r="J314" s="234"/>
      <c r="K314" s="234"/>
      <c r="L314" s="240"/>
      <c r="M314" s="241"/>
      <c r="N314" s="242"/>
      <c r="O314" s="242"/>
      <c r="P314" s="242"/>
      <c r="Q314" s="242"/>
      <c r="R314" s="242"/>
      <c r="S314" s="242"/>
      <c r="T314" s="243"/>
      <c r="AT314" s="244" t="s">
        <v>176</v>
      </c>
      <c r="AU314" s="244" t="s">
        <v>100</v>
      </c>
      <c r="AV314" s="13" t="s">
        <v>92</v>
      </c>
      <c r="AW314" s="13" t="s">
        <v>48</v>
      </c>
      <c r="AX314" s="13" t="s">
        <v>25</v>
      </c>
      <c r="AY314" s="244" t="s">
        <v>163</v>
      </c>
    </row>
    <row r="315" spans="2:65" s="1" customFormat="1" ht="22.5" customHeight="1">
      <c r="B315" s="43"/>
      <c r="C315" s="206" t="s">
        <v>615</v>
      </c>
      <c r="D315" s="206" t="s">
        <v>166</v>
      </c>
      <c r="E315" s="207" t="s">
        <v>1275</v>
      </c>
      <c r="F315" s="208" t="s">
        <v>1276</v>
      </c>
      <c r="G315" s="209" t="s">
        <v>272</v>
      </c>
      <c r="H315" s="210">
        <v>4.3</v>
      </c>
      <c r="I315" s="211"/>
      <c r="J315" s="212">
        <f>ROUND(I315*H315,2)</f>
        <v>0</v>
      </c>
      <c r="K315" s="208" t="s">
        <v>1031</v>
      </c>
      <c r="L315" s="63"/>
      <c r="M315" s="213" t="s">
        <v>50</v>
      </c>
      <c r="N315" s="214" t="s">
        <v>56</v>
      </c>
      <c r="O315" s="44"/>
      <c r="P315" s="215">
        <f>O315*H315</f>
        <v>0</v>
      </c>
      <c r="Q315" s="215">
        <v>1.0000000000000001E-5</v>
      </c>
      <c r="R315" s="215">
        <f>Q315*H315</f>
        <v>4.3000000000000002E-5</v>
      </c>
      <c r="S315" s="215">
        <v>0</v>
      </c>
      <c r="T315" s="216">
        <f>S315*H315</f>
        <v>0</v>
      </c>
      <c r="AR315" s="25" t="s">
        <v>120</v>
      </c>
      <c r="AT315" s="25" t="s">
        <v>166</v>
      </c>
      <c r="AU315" s="25" t="s">
        <v>100</v>
      </c>
      <c r="AY315" s="25" t="s">
        <v>163</v>
      </c>
      <c r="BE315" s="217">
        <f>IF(N315="základní",J315,0)</f>
        <v>0</v>
      </c>
      <c r="BF315" s="217">
        <f>IF(N315="snížená",J315,0)</f>
        <v>0</v>
      </c>
      <c r="BG315" s="217">
        <f>IF(N315="zákl. přenesená",J315,0)</f>
        <v>0</v>
      </c>
      <c r="BH315" s="217">
        <f>IF(N315="sníž. přenesená",J315,0)</f>
        <v>0</v>
      </c>
      <c r="BI315" s="217">
        <f>IF(N315="nulová",J315,0)</f>
        <v>0</v>
      </c>
      <c r="BJ315" s="25" t="s">
        <v>25</v>
      </c>
      <c r="BK315" s="217">
        <f>ROUND(I315*H315,2)</f>
        <v>0</v>
      </c>
      <c r="BL315" s="25" t="s">
        <v>120</v>
      </c>
      <c r="BM315" s="25" t="s">
        <v>1277</v>
      </c>
    </row>
    <row r="316" spans="2:65" s="1" customFormat="1" ht="13.5">
      <c r="B316" s="43"/>
      <c r="C316" s="65"/>
      <c r="D316" s="218" t="s">
        <v>172</v>
      </c>
      <c r="E316" s="65"/>
      <c r="F316" s="219" t="s">
        <v>1278</v>
      </c>
      <c r="G316" s="65"/>
      <c r="H316" s="65"/>
      <c r="I316" s="174"/>
      <c r="J316" s="65"/>
      <c r="K316" s="65"/>
      <c r="L316" s="63"/>
      <c r="M316" s="220"/>
      <c r="N316" s="44"/>
      <c r="O316" s="44"/>
      <c r="P316" s="44"/>
      <c r="Q316" s="44"/>
      <c r="R316" s="44"/>
      <c r="S316" s="44"/>
      <c r="T316" s="80"/>
      <c r="AT316" s="25" t="s">
        <v>172</v>
      </c>
      <c r="AU316" s="25" t="s">
        <v>100</v>
      </c>
    </row>
    <row r="317" spans="2:65" s="13" customFormat="1" ht="13.5">
      <c r="B317" s="233"/>
      <c r="C317" s="234"/>
      <c r="D317" s="235" t="s">
        <v>176</v>
      </c>
      <c r="E317" s="236" t="s">
        <v>50</v>
      </c>
      <c r="F317" s="237" t="s">
        <v>1279</v>
      </c>
      <c r="G317" s="234"/>
      <c r="H317" s="238">
        <v>4.3</v>
      </c>
      <c r="I317" s="239"/>
      <c r="J317" s="234"/>
      <c r="K317" s="234"/>
      <c r="L317" s="240"/>
      <c r="M317" s="241"/>
      <c r="N317" s="242"/>
      <c r="O317" s="242"/>
      <c r="P317" s="242"/>
      <c r="Q317" s="242"/>
      <c r="R317" s="242"/>
      <c r="S317" s="242"/>
      <c r="T317" s="243"/>
      <c r="AT317" s="244" t="s">
        <v>176</v>
      </c>
      <c r="AU317" s="244" t="s">
        <v>100</v>
      </c>
      <c r="AV317" s="13" t="s">
        <v>92</v>
      </c>
      <c r="AW317" s="13" t="s">
        <v>48</v>
      </c>
      <c r="AX317" s="13" t="s">
        <v>25</v>
      </c>
      <c r="AY317" s="244" t="s">
        <v>163</v>
      </c>
    </row>
    <row r="318" spans="2:65" s="1" customFormat="1" ht="22.5" customHeight="1">
      <c r="B318" s="43"/>
      <c r="C318" s="248" t="s">
        <v>623</v>
      </c>
      <c r="D318" s="248" t="s">
        <v>239</v>
      </c>
      <c r="E318" s="249" t="s">
        <v>1280</v>
      </c>
      <c r="F318" s="250" t="s">
        <v>1281</v>
      </c>
      <c r="G318" s="251" t="s">
        <v>287</v>
      </c>
      <c r="H318" s="252">
        <v>1</v>
      </c>
      <c r="I318" s="253"/>
      <c r="J318" s="254">
        <f>ROUND(I318*H318,2)</f>
        <v>0</v>
      </c>
      <c r="K318" s="250" t="s">
        <v>1031</v>
      </c>
      <c r="L318" s="255"/>
      <c r="M318" s="256" t="s">
        <v>50</v>
      </c>
      <c r="N318" s="257" t="s">
        <v>56</v>
      </c>
      <c r="O318" s="44"/>
      <c r="P318" s="215">
        <f>O318*H318</f>
        <v>0</v>
      </c>
      <c r="Q318" s="215">
        <v>7.2199999999999999E-3</v>
      </c>
      <c r="R318" s="215">
        <f>Q318*H318</f>
        <v>7.2199999999999999E-3</v>
      </c>
      <c r="S318" s="215">
        <v>0</v>
      </c>
      <c r="T318" s="216">
        <f>S318*H318</f>
        <v>0</v>
      </c>
      <c r="AR318" s="25" t="s">
        <v>218</v>
      </c>
      <c r="AT318" s="25" t="s">
        <v>239</v>
      </c>
      <c r="AU318" s="25" t="s">
        <v>100</v>
      </c>
      <c r="AY318" s="25" t="s">
        <v>163</v>
      </c>
      <c r="BE318" s="217">
        <f>IF(N318="základní",J318,0)</f>
        <v>0</v>
      </c>
      <c r="BF318" s="217">
        <f>IF(N318="snížená",J318,0)</f>
        <v>0</v>
      </c>
      <c r="BG318" s="217">
        <f>IF(N318="zákl. přenesená",J318,0)</f>
        <v>0</v>
      </c>
      <c r="BH318" s="217">
        <f>IF(N318="sníž. přenesená",J318,0)</f>
        <v>0</v>
      </c>
      <c r="BI318" s="217">
        <f>IF(N318="nulová",J318,0)</f>
        <v>0</v>
      </c>
      <c r="BJ318" s="25" t="s">
        <v>25</v>
      </c>
      <c r="BK318" s="217">
        <f>ROUND(I318*H318,2)</f>
        <v>0</v>
      </c>
      <c r="BL318" s="25" t="s">
        <v>120</v>
      </c>
      <c r="BM318" s="25" t="s">
        <v>1282</v>
      </c>
    </row>
    <row r="319" spans="2:65" s="1" customFormat="1" ht="13.5">
      <c r="B319" s="43"/>
      <c r="C319" s="65"/>
      <c r="D319" s="218" t="s">
        <v>172</v>
      </c>
      <c r="E319" s="65"/>
      <c r="F319" s="219" t="s">
        <v>1283</v>
      </c>
      <c r="G319" s="65"/>
      <c r="H319" s="65"/>
      <c r="I319" s="174"/>
      <c r="J319" s="65"/>
      <c r="K319" s="65"/>
      <c r="L319" s="63"/>
      <c r="M319" s="220"/>
      <c r="N319" s="44"/>
      <c r="O319" s="44"/>
      <c r="P319" s="44"/>
      <c r="Q319" s="44"/>
      <c r="R319" s="44"/>
      <c r="S319" s="44"/>
      <c r="T319" s="80"/>
      <c r="AT319" s="25" t="s">
        <v>172</v>
      </c>
      <c r="AU319" s="25" t="s">
        <v>100</v>
      </c>
    </row>
    <row r="320" spans="2:65" s="1" customFormat="1" ht="27">
      <c r="B320" s="43"/>
      <c r="C320" s="65"/>
      <c r="D320" s="235" t="s">
        <v>1128</v>
      </c>
      <c r="E320" s="65"/>
      <c r="F320" s="274" t="s">
        <v>1284</v>
      </c>
      <c r="G320" s="65"/>
      <c r="H320" s="65"/>
      <c r="I320" s="174"/>
      <c r="J320" s="65"/>
      <c r="K320" s="65"/>
      <c r="L320" s="63"/>
      <c r="M320" s="220"/>
      <c r="N320" s="44"/>
      <c r="O320" s="44"/>
      <c r="P320" s="44"/>
      <c r="Q320" s="44"/>
      <c r="R320" s="44"/>
      <c r="S320" s="44"/>
      <c r="T320" s="80"/>
      <c r="AT320" s="25" t="s">
        <v>1128</v>
      </c>
      <c r="AU320" s="25" t="s">
        <v>100</v>
      </c>
    </row>
    <row r="321" spans="2:65" s="1" customFormat="1" ht="22.5" customHeight="1">
      <c r="B321" s="43"/>
      <c r="C321" s="206" t="s">
        <v>628</v>
      </c>
      <c r="D321" s="206" t="s">
        <v>166</v>
      </c>
      <c r="E321" s="207" t="s">
        <v>1285</v>
      </c>
      <c r="F321" s="208" t="s">
        <v>1286</v>
      </c>
      <c r="G321" s="209" t="s">
        <v>272</v>
      </c>
      <c r="H321" s="210">
        <v>2.1</v>
      </c>
      <c r="I321" s="211"/>
      <c r="J321" s="212">
        <f>ROUND(I321*H321,2)</f>
        <v>0</v>
      </c>
      <c r="K321" s="208" t="s">
        <v>1031</v>
      </c>
      <c r="L321" s="63"/>
      <c r="M321" s="213" t="s">
        <v>50</v>
      </c>
      <c r="N321" s="214" t="s">
        <v>56</v>
      </c>
      <c r="O321" s="44"/>
      <c r="P321" s="215">
        <f>O321*H321</f>
        <v>0</v>
      </c>
      <c r="Q321" s="215">
        <v>4.2700000000000004E-3</v>
      </c>
      <c r="R321" s="215">
        <f>Q321*H321</f>
        <v>8.967000000000001E-3</v>
      </c>
      <c r="S321" s="215">
        <v>0</v>
      </c>
      <c r="T321" s="216">
        <f>S321*H321</f>
        <v>0</v>
      </c>
      <c r="AR321" s="25" t="s">
        <v>120</v>
      </c>
      <c r="AT321" s="25" t="s">
        <v>166</v>
      </c>
      <c r="AU321" s="25" t="s">
        <v>100</v>
      </c>
      <c r="AY321" s="25" t="s">
        <v>163</v>
      </c>
      <c r="BE321" s="217">
        <f>IF(N321="základní",J321,0)</f>
        <v>0</v>
      </c>
      <c r="BF321" s="217">
        <f>IF(N321="snížená",J321,0)</f>
        <v>0</v>
      </c>
      <c r="BG321" s="217">
        <f>IF(N321="zákl. přenesená",J321,0)</f>
        <v>0</v>
      </c>
      <c r="BH321" s="217">
        <f>IF(N321="sníž. přenesená",J321,0)</f>
        <v>0</v>
      </c>
      <c r="BI321" s="217">
        <f>IF(N321="nulová",J321,0)</f>
        <v>0</v>
      </c>
      <c r="BJ321" s="25" t="s">
        <v>25</v>
      </c>
      <c r="BK321" s="217">
        <f>ROUND(I321*H321,2)</f>
        <v>0</v>
      </c>
      <c r="BL321" s="25" t="s">
        <v>120</v>
      </c>
      <c r="BM321" s="25" t="s">
        <v>1287</v>
      </c>
    </row>
    <row r="322" spans="2:65" s="1" customFormat="1" ht="27">
      <c r="B322" s="43"/>
      <c r="C322" s="65"/>
      <c r="D322" s="218" t="s">
        <v>172</v>
      </c>
      <c r="E322" s="65"/>
      <c r="F322" s="219" t="s">
        <v>1288</v>
      </c>
      <c r="G322" s="65"/>
      <c r="H322" s="65"/>
      <c r="I322" s="174"/>
      <c r="J322" s="65"/>
      <c r="K322" s="65"/>
      <c r="L322" s="63"/>
      <c r="M322" s="220"/>
      <c r="N322" s="44"/>
      <c r="O322" s="44"/>
      <c r="P322" s="44"/>
      <c r="Q322" s="44"/>
      <c r="R322" s="44"/>
      <c r="S322" s="44"/>
      <c r="T322" s="80"/>
      <c r="AT322" s="25" t="s">
        <v>172</v>
      </c>
      <c r="AU322" s="25" t="s">
        <v>100</v>
      </c>
    </row>
    <row r="323" spans="2:65" s="13" customFormat="1" ht="13.5">
      <c r="B323" s="233"/>
      <c r="C323" s="234"/>
      <c r="D323" s="235" t="s">
        <v>176</v>
      </c>
      <c r="E323" s="236" t="s">
        <v>50</v>
      </c>
      <c r="F323" s="237" t="s">
        <v>1289</v>
      </c>
      <c r="G323" s="234"/>
      <c r="H323" s="238">
        <v>2.1</v>
      </c>
      <c r="I323" s="239"/>
      <c r="J323" s="234"/>
      <c r="K323" s="234"/>
      <c r="L323" s="240"/>
      <c r="M323" s="241"/>
      <c r="N323" s="242"/>
      <c r="O323" s="242"/>
      <c r="P323" s="242"/>
      <c r="Q323" s="242"/>
      <c r="R323" s="242"/>
      <c r="S323" s="242"/>
      <c r="T323" s="243"/>
      <c r="AT323" s="244" t="s">
        <v>176</v>
      </c>
      <c r="AU323" s="244" t="s">
        <v>100</v>
      </c>
      <c r="AV323" s="13" t="s">
        <v>92</v>
      </c>
      <c r="AW323" s="13" t="s">
        <v>48</v>
      </c>
      <c r="AX323" s="13" t="s">
        <v>25</v>
      </c>
      <c r="AY323" s="244" t="s">
        <v>163</v>
      </c>
    </row>
    <row r="324" spans="2:65" s="1" customFormat="1" ht="22.5" customHeight="1">
      <c r="B324" s="43"/>
      <c r="C324" s="206" t="s">
        <v>636</v>
      </c>
      <c r="D324" s="206" t="s">
        <v>166</v>
      </c>
      <c r="E324" s="207" t="s">
        <v>1290</v>
      </c>
      <c r="F324" s="208" t="s">
        <v>1291</v>
      </c>
      <c r="G324" s="209" t="s">
        <v>272</v>
      </c>
      <c r="H324" s="210">
        <v>464.69</v>
      </c>
      <c r="I324" s="211"/>
      <c r="J324" s="212">
        <f>ROUND(I324*H324,2)</f>
        <v>0</v>
      </c>
      <c r="K324" s="208" t="s">
        <v>1031</v>
      </c>
      <c r="L324" s="63"/>
      <c r="M324" s="213" t="s">
        <v>50</v>
      </c>
      <c r="N324" s="214" t="s">
        <v>56</v>
      </c>
      <c r="O324" s="44"/>
      <c r="P324" s="215">
        <f>O324*H324</f>
        <v>0</v>
      </c>
      <c r="Q324" s="215">
        <v>2.0000000000000002E-5</v>
      </c>
      <c r="R324" s="215">
        <f>Q324*H324</f>
        <v>9.2938000000000014E-3</v>
      </c>
      <c r="S324" s="215">
        <v>0</v>
      </c>
      <c r="T324" s="216">
        <f>S324*H324</f>
        <v>0</v>
      </c>
      <c r="AR324" s="25" t="s">
        <v>120</v>
      </c>
      <c r="AT324" s="25" t="s">
        <v>166</v>
      </c>
      <c r="AU324" s="25" t="s">
        <v>100</v>
      </c>
      <c r="AY324" s="25" t="s">
        <v>163</v>
      </c>
      <c r="BE324" s="217">
        <f>IF(N324="základní",J324,0)</f>
        <v>0</v>
      </c>
      <c r="BF324" s="217">
        <f>IF(N324="snížená",J324,0)</f>
        <v>0</v>
      </c>
      <c r="BG324" s="217">
        <f>IF(N324="zákl. přenesená",J324,0)</f>
        <v>0</v>
      </c>
      <c r="BH324" s="217">
        <f>IF(N324="sníž. přenesená",J324,0)</f>
        <v>0</v>
      </c>
      <c r="BI324" s="217">
        <f>IF(N324="nulová",J324,0)</f>
        <v>0</v>
      </c>
      <c r="BJ324" s="25" t="s">
        <v>25</v>
      </c>
      <c r="BK324" s="217">
        <f>ROUND(I324*H324,2)</f>
        <v>0</v>
      </c>
      <c r="BL324" s="25" t="s">
        <v>120</v>
      </c>
      <c r="BM324" s="25" t="s">
        <v>1292</v>
      </c>
    </row>
    <row r="325" spans="2:65" s="1" customFormat="1" ht="13.5">
      <c r="B325" s="43"/>
      <c r="C325" s="65"/>
      <c r="D325" s="218" t="s">
        <v>172</v>
      </c>
      <c r="E325" s="65"/>
      <c r="F325" s="219" t="s">
        <v>1293</v>
      </c>
      <c r="G325" s="65"/>
      <c r="H325" s="65"/>
      <c r="I325" s="174"/>
      <c r="J325" s="65"/>
      <c r="K325" s="65"/>
      <c r="L325" s="63"/>
      <c r="M325" s="220"/>
      <c r="N325" s="44"/>
      <c r="O325" s="44"/>
      <c r="P325" s="44"/>
      <c r="Q325" s="44"/>
      <c r="R325" s="44"/>
      <c r="S325" s="44"/>
      <c r="T325" s="80"/>
      <c r="AT325" s="25" t="s">
        <v>172</v>
      </c>
      <c r="AU325" s="25" t="s">
        <v>100</v>
      </c>
    </row>
    <row r="326" spans="2:65" s="13" customFormat="1" ht="13.5">
      <c r="B326" s="233"/>
      <c r="C326" s="234"/>
      <c r="D326" s="235" t="s">
        <v>176</v>
      </c>
      <c r="E326" s="236" t="s">
        <v>50</v>
      </c>
      <c r="F326" s="237" t="s">
        <v>1294</v>
      </c>
      <c r="G326" s="234"/>
      <c r="H326" s="238">
        <v>464.69</v>
      </c>
      <c r="I326" s="239"/>
      <c r="J326" s="234"/>
      <c r="K326" s="234"/>
      <c r="L326" s="240"/>
      <c r="M326" s="241"/>
      <c r="N326" s="242"/>
      <c r="O326" s="242"/>
      <c r="P326" s="242"/>
      <c r="Q326" s="242"/>
      <c r="R326" s="242"/>
      <c r="S326" s="242"/>
      <c r="T326" s="243"/>
      <c r="AT326" s="244" t="s">
        <v>176</v>
      </c>
      <c r="AU326" s="244" t="s">
        <v>100</v>
      </c>
      <c r="AV326" s="13" t="s">
        <v>92</v>
      </c>
      <c r="AW326" s="13" t="s">
        <v>48</v>
      </c>
      <c r="AX326" s="13" t="s">
        <v>25</v>
      </c>
      <c r="AY326" s="244" t="s">
        <v>163</v>
      </c>
    </row>
    <row r="327" spans="2:65" s="1" customFormat="1" ht="22.5" customHeight="1">
      <c r="B327" s="43"/>
      <c r="C327" s="248" t="s">
        <v>641</v>
      </c>
      <c r="D327" s="248" t="s">
        <v>239</v>
      </c>
      <c r="E327" s="249" t="s">
        <v>1295</v>
      </c>
      <c r="F327" s="250" t="s">
        <v>1296</v>
      </c>
      <c r="G327" s="251" t="s">
        <v>1297</v>
      </c>
      <c r="H327" s="252">
        <v>78</v>
      </c>
      <c r="I327" s="253"/>
      <c r="J327" s="254">
        <f>ROUND(I327*H327,2)</f>
        <v>0</v>
      </c>
      <c r="K327" s="250" t="s">
        <v>50</v>
      </c>
      <c r="L327" s="255"/>
      <c r="M327" s="256" t="s">
        <v>50</v>
      </c>
      <c r="N327" s="257" t="s">
        <v>56</v>
      </c>
      <c r="O327" s="44"/>
      <c r="P327" s="215">
        <f>O327*H327</f>
        <v>0</v>
      </c>
      <c r="Q327" s="215">
        <v>1.0019999999999999E-2</v>
      </c>
      <c r="R327" s="215">
        <f>Q327*H327</f>
        <v>0.78155999999999992</v>
      </c>
      <c r="S327" s="215">
        <v>0</v>
      </c>
      <c r="T327" s="216">
        <f>S327*H327</f>
        <v>0</v>
      </c>
      <c r="AR327" s="25" t="s">
        <v>218</v>
      </c>
      <c r="AT327" s="25" t="s">
        <v>239</v>
      </c>
      <c r="AU327" s="25" t="s">
        <v>100</v>
      </c>
      <c r="AY327" s="25" t="s">
        <v>163</v>
      </c>
      <c r="BE327" s="217">
        <f>IF(N327="základní",J327,0)</f>
        <v>0</v>
      </c>
      <c r="BF327" s="217">
        <f>IF(N327="snížená",J327,0)</f>
        <v>0</v>
      </c>
      <c r="BG327" s="217">
        <f>IF(N327="zákl. přenesená",J327,0)</f>
        <v>0</v>
      </c>
      <c r="BH327" s="217">
        <f>IF(N327="sníž. přenesená",J327,0)</f>
        <v>0</v>
      </c>
      <c r="BI327" s="217">
        <f>IF(N327="nulová",J327,0)</f>
        <v>0</v>
      </c>
      <c r="BJ327" s="25" t="s">
        <v>25</v>
      </c>
      <c r="BK327" s="217">
        <f>ROUND(I327*H327,2)</f>
        <v>0</v>
      </c>
      <c r="BL327" s="25" t="s">
        <v>120</v>
      </c>
      <c r="BM327" s="25" t="s">
        <v>1298</v>
      </c>
    </row>
    <row r="328" spans="2:65" s="1" customFormat="1" ht="13.5">
      <c r="B328" s="43"/>
      <c r="C328" s="65"/>
      <c r="D328" s="218" t="s">
        <v>172</v>
      </c>
      <c r="E328" s="65"/>
      <c r="F328" s="219" t="s">
        <v>1299</v>
      </c>
      <c r="G328" s="65"/>
      <c r="H328" s="65"/>
      <c r="I328" s="174"/>
      <c r="J328" s="65"/>
      <c r="K328" s="65"/>
      <c r="L328" s="63"/>
      <c r="M328" s="220"/>
      <c r="N328" s="44"/>
      <c r="O328" s="44"/>
      <c r="P328" s="44"/>
      <c r="Q328" s="44"/>
      <c r="R328" s="44"/>
      <c r="S328" s="44"/>
      <c r="T328" s="80"/>
      <c r="AT328" s="25" t="s">
        <v>172</v>
      </c>
      <c r="AU328" s="25" t="s">
        <v>100</v>
      </c>
    </row>
    <row r="329" spans="2:65" s="1" customFormat="1" ht="40.5">
      <c r="B329" s="43"/>
      <c r="C329" s="65"/>
      <c r="D329" s="235" t="s">
        <v>1128</v>
      </c>
      <c r="E329" s="65"/>
      <c r="F329" s="274" t="s">
        <v>1300</v>
      </c>
      <c r="G329" s="65"/>
      <c r="H329" s="65"/>
      <c r="I329" s="174"/>
      <c r="J329" s="65"/>
      <c r="K329" s="65"/>
      <c r="L329" s="63"/>
      <c r="M329" s="220"/>
      <c r="N329" s="44"/>
      <c r="O329" s="44"/>
      <c r="P329" s="44"/>
      <c r="Q329" s="44"/>
      <c r="R329" s="44"/>
      <c r="S329" s="44"/>
      <c r="T329" s="80"/>
      <c r="AT329" s="25" t="s">
        <v>1128</v>
      </c>
      <c r="AU329" s="25" t="s">
        <v>100</v>
      </c>
    </row>
    <row r="330" spans="2:65" s="1" customFormat="1" ht="22.5" customHeight="1">
      <c r="B330" s="43"/>
      <c r="C330" s="248" t="s">
        <v>646</v>
      </c>
      <c r="D330" s="248" t="s">
        <v>239</v>
      </c>
      <c r="E330" s="249" t="s">
        <v>1301</v>
      </c>
      <c r="F330" s="250" t="s">
        <v>1302</v>
      </c>
      <c r="G330" s="251" t="s">
        <v>1297</v>
      </c>
      <c r="H330" s="252">
        <v>78</v>
      </c>
      <c r="I330" s="253"/>
      <c r="J330" s="254">
        <f>ROUND(I330*H330,2)</f>
        <v>0</v>
      </c>
      <c r="K330" s="250" t="s">
        <v>50</v>
      </c>
      <c r="L330" s="255"/>
      <c r="M330" s="256" t="s">
        <v>50</v>
      </c>
      <c r="N330" s="257" t="s">
        <v>56</v>
      </c>
      <c r="O330" s="44"/>
      <c r="P330" s="215">
        <f>O330*H330</f>
        <v>0</v>
      </c>
      <c r="Q330" s="215">
        <v>1.2999999999999999E-3</v>
      </c>
      <c r="R330" s="215">
        <f>Q330*H330</f>
        <v>0.10139999999999999</v>
      </c>
      <c r="S330" s="215">
        <v>0</v>
      </c>
      <c r="T330" s="216">
        <f>S330*H330</f>
        <v>0</v>
      </c>
      <c r="AR330" s="25" t="s">
        <v>218</v>
      </c>
      <c r="AT330" s="25" t="s">
        <v>239</v>
      </c>
      <c r="AU330" s="25" t="s">
        <v>100</v>
      </c>
      <c r="AY330" s="25" t="s">
        <v>163</v>
      </c>
      <c r="BE330" s="217">
        <f>IF(N330="základní",J330,0)</f>
        <v>0</v>
      </c>
      <c r="BF330" s="217">
        <f>IF(N330="snížená",J330,0)</f>
        <v>0</v>
      </c>
      <c r="BG330" s="217">
        <f>IF(N330="zákl. přenesená",J330,0)</f>
        <v>0</v>
      </c>
      <c r="BH330" s="217">
        <f>IF(N330="sníž. přenesená",J330,0)</f>
        <v>0</v>
      </c>
      <c r="BI330" s="217">
        <f>IF(N330="nulová",J330,0)</f>
        <v>0</v>
      </c>
      <c r="BJ330" s="25" t="s">
        <v>25</v>
      </c>
      <c r="BK330" s="217">
        <f>ROUND(I330*H330,2)</f>
        <v>0</v>
      </c>
      <c r="BL330" s="25" t="s">
        <v>120</v>
      </c>
      <c r="BM330" s="25" t="s">
        <v>1303</v>
      </c>
    </row>
    <row r="331" spans="2:65" s="1" customFormat="1" ht="13.5">
      <c r="B331" s="43"/>
      <c r="C331" s="65"/>
      <c r="D331" s="218" t="s">
        <v>172</v>
      </c>
      <c r="E331" s="65"/>
      <c r="F331" s="219" t="s">
        <v>1304</v>
      </c>
      <c r="G331" s="65"/>
      <c r="H331" s="65"/>
      <c r="I331" s="174"/>
      <c r="J331" s="65"/>
      <c r="K331" s="65"/>
      <c r="L331" s="63"/>
      <c r="M331" s="220"/>
      <c r="N331" s="44"/>
      <c r="O331" s="44"/>
      <c r="P331" s="44"/>
      <c r="Q331" s="44"/>
      <c r="R331" s="44"/>
      <c r="S331" s="44"/>
      <c r="T331" s="80"/>
      <c r="AT331" s="25" t="s">
        <v>172</v>
      </c>
      <c r="AU331" s="25" t="s">
        <v>100</v>
      </c>
    </row>
    <row r="332" spans="2:65" s="1" customFormat="1" ht="40.5">
      <c r="B332" s="43"/>
      <c r="C332" s="65"/>
      <c r="D332" s="235" t="s">
        <v>1128</v>
      </c>
      <c r="E332" s="65"/>
      <c r="F332" s="274" t="s">
        <v>1300</v>
      </c>
      <c r="G332" s="65"/>
      <c r="H332" s="65"/>
      <c r="I332" s="174"/>
      <c r="J332" s="65"/>
      <c r="K332" s="65"/>
      <c r="L332" s="63"/>
      <c r="M332" s="220"/>
      <c r="N332" s="44"/>
      <c r="O332" s="44"/>
      <c r="P332" s="44"/>
      <c r="Q332" s="44"/>
      <c r="R332" s="44"/>
      <c r="S332" s="44"/>
      <c r="T332" s="80"/>
      <c r="AT332" s="25" t="s">
        <v>1128</v>
      </c>
      <c r="AU332" s="25" t="s">
        <v>100</v>
      </c>
    </row>
    <row r="333" spans="2:65" s="1" customFormat="1" ht="22.5" customHeight="1">
      <c r="B333" s="43"/>
      <c r="C333" s="206" t="s">
        <v>652</v>
      </c>
      <c r="D333" s="206" t="s">
        <v>166</v>
      </c>
      <c r="E333" s="207" t="s">
        <v>1305</v>
      </c>
      <c r="F333" s="208" t="s">
        <v>1306</v>
      </c>
      <c r="G333" s="209" t="s">
        <v>272</v>
      </c>
      <c r="H333" s="210">
        <v>0.5</v>
      </c>
      <c r="I333" s="211"/>
      <c r="J333" s="212">
        <f>ROUND(I333*H333,2)</f>
        <v>0</v>
      </c>
      <c r="K333" s="208" t="s">
        <v>1031</v>
      </c>
      <c r="L333" s="63"/>
      <c r="M333" s="213" t="s">
        <v>50</v>
      </c>
      <c r="N333" s="214" t="s">
        <v>56</v>
      </c>
      <c r="O333" s="44"/>
      <c r="P333" s="215">
        <f>O333*H333</f>
        <v>0</v>
      </c>
      <c r="Q333" s="215">
        <v>1.1480000000000001E-2</v>
      </c>
      <c r="R333" s="215">
        <f>Q333*H333</f>
        <v>5.7400000000000003E-3</v>
      </c>
      <c r="S333" s="215">
        <v>0</v>
      </c>
      <c r="T333" s="216">
        <f>S333*H333</f>
        <v>0</v>
      </c>
      <c r="AR333" s="25" t="s">
        <v>120</v>
      </c>
      <c r="AT333" s="25" t="s">
        <v>166</v>
      </c>
      <c r="AU333" s="25" t="s">
        <v>100</v>
      </c>
      <c r="AY333" s="25" t="s">
        <v>163</v>
      </c>
      <c r="BE333" s="217">
        <f>IF(N333="základní",J333,0)</f>
        <v>0</v>
      </c>
      <c r="BF333" s="217">
        <f>IF(N333="snížená",J333,0)</f>
        <v>0</v>
      </c>
      <c r="BG333" s="217">
        <f>IF(N333="zákl. přenesená",J333,0)</f>
        <v>0</v>
      </c>
      <c r="BH333" s="217">
        <f>IF(N333="sníž. přenesená",J333,0)</f>
        <v>0</v>
      </c>
      <c r="BI333" s="217">
        <f>IF(N333="nulová",J333,0)</f>
        <v>0</v>
      </c>
      <c r="BJ333" s="25" t="s">
        <v>25</v>
      </c>
      <c r="BK333" s="217">
        <f>ROUND(I333*H333,2)</f>
        <v>0</v>
      </c>
      <c r="BL333" s="25" t="s">
        <v>120</v>
      </c>
      <c r="BM333" s="25" t="s">
        <v>1307</v>
      </c>
    </row>
    <row r="334" spans="2:65" s="1" customFormat="1" ht="27">
      <c r="B334" s="43"/>
      <c r="C334" s="65"/>
      <c r="D334" s="235" t="s">
        <v>172</v>
      </c>
      <c r="E334" s="65"/>
      <c r="F334" s="286" t="s">
        <v>1308</v>
      </c>
      <c r="G334" s="65"/>
      <c r="H334" s="65"/>
      <c r="I334" s="174"/>
      <c r="J334" s="65"/>
      <c r="K334" s="65"/>
      <c r="L334" s="63"/>
      <c r="M334" s="220"/>
      <c r="N334" s="44"/>
      <c r="O334" s="44"/>
      <c r="P334" s="44"/>
      <c r="Q334" s="44"/>
      <c r="R334" s="44"/>
      <c r="S334" s="44"/>
      <c r="T334" s="80"/>
      <c r="AT334" s="25" t="s">
        <v>172</v>
      </c>
      <c r="AU334" s="25" t="s">
        <v>100</v>
      </c>
    </row>
    <row r="335" spans="2:65" s="1" customFormat="1" ht="22.5" customHeight="1">
      <c r="B335" s="43"/>
      <c r="C335" s="206" t="s">
        <v>657</v>
      </c>
      <c r="D335" s="206" t="s">
        <v>166</v>
      </c>
      <c r="E335" s="207" t="s">
        <v>1309</v>
      </c>
      <c r="F335" s="208" t="s">
        <v>1310</v>
      </c>
      <c r="G335" s="209" t="s">
        <v>272</v>
      </c>
      <c r="H335" s="210">
        <v>124.5</v>
      </c>
      <c r="I335" s="211"/>
      <c r="J335" s="212">
        <f>ROUND(I335*H335,2)</f>
        <v>0</v>
      </c>
      <c r="K335" s="208" t="s">
        <v>1031</v>
      </c>
      <c r="L335" s="63"/>
      <c r="M335" s="213" t="s">
        <v>50</v>
      </c>
      <c r="N335" s="214" t="s">
        <v>56</v>
      </c>
      <c r="O335" s="44"/>
      <c r="P335" s="215">
        <f>O335*H335</f>
        <v>0</v>
      </c>
      <c r="Q335" s="215">
        <v>3.0000000000000001E-5</v>
      </c>
      <c r="R335" s="215">
        <f>Q335*H335</f>
        <v>3.735E-3</v>
      </c>
      <c r="S335" s="215">
        <v>0</v>
      </c>
      <c r="T335" s="216">
        <f>S335*H335</f>
        <v>0</v>
      </c>
      <c r="AR335" s="25" t="s">
        <v>120</v>
      </c>
      <c r="AT335" s="25" t="s">
        <v>166</v>
      </c>
      <c r="AU335" s="25" t="s">
        <v>100</v>
      </c>
      <c r="AY335" s="25" t="s">
        <v>163</v>
      </c>
      <c r="BE335" s="217">
        <f>IF(N335="základní",J335,0)</f>
        <v>0</v>
      </c>
      <c r="BF335" s="217">
        <f>IF(N335="snížená",J335,0)</f>
        <v>0</v>
      </c>
      <c r="BG335" s="217">
        <f>IF(N335="zákl. přenesená",J335,0)</f>
        <v>0</v>
      </c>
      <c r="BH335" s="217">
        <f>IF(N335="sníž. přenesená",J335,0)</f>
        <v>0</v>
      </c>
      <c r="BI335" s="217">
        <f>IF(N335="nulová",J335,0)</f>
        <v>0</v>
      </c>
      <c r="BJ335" s="25" t="s">
        <v>25</v>
      </c>
      <c r="BK335" s="217">
        <f>ROUND(I335*H335,2)</f>
        <v>0</v>
      </c>
      <c r="BL335" s="25" t="s">
        <v>120</v>
      </c>
      <c r="BM335" s="25" t="s">
        <v>1311</v>
      </c>
    </row>
    <row r="336" spans="2:65" s="1" customFormat="1" ht="13.5">
      <c r="B336" s="43"/>
      <c r="C336" s="65"/>
      <c r="D336" s="235" t="s">
        <v>172</v>
      </c>
      <c r="E336" s="65"/>
      <c r="F336" s="286" t="s">
        <v>1312</v>
      </c>
      <c r="G336" s="65"/>
      <c r="H336" s="65"/>
      <c r="I336" s="174"/>
      <c r="J336" s="65"/>
      <c r="K336" s="65"/>
      <c r="L336" s="63"/>
      <c r="M336" s="220"/>
      <c r="N336" s="44"/>
      <c r="O336" s="44"/>
      <c r="P336" s="44"/>
      <c r="Q336" s="44"/>
      <c r="R336" s="44"/>
      <c r="S336" s="44"/>
      <c r="T336" s="80"/>
      <c r="AT336" s="25" t="s">
        <v>172</v>
      </c>
      <c r="AU336" s="25" t="s">
        <v>100</v>
      </c>
    </row>
    <row r="337" spans="2:65" s="1" customFormat="1" ht="22.5" customHeight="1">
      <c r="B337" s="43"/>
      <c r="C337" s="248" t="s">
        <v>662</v>
      </c>
      <c r="D337" s="248" t="s">
        <v>239</v>
      </c>
      <c r="E337" s="249" t="s">
        <v>1313</v>
      </c>
      <c r="F337" s="250" t="s">
        <v>1314</v>
      </c>
      <c r="G337" s="251" t="s">
        <v>287</v>
      </c>
      <c r="H337" s="252">
        <v>21</v>
      </c>
      <c r="I337" s="253"/>
      <c r="J337" s="254">
        <f>ROUND(I337*H337,2)</f>
        <v>0</v>
      </c>
      <c r="K337" s="250" t="s">
        <v>1031</v>
      </c>
      <c r="L337" s="255"/>
      <c r="M337" s="256" t="s">
        <v>50</v>
      </c>
      <c r="N337" s="257" t="s">
        <v>56</v>
      </c>
      <c r="O337" s="44"/>
      <c r="P337" s="215">
        <f>O337*H337</f>
        <v>0</v>
      </c>
      <c r="Q337" s="215">
        <v>1.12E-2</v>
      </c>
      <c r="R337" s="215">
        <f>Q337*H337</f>
        <v>0.23519999999999999</v>
      </c>
      <c r="S337" s="215">
        <v>0</v>
      </c>
      <c r="T337" s="216">
        <f>S337*H337</f>
        <v>0</v>
      </c>
      <c r="AR337" s="25" t="s">
        <v>218</v>
      </c>
      <c r="AT337" s="25" t="s">
        <v>239</v>
      </c>
      <c r="AU337" s="25" t="s">
        <v>100</v>
      </c>
      <c r="AY337" s="25" t="s">
        <v>163</v>
      </c>
      <c r="BE337" s="217">
        <f>IF(N337="základní",J337,0)</f>
        <v>0</v>
      </c>
      <c r="BF337" s="217">
        <f>IF(N337="snížená",J337,0)</f>
        <v>0</v>
      </c>
      <c r="BG337" s="217">
        <f>IF(N337="zákl. přenesená",J337,0)</f>
        <v>0</v>
      </c>
      <c r="BH337" s="217">
        <f>IF(N337="sníž. přenesená",J337,0)</f>
        <v>0</v>
      </c>
      <c r="BI337" s="217">
        <f>IF(N337="nulová",J337,0)</f>
        <v>0</v>
      </c>
      <c r="BJ337" s="25" t="s">
        <v>25</v>
      </c>
      <c r="BK337" s="217">
        <f>ROUND(I337*H337,2)</f>
        <v>0</v>
      </c>
      <c r="BL337" s="25" t="s">
        <v>120</v>
      </c>
      <c r="BM337" s="25" t="s">
        <v>1315</v>
      </c>
    </row>
    <row r="338" spans="2:65" s="1" customFormat="1" ht="13.5">
      <c r="B338" s="43"/>
      <c r="C338" s="65"/>
      <c r="D338" s="218" t="s">
        <v>172</v>
      </c>
      <c r="E338" s="65"/>
      <c r="F338" s="219" t="s">
        <v>1316</v>
      </c>
      <c r="G338" s="65"/>
      <c r="H338" s="65"/>
      <c r="I338" s="174"/>
      <c r="J338" s="65"/>
      <c r="K338" s="65"/>
      <c r="L338" s="63"/>
      <c r="M338" s="220"/>
      <c r="N338" s="44"/>
      <c r="O338" s="44"/>
      <c r="P338" s="44"/>
      <c r="Q338" s="44"/>
      <c r="R338" s="44"/>
      <c r="S338" s="44"/>
      <c r="T338" s="80"/>
      <c r="AT338" s="25" t="s">
        <v>172</v>
      </c>
      <c r="AU338" s="25" t="s">
        <v>100</v>
      </c>
    </row>
    <row r="339" spans="2:65" s="1" customFormat="1" ht="27">
      <c r="B339" s="43"/>
      <c r="C339" s="65"/>
      <c r="D339" s="235" t="s">
        <v>1128</v>
      </c>
      <c r="E339" s="65"/>
      <c r="F339" s="274" t="s">
        <v>1317</v>
      </c>
      <c r="G339" s="65"/>
      <c r="H339" s="65"/>
      <c r="I339" s="174"/>
      <c r="J339" s="65"/>
      <c r="K339" s="65"/>
      <c r="L339" s="63"/>
      <c r="M339" s="220"/>
      <c r="N339" s="44"/>
      <c r="O339" s="44"/>
      <c r="P339" s="44"/>
      <c r="Q339" s="44"/>
      <c r="R339" s="44"/>
      <c r="S339" s="44"/>
      <c r="T339" s="80"/>
      <c r="AT339" s="25" t="s">
        <v>1128</v>
      </c>
      <c r="AU339" s="25" t="s">
        <v>100</v>
      </c>
    </row>
    <row r="340" spans="2:65" s="1" customFormat="1" ht="22.5" customHeight="1">
      <c r="B340" s="43"/>
      <c r="C340" s="206" t="s">
        <v>670</v>
      </c>
      <c r="D340" s="206" t="s">
        <v>166</v>
      </c>
      <c r="E340" s="207" t="s">
        <v>1318</v>
      </c>
      <c r="F340" s="208" t="s">
        <v>1319</v>
      </c>
      <c r="G340" s="209" t="s">
        <v>272</v>
      </c>
      <c r="H340" s="210">
        <v>50.6</v>
      </c>
      <c r="I340" s="211"/>
      <c r="J340" s="212">
        <f>ROUND(I340*H340,2)</f>
        <v>0</v>
      </c>
      <c r="K340" s="208" t="s">
        <v>1031</v>
      </c>
      <c r="L340" s="63"/>
      <c r="M340" s="213" t="s">
        <v>50</v>
      </c>
      <c r="N340" s="214" t="s">
        <v>56</v>
      </c>
      <c r="O340" s="44"/>
      <c r="P340" s="215">
        <f>O340*H340</f>
        <v>0</v>
      </c>
      <c r="Q340" s="215">
        <v>3.0000000000000001E-5</v>
      </c>
      <c r="R340" s="215">
        <f>Q340*H340</f>
        <v>1.518E-3</v>
      </c>
      <c r="S340" s="215">
        <v>0</v>
      </c>
      <c r="T340" s="216">
        <f>S340*H340</f>
        <v>0</v>
      </c>
      <c r="AR340" s="25" t="s">
        <v>120</v>
      </c>
      <c r="AT340" s="25" t="s">
        <v>166</v>
      </c>
      <c r="AU340" s="25" t="s">
        <v>100</v>
      </c>
      <c r="AY340" s="25" t="s">
        <v>163</v>
      </c>
      <c r="BE340" s="217">
        <f>IF(N340="základní",J340,0)</f>
        <v>0</v>
      </c>
      <c r="BF340" s="217">
        <f>IF(N340="snížená",J340,0)</f>
        <v>0</v>
      </c>
      <c r="BG340" s="217">
        <f>IF(N340="zákl. přenesená",J340,0)</f>
        <v>0</v>
      </c>
      <c r="BH340" s="217">
        <f>IF(N340="sníž. přenesená",J340,0)</f>
        <v>0</v>
      </c>
      <c r="BI340" s="217">
        <f>IF(N340="nulová",J340,0)</f>
        <v>0</v>
      </c>
      <c r="BJ340" s="25" t="s">
        <v>25</v>
      </c>
      <c r="BK340" s="217">
        <f>ROUND(I340*H340,2)</f>
        <v>0</v>
      </c>
      <c r="BL340" s="25" t="s">
        <v>120</v>
      </c>
      <c r="BM340" s="25" t="s">
        <v>1320</v>
      </c>
    </row>
    <row r="341" spans="2:65" s="1" customFormat="1" ht="13.5">
      <c r="B341" s="43"/>
      <c r="C341" s="65"/>
      <c r="D341" s="218" t="s">
        <v>172</v>
      </c>
      <c r="E341" s="65"/>
      <c r="F341" s="219" t="s">
        <v>1321</v>
      </c>
      <c r="G341" s="65"/>
      <c r="H341" s="65"/>
      <c r="I341" s="174"/>
      <c r="J341" s="65"/>
      <c r="K341" s="65"/>
      <c r="L341" s="63"/>
      <c r="M341" s="220"/>
      <c r="N341" s="44"/>
      <c r="O341" s="44"/>
      <c r="P341" s="44"/>
      <c r="Q341" s="44"/>
      <c r="R341" s="44"/>
      <c r="S341" s="44"/>
      <c r="T341" s="80"/>
      <c r="AT341" s="25" t="s">
        <v>172</v>
      </c>
      <c r="AU341" s="25" t="s">
        <v>100</v>
      </c>
    </row>
    <row r="342" spans="2:65" s="13" customFormat="1" ht="13.5">
      <c r="B342" s="233"/>
      <c r="C342" s="234"/>
      <c r="D342" s="235" t="s">
        <v>176</v>
      </c>
      <c r="E342" s="236" t="s">
        <v>50</v>
      </c>
      <c r="F342" s="237" t="s">
        <v>1322</v>
      </c>
      <c r="G342" s="234"/>
      <c r="H342" s="238">
        <v>50.6</v>
      </c>
      <c r="I342" s="239"/>
      <c r="J342" s="234"/>
      <c r="K342" s="234"/>
      <c r="L342" s="240"/>
      <c r="M342" s="241"/>
      <c r="N342" s="242"/>
      <c r="O342" s="242"/>
      <c r="P342" s="242"/>
      <c r="Q342" s="242"/>
      <c r="R342" s="242"/>
      <c r="S342" s="242"/>
      <c r="T342" s="243"/>
      <c r="AT342" s="244" t="s">
        <v>176</v>
      </c>
      <c r="AU342" s="244" t="s">
        <v>100</v>
      </c>
      <c r="AV342" s="13" t="s">
        <v>92</v>
      </c>
      <c r="AW342" s="13" t="s">
        <v>48</v>
      </c>
      <c r="AX342" s="13" t="s">
        <v>25</v>
      </c>
      <c r="AY342" s="244" t="s">
        <v>163</v>
      </c>
    </row>
    <row r="343" spans="2:65" s="1" customFormat="1" ht="22.5" customHeight="1">
      <c r="B343" s="43"/>
      <c r="C343" s="248" t="s">
        <v>676</v>
      </c>
      <c r="D343" s="248" t="s">
        <v>239</v>
      </c>
      <c r="E343" s="249" t="s">
        <v>1323</v>
      </c>
      <c r="F343" s="250" t="s">
        <v>1324</v>
      </c>
      <c r="G343" s="251" t="s">
        <v>1297</v>
      </c>
      <c r="H343" s="252">
        <v>9</v>
      </c>
      <c r="I343" s="253"/>
      <c r="J343" s="254">
        <f>ROUND(I343*H343,2)</f>
        <v>0</v>
      </c>
      <c r="K343" s="250" t="s">
        <v>50</v>
      </c>
      <c r="L343" s="255"/>
      <c r="M343" s="256" t="s">
        <v>50</v>
      </c>
      <c r="N343" s="257" t="s">
        <v>56</v>
      </c>
      <c r="O343" s="44"/>
      <c r="P343" s="215">
        <f>O343*H343</f>
        <v>0</v>
      </c>
      <c r="Q343" s="215">
        <v>7.2999999999999995E-2</v>
      </c>
      <c r="R343" s="215">
        <f>Q343*H343</f>
        <v>0.65699999999999992</v>
      </c>
      <c r="S343" s="215">
        <v>0</v>
      </c>
      <c r="T343" s="216">
        <f>S343*H343</f>
        <v>0</v>
      </c>
      <c r="AR343" s="25" t="s">
        <v>218</v>
      </c>
      <c r="AT343" s="25" t="s">
        <v>239</v>
      </c>
      <c r="AU343" s="25" t="s">
        <v>100</v>
      </c>
      <c r="AY343" s="25" t="s">
        <v>163</v>
      </c>
      <c r="BE343" s="217">
        <f>IF(N343="základní",J343,0)</f>
        <v>0</v>
      </c>
      <c r="BF343" s="217">
        <f>IF(N343="snížená",J343,0)</f>
        <v>0</v>
      </c>
      <c r="BG343" s="217">
        <f>IF(N343="zákl. přenesená",J343,0)</f>
        <v>0</v>
      </c>
      <c r="BH343" s="217">
        <f>IF(N343="sníž. přenesená",J343,0)</f>
        <v>0</v>
      </c>
      <c r="BI343" s="217">
        <f>IF(N343="nulová",J343,0)</f>
        <v>0</v>
      </c>
      <c r="BJ343" s="25" t="s">
        <v>25</v>
      </c>
      <c r="BK343" s="217">
        <f>ROUND(I343*H343,2)</f>
        <v>0</v>
      </c>
      <c r="BL343" s="25" t="s">
        <v>120</v>
      </c>
      <c r="BM343" s="25" t="s">
        <v>1325</v>
      </c>
    </row>
    <row r="344" spans="2:65" s="1" customFormat="1" ht="13.5">
      <c r="B344" s="43"/>
      <c r="C344" s="65"/>
      <c r="D344" s="218" t="s">
        <v>172</v>
      </c>
      <c r="E344" s="65"/>
      <c r="F344" s="219" t="s">
        <v>1326</v>
      </c>
      <c r="G344" s="65"/>
      <c r="H344" s="65"/>
      <c r="I344" s="174"/>
      <c r="J344" s="65"/>
      <c r="K344" s="65"/>
      <c r="L344" s="63"/>
      <c r="M344" s="220"/>
      <c r="N344" s="44"/>
      <c r="O344" s="44"/>
      <c r="P344" s="44"/>
      <c r="Q344" s="44"/>
      <c r="R344" s="44"/>
      <c r="S344" s="44"/>
      <c r="T344" s="80"/>
      <c r="AT344" s="25" t="s">
        <v>172</v>
      </c>
      <c r="AU344" s="25" t="s">
        <v>100</v>
      </c>
    </row>
    <row r="345" spans="2:65" s="1" customFormat="1" ht="40.5">
      <c r="B345" s="43"/>
      <c r="C345" s="65"/>
      <c r="D345" s="235" t="s">
        <v>1128</v>
      </c>
      <c r="E345" s="65"/>
      <c r="F345" s="274" t="s">
        <v>1327</v>
      </c>
      <c r="G345" s="65"/>
      <c r="H345" s="65"/>
      <c r="I345" s="174"/>
      <c r="J345" s="65"/>
      <c r="K345" s="65"/>
      <c r="L345" s="63"/>
      <c r="M345" s="220"/>
      <c r="N345" s="44"/>
      <c r="O345" s="44"/>
      <c r="P345" s="44"/>
      <c r="Q345" s="44"/>
      <c r="R345" s="44"/>
      <c r="S345" s="44"/>
      <c r="T345" s="80"/>
      <c r="AT345" s="25" t="s">
        <v>1128</v>
      </c>
      <c r="AU345" s="25" t="s">
        <v>100</v>
      </c>
    </row>
    <row r="346" spans="2:65" s="1" customFormat="1" ht="22.5" customHeight="1">
      <c r="B346" s="43"/>
      <c r="C346" s="248" t="s">
        <v>206</v>
      </c>
      <c r="D346" s="248" t="s">
        <v>239</v>
      </c>
      <c r="E346" s="249" t="s">
        <v>1328</v>
      </c>
      <c r="F346" s="250" t="s">
        <v>1329</v>
      </c>
      <c r="G346" s="251" t="s">
        <v>1297</v>
      </c>
      <c r="H346" s="252">
        <v>30</v>
      </c>
      <c r="I346" s="253"/>
      <c r="J346" s="254">
        <f>ROUND(I346*H346,2)</f>
        <v>0</v>
      </c>
      <c r="K346" s="250" t="s">
        <v>50</v>
      </c>
      <c r="L346" s="255"/>
      <c r="M346" s="256" t="s">
        <v>50</v>
      </c>
      <c r="N346" s="257" t="s">
        <v>56</v>
      </c>
      <c r="O346" s="44"/>
      <c r="P346" s="215">
        <f>O346*H346</f>
        <v>0</v>
      </c>
      <c r="Q346" s="215">
        <v>1.5E-3</v>
      </c>
      <c r="R346" s="215">
        <f>Q346*H346</f>
        <v>4.4999999999999998E-2</v>
      </c>
      <c r="S346" s="215">
        <v>0</v>
      </c>
      <c r="T346" s="216">
        <f>S346*H346</f>
        <v>0</v>
      </c>
      <c r="AR346" s="25" t="s">
        <v>218</v>
      </c>
      <c r="AT346" s="25" t="s">
        <v>239</v>
      </c>
      <c r="AU346" s="25" t="s">
        <v>100</v>
      </c>
      <c r="AY346" s="25" t="s">
        <v>163</v>
      </c>
      <c r="BE346" s="217">
        <f>IF(N346="základní",J346,0)</f>
        <v>0</v>
      </c>
      <c r="BF346" s="217">
        <f>IF(N346="snížená",J346,0)</f>
        <v>0</v>
      </c>
      <c r="BG346" s="217">
        <f>IF(N346="zákl. přenesená",J346,0)</f>
        <v>0</v>
      </c>
      <c r="BH346" s="217">
        <f>IF(N346="sníž. přenesená",J346,0)</f>
        <v>0</v>
      </c>
      <c r="BI346" s="217">
        <f>IF(N346="nulová",J346,0)</f>
        <v>0</v>
      </c>
      <c r="BJ346" s="25" t="s">
        <v>25</v>
      </c>
      <c r="BK346" s="217">
        <f>ROUND(I346*H346,2)</f>
        <v>0</v>
      </c>
      <c r="BL346" s="25" t="s">
        <v>120</v>
      </c>
      <c r="BM346" s="25" t="s">
        <v>1330</v>
      </c>
    </row>
    <row r="347" spans="2:65" s="1" customFormat="1" ht="13.5">
      <c r="B347" s="43"/>
      <c r="C347" s="65"/>
      <c r="D347" s="218" t="s">
        <v>172</v>
      </c>
      <c r="E347" s="65"/>
      <c r="F347" s="219" t="s">
        <v>1331</v>
      </c>
      <c r="G347" s="65"/>
      <c r="H347" s="65"/>
      <c r="I347" s="174"/>
      <c r="J347" s="65"/>
      <c r="K347" s="65"/>
      <c r="L347" s="63"/>
      <c r="M347" s="220"/>
      <c r="N347" s="44"/>
      <c r="O347" s="44"/>
      <c r="P347" s="44"/>
      <c r="Q347" s="44"/>
      <c r="R347" s="44"/>
      <c r="S347" s="44"/>
      <c r="T347" s="80"/>
      <c r="AT347" s="25" t="s">
        <v>172</v>
      </c>
      <c r="AU347" s="25" t="s">
        <v>100</v>
      </c>
    </row>
    <row r="348" spans="2:65" s="1" customFormat="1" ht="40.5">
      <c r="B348" s="43"/>
      <c r="C348" s="65"/>
      <c r="D348" s="235" t="s">
        <v>1128</v>
      </c>
      <c r="E348" s="65"/>
      <c r="F348" s="274" t="s">
        <v>1327</v>
      </c>
      <c r="G348" s="65"/>
      <c r="H348" s="65"/>
      <c r="I348" s="174"/>
      <c r="J348" s="65"/>
      <c r="K348" s="65"/>
      <c r="L348" s="63"/>
      <c r="M348" s="220"/>
      <c r="N348" s="44"/>
      <c r="O348" s="44"/>
      <c r="P348" s="44"/>
      <c r="Q348" s="44"/>
      <c r="R348" s="44"/>
      <c r="S348" s="44"/>
      <c r="T348" s="80"/>
      <c r="AT348" s="25" t="s">
        <v>1128</v>
      </c>
      <c r="AU348" s="25" t="s">
        <v>100</v>
      </c>
    </row>
    <row r="349" spans="2:65" s="1" customFormat="1" ht="22.5" customHeight="1">
      <c r="B349" s="43"/>
      <c r="C349" s="206" t="s">
        <v>687</v>
      </c>
      <c r="D349" s="206" t="s">
        <v>166</v>
      </c>
      <c r="E349" s="207" t="s">
        <v>1332</v>
      </c>
      <c r="F349" s="208" t="s">
        <v>1333</v>
      </c>
      <c r="G349" s="209" t="s">
        <v>272</v>
      </c>
      <c r="H349" s="210">
        <v>139.80000000000001</v>
      </c>
      <c r="I349" s="211"/>
      <c r="J349" s="212">
        <f>ROUND(I349*H349,2)</f>
        <v>0</v>
      </c>
      <c r="K349" s="208" t="s">
        <v>1031</v>
      </c>
      <c r="L349" s="63"/>
      <c r="M349" s="213" t="s">
        <v>50</v>
      </c>
      <c r="N349" s="214" t="s">
        <v>56</v>
      </c>
      <c r="O349" s="44"/>
      <c r="P349" s="215">
        <f>O349*H349</f>
        <v>0</v>
      </c>
      <c r="Q349" s="215">
        <v>3.0000000000000001E-5</v>
      </c>
      <c r="R349" s="215">
        <f>Q349*H349</f>
        <v>4.1940000000000007E-3</v>
      </c>
      <c r="S349" s="215">
        <v>0</v>
      </c>
      <c r="T349" s="216">
        <f>S349*H349</f>
        <v>0</v>
      </c>
      <c r="AR349" s="25" t="s">
        <v>120</v>
      </c>
      <c r="AT349" s="25" t="s">
        <v>166</v>
      </c>
      <c r="AU349" s="25" t="s">
        <v>100</v>
      </c>
      <c r="AY349" s="25" t="s">
        <v>163</v>
      </c>
      <c r="BE349" s="217">
        <f>IF(N349="základní",J349,0)</f>
        <v>0</v>
      </c>
      <c r="BF349" s="217">
        <f>IF(N349="snížená",J349,0)</f>
        <v>0</v>
      </c>
      <c r="BG349" s="217">
        <f>IF(N349="zákl. přenesená",J349,0)</f>
        <v>0</v>
      </c>
      <c r="BH349" s="217">
        <f>IF(N349="sníž. přenesená",J349,0)</f>
        <v>0</v>
      </c>
      <c r="BI349" s="217">
        <f>IF(N349="nulová",J349,0)</f>
        <v>0</v>
      </c>
      <c r="BJ349" s="25" t="s">
        <v>25</v>
      </c>
      <c r="BK349" s="217">
        <f>ROUND(I349*H349,2)</f>
        <v>0</v>
      </c>
      <c r="BL349" s="25" t="s">
        <v>120</v>
      </c>
      <c r="BM349" s="25" t="s">
        <v>1334</v>
      </c>
    </row>
    <row r="350" spans="2:65" s="1" customFormat="1" ht="13.5">
      <c r="B350" s="43"/>
      <c r="C350" s="65"/>
      <c r="D350" s="235" t="s">
        <v>172</v>
      </c>
      <c r="E350" s="65"/>
      <c r="F350" s="286" t="s">
        <v>1335</v>
      </c>
      <c r="G350" s="65"/>
      <c r="H350" s="65"/>
      <c r="I350" s="174"/>
      <c r="J350" s="65"/>
      <c r="K350" s="65"/>
      <c r="L350" s="63"/>
      <c r="M350" s="220"/>
      <c r="N350" s="44"/>
      <c r="O350" s="44"/>
      <c r="P350" s="44"/>
      <c r="Q350" s="44"/>
      <c r="R350" s="44"/>
      <c r="S350" s="44"/>
      <c r="T350" s="80"/>
      <c r="AT350" s="25" t="s">
        <v>172</v>
      </c>
      <c r="AU350" s="25" t="s">
        <v>100</v>
      </c>
    </row>
    <row r="351" spans="2:65" s="1" customFormat="1" ht="22.5" customHeight="1">
      <c r="B351" s="43"/>
      <c r="C351" s="248" t="s">
        <v>229</v>
      </c>
      <c r="D351" s="248" t="s">
        <v>239</v>
      </c>
      <c r="E351" s="249" t="s">
        <v>1336</v>
      </c>
      <c r="F351" s="250" t="s">
        <v>1337</v>
      </c>
      <c r="G351" s="251" t="s">
        <v>287</v>
      </c>
      <c r="H351" s="252">
        <v>24</v>
      </c>
      <c r="I351" s="253"/>
      <c r="J351" s="254">
        <f>ROUND(I351*H351,2)</f>
        <v>0</v>
      </c>
      <c r="K351" s="250" t="s">
        <v>1031</v>
      </c>
      <c r="L351" s="255"/>
      <c r="M351" s="256" t="s">
        <v>50</v>
      </c>
      <c r="N351" s="257" t="s">
        <v>56</v>
      </c>
      <c r="O351" s="44"/>
      <c r="P351" s="215">
        <f>O351*H351</f>
        <v>0</v>
      </c>
      <c r="Q351" s="215">
        <v>1.32E-2</v>
      </c>
      <c r="R351" s="215">
        <f>Q351*H351</f>
        <v>0.31679999999999997</v>
      </c>
      <c r="S351" s="215">
        <v>0</v>
      </c>
      <c r="T351" s="216">
        <f>S351*H351</f>
        <v>0</v>
      </c>
      <c r="AR351" s="25" t="s">
        <v>218</v>
      </c>
      <c r="AT351" s="25" t="s">
        <v>239</v>
      </c>
      <c r="AU351" s="25" t="s">
        <v>100</v>
      </c>
      <c r="AY351" s="25" t="s">
        <v>163</v>
      </c>
      <c r="BE351" s="217">
        <f>IF(N351="základní",J351,0)</f>
        <v>0</v>
      </c>
      <c r="BF351" s="217">
        <f>IF(N351="snížená",J351,0)</f>
        <v>0</v>
      </c>
      <c r="BG351" s="217">
        <f>IF(N351="zákl. přenesená",J351,0)</f>
        <v>0</v>
      </c>
      <c r="BH351" s="217">
        <f>IF(N351="sníž. přenesená",J351,0)</f>
        <v>0</v>
      </c>
      <c r="BI351" s="217">
        <f>IF(N351="nulová",J351,0)</f>
        <v>0</v>
      </c>
      <c r="BJ351" s="25" t="s">
        <v>25</v>
      </c>
      <c r="BK351" s="217">
        <f>ROUND(I351*H351,2)</f>
        <v>0</v>
      </c>
      <c r="BL351" s="25" t="s">
        <v>120</v>
      </c>
      <c r="BM351" s="25" t="s">
        <v>1338</v>
      </c>
    </row>
    <row r="352" spans="2:65" s="1" customFormat="1" ht="13.5">
      <c r="B352" s="43"/>
      <c r="C352" s="65"/>
      <c r="D352" s="218" t="s">
        <v>172</v>
      </c>
      <c r="E352" s="65"/>
      <c r="F352" s="219" t="s">
        <v>1339</v>
      </c>
      <c r="G352" s="65"/>
      <c r="H352" s="65"/>
      <c r="I352" s="174"/>
      <c r="J352" s="65"/>
      <c r="K352" s="65"/>
      <c r="L352" s="63"/>
      <c r="M352" s="220"/>
      <c r="N352" s="44"/>
      <c r="O352" s="44"/>
      <c r="P352" s="44"/>
      <c r="Q352" s="44"/>
      <c r="R352" s="44"/>
      <c r="S352" s="44"/>
      <c r="T352" s="80"/>
      <c r="AT352" s="25" t="s">
        <v>172</v>
      </c>
      <c r="AU352" s="25" t="s">
        <v>100</v>
      </c>
    </row>
    <row r="353" spans="2:65" s="1" customFormat="1" ht="27">
      <c r="B353" s="43"/>
      <c r="C353" s="65"/>
      <c r="D353" s="235" t="s">
        <v>1128</v>
      </c>
      <c r="E353" s="65"/>
      <c r="F353" s="274" t="s">
        <v>1340</v>
      </c>
      <c r="G353" s="65"/>
      <c r="H353" s="65"/>
      <c r="I353" s="174"/>
      <c r="J353" s="65"/>
      <c r="K353" s="65"/>
      <c r="L353" s="63"/>
      <c r="M353" s="220"/>
      <c r="N353" s="44"/>
      <c r="O353" s="44"/>
      <c r="P353" s="44"/>
      <c r="Q353" s="44"/>
      <c r="R353" s="44"/>
      <c r="S353" s="44"/>
      <c r="T353" s="80"/>
      <c r="AT353" s="25" t="s">
        <v>1128</v>
      </c>
      <c r="AU353" s="25" t="s">
        <v>100</v>
      </c>
    </row>
    <row r="354" spans="2:65" s="1" customFormat="1" ht="22.5" customHeight="1">
      <c r="B354" s="43"/>
      <c r="C354" s="248" t="s">
        <v>694</v>
      </c>
      <c r="D354" s="248" t="s">
        <v>239</v>
      </c>
      <c r="E354" s="249" t="s">
        <v>1341</v>
      </c>
      <c r="F354" s="250" t="s">
        <v>1342</v>
      </c>
      <c r="G354" s="251" t="s">
        <v>1297</v>
      </c>
      <c r="H354" s="252">
        <v>24</v>
      </c>
      <c r="I354" s="253"/>
      <c r="J354" s="254">
        <f>ROUND(I354*H354,2)</f>
        <v>0</v>
      </c>
      <c r="K354" s="250" t="s">
        <v>50</v>
      </c>
      <c r="L354" s="255"/>
      <c r="M354" s="256" t="s">
        <v>50</v>
      </c>
      <c r="N354" s="257" t="s">
        <v>56</v>
      </c>
      <c r="O354" s="44"/>
      <c r="P354" s="215">
        <f>O354*H354</f>
        <v>0</v>
      </c>
      <c r="Q354" s="215">
        <v>1.8E-3</v>
      </c>
      <c r="R354" s="215">
        <f>Q354*H354</f>
        <v>4.3200000000000002E-2</v>
      </c>
      <c r="S354" s="215">
        <v>0</v>
      </c>
      <c r="T354" s="216">
        <f>S354*H354</f>
        <v>0</v>
      </c>
      <c r="AR354" s="25" t="s">
        <v>218</v>
      </c>
      <c r="AT354" s="25" t="s">
        <v>239</v>
      </c>
      <c r="AU354" s="25" t="s">
        <v>100</v>
      </c>
      <c r="AY354" s="25" t="s">
        <v>163</v>
      </c>
      <c r="BE354" s="217">
        <f>IF(N354="základní",J354,0)</f>
        <v>0</v>
      </c>
      <c r="BF354" s="217">
        <f>IF(N354="snížená",J354,0)</f>
        <v>0</v>
      </c>
      <c r="BG354" s="217">
        <f>IF(N354="zákl. přenesená",J354,0)</f>
        <v>0</v>
      </c>
      <c r="BH354" s="217">
        <f>IF(N354="sníž. přenesená",J354,0)</f>
        <v>0</v>
      </c>
      <c r="BI354" s="217">
        <f>IF(N354="nulová",J354,0)</f>
        <v>0</v>
      </c>
      <c r="BJ354" s="25" t="s">
        <v>25</v>
      </c>
      <c r="BK354" s="217">
        <f>ROUND(I354*H354,2)</f>
        <v>0</v>
      </c>
      <c r="BL354" s="25" t="s">
        <v>120</v>
      </c>
      <c r="BM354" s="25" t="s">
        <v>1343</v>
      </c>
    </row>
    <row r="355" spans="2:65" s="1" customFormat="1" ht="13.5">
      <c r="B355" s="43"/>
      <c r="C355" s="65"/>
      <c r="D355" s="218" t="s">
        <v>172</v>
      </c>
      <c r="E355" s="65"/>
      <c r="F355" s="219" t="s">
        <v>1344</v>
      </c>
      <c r="G355" s="65"/>
      <c r="H355" s="65"/>
      <c r="I355" s="174"/>
      <c r="J355" s="65"/>
      <c r="K355" s="65"/>
      <c r="L355" s="63"/>
      <c r="M355" s="220"/>
      <c r="N355" s="44"/>
      <c r="O355" s="44"/>
      <c r="P355" s="44"/>
      <c r="Q355" s="44"/>
      <c r="R355" s="44"/>
      <c r="S355" s="44"/>
      <c r="T355" s="80"/>
      <c r="AT355" s="25" t="s">
        <v>172</v>
      </c>
      <c r="AU355" s="25" t="s">
        <v>100</v>
      </c>
    </row>
    <row r="356" spans="2:65" s="1" customFormat="1" ht="40.5">
      <c r="B356" s="43"/>
      <c r="C356" s="65"/>
      <c r="D356" s="235" t="s">
        <v>1128</v>
      </c>
      <c r="E356" s="65"/>
      <c r="F356" s="274" t="s">
        <v>1327</v>
      </c>
      <c r="G356" s="65"/>
      <c r="H356" s="65"/>
      <c r="I356" s="174"/>
      <c r="J356" s="65"/>
      <c r="K356" s="65"/>
      <c r="L356" s="63"/>
      <c r="M356" s="220"/>
      <c r="N356" s="44"/>
      <c r="O356" s="44"/>
      <c r="P356" s="44"/>
      <c r="Q356" s="44"/>
      <c r="R356" s="44"/>
      <c r="S356" s="44"/>
      <c r="T356" s="80"/>
      <c r="AT356" s="25" t="s">
        <v>1128</v>
      </c>
      <c r="AU356" s="25" t="s">
        <v>100</v>
      </c>
    </row>
    <row r="357" spans="2:65" s="1" customFormat="1" ht="31.5" customHeight="1">
      <c r="B357" s="43"/>
      <c r="C357" s="206" t="s">
        <v>696</v>
      </c>
      <c r="D357" s="206" t="s">
        <v>166</v>
      </c>
      <c r="E357" s="207" t="s">
        <v>1345</v>
      </c>
      <c r="F357" s="208" t="s">
        <v>1346</v>
      </c>
      <c r="G357" s="209" t="s">
        <v>287</v>
      </c>
      <c r="H357" s="210">
        <v>129</v>
      </c>
      <c r="I357" s="211"/>
      <c r="J357" s="212">
        <f>ROUND(I357*H357,2)</f>
        <v>0</v>
      </c>
      <c r="K357" s="208" t="s">
        <v>1031</v>
      </c>
      <c r="L357" s="63"/>
      <c r="M357" s="213" t="s">
        <v>50</v>
      </c>
      <c r="N357" s="214" t="s">
        <v>56</v>
      </c>
      <c r="O357" s="44"/>
      <c r="P357" s="215">
        <f>O357*H357</f>
        <v>0</v>
      </c>
      <c r="Q357" s="215">
        <v>0</v>
      </c>
      <c r="R357" s="215">
        <f>Q357*H357</f>
        <v>0</v>
      </c>
      <c r="S357" s="215">
        <v>0</v>
      </c>
      <c r="T357" s="216">
        <f>S357*H357</f>
        <v>0</v>
      </c>
      <c r="AR357" s="25" t="s">
        <v>120</v>
      </c>
      <c r="AT357" s="25" t="s">
        <v>166</v>
      </c>
      <c r="AU357" s="25" t="s">
        <v>100</v>
      </c>
      <c r="AY357" s="25" t="s">
        <v>163</v>
      </c>
      <c r="BE357" s="217">
        <f>IF(N357="základní",J357,0)</f>
        <v>0</v>
      </c>
      <c r="BF357" s="217">
        <f>IF(N357="snížená",J357,0)</f>
        <v>0</v>
      </c>
      <c r="BG357" s="217">
        <f>IF(N357="zákl. přenesená",J357,0)</f>
        <v>0</v>
      </c>
      <c r="BH357" s="217">
        <f>IF(N357="sníž. přenesená",J357,0)</f>
        <v>0</v>
      </c>
      <c r="BI357" s="217">
        <f>IF(N357="nulová",J357,0)</f>
        <v>0</v>
      </c>
      <c r="BJ357" s="25" t="s">
        <v>25</v>
      </c>
      <c r="BK357" s="217">
        <f>ROUND(I357*H357,2)</f>
        <v>0</v>
      </c>
      <c r="BL357" s="25" t="s">
        <v>120</v>
      </c>
      <c r="BM357" s="25" t="s">
        <v>1347</v>
      </c>
    </row>
    <row r="358" spans="2:65" s="1" customFormat="1" ht="27">
      <c r="B358" s="43"/>
      <c r="C358" s="65"/>
      <c r="D358" s="235" t="s">
        <v>172</v>
      </c>
      <c r="E358" s="65"/>
      <c r="F358" s="286" t="s">
        <v>1348</v>
      </c>
      <c r="G358" s="65"/>
      <c r="H358" s="65"/>
      <c r="I358" s="174"/>
      <c r="J358" s="65"/>
      <c r="K358" s="65"/>
      <c r="L358" s="63"/>
      <c r="M358" s="220"/>
      <c r="N358" s="44"/>
      <c r="O358" s="44"/>
      <c r="P358" s="44"/>
      <c r="Q358" s="44"/>
      <c r="R358" s="44"/>
      <c r="S358" s="44"/>
      <c r="T358" s="80"/>
      <c r="AT358" s="25" t="s">
        <v>172</v>
      </c>
      <c r="AU358" s="25" t="s">
        <v>100</v>
      </c>
    </row>
    <row r="359" spans="2:65" s="1" customFormat="1" ht="22.5" customHeight="1">
      <c r="B359" s="43"/>
      <c r="C359" s="248" t="s">
        <v>702</v>
      </c>
      <c r="D359" s="248" t="s">
        <v>239</v>
      </c>
      <c r="E359" s="249" t="s">
        <v>1349</v>
      </c>
      <c r="F359" s="250" t="s">
        <v>1350</v>
      </c>
      <c r="G359" s="251" t="s">
        <v>287</v>
      </c>
      <c r="H359" s="252">
        <v>10</v>
      </c>
      <c r="I359" s="253"/>
      <c r="J359" s="254">
        <f>ROUND(I359*H359,2)</f>
        <v>0</v>
      </c>
      <c r="K359" s="250" t="s">
        <v>1031</v>
      </c>
      <c r="L359" s="255"/>
      <c r="M359" s="256" t="s">
        <v>50</v>
      </c>
      <c r="N359" s="257" t="s">
        <v>56</v>
      </c>
      <c r="O359" s="44"/>
      <c r="P359" s="215">
        <f>O359*H359</f>
        <v>0</v>
      </c>
      <c r="Q359" s="215">
        <v>5.4000000000000001E-4</v>
      </c>
      <c r="R359" s="215">
        <f>Q359*H359</f>
        <v>5.4000000000000003E-3</v>
      </c>
      <c r="S359" s="215">
        <v>0</v>
      </c>
      <c r="T359" s="216">
        <f>S359*H359</f>
        <v>0</v>
      </c>
      <c r="AR359" s="25" t="s">
        <v>218</v>
      </c>
      <c r="AT359" s="25" t="s">
        <v>239</v>
      </c>
      <c r="AU359" s="25" t="s">
        <v>100</v>
      </c>
      <c r="AY359" s="25" t="s">
        <v>163</v>
      </c>
      <c r="BE359" s="217">
        <f>IF(N359="základní",J359,0)</f>
        <v>0</v>
      </c>
      <c r="BF359" s="217">
        <f>IF(N359="snížená",J359,0)</f>
        <v>0</v>
      </c>
      <c r="BG359" s="217">
        <f>IF(N359="zákl. přenesená",J359,0)</f>
        <v>0</v>
      </c>
      <c r="BH359" s="217">
        <f>IF(N359="sníž. přenesená",J359,0)</f>
        <v>0</v>
      </c>
      <c r="BI359" s="217">
        <f>IF(N359="nulová",J359,0)</f>
        <v>0</v>
      </c>
      <c r="BJ359" s="25" t="s">
        <v>25</v>
      </c>
      <c r="BK359" s="217">
        <f>ROUND(I359*H359,2)</f>
        <v>0</v>
      </c>
      <c r="BL359" s="25" t="s">
        <v>120</v>
      </c>
      <c r="BM359" s="25" t="s">
        <v>1351</v>
      </c>
    </row>
    <row r="360" spans="2:65" s="1" customFormat="1" ht="13.5">
      <c r="B360" s="43"/>
      <c r="C360" s="65"/>
      <c r="D360" s="235" t="s">
        <v>172</v>
      </c>
      <c r="E360" s="65"/>
      <c r="F360" s="286" t="s">
        <v>1352</v>
      </c>
      <c r="G360" s="65"/>
      <c r="H360" s="65"/>
      <c r="I360" s="174"/>
      <c r="J360" s="65"/>
      <c r="K360" s="65"/>
      <c r="L360" s="63"/>
      <c r="M360" s="220"/>
      <c r="N360" s="44"/>
      <c r="O360" s="44"/>
      <c r="P360" s="44"/>
      <c r="Q360" s="44"/>
      <c r="R360" s="44"/>
      <c r="S360" s="44"/>
      <c r="T360" s="80"/>
      <c r="AT360" s="25" t="s">
        <v>172</v>
      </c>
      <c r="AU360" s="25" t="s">
        <v>100</v>
      </c>
    </row>
    <row r="361" spans="2:65" s="1" customFormat="1" ht="22.5" customHeight="1">
      <c r="B361" s="43"/>
      <c r="C361" s="248" t="s">
        <v>707</v>
      </c>
      <c r="D361" s="248" t="s">
        <v>239</v>
      </c>
      <c r="E361" s="249" t="s">
        <v>1353</v>
      </c>
      <c r="F361" s="250" t="s">
        <v>1354</v>
      </c>
      <c r="G361" s="251" t="s">
        <v>287</v>
      </c>
      <c r="H361" s="252">
        <v>15</v>
      </c>
      <c r="I361" s="253"/>
      <c r="J361" s="254">
        <f>ROUND(I361*H361,2)</f>
        <v>0</v>
      </c>
      <c r="K361" s="250" t="s">
        <v>1031</v>
      </c>
      <c r="L361" s="255"/>
      <c r="M361" s="256" t="s">
        <v>50</v>
      </c>
      <c r="N361" s="257" t="s">
        <v>56</v>
      </c>
      <c r="O361" s="44"/>
      <c r="P361" s="215">
        <f>O361*H361</f>
        <v>0</v>
      </c>
      <c r="Q361" s="215">
        <v>6.4999999999999997E-4</v>
      </c>
      <c r="R361" s="215">
        <f>Q361*H361</f>
        <v>9.75E-3</v>
      </c>
      <c r="S361" s="215">
        <v>0</v>
      </c>
      <c r="T361" s="216">
        <f>S361*H361</f>
        <v>0</v>
      </c>
      <c r="AR361" s="25" t="s">
        <v>218</v>
      </c>
      <c r="AT361" s="25" t="s">
        <v>239</v>
      </c>
      <c r="AU361" s="25" t="s">
        <v>100</v>
      </c>
      <c r="AY361" s="25" t="s">
        <v>163</v>
      </c>
      <c r="BE361" s="217">
        <f>IF(N361="základní",J361,0)</f>
        <v>0</v>
      </c>
      <c r="BF361" s="217">
        <f>IF(N361="snížená",J361,0)</f>
        <v>0</v>
      </c>
      <c r="BG361" s="217">
        <f>IF(N361="zákl. přenesená",J361,0)</f>
        <v>0</v>
      </c>
      <c r="BH361" s="217">
        <f>IF(N361="sníž. přenesená",J361,0)</f>
        <v>0</v>
      </c>
      <c r="BI361" s="217">
        <f>IF(N361="nulová",J361,0)</f>
        <v>0</v>
      </c>
      <c r="BJ361" s="25" t="s">
        <v>25</v>
      </c>
      <c r="BK361" s="217">
        <f>ROUND(I361*H361,2)</f>
        <v>0</v>
      </c>
      <c r="BL361" s="25" t="s">
        <v>120</v>
      </c>
      <c r="BM361" s="25" t="s">
        <v>1355</v>
      </c>
    </row>
    <row r="362" spans="2:65" s="1" customFormat="1" ht="13.5">
      <c r="B362" s="43"/>
      <c r="C362" s="65"/>
      <c r="D362" s="235" t="s">
        <v>172</v>
      </c>
      <c r="E362" s="65"/>
      <c r="F362" s="286" t="s">
        <v>1356</v>
      </c>
      <c r="G362" s="65"/>
      <c r="H362" s="65"/>
      <c r="I362" s="174"/>
      <c r="J362" s="65"/>
      <c r="K362" s="65"/>
      <c r="L362" s="63"/>
      <c r="M362" s="220"/>
      <c r="N362" s="44"/>
      <c r="O362" s="44"/>
      <c r="P362" s="44"/>
      <c r="Q362" s="44"/>
      <c r="R362" s="44"/>
      <c r="S362" s="44"/>
      <c r="T362" s="80"/>
      <c r="AT362" s="25" t="s">
        <v>172</v>
      </c>
      <c r="AU362" s="25" t="s">
        <v>100</v>
      </c>
    </row>
    <row r="363" spans="2:65" s="1" customFormat="1" ht="22.5" customHeight="1">
      <c r="B363" s="43"/>
      <c r="C363" s="248" t="s">
        <v>610</v>
      </c>
      <c r="D363" s="248" t="s">
        <v>239</v>
      </c>
      <c r="E363" s="249" t="s">
        <v>1357</v>
      </c>
      <c r="F363" s="250" t="s">
        <v>1358</v>
      </c>
      <c r="G363" s="251" t="s">
        <v>287</v>
      </c>
      <c r="H363" s="252">
        <v>23</v>
      </c>
      <c r="I363" s="253"/>
      <c r="J363" s="254">
        <f>ROUND(I363*H363,2)</f>
        <v>0</v>
      </c>
      <c r="K363" s="250" t="s">
        <v>1031</v>
      </c>
      <c r="L363" s="255"/>
      <c r="M363" s="256" t="s">
        <v>50</v>
      </c>
      <c r="N363" s="257" t="s">
        <v>56</v>
      </c>
      <c r="O363" s="44"/>
      <c r="P363" s="215">
        <f>O363*H363</f>
        <v>0</v>
      </c>
      <c r="Q363" s="215">
        <v>6.9999999999999999E-4</v>
      </c>
      <c r="R363" s="215">
        <f>Q363*H363</f>
        <v>1.61E-2</v>
      </c>
      <c r="S363" s="215">
        <v>0</v>
      </c>
      <c r="T363" s="216">
        <f>S363*H363</f>
        <v>0</v>
      </c>
      <c r="AR363" s="25" t="s">
        <v>218</v>
      </c>
      <c r="AT363" s="25" t="s">
        <v>239</v>
      </c>
      <c r="AU363" s="25" t="s">
        <v>100</v>
      </c>
      <c r="AY363" s="25" t="s">
        <v>163</v>
      </c>
      <c r="BE363" s="217">
        <f>IF(N363="základní",J363,0)</f>
        <v>0</v>
      </c>
      <c r="BF363" s="217">
        <f>IF(N363="snížená",J363,0)</f>
        <v>0</v>
      </c>
      <c r="BG363" s="217">
        <f>IF(N363="zákl. přenesená",J363,0)</f>
        <v>0</v>
      </c>
      <c r="BH363" s="217">
        <f>IF(N363="sníž. přenesená",J363,0)</f>
        <v>0</v>
      </c>
      <c r="BI363" s="217">
        <f>IF(N363="nulová",J363,0)</f>
        <v>0</v>
      </c>
      <c r="BJ363" s="25" t="s">
        <v>25</v>
      </c>
      <c r="BK363" s="217">
        <f>ROUND(I363*H363,2)</f>
        <v>0</v>
      </c>
      <c r="BL363" s="25" t="s">
        <v>120</v>
      </c>
      <c r="BM363" s="25" t="s">
        <v>1359</v>
      </c>
    </row>
    <row r="364" spans="2:65" s="1" customFormat="1" ht="13.5">
      <c r="B364" s="43"/>
      <c r="C364" s="65"/>
      <c r="D364" s="235" t="s">
        <v>172</v>
      </c>
      <c r="E364" s="65"/>
      <c r="F364" s="286" t="s">
        <v>1360</v>
      </c>
      <c r="G364" s="65"/>
      <c r="H364" s="65"/>
      <c r="I364" s="174"/>
      <c r="J364" s="65"/>
      <c r="K364" s="65"/>
      <c r="L364" s="63"/>
      <c r="M364" s="220"/>
      <c r="N364" s="44"/>
      <c r="O364" s="44"/>
      <c r="P364" s="44"/>
      <c r="Q364" s="44"/>
      <c r="R364" s="44"/>
      <c r="S364" s="44"/>
      <c r="T364" s="80"/>
      <c r="AT364" s="25" t="s">
        <v>172</v>
      </c>
      <c r="AU364" s="25" t="s">
        <v>100</v>
      </c>
    </row>
    <row r="365" spans="2:65" s="1" customFormat="1" ht="22.5" customHeight="1">
      <c r="B365" s="43"/>
      <c r="C365" s="248" t="s">
        <v>713</v>
      </c>
      <c r="D365" s="248" t="s">
        <v>239</v>
      </c>
      <c r="E365" s="249" t="s">
        <v>1361</v>
      </c>
      <c r="F365" s="250" t="s">
        <v>1362</v>
      </c>
      <c r="G365" s="251" t="s">
        <v>287</v>
      </c>
      <c r="H365" s="252">
        <v>27</v>
      </c>
      <c r="I365" s="253"/>
      <c r="J365" s="254">
        <f>ROUND(I365*H365,2)</f>
        <v>0</v>
      </c>
      <c r="K365" s="250" t="s">
        <v>1031</v>
      </c>
      <c r="L365" s="255"/>
      <c r="M365" s="256" t="s">
        <v>50</v>
      </c>
      <c r="N365" s="257" t="s">
        <v>56</v>
      </c>
      <c r="O365" s="44"/>
      <c r="P365" s="215">
        <f>O365*H365</f>
        <v>0</v>
      </c>
      <c r="Q365" s="215">
        <v>8.0000000000000004E-4</v>
      </c>
      <c r="R365" s="215">
        <f>Q365*H365</f>
        <v>2.1600000000000001E-2</v>
      </c>
      <c r="S365" s="215">
        <v>0</v>
      </c>
      <c r="T365" s="216">
        <f>S365*H365</f>
        <v>0</v>
      </c>
      <c r="AR365" s="25" t="s">
        <v>218</v>
      </c>
      <c r="AT365" s="25" t="s">
        <v>239</v>
      </c>
      <c r="AU365" s="25" t="s">
        <v>100</v>
      </c>
      <c r="AY365" s="25" t="s">
        <v>163</v>
      </c>
      <c r="BE365" s="217">
        <f>IF(N365="základní",J365,0)</f>
        <v>0</v>
      </c>
      <c r="BF365" s="217">
        <f>IF(N365="snížená",J365,0)</f>
        <v>0</v>
      </c>
      <c r="BG365" s="217">
        <f>IF(N365="zákl. přenesená",J365,0)</f>
        <v>0</v>
      </c>
      <c r="BH365" s="217">
        <f>IF(N365="sníž. přenesená",J365,0)</f>
        <v>0</v>
      </c>
      <c r="BI365" s="217">
        <f>IF(N365="nulová",J365,0)</f>
        <v>0</v>
      </c>
      <c r="BJ365" s="25" t="s">
        <v>25</v>
      </c>
      <c r="BK365" s="217">
        <f>ROUND(I365*H365,2)</f>
        <v>0</v>
      </c>
      <c r="BL365" s="25" t="s">
        <v>120</v>
      </c>
      <c r="BM365" s="25" t="s">
        <v>1363</v>
      </c>
    </row>
    <row r="366" spans="2:65" s="1" customFormat="1" ht="13.5">
      <c r="B366" s="43"/>
      <c r="C366" s="65"/>
      <c r="D366" s="235" t="s">
        <v>172</v>
      </c>
      <c r="E366" s="65"/>
      <c r="F366" s="286" t="s">
        <v>1364</v>
      </c>
      <c r="G366" s="65"/>
      <c r="H366" s="65"/>
      <c r="I366" s="174"/>
      <c r="J366" s="65"/>
      <c r="K366" s="65"/>
      <c r="L366" s="63"/>
      <c r="M366" s="220"/>
      <c r="N366" s="44"/>
      <c r="O366" s="44"/>
      <c r="P366" s="44"/>
      <c r="Q366" s="44"/>
      <c r="R366" s="44"/>
      <c r="S366" s="44"/>
      <c r="T366" s="80"/>
      <c r="AT366" s="25" t="s">
        <v>172</v>
      </c>
      <c r="AU366" s="25" t="s">
        <v>100</v>
      </c>
    </row>
    <row r="367" spans="2:65" s="1" customFormat="1" ht="22.5" customHeight="1">
      <c r="B367" s="43"/>
      <c r="C367" s="248" t="s">
        <v>719</v>
      </c>
      <c r="D367" s="248" t="s">
        <v>239</v>
      </c>
      <c r="E367" s="249" t="s">
        <v>1365</v>
      </c>
      <c r="F367" s="250" t="s">
        <v>1366</v>
      </c>
      <c r="G367" s="251" t="s">
        <v>1297</v>
      </c>
      <c r="H367" s="252">
        <v>18</v>
      </c>
      <c r="I367" s="253"/>
      <c r="J367" s="254">
        <f>ROUND(I367*H367,2)</f>
        <v>0</v>
      </c>
      <c r="K367" s="250" t="s">
        <v>50</v>
      </c>
      <c r="L367" s="255"/>
      <c r="M367" s="256" t="s">
        <v>50</v>
      </c>
      <c r="N367" s="257" t="s">
        <v>56</v>
      </c>
      <c r="O367" s="44"/>
      <c r="P367" s="215">
        <f>O367*H367</f>
        <v>0</v>
      </c>
      <c r="Q367" s="215">
        <v>4.2999999999999999E-4</v>
      </c>
      <c r="R367" s="215">
        <f>Q367*H367</f>
        <v>7.7399999999999995E-3</v>
      </c>
      <c r="S367" s="215">
        <v>0</v>
      </c>
      <c r="T367" s="216">
        <f>S367*H367</f>
        <v>0</v>
      </c>
      <c r="AR367" s="25" t="s">
        <v>218</v>
      </c>
      <c r="AT367" s="25" t="s">
        <v>239</v>
      </c>
      <c r="AU367" s="25" t="s">
        <v>100</v>
      </c>
      <c r="AY367" s="25" t="s">
        <v>163</v>
      </c>
      <c r="BE367" s="217">
        <f>IF(N367="základní",J367,0)</f>
        <v>0</v>
      </c>
      <c r="BF367" s="217">
        <f>IF(N367="snížená",J367,0)</f>
        <v>0</v>
      </c>
      <c r="BG367" s="217">
        <f>IF(N367="zákl. přenesená",J367,0)</f>
        <v>0</v>
      </c>
      <c r="BH367" s="217">
        <f>IF(N367="sníž. přenesená",J367,0)</f>
        <v>0</v>
      </c>
      <c r="BI367" s="217">
        <f>IF(N367="nulová",J367,0)</f>
        <v>0</v>
      </c>
      <c r="BJ367" s="25" t="s">
        <v>25</v>
      </c>
      <c r="BK367" s="217">
        <f>ROUND(I367*H367,2)</f>
        <v>0</v>
      </c>
      <c r="BL367" s="25" t="s">
        <v>120</v>
      </c>
      <c r="BM367" s="25" t="s">
        <v>1367</v>
      </c>
    </row>
    <row r="368" spans="2:65" s="1" customFormat="1" ht="27">
      <c r="B368" s="43"/>
      <c r="C368" s="65"/>
      <c r="D368" s="218" t="s">
        <v>172</v>
      </c>
      <c r="E368" s="65"/>
      <c r="F368" s="219" t="s">
        <v>1368</v>
      </c>
      <c r="G368" s="65"/>
      <c r="H368" s="65"/>
      <c r="I368" s="174"/>
      <c r="J368" s="65"/>
      <c r="K368" s="65"/>
      <c r="L368" s="63"/>
      <c r="M368" s="220"/>
      <c r="N368" s="44"/>
      <c r="O368" s="44"/>
      <c r="P368" s="44"/>
      <c r="Q368" s="44"/>
      <c r="R368" s="44"/>
      <c r="S368" s="44"/>
      <c r="T368" s="80"/>
      <c r="AT368" s="25" t="s">
        <v>172</v>
      </c>
      <c r="AU368" s="25" t="s">
        <v>100</v>
      </c>
    </row>
    <row r="369" spans="2:65" s="1" customFormat="1" ht="27">
      <c r="B369" s="43"/>
      <c r="C369" s="65"/>
      <c r="D369" s="235" t="s">
        <v>1128</v>
      </c>
      <c r="E369" s="65"/>
      <c r="F369" s="274" t="s">
        <v>1369</v>
      </c>
      <c r="G369" s="65"/>
      <c r="H369" s="65"/>
      <c r="I369" s="174"/>
      <c r="J369" s="65"/>
      <c r="K369" s="65"/>
      <c r="L369" s="63"/>
      <c r="M369" s="220"/>
      <c r="N369" s="44"/>
      <c r="O369" s="44"/>
      <c r="P369" s="44"/>
      <c r="Q369" s="44"/>
      <c r="R369" s="44"/>
      <c r="S369" s="44"/>
      <c r="T369" s="80"/>
      <c r="AT369" s="25" t="s">
        <v>1128</v>
      </c>
      <c r="AU369" s="25" t="s">
        <v>100</v>
      </c>
    </row>
    <row r="370" spans="2:65" s="1" customFormat="1" ht="22.5" customHeight="1">
      <c r="B370" s="43"/>
      <c r="C370" s="248" t="s">
        <v>724</v>
      </c>
      <c r="D370" s="248" t="s">
        <v>239</v>
      </c>
      <c r="E370" s="249" t="s">
        <v>1370</v>
      </c>
      <c r="F370" s="250" t="s">
        <v>1371</v>
      </c>
      <c r="G370" s="251" t="s">
        <v>1297</v>
      </c>
      <c r="H370" s="252">
        <v>30</v>
      </c>
      <c r="I370" s="253"/>
      <c r="J370" s="254">
        <f>ROUND(I370*H370,2)</f>
        <v>0</v>
      </c>
      <c r="K370" s="250" t="s">
        <v>50</v>
      </c>
      <c r="L370" s="255"/>
      <c r="M370" s="256" t="s">
        <v>50</v>
      </c>
      <c r="N370" s="257" t="s">
        <v>56</v>
      </c>
      <c r="O370" s="44"/>
      <c r="P370" s="215">
        <f>O370*H370</f>
        <v>0</v>
      </c>
      <c r="Q370" s="215">
        <v>5.9999999999999995E-4</v>
      </c>
      <c r="R370" s="215">
        <f>Q370*H370</f>
        <v>1.7999999999999999E-2</v>
      </c>
      <c r="S370" s="215">
        <v>0</v>
      </c>
      <c r="T370" s="216">
        <f>S370*H370</f>
        <v>0</v>
      </c>
      <c r="AR370" s="25" t="s">
        <v>218</v>
      </c>
      <c r="AT370" s="25" t="s">
        <v>239</v>
      </c>
      <c r="AU370" s="25" t="s">
        <v>100</v>
      </c>
      <c r="AY370" s="25" t="s">
        <v>163</v>
      </c>
      <c r="BE370" s="217">
        <f>IF(N370="základní",J370,0)</f>
        <v>0</v>
      </c>
      <c r="BF370" s="217">
        <f>IF(N370="snížená",J370,0)</f>
        <v>0</v>
      </c>
      <c r="BG370" s="217">
        <f>IF(N370="zákl. přenesená",J370,0)</f>
        <v>0</v>
      </c>
      <c r="BH370" s="217">
        <f>IF(N370="sníž. přenesená",J370,0)</f>
        <v>0</v>
      </c>
      <c r="BI370" s="217">
        <f>IF(N370="nulová",J370,0)</f>
        <v>0</v>
      </c>
      <c r="BJ370" s="25" t="s">
        <v>25</v>
      </c>
      <c r="BK370" s="217">
        <f>ROUND(I370*H370,2)</f>
        <v>0</v>
      </c>
      <c r="BL370" s="25" t="s">
        <v>120</v>
      </c>
      <c r="BM370" s="25" t="s">
        <v>1372</v>
      </c>
    </row>
    <row r="371" spans="2:65" s="1" customFormat="1" ht="13.5">
      <c r="B371" s="43"/>
      <c r="C371" s="65"/>
      <c r="D371" s="218" t="s">
        <v>172</v>
      </c>
      <c r="E371" s="65"/>
      <c r="F371" s="219" t="s">
        <v>1373</v>
      </c>
      <c r="G371" s="65"/>
      <c r="H371" s="65"/>
      <c r="I371" s="174"/>
      <c r="J371" s="65"/>
      <c r="K371" s="65"/>
      <c r="L371" s="63"/>
      <c r="M371" s="220"/>
      <c r="N371" s="44"/>
      <c r="O371" s="44"/>
      <c r="P371" s="44"/>
      <c r="Q371" s="44"/>
      <c r="R371" s="44"/>
      <c r="S371" s="44"/>
      <c r="T371" s="80"/>
      <c r="AT371" s="25" t="s">
        <v>172</v>
      </c>
      <c r="AU371" s="25" t="s">
        <v>100</v>
      </c>
    </row>
    <row r="372" spans="2:65" s="1" customFormat="1" ht="40.5">
      <c r="B372" s="43"/>
      <c r="C372" s="65"/>
      <c r="D372" s="235" t="s">
        <v>1128</v>
      </c>
      <c r="E372" s="65"/>
      <c r="F372" s="274" t="s">
        <v>1374</v>
      </c>
      <c r="G372" s="65"/>
      <c r="H372" s="65"/>
      <c r="I372" s="174"/>
      <c r="J372" s="65"/>
      <c r="K372" s="65"/>
      <c r="L372" s="63"/>
      <c r="M372" s="220"/>
      <c r="N372" s="44"/>
      <c r="O372" s="44"/>
      <c r="P372" s="44"/>
      <c r="Q372" s="44"/>
      <c r="R372" s="44"/>
      <c r="S372" s="44"/>
      <c r="T372" s="80"/>
      <c r="AT372" s="25" t="s">
        <v>1128</v>
      </c>
      <c r="AU372" s="25" t="s">
        <v>100</v>
      </c>
    </row>
    <row r="373" spans="2:65" s="1" customFormat="1" ht="22.5" customHeight="1">
      <c r="B373" s="43"/>
      <c r="C373" s="248" t="s">
        <v>728</v>
      </c>
      <c r="D373" s="248" t="s">
        <v>239</v>
      </c>
      <c r="E373" s="249" t="s">
        <v>1375</v>
      </c>
      <c r="F373" s="250" t="s">
        <v>1376</v>
      </c>
      <c r="G373" s="251" t="s">
        <v>1297</v>
      </c>
      <c r="H373" s="252">
        <v>6</v>
      </c>
      <c r="I373" s="253"/>
      <c r="J373" s="254">
        <f>ROUND(I373*H373,2)</f>
        <v>0</v>
      </c>
      <c r="K373" s="250" t="s">
        <v>50</v>
      </c>
      <c r="L373" s="255"/>
      <c r="M373" s="256" t="s">
        <v>50</v>
      </c>
      <c r="N373" s="257" t="s">
        <v>56</v>
      </c>
      <c r="O373" s="44"/>
      <c r="P373" s="215">
        <f>O373*H373</f>
        <v>0</v>
      </c>
      <c r="Q373" s="215">
        <v>5.0000000000000001E-4</v>
      </c>
      <c r="R373" s="215">
        <f>Q373*H373</f>
        <v>3.0000000000000001E-3</v>
      </c>
      <c r="S373" s="215">
        <v>0</v>
      </c>
      <c r="T373" s="216">
        <f>S373*H373</f>
        <v>0</v>
      </c>
      <c r="AR373" s="25" t="s">
        <v>218</v>
      </c>
      <c r="AT373" s="25" t="s">
        <v>239</v>
      </c>
      <c r="AU373" s="25" t="s">
        <v>100</v>
      </c>
      <c r="AY373" s="25" t="s">
        <v>163</v>
      </c>
      <c r="BE373" s="217">
        <f>IF(N373="základní",J373,0)</f>
        <v>0</v>
      </c>
      <c r="BF373" s="217">
        <f>IF(N373="snížená",J373,0)</f>
        <v>0</v>
      </c>
      <c r="BG373" s="217">
        <f>IF(N373="zákl. přenesená",J373,0)</f>
        <v>0</v>
      </c>
      <c r="BH373" s="217">
        <f>IF(N373="sníž. přenesená",J373,0)</f>
        <v>0</v>
      </c>
      <c r="BI373" s="217">
        <f>IF(N373="nulová",J373,0)</f>
        <v>0</v>
      </c>
      <c r="BJ373" s="25" t="s">
        <v>25</v>
      </c>
      <c r="BK373" s="217">
        <f>ROUND(I373*H373,2)</f>
        <v>0</v>
      </c>
      <c r="BL373" s="25" t="s">
        <v>120</v>
      </c>
      <c r="BM373" s="25" t="s">
        <v>1377</v>
      </c>
    </row>
    <row r="374" spans="2:65" s="1" customFormat="1" ht="13.5">
      <c r="B374" s="43"/>
      <c r="C374" s="65"/>
      <c r="D374" s="218" t="s">
        <v>172</v>
      </c>
      <c r="E374" s="65"/>
      <c r="F374" s="219" t="s">
        <v>1378</v>
      </c>
      <c r="G374" s="65"/>
      <c r="H374" s="65"/>
      <c r="I374" s="174"/>
      <c r="J374" s="65"/>
      <c r="K374" s="65"/>
      <c r="L374" s="63"/>
      <c r="M374" s="220"/>
      <c r="N374" s="44"/>
      <c r="O374" s="44"/>
      <c r="P374" s="44"/>
      <c r="Q374" s="44"/>
      <c r="R374" s="44"/>
      <c r="S374" s="44"/>
      <c r="T374" s="80"/>
      <c r="AT374" s="25" t="s">
        <v>172</v>
      </c>
      <c r="AU374" s="25" t="s">
        <v>100</v>
      </c>
    </row>
    <row r="375" spans="2:65" s="1" customFormat="1" ht="40.5">
      <c r="B375" s="43"/>
      <c r="C375" s="65"/>
      <c r="D375" s="235" t="s">
        <v>1128</v>
      </c>
      <c r="E375" s="65"/>
      <c r="F375" s="274" t="s">
        <v>1374</v>
      </c>
      <c r="G375" s="65"/>
      <c r="H375" s="65"/>
      <c r="I375" s="174"/>
      <c r="J375" s="65"/>
      <c r="K375" s="65"/>
      <c r="L375" s="63"/>
      <c r="M375" s="220"/>
      <c r="N375" s="44"/>
      <c r="O375" s="44"/>
      <c r="P375" s="44"/>
      <c r="Q375" s="44"/>
      <c r="R375" s="44"/>
      <c r="S375" s="44"/>
      <c r="T375" s="80"/>
      <c r="AT375" s="25" t="s">
        <v>1128</v>
      </c>
      <c r="AU375" s="25" t="s">
        <v>100</v>
      </c>
    </row>
    <row r="376" spans="2:65" s="1" customFormat="1" ht="31.5" customHeight="1">
      <c r="B376" s="43"/>
      <c r="C376" s="206" t="s">
        <v>730</v>
      </c>
      <c r="D376" s="206" t="s">
        <v>166</v>
      </c>
      <c r="E376" s="207" t="s">
        <v>1379</v>
      </c>
      <c r="F376" s="208" t="s">
        <v>1380</v>
      </c>
      <c r="G376" s="209" t="s">
        <v>287</v>
      </c>
      <c r="H376" s="210">
        <v>27</v>
      </c>
      <c r="I376" s="211"/>
      <c r="J376" s="212">
        <f>ROUND(I376*H376,2)</f>
        <v>0</v>
      </c>
      <c r="K376" s="208" t="s">
        <v>1031</v>
      </c>
      <c r="L376" s="63"/>
      <c r="M376" s="213" t="s">
        <v>50</v>
      </c>
      <c r="N376" s="214" t="s">
        <v>56</v>
      </c>
      <c r="O376" s="44"/>
      <c r="P376" s="215">
        <f>O376*H376</f>
        <v>0</v>
      </c>
      <c r="Q376" s="215">
        <v>1.0000000000000001E-5</v>
      </c>
      <c r="R376" s="215">
        <f>Q376*H376</f>
        <v>2.7E-4</v>
      </c>
      <c r="S376" s="215">
        <v>0</v>
      </c>
      <c r="T376" s="216">
        <f>S376*H376</f>
        <v>0</v>
      </c>
      <c r="AR376" s="25" t="s">
        <v>120</v>
      </c>
      <c r="AT376" s="25" t="s">
        <v>166</v>
      </c>
      <c r="AU376" s="25" t="s">
        <v>100</v>
      </c>
      <c r="AY376" s="25" t="s">
        <v>163</v>
      </c>
      <c r="BE376" s="217">
        <f>IF(N376="základní",J376,0)</f>
        <v>0</v>
      </c>
      <c r="BF376" s="217">
        <f>IF(N376="snížená",J376,0)</f>
        <v>0</v>
      </c>
      <c r="BG376" s="217">
        <f>IF(N376="zákl. přenesená",J376,0)</f>
        <v>0</v>
      </c>
      <c r="BH376" s="217">
        <f>IF(N376="sníž. přenesená",J376,0)</f>
        <v>0</v>
      </c>
      <c r="BI376" s="217">
        <f>IF(N376="nulová",J376,0)</f>
        <v>0</v>
      </c>
      <c r="BJ376" s="25" t="s">
        <v>25</v>
      </c>
      <c r="BK376" s="217">
        <f>ROUND(I376*H376,2)</f>
        <v>0</v>
      </c>
      <c r="BL376" s="25" t="s">
        <v>120</v>
      </c>
      <c r="BM376" s="25" t="s">
        <v>1381</v>
      </c>
    </row>
    <row r="377" spans="2:65" s="1" customFormat="1" ht="27">
      <c r="B377" s="43"/>
      <c r="C377" s="65"/>
      <c r="D377" s="235" t="s">
        <v>172</v>
      </c>
      <c r="E377" s="65"/>
      <c r="F377" s="286" t="s">
        <v>1382</v>
      </c>
      <c r="G377" s="65"/>
      <c r="H377" s="65"/>
      <c r="I377" s="174"/>
      <c r="J377" s="65"/>
      <c r="K377" s="65"/>
      <c r="L377" s="63"/>
      <c r="M377" s="220"/>
      <c r="N377" s="44"/>
      <c r="O377" s="44"/>
      <c r="P377" s="44"/>
      <c r="Q377" s="44"/>
      <c r="R377" s="44"/>
      <c r="S377" s="44"/>
      <c r="T377" s="80"/>
      <c r="AT377" s="25" t="s">
        <v>172</v>
      </c>
      <c r="AU377" s="25" t="s">
        <v>100</v>
      </c>
    </row>
    <row r="378" spans="2:65" s="1" customFormat="1" ht="22.5" customHeight="1">
      <c r="B378" s="43"/>
      <c r="C378" s="248" t="s">
        <v>735</v>
      </c>
      <c r="D378" s="248" t="s">
        <v>239</v>
      </c>
      <c r="E378" s="249" t="s">
        <v>1383</v>
      </c>
      <c r="F378" s="250" t="s">
        <v>1384</v>
      </c>
      <c r="G378" s="251" t="s">
        <v>1297</v>
      </c>
      <c r="H378" s="252">
        <v>12</v>
      </c>
      <c r="I378" s="253"/>
      <c r="J378" s="254">
        <f>ROUND(I378*H378,2)</f>
        <v>0</v>
      </c>
      <c r="K378" s="250" t="s">
        <v>50</v>
      </c>
      <c r="L378" s="255"/>
      <c r="M378" s="256" t="s">
        <v>50</v>
      </c>
      <c r="N378" s="257" t="s">
        <v>56</v>
      </c>
      <c r="O378" s="44"/>
      <c r="P378" s="215">
        <f>O378*H378</f>
        <v>0</v>
      </c>
      <c r="Q378" s="215">
        <v>8.8999999999999995E-4</v>
      </c>
      <c r="R378" s="215">
        <f>Q378*H378</f>
        <v>1.0679999999999999E-2</v>
      </c>
      <c r="S378" s="215">
        <v>0</v>
      </c>
      <c r="T378" s="216">
        <f>S378*H378</f>
        <v>0</v>
      </c>
      <c r="AR378" s="25" t="s">
        <v>218</v>
      </c>
      <c r="AT378" s="25" t="s">
        <v>239</v>
      </c>
      <c r="AU378" s="25" t="s">
        <v>100</v>
      </c>
      <c r="AY378" s="25" t="s">
        <v>163</v>
      </c>
      <c r="BE378" s="217">
        <f>IF(N378="základní",J378,0)</f>
        <v>0</v>
      </c>
      <c r="BF378" s="217">
        <f>IF(N378="snížená",J378,0)</f>
        <v>0</v>
      </c>
      <c r="BG378" s="217">
        <f>IF(N378="zákl. přenesená",J378,0)</f>
        <v>0</v>
      </c>
      <c r="BH378" s="217">
        <f>IF(N378="sníž. přenesená",J378,0)</f>
        <v>0</v>
      </c>
      <c r="BI378" s="217">
        <f>IF(N378="nulová",J378,0)</f>
        <v>0</v>
      </c>
      <c r="BJ378" s="25" t="s">
        <v>25</v>
      </c>
      <c r="BK378" s="217">
        <f>ROUND(I378*H378,2)</f>
        <v>0</v>
      </c>
      <c r="BL378" s="25" t="s">
        <v>120</v>
      </c>
      <c r="BM378" s="25" t="s">
        <v>1385</v>
      </c>
    </row>
    <row r="379" spans="2:65" s="1" customFormat="1" ht="27">
      <c r="B379" s="43"/>
      <c r="C379" s="65"/>
      <c r="D379" s="218" t="s">
        <v>172</v>
      </c>
      <c r="E379" s="65"/>
      <c r="F379" s="219" t="s">
        <v>1386</v>
      </c>
      <c r="G379" s="65"/>
      <c r="H379" s="65"/>
      <c r="I379" s="174"/>
      <c r="J379" s="65"/>
      <c r="K379" s="65"/>
      <c r="L379" s="63"/>
      <c r="M379" s="220"/>
      <c r="N379" s="44"/>
      <c r="O379" s="44"/>
      <c r="P379" s="44"/>
      <c r="Q379" s="44"/>
      <c r="R379" s="44"/>
      <c r="S379" s="44"/>
      <c r="T379" s="80"/>
      <c r="AT379" s="25" t="s">
        <v>172</v>
      </c>
      <c r="AU379" s="25" t="s">
        <v>100</v>
      </c>
    </row>
    <row r="380" spans="2:65" s="1" customFormat="1" ht="27">
      <c r="B380" s="43"/>
      <c r="C380" s="65"/>
      <c r="D380" s="235" t="s">
        <v>1128</v>
      </c>
      <c r="E380" s="65"/>
      <c r="F380" s="274" t="s">
        <v>1369</v>
      </c>
      <c r="G380" s="65"/>
      <c r="H380" s="65"/>
      <c r="I380" s="174"/>
      <c r="J380" s="65"/>
      <c r="K380" s="65"/>
      <c r="L380" s="63"/>
      <c r="M380" s="220"/>
      <c r="N380" s="44"/>
      <c r="O380" s="44"/>
      <c r="P380" s="44"/>
      <c r="Q380" s="44"/>
      <c r="R380" s="44"/>
      <c r="S380" s="44"/>
      <c r="T380" s="80"/>
      <c r="AT380" s="25" t="s">
        <v>1128</v>
      </c>
      <c r="AU380" s="25" t="s">
        <v>100</v>
      </c>
    </row>
    <row r="381" spans="2:65" s="1" customFormat="1" ht="22.5" customHeight="1">
      <c r="B381" s="43"/>
      <c r="C381" s="248" t="s">
        <v>729</v>
      </c>
      <c r="D381" s="248" t="s">
        <v>239</v>
      </c>
      <c r="E381" s="249" t="s">
        <v>1387</v>
      </c>
      <c r="F381" s="250" t="s">
        <v>1388</v>
      </c>
      <c r="G381" s="251" t="s">
        <v>1297</v>
      </c>
      <c r="H381" s="252">
        <v>4</v>
      </c>
      <c r="I381" s="253"/>
      <c r="J381" s="254">
        <f>ROUND(I381*H381,2)</f>
        <v>0</v>
      </c>
      <c r="K381" s="250" t="s">
        <v>50</v>
      </c>
      <c r="L381" s="255"/>
      <c r="M381" s="256" t="s">
        <v>50</v>
      </c>
      <c r="N381" s="257" t="s">
        <v>56</v>
      </c>
      <c r="O381" s="44"/>
      <c r="P381" s="215">
        <f>O381*H381</f>
        <v>0</v>
      </c>
      <c r="Q381" s="215">
        <v>1.1000000000000001E-3</v>
      </c>
      <c r="R381" s="215">
        <f>Q381*H381</f>
        <v>4.4000000000000003E-3</v>
      </c>
      <c r="S381" s="215">
        <v>0</v>
      </c>
      <c r="T381" s="216">
        <f>S381*H381</f>
        <v>0</v>
      </c>
      <c r="AR381" s="25" t="s">
        <v>218</v>
      </c>
      <c r="AT381" s="25" t="s">
        <v>239</v>
      </c>
      <c r="AU381" s="25" t="s">
        <v>100</v>
      </c>
      <c r="AY381" s="25" t="s">
        <v>163</v>
      </c>
      <c r="BE381" s="217">
        <f>IF(N381="základní",J381,0)</f>
        <v>0</v>
      </c>
      <c r="BF381" s="217">
        <f>IF(N381="snížená",J381,0)</f>
        <v>0</v>
      </c>
      <c r="BG381" s="217">
        <f>IF(N381="zákl. přenesená",J381,0)</f>
        <v>0</v>
      </c>
      <c r="BH381" s="217">
        <f>IF(N381="sníž. přenesená",J381,0)</f>
        <v>0</v>
      </c>
      <c r="BI381" s="217">
        <f>IF(N381="nulová",J381,0)</f>
        <v>0</v>
      </c>
      <c r="BJ381" s="25" t="s">
        <v>25</v>
      </c>
      <c r="BK381" s="217">
        <f>ROUND(I381*H381,2)</f>
        <v>0</v>
      </c>
      <c r="BL381" s="25" t="s">
        <v>120</v>
      </c>
      <c r="BM381" s="25" t="s">
        <v>1389</v>
      </c>
    </row>
    <row r="382" spans="2:65" s="1" customFormat="1" ht="13.5">
      <c r="B382" s="43"/>
      <c r="C382" s="65"/>
      <c r="D382" s="218" t="s">
        <v>172</v>
      </c>
      <c r="E382" s="65"/>
      <c r="F382" s="219" t="s">
        <v>1390</v>
      </c>
      <c r="G382" s="65"/>
      <c r="H382" s="65"/>
      <c r="I382" s="174"/>
      <c r="J382" s="65"/>
      <c r="K382" s="65"/>
      <c r="L382" s="63"/>
      <c r="M382" s="220"/>
      <c r="N382" s="44"/>
      <c r="O382" s="44"/>
      <c r="P382" s="44"/>
      <c r="Q382" s="44"/>
      <c r="R382" s="44"/>
      <c r="S382" s="44"/>
      <c r="T382" s="80"/>
      <c r="AT382" s="25" t="s">
        <v>172</v>
      </c>
      <c r="AU382" s="25" t="s">
        <v>100</v>
      </c>
    </row>
    <row r="383" spans="2:65" s="1" customFormat="1" ht="40.5">
      <c r="B383" s="43"/>
      <c r="C383" s="65"/>
      <c r="D383" s="235" t="s">
        <v>1128</v>
      </c>
      <c r="E383" s="65"/>
      <c r="F383" s="274" t="s">
        <v>1374</v>
      </c>
      <c r="G383" s="65"/>
      <c r="H383" s="65"/>
      <c r="I383" s="174"/>
      <c r="J383" s="65"/>
      <c r="K383" s="65"/>
      <c r="L383" s="63"/>
      <c r="M383" s="220"/>
      <c r="N383" s="44"/>
      <c r="O383" s="44"/>
      <c r="P383" s="44"/>
      <c r="Q383" s="44"/>
      <c r="R383" s="44"/>
      <c r="S383" s="44"/>
      <c r="T383" s="80"/>
      <c r="AT383" s="25" t="s">
        <v>1128</v>
      </c>
      <c r="AU383" s="25" t="s">
        <v>100</v>
      </c>
    </row>
    <row r="384" spans="2:65" s="1" customFormat="1" ht="22.5" customHeight="1">
      <c r="B384" s="43"/>
      <c r="C384" s="248" t="s">
        <v>740</v>
      </c>
      <c r="D384" s="248" t="s">
        <v>239</v>
      </c>
      <c r="E384" s="249" t="s">
        <v>1391</v>
      </c>
      <c r="F384" s="250" t="s">
        <v>1392</v>
      </c>
      <c r="G384" s="251" t="s">
        <v>287</v>
      </c>
      <c r="H384" s="252">
        <v>3</v>
      </c>
      <c r="I384" s="253"/>
      <c r="J384" s="254">
        <f>ROUND(I384*H384,2)</f>
        <v>0</v>
      </c>
      <c r="K384" s="250" t="s">
        <v>1031</v>
      </c>
      <c r="L384" s="255"/>
      <c r="M384" s="256" t="s">
        <v>50</v>
      </c>
      <c r="N384" s="257" t="s">
        <v>56</v>
      </c>
      <c r="O384" s="44"/>
      <c r="P384" s="215">
        <f>O384*H384</f>
        <v>0</v>
      </c>
      <c r="Q384" s="215">
        <v>1E-3</v>
      </c>
      <c r="R384" s="215">
        <f>Q384*H384</f>
        <v>3.0000000000000001E-3</v>
      </c>
      <c r="S384" s="215">
        <v>0</v>
      </c>
      <c r="T384" s="216">
        <f>S384*H384</f>
        <v>0</v>
      </c>
      <c r="AR384" s="25" t="s">
        <v>218</v>
      </c>
      <c r="AT384" s="25" t="s">
        <v>239</v>
      </c>
      <c r="AU384" s="25" t="s">
        <v>100</v>
      </c>
      <c r="AY384" s="25" t="s">
        <v>163</v>
      </c>
      <c r="BE384" s="217">
        <f>IF(N384="základní",J384,0)</f>
        <v>0</v>
      </c>
      <c r="BF384" s="217">
        <f>IF(N384="snížená",J384,0)</f>
        <v>0</v>
      </c>
      <c r="BG384" s="217">
        <f>IF(N384="zákl. přenesená",J384,0)</f>
        <v>0</v>
      </c>
      <c r="BH384" s="217">
        <f>IF(N384="sníž. přenesená",J384,0)</f>
        <v>0</v>
      </c>
      <c r="BI384" s="217">
        <f>IF(N384="nulová",J384,0)</f>
        <v>0</v>
      </c>
      <c r="BJ384" s="25" t="s">
        <v>25</v>
      </c>
      <c r="BK384" s="217">
        <f>ROUND(I384*H384,2)</f>
        <v>0</v>
      </c>
      <c r="BL384" s="25" t="s">
        <v>120</v>
      </c>
      <c r="BM384" s="25" t="s">
        <v>1393</v>
      </c>
    </row>
    <row r="385" spans="2:65" s="1" customFormat="1" ht="13.5">
      <c r="B385" s="43"/>
      <c r="C385" s="65"/>
      <c r="D385" s="235" t="s">
        <v>172</v>
      </c>
      <c r="E385" s="65"/>
      <c r="F385" s="286" t="s">
        <v>1394</v>
      </c>
      <c r="G385" s="65"/>
      <c r="H385" s="65"/>
      <c r="I385" s="174"/>
      <c r="J385" s="65"/>
      <c r="K385" s="65"/>
      <c r="L385" s="63"/>
      <c r="M385" s="220"/>
      <c r="N385" s="44"/>
      <c r="O385" s="44"/>
      <c r="P385" s="44"/>
      <c r="Q385" s="44"/>
      <c r="R385" s="44"/>
      <c r="S385" s="44"/>
      <c r="T385" s="80"/>
      <c r="AT385" s="25" t="s">
        <v>172</v>
      </c>
      <c r="AU385" s="25" t="s">
        <v>100</v>
      </c>
    </row>
    <row r="386" spans="2:65" s="1" customFormat="1" ht="22.5" customHeight="1">
      <c r="B386" s="43"/>
      <c r="C386" s="248" t="s">
        <v>743</v>
      </c>
      <c r="D386" s="248" t="s">
        <v>239</v>
      </c>
      <c r="E386" s="249" t="s">
        <v>1395</v>
      </c>
      <c r="F386" s="250" t="s">
        <v>1396</v>
      </c>
      <c r="G386" s="251" t="s">
        <v>287</v>
      </c>
      <c r="H386" s="252">
        <v>8</v>
      </c>
      <c r="I386" s="253"/>
      <c r="J386" s="254">
        <f>ROUND(I386*H386,2)</f>
        <v>0</v>
      </c>
      <c r="K386" s="250" t="s">
        <v>1031</v>
      </c>
      <c r="L386" s="255"/>
      <c r="M386" s="256" t="s">
        <v>50</v>
      </c>
      <c r="N386" s="257" t="s">
        <v>56</v>
      </c>
      <c r="O386" s="44"/>
      <c r="P386" s="215">
        <f>O386*H386</f>
        <v>0</v>
      </c>
      <c r="Q386" s="215">
        <v>1.1999999999999999E-3</v>
      </c>
      <c r="R386" s="215">
        <f>Q386*H386</f>
        <v>9.5999999999999992E-3</v>
      </c>
      <c r="S386" s="215">
        <v>0</v>
      </c>
      <c r="T386" s="216">
        <f>S386*H386</f>
        <v>0</v>
      </c>
      <c r="AR386" s="25" t="s">
        <v>218</v>
      </c>
      <c r="AT386" s="25" t="s">
        <v>239</v>
      </c>
      <c r="AU386" s="25" t="s">
        <v>100</v>
      </c>
      <c r="AY386" s="25" t="s">
        <v>163</v>
      </c>
      <c r="BE386" s="217">
        <f>IF(N386="základní",J386,0)</f>
        <v>0</v>
      </c>
      <c r="BF386" s="217">
        <f>IF(N386="snížená",J386,0)</f>
        <v>0</v>
      </c>
      <c r="BG386" s="217">
        <f>IF(N386="zákl. přenesená",J386,0)</f>
        <v>0</v>
      </c>
      <c r="BH386" s="217">
        <f>IF(N386="sníž. přenesená",J386,0)</f>
        <v>0</v>
      </c>
      <c r="BI386" s="217">
        <f>IF(N386="nulová",J386,0)</f>
        <v>0</v>
      </c>
      <c r="BJ386" s="25" t="s">
        <v>25</v>
      </c>
      <c r="BK386" s="217">
        <f>ROUND(I386*H386,2)</f>
        <v>0</v>
      </c>
      <c r="BL386" s="25" t="s">
        <v>120</v>
      </c>
      <c r="BM386" s="25" t="s">
        <v>1397</v>
      </c>
    </row>
    <row r="387" spans="2:65" s="1" customFormat="1" ht="13.5">
      <c r="B387" s="43"/>
      <c r="C387" s="65"/>
      <c r="D387" s="235" t="s">
        <v>172</v>
      </c>
      <c r="E387" s="65"/>
      <c r="F387" s="286" t="s">
        <v>1398</v>
      </c>
      <c r="G387" s="65"/>
      <c r="H387" s="65"/>
      <c r="I387" s="174"/>
      <c r="J387" s="65"/>
      <c r="K387" s="65"/>
      <c r="L387" s="63"/>
      <c r="M387" s="220"/>
      <c r="N387" s="44"/>
      <c r="O387" s="44"/>
      <c r="P387" s="44"/>
      <c r="Q387" s="44"/>
      <c r="R387" s="44"/>
      <c r="S387" s="44"/>
      <c r="T387" s="80"/>
      <c r="AT387" s="25" t="s">
        <v>172</v>
      </c>
      <c r="AU387" s="25" t="s">
        <v>100</v>
      </c>
    </row>
    <row r="388" spans="2:65" s="1" customFormat="1" ht="31.5" customHeight="1">
      <c r="B388" s="43"/>
      <c r="C388" s="206" t="s">
        <v>971</v>
      </c>
      <c r="D388" s="206" t="s">
        <v>166</v>
      </c>
      <c r="E388" s="207" t="s">
        <v>1399</v>
      </c>
      <c r="F388" s="208" t="s">
        <v>1400</v>
      </c>
      <c r="G388" s="209" t="s">
        <v>287</v>
      </c>
      <c r="H388" s="210">
        <v>1</v>
      </c>
      <c r="I388" s="211"/>
      <c r="J388" s="212">
        <f>ROUND(I388*H388,2)</f>
        <v>0</v>
      </c>
      <c r="K388" s="208" t="s">
        <v>1031</v>
      </c>
      <c r="L388" s="63"/>
      <c r="M388" s="213" t="s">
        <v>50</v>
      </c>
      <c r="N388" s="214" t="s">
        <v>56</v>
      </c>
      <c r="O388" s="44"/>
      <c r="P388" s="215">
        <f>O388*H388</f>
        <v>0</v>
      </c>
      <c r="Q388" s="215">
        <v>1.0000000000000001E-5</v>
      </c>
      <c r="R388" s="215">
        <f>Q388*H388</f>
        <v>1.0000000000000001E-5</v>
      </c>
      <c r="S388" s="215">
        <v>0</v>
      </c>
      <c r="T388" s="216">
        <f>S388*H388</f>
        <v>0</v>
      </c>
      <c r="AR388" s="25" t="s">
        <v>120</v>
      </c>
      <c r="AT388" s="25" t="s">
        <v>166</v>
      </c>
      <c r="AU388" s="25" t="s">
        <v>100</v>
      </c>
      <c r="AY388" s="25" t="s">
        <v>163</v>
      </c>
      <c r="BE388" s="217">
        <f>IF(N388="základní",J388,0)</f>
        <v>0</v>
      </c>
      <c r="BF388" s="217">
        <f>IF(N388="snížená",J388,0)</f>
        <v>0</v>
      </c>
      <c r="BG388" s="217">
        <f>IF(N388="zákl. přenesená",J388,0)</f>
        <v>0</v>
      </c>
      <c r="BH388" s="217">
        <f>IF(N388="sníž. přenesená",J388,0)</f>
        <v>0</v>
      </c>
      <c r="BI388" s="217">
        <f>IF(N388="nulová",J388,0)</f>
        <v>0</v>
      </c>
      <c r="BJ388" s="25" t="s">
        <v>25</v>
      </c>
      <c r="BK388" s="217">
        <f>ROUND(I388*H388,2)</f>
        <v>0</v>
      </c>
      <c r="BL388" s="25" t="s">
        <v>120</v>
      </c>
      <c r="BM388" s="25" t="s">
        <v>1401</v>
      </c>
    </row>
    <row r="389" spans="2:65" s="1" customFormat="1" ht="27">
      <c r="B389" s="43"/>
      <c r="C389" s="65"/>
      <c r="D389" s="235" t="s">
        <v>172</v>
      </c>
      <c r="E389" s="65"/>
      <c r="F389" s="286" t="s">
        <v>1402</v>
      </c>
      <c r="G389" s="65"/>
      <c r="H389" s="65"/>
      <c r="I389" s="174"/>
      <c r="J389" s="65"/>
      <c r="K389" s="65"/>
      <c r="L389" s="63"/>
      <c r="M389" s="220"/>
      <c r="N389" s="44"/>
      <c r="O389" s="44"/>
      <c r="P389" s="44"/>
      <c r="Q389" s="44"/>
      <c r="R389" s="44"/>
      <c r="S389" s="44"/>
      <c r="T389" s="80"/>
      <c r="AT389" s="25" t="s">
        <v>172</v>
      </c>
      <c r="AU389" s="25" t="s">
        <v>100</v>
      </c>
    </row>
    <row r="390" spans="2:65" s="1" customFormat="1" ht="22.5" customHeight="1">
      <c r="B390" s="43"/>
      <c r="C390" s="248" t="s">
        <v>795</v>
      </c>
      <c r="D390" s="248" t="s">
        <v>239</v>
      </c>
      <c r="E390" s="249" t="s">
        <v>1403</v>
      </c>
      <c r="F390" s="250" t="s">
        <v>1404</v>
      </c>
      <c r="G390" s="251" t="s">
        <v>1297</v>
      </c>
      <c r="H390" s="252">
        <v>1</v>
      </c>
      <c r="I390" s="253"/>
      <c r="J390" s="254">
        <f>ROUND(I390*H390,2)</f>
        <v>0</v>
      </c>
      <c r="K390" s="250" t="s">
        <v>50</v>
      </c>
      <c r="L390" s="255"/>
      <c r="M390" s="256" t="s">
        <v>50</v>
      </c>
      <c r="N390" s="257" t="s">
        <v>56</v>
      </c>
      <c r="O390" s="44"/>
      <c r="P390" s="215">
        <f>O390*H390</f>
        <v>0</v>
      </c>
      <c r="Q390" s="215">
        <v>2.2599999999999999E-3</v>
      </c>
      <c r="R390" s="215">
        <f>Q390*H390</f>
        <v>2.2599999999999999E-3</v>
      </c>
      <c r="S390" s="215">
        <v>0</v>
      </c>
      <c r="T390" s="216">
        <f>S390*H390</f>
        <v>0</v>
      </c>
      <c r="AR390" s="25" t="s">
        <v>218</v>
      </c>
      <c r="AT390" s="25" t="s">
        <v>239</v>
      </c>
      <c r="AU390" s="25" t="s">
        <v>100</v>
      </c>
      <c r="AY390" s="25" t="s">
        <v>163</v>
      </c>
      <c r="BE390" s="217">
        <f>IF(N390="základní",J390,0)</f>
        <v>0</v>
      </c>
      <c r="BF390" s="217">
        <f>IF(N390="snížená",J390,0)</f>
        <v>0</v>
      </c>
      <c r="BG390" s="217">
        <f>IF(N390="zákl. přenesená",J390,0)</f>
        <v>0</v>
      </c>
      <c r="BH390" s="217">
        <f>IF(N390="sníž. přenesená",J390,0)</f>
        <v>0</v>
      </c>
      <c r="BI390" s="217">
        <f>IF(N390="nulová",J390,0)</f>
        <v>0</v>
      </c>
      <c r="BJ390" s="25" t="s">
        <v>25</v>
      </c>
      <c r="BK390" s="217">
        <f>ROUND(I390*H390,2)</f>
        <v>0</v>
      </c>
      <c r="BL390" s="25" t="s">
        <v>120</v>
      </c>
      <c r="BM390" s="25" t="s">
        <v>1405</v>
      </c>
    </row>
    <row r="391" spans="2:65" s="1" customFormat="1" ht="27">
      <c r="B391" s="43"/>
      <c r="C391" s="65"/>
      <c r="D391" s="218" t="s">
        <v>172</v>
      </c>
      <c r="E391" s="65"/>
      <c r="F391" s="219" t="s">
        <v>1406</v>
      </c>
      <c r="G391" s="65"/>
      <c r="H391" s="65"/>
      <c r="I391" s="174"/>
      <c r="J391" s="65"/>
      <c r="K391" s="65"/>
      <c r="L391" s="63"/>
      <c r="M391" s="220"/>
      <c r="N391" s="44"/>
      <c r="O391" s="44"/>
      <c r="P391" s="44"/>
      <c r="Q391" s="44"/>
      <c r="R391" s="44"/>
      <c r="S391" s="44"/>
      <c r="T391" s="80"/>
      <c r="AT391" s="25" t="s">
        <v>172</v>
      </c>
      <c r="AU391" s="25" t="s">
        <v>100</v>
      </c>
    </row>
    <row r="392" spans="2:65" s="1" customFormat="1" ht="27">
      <c r="B392" s="43"/>
      <c r="C392" s="65"/>
      <c r="D392" s="235" t="s">
        <v>1128</v>
      </c>
      <c r="E392" s="65"/>
      <c r="F392" s="274" t="s">
        <v>1369</v>
      </c>
      <c r="G392" s="65"/>
      <c r="H392" s="65"/>
      <c r="I392" s="174"/>
      <c r="J392" s="65"/>
      <c r="K392" s="65"/>
      <c r="L392" s="63"/>
      <c r="M392" s="220"/>
      <c r="N392" s="44"/>
      <c r="O392" s="44"/>
      <c r="P392" s="44"/>
      <c r="Q392" s="44"/>
      <c r="R392" s="44"/>
      <c r="S392" s="44"/>
      <c r="T392" s="80"/>
      <c r="AT392" s="25" t="s">
        <v>1128</v>
      </c>
      <c r="AU392" s="25" t="s">
        <v>100</v>
      </c>
    </row>
    <row r="393" spans="2:65" s="1" customFormat="1" ht="31.5" customHeight="1">
      <c r="B393" s="43"/>
      <c r="C393" s="206" t="s">
        <v>979</v>
      </c>
      <c r="D393" s="206" t="s">
        <v>166</v>
      </c>
      <c r="E393" s="207" t="s">
        <v>1407</v>
      </c>
      <c r="F393" s="208" t="s">
        <v>1408</v>
      </c>
      <c r="G393" s="209" t="s">
        <v>287</v>
      </c>
      <c r="H393" s="210">
        <v>55</v>
      </c>
      <c r="I393" s="211"/>
      <c r="J393" s="212">
        <f>ROUND(I393*H393,2)</f>
        <v>0</v>
      </c>
      <c r="K393" s="208" t="s">
        <v>1031</v>
      </c>
      <c r="L393" s="63"/>
      <c r="M393" s="213" t="s">
        <v>50</v>
      </c>
      <c r="N393" s="214" t="s">
        <v>56</v>
      </c>
      <c r="O393" s="44"/>
      <c r="P393" s="215">
        <f>O393*H393</f>
        <v>0</v>
      </c>
      <c r="Q393" s="215">
        <v>2.0000000000000002E-5</v>
      </c>
      <c r="R393" s="215">
        <f>Q393*H393</f>
        <v>1.1000000000000001E-3</v>
      </c>
      <c r="S393" s="215">
        <v>0</v>
      </c>
      <c r="T393" s="216">
        <f>S393*H393</f>
        <v>0</v>
      </c>
      <c r="AR393" s="25" t="s">
        <v>120</v>
      </c>
      <c r="AT393" s="25" t="s">
        <v>166</v>
      </c>
      <c r="AU393" s="25" t="s">
        <v>100</v>
      </c>
      <c r="AY393" s="25" t="s">
        <v>163</v>
      </c>
      <c r="BE393" s="217">
        <f>IF(N393="základní",J393,0)</f>
        <v>0</v>
      </c>
      <c r="BF393" s="217">
        <f>IF(N393="snížená",J393,0)</f>
        <v>0</v>
      </c>
      <c r="BG393" s="217">
        <f>IF(N393="zákl. přenesená",J393,0)</f>
        <v>0</v>
      </c>
      <c r="BH393" s="217">
        <f>IF(N393="sníž. přenesená",J393,0)</f>
        <v>0</v>
      </c>
      <c r="BI393" s="217">
        <f>IF(N393="nulová",J393,0)</f>
        <v>0</v>
      </c>
      <c r="BJ393" s="25" t="s">
        <v>25</v>
      </c>
      <c r="BK393" s="217">
        <f>ROUND(I393*H393,2)</f>
        <v>0</v>
      </c>
      <c r="BL393" s="25" t="s">
        <v>120</v>
      </c>
      <c r="BM393" s="25" t="s">
        <v>1409</v>
      </c>
    </row>
    <row r="394" spans="2:65" s="1" customFormat="1" ht="27">
      <c r="B394" s="43"/>
      <c r="C394" s="65"/>
      <c r="D394" s="235" t="s">
        <v>172</v>
      </c>
      <c r="E394" s="65"/>
      <c r="F394" s="286" t="s">
        <v>1410</v>
      </c>
      <c r="G394" s="65"/>
      <c r="H394" s="65"/>
      <c r="I394" s="174"/>
      <c r="J394" s="65"/>
      <c r="K394" s="65"/>
      <c r="L394" s="63"/>
      <c r="M394" s="220"/>
      <c r="N394" s="44"/>
      <c r="O394" s="44"/>
      <c r="P394" s="44"/>
      <c r="Q394" s="44"/>
      <c r="R394" s="44"/>
      <c r="S394" s="44"/>
      <c r="T394" s="80"/>
      <c r="AT394" s="25" t="s">
        <v>172</v>
      </c>
      <c r="AU394" s="25" t="s">
        <v>100</v>
      </c>
    </row>
    <row r="395" spans="2:65" s="1" customFormat="1" ht="22.5" customHeight="1">
      <c r="B395" s="43"/>
      <c r="C395" s="248" t="s">
        <v>982</v>
      </c>
      <c r="D395" s="248" t="s">
        <v>239</v>
      </c>
      <c r="E395" s="249" t="s">
        <v>1411</v>
      </c>
      <c r="F395" s="250" t="s">
        <v>1412</v>
      </c>
      <c r="G395" s="251" t="s">
        <v>1297</v>
      </c>
      <c r="H395" s="252">
        <v>4</v>
      </c>
      <c r="I395" s="253"/>
      <c r="J395" s="254">
        <f>ROUND(I395*H395,2)</f>
        <v>0</v>
      </c>
      <c r="K395" s="250" t="s">
        <v>50</v>
      </c>
      <c r="L395" s="255"/>
      <c r="M395" s="256" t="s">
        <v>50</v>
      </c>
      <c r="N395" s="257" t="s">
        <v>56</v>
      </c>
      <c r="O395" s="44"/>
      <c r="P395" s="215">
        <f>O395*H395</f>
        <v>0</v>
      </c>
      <c r="Q395" s="215">
        <v>3.3E-3</v>
      </c>
      <c r="R395" s="215">
        <f>Q395*H395</f>
        <v>1.32E-2</v>
      </c>
      <c r="S395" s="215">
        <v>0</v>
      </c>
      <c r="T395" s="216">
        <f>S395*H395</f>
        <v>0</v>
      </c>
      <c r="AR395" s="25" t="s">
        <v>218</v>
      </c>
      <c r="AT395" s="25" t="s">
        <v>239</v>
      </c>
      <c r="AU395" s="25" t="s">
        <v>100</v>
      </c>
      <c r="AY395" s="25" t="s">
        <v>163</v>
      </c>
      <c r="BE395" s="217">
        <f>IF(N395="základní",J395,0)</f>
        <v>0</v>
      </c>
      <c r="BF395" s="217">
        <f>IF(N395="snížená",J395,0)</f>
        <v>0</v>
      </c>
      <c r="BG395" s="217">
        <f>IF(N395="zákl. přenesená",J395,0)</f>
        <v>0</v>
      </c>
      <c r="BH395" s="217">
        <f>IF(N395="sníž. přenesená",J395,0)</f>
        <v>0</v>
      </c>
      <c r="BI395" s="217">
        <f>IF(N395="nulová",J395,0)</f>
        <v>0</v>
      </c>
      <c r="BJ395" s="25" t="s">
        <v>25</v>
      </c>
      <c r="BK395" s="217">
        <f>ROUND(I395*H395,2)</f>
        <v>0</v>
      </c>
      <c r="BL395" s="25" t="s">
        <v>120</v>
      </c>
      <c r="BM395" s="25" t="s">
        <v>1413</v>
      </c>
    </row>
    <row r="396" spans="2:65" s="1" customFormat="1" ht="13.5">
      <c r="B396" s="43"/>
      <c r="C396" s="65"/>
      <c r="D396" s="218" t="s">
        <v>172</v>
      </c>
      <c r="E396" s="65"/>
      <c r="F396" s="219" t="s">
        <v>1414</v>
      </c>
      <c r="G396" s="65"/>
      <c r="H396" s="65"/>
      <c r="I396" s="174"/>
      <c r="J396" s="65"/>
      <c r="K396" s="65"/>
      <c r="L396" s="63"/>
      <c r="M396" s="220"/>
      <c r="N396" s="44"/>
      <c r="O396" s="44"/>
      <c r="P396" s="44"/>
      <c r="Q396" s="44"/>
      <c r="R396" s="44"/>
      <c r="S396" s="44"/>
      <c r="T396" s="80"/>
      <c r="AT396" s="25" t="s">
        <v>172</v>
      </c>
      <c r="AU396" s="25" t="s">
        <v>100</v>
      </c>
    </row>
    <row r="397" spans="2:65" s="1" customFormat="1" ht="40.5">
      <c r="B397" s="43"/>
      <c r="C397" s="65"/>
      <c r="D397" s="235" t="s">
        <v>1128</v>
      </c>
      <c r="E397" s="65"/>
      <c r="F397" s="274" t="s">
        <v>1300</v>
      </c>
      <c r="G397" s="65"/>
      <c r="H397" s="65"/>
      <c r="I397" s="174"/>
      <c r="J397" s="65"/>
      <c r="K397" s="65"/>
      <c r="L397" s="63"/>
      <c r="M397" s="220"/>
      <c r="N397" s="44"/>
      <c r="O397" s="44"/>
      <c r="P397" s="44"/>
      <c r="Q397" s="44"/>
      <c r="R397" s="44"/>
      <c r="S397" s="44"/>
      <c r="T397" s="80"/>
      <c r="AT397" s="25" t="s">
        <v>1128</v>
      </c>
      <c r="AU397" s="25" t="s">
        <v>100</v>
      </c>
    </row>
    <row r="398" spans="2:65" s="1" customFormat="1" ht="22.5" customHeight="1">
      <c r="B398" s="43"/>
      <c r="C398" s="248" t="s">
        <v>988</v>
      </c>
      <c r="D398" s="248" t="s">
        <v>239</v>
      </c>
      <c r="E398" s="249" t="s">
        <v>1415</v>
      </c>
      <c r="F398" s="250" t="s">
        <v>1416</v>
      </c>
      <c r="G398" s="251" t="s">
        <v>1297</v>
      </c>
      <c r="H398" s="252">
        <v>42</v>
      </c>
      <c r="I398" s="253"/>
      <c r="J398" s="254">
        <f>ROUND(I398*H398,2)</f>
        <v>0</v>
      </c>
      <c r="K398" s="250" t="s">
        <v>50</v>
      </c>
      <c r="L398" s="255"/>
      <c r="M398" s="256" t="s">
        <v>50</v>
      </c>
      <c r="N398" s="257" t="s">
        <v>56</v>
      </c>
      <c r="O398" s="44"/>
      <c r="P398" s="215">
        <f>O398*H398</f>
        <v>0</v>
      </c>
      <c r="Q398" s="215">
        <v>2.8E-3</v>
      </c>
      <c r="R398" s="215">
        <f>Q398*H398</f>
        <v>0.1176</v>
      </c>
      <c r="S398" s="215">
        <v>0</v>
      </c>
      <c r="T398" s="216">
        <f>S398*H398</f>
        <v>0</v>
      </c>
      <c r="AR398" s="25" t="s">
        <v>218</v>
      </c>
      <c r="AT398" s="25" t="s">
        <v>239</v>
      </c>
      <c r="AU398" s="25" t="s">
        <v>100</v>
      </c>
      <c r="AY398" s="25" t="s">
        <v>163</v>
      </c>
      <c r="BE398" s="217">
        <f>IF(N398="základní",J398,0)</f>
        <v>0</v>
      </c>
      <c r="BF398" s="217">
        <f>IF(N398="snížená",J398,0)</f>
        <v>0</v>
      </c>
      <c r="BG398" s="217">
        <f>IF(N398="zákl. přenesená",J398,0)</f>
        <v>0</v>
      </c>
      <c r="BH398" s="217">
        <f>IF(N398="sníž. přenesená",J398,0)</f>
        <v>0</v>
      </c>
      <c r="BI398" s="217">
        <f>IF(N398="nulová",J398,0)</f>
        <v>0</v>
      </c>
      <c r="BJ398" s="25" t="s">
        <v>25</v>
      </c>
      <c r="BK398" s="217">
        <f>ROUND(I398*H398,2)</f>
        <v>0</v>
      </c>
      <c r="BL398" s="25" t="s">
        <v>120</v>
      </c>
      <c r="BM398" s="25" t="s">
        <v>1417</v>
      </c>
    </row>
    <row r="399" spans="2:65" s="1" customFormat="1" ht="13.5">
      <c r="B399" s="43"/>
      <c r="C399" s="65"/>
      <c r="D399" s="218" t="s">
        <v>172</v>
      </c>
      <c r="E399" s="65"/>
      <c r="F399" s="219" t="s">
        <v>1418</v>
      </c>
      <c r="G399" s="65"/>
      <c r="H399" s="65"/>
      <c r="I399" s="174"/>
      <c r="J399" s="65"/>
      <c r="K399" s="65"/>
      <c r="L399" s="63"/>
      <c r="M399" s="220"/>
      <c r="N399" s="44"/>
      <c r="O399" s="44"/>
      <c r="P399" s="44"/>
      <c r="Q399" s="44"/>
      <c r="R399" s="44"/>
      <c r="S399" s="44"/>
      <c r="T399" s="80"/>
      <c r="AT399" s="25" t="s">
        <v>172</v>
      </c>
      <c r="AU399" s="25" t="s">
        <v>100</v>
      </c>
    </row>
    <row r="400" spans="2:65" s="1" customFormat="1" ht="40.5">
      <c r="B400" s="43"/>
      <c r="C400" s="65"/>
      <c r="D400" s="235" t="s">
        <v>1128</v>
      </c>
      <c r="E400" s="65"/>
      <c r="F400" s="274" t="s">
        <v>1300</v>
      </c>
      <c r="G400" s="65"/>
      <c r="H400" s="65"/>
      <c r="I400" s="174"/>
      <c r="J400" s="65"/>
      <c r="K400" s="65"/>
      <c r="L400" s="63"/>
      <c r="M400" s="220"/>
      <c r="N400" s="44"/>
      <c r="O400" s="44"/>
      <c r="P400" s="44"/>
      <c r="Q400" s="44"/>
      <c r="R400" s="44"/>
      <c r="S400" s="44"/>
      <c r="T400" s="80"/>
      <c r="AT400" s="25" t="s">
        <v>1128</v>
      </c>
      <c r="AU400" s="25" t="s">
        <v>100</v>
      </c>
    </row>
    <row r="401" spans="2:65" s="1" customFormat="1" ht="22.5" customHeight="1">
      <c r="B401" s="43"/>
      <c r="C401" s="248" t="s">
        <v>886</v>
      </c>
      <c r="D401" s="248" t="s">
        <v>239</v>
      </c>
      <c r="E401" s="249" t="s">
        <v>1419</v>
      </c>
      <c r="F401" s="250" t="s">
        <v>1420</v>
      </c>
      <c r="G401" s="251" t="s">
        <v>1297</v>
      </c>
      <c r="H401" s="252">
        <v>9</v>
      </c>
      <c r="I401" s="253"/>
      <c r="J401" s="254">
        <f>ROUND(I401*H401,2)</f>
        <v>0</v>
      </c>
      <c r="K401" s="250" t="s">
        <v>50</v>
      </c>
      <c r="L401" s="255"/>
      <c r="M401" s="256" t="s">
        <v>50</v>
      </c>
      <c r="N401" s="257" t="s">
        <v>56</v>
      </c>
      <c r="O401" s="44"/>
      <c r="P401" s="215">
        <f>O401*H401</f>
        <v>0</v>
      </c>
      <c r="Q401" s="215">
        <v>2.8E-3</v>
      </c>
      <c r="R401" s="215">
        <f>Q401*H401</f>
        <v>2.52E-2</v>
      </c>
      <c r="S401" s="215">
        <v>0</v>
      </c>
      <c r="T401" s="216">
        <f>S401*H401</f>
        <v>0</v>
      </c>
      <c r="AR401" s="25" t="s">
        <v>218</v>
      </c>
      <c r="AT401" s="25" t="s">
        <v>239</v>
      </c>
      <c r="AU401" s="25" t="s">
        <v>100</v>
      </c>
      <c r="AY401" s="25" t="s">
        <v>163</v>
      </c>
      <c r="BE401" s="217">
        <f>IF(N401="základní",J401,0)</f>
        <v>0</v>
      </c>
      <c r="BF401" s="217">
        <f>IF(N401="snížená",J401,0)</f>
        <v>0</v>
      </c>
      <c r="BG401" s="217">
        <f>IF(N401="zákl. přenesená",J401,0)</f>
        <v>0</v>
      </c>
      <c r="BH401" s="217">
        <f>IF(N401="sníž. přenesená",J401,0)</f>
        <v>0</v>
      </c>
      <c r="BI401" s="217">
        <f>IF(N401="nulová",J401,0)</f>
        <v>0</v>
      </c>
      <c r="BJ401" s="25" t="s">
        <v>25</v>
      </c>
      <c r="BK401" s="217">
        <f>ROUND(I401*H401,2)</f>
        <v>0</v>
      </c>
      <c r="BL401" s="25" t="s">
        <v>120</v>
      </c>
      <c r="BM401" s="25" t="s">
        <v>1421</v>
      </c>
    </row>
    <row r="402" spans="2:65" s="1" customFormat="1" ht="13.5">
      <c r="B402" s="43"/>
      <c r="C402" s="65"/>
      <c r="D402" s="218" t="s">
        <v>172</v>
      </c>
      <c r="E402" s="65"/>
      <c r="F402" s="219" t="s">
        <v>1418</v>
      </c>
      <c r="G402" s="65"/>
      <c r="H402" s="65"/>
      <c r="I402" s="174"/>
      <c r="J402" s="65"/>
      <c r="K402" s="65"/>
      <c r="L402" s="63"/>
      <c r="M402" s="220"/>
      <c r="N402" s="44"/>
      <c r="O402" s="44"/>
      <c r="P402" s="44"/>
      <c r="Q402" s="44"/>
      <c r="R402" s="44"/>
      <c r="S402" s="44"/>
      <c r="T402" s="80"/>
      <c r="AT402" s="25" t="s">
        <v>172</v>
      </c>
      <c r="AU402" s="25" t="s">
        <v>100</v>
      </c>
    </row>
    <row r="403" spans="2:65" s="1" customFormat="1" ht="40.5">
      <c r="B403" s="43"/>
      <c r="C403" s="65"/>
      <c r="D403" s="235" t="s">
        <v>1128</v>
      </c>
      <c r="E403" s="65"/>
      <c r="F403" s="274" t="s">
        <v>1300</v>
      </c>
      <c r="G403" s="65"/>
      <c r="H403" s="65"/>
      <c r="I403" s="174"/>
      <c r="J403" s="65"/>
      <c r="K403" s="65"/>
      <c r="L403" s="63"/>
      <c r="M403" s="220"/>
      <c r="N403" s="44"/>
      <c r="O403" s="44"/>
      <c r="P403" s="44"/>
      <c r="Q403" s="44"/>
      <c r="R403" s="44"/>
      <c r="S403" s="44"/>
      <c r="T403" s="80"/>
      <c r="AT403" s="25" t="s">
        <v>1128</v>
      </c>
      <c r="AU403" s="25" t="s">
        <v>100</v>
      </c>
    </row>
    <row r="404" spans="2:65" s="1" customFormat="1" ht="31.5" customHeight="1">
      <c r="B404" s="43"/>
      <c r="C404" s="206" t="s">
        <v>998</v>
      </c>
      <c r="D404" s="206" t="s">
        <v>166</v>
      </c>
      <c r="E404" s="207" t="s">
        <v>1422</v>
      </c>
      <c r="F404" s="208" t="s">
        <v>1423</v>
      </c>
      <c r="G404" s="209" t="s">
        <v>287</v>
      </c>
      <c r="H404" s="210">
        <v>24</v>
      </c>
      <c r="I404" s="211"/>
      <c r="J404" s="212">
        <f>ROUND(I404*H404,2)</f>
        <v>0</v>
      </c>
      <c r="K404" s="208" t="s">
        <v>1031</v>
      </c>
      <c r="L404" s="63"/>
      <c r="M404" s="213" t="s">
        <v>50</v>
      </c>
      <c r="N404" s="214" t="s">
        <v>56</v>
      </c>
      <c r="O404" s="44"/>
      <c r="P404" s="215">
        <f>O404*H404</f>
        <v>0</v>
      </c>
      <c r="Q404" s="215">
        <v>3.0000000000000001E-5</v>
      </c>
      <c r="R404" s="215">
        <f>Q404*H404</f>
        <v>7.2000000000000005E-4</v>
      </c>
      <c r="S404" s="215">
        <v>0</v>
      </c>
      <c r="T404" s="216">
        <f>S404*H404</f>
        <v>0</v>
      </c>
      <c r="AR404" s="25" t="s">
        <v>120</v>
      </c>
      <c r="AT404" s="25" t="s">
        <v>166</v>
      </c>
      <c r="AU404" s="25" t="s">
        <v>100</v>
      </c>
      <c r="AY404" s="25" t="s">
        <v>163</v>
      </c>
      <c r="BE404" s="217">
        <f>IF(N404="základní",J404,0)</f>
        <v>0</v>
      </c>
      <c r="BF404" s="217">
        <f>IF(N404="snížená",J404,0)</f>
        <v>0</v>
      </c>
      <c r="BG404" s="217">
        <f>IF(N404="zákl. přenesená",J404,0)</f>
        <v>0</v>
      </c>
      <c r="BH404" s="217">
        <f>IF(N404="sníž. přenesená",J404,0)</f>
        <v>0</v>
      </c>
      <c r="BI404" s="217">
        <f>IF(N404="nulová",J404,0)</f>
        <v>0</v>
      </c>
      <c r="BJ404" s="25" t="s">
        <v>25</v>
      </c>
      <c r="BK404" s="217">
        <f>ROUND(I404*H404,2)</f>
        <v>0</v>
      </c>
      <c r="BL404" s="25" t="s">
        <v>120</v>
      </c>
      <c r="BM404" s="25" t="s">
        <v>1424</v>
      </c>
    </row>
    <row r="405" spans="2:65" s="1" customFormat="1" ht="27">
      <c r="B405" s="43"/>
      <c r="C405" s="65"/>
      <c r="D405" s="235" t="s">
        <v>172</v>
      </c>
      <c r="E405" s="65"/>
      <c r="F405" s="286" t="s">
        <v>1425</v>
      </c>
      <c r="G405" s="65"/>
      <c r="H405" s="65"/>
      <c r="I405" s="174"/>
      <c r="J405" s="65"/>
      <c r="K405" s="65"/>
      <c r="L405" s="63"/>
      <c r="M405" s="220"/>
      <c r="N405" s="44"/>
      <c r="O405" s="44"/>
      <c r="P405" s="44"/>
      <c r="Q405" s="44"/>
      <c r="R405" s="44"/>
      <c r="S405" s="44"/>
      <c r="T405" s="80"/>
      <c r="AT405" s="25" t="s">
        <v>172</v>
      </c>
      <c r="AU405" s="25" t="s">
        <v>100</v>
      </c>
    </row>
    <row r="406" spans="2:65" s="1" customFormat="1" ht="22.5" customHeight="1">
      <c r="B406" s="43"/>
      <c r="C406" s="248" t="s">
        <v>591</v>
      </c>
      <c r="D406" s="248" t="s">
        <v>239</v>
      </c>
      <c r="E406" s="249" t="s">
        <v>1426</v>
      </c>
      <c r="F406" s="250" t="s">
        <v>1427</v>
      </c>
      <c r="G406" s="251" t="s">
        <v>1297</v>
      </c>
      <c r="H406" s="252">
        <v>18</v>
      </c>
      <c r="I406" s="253"/>
      <c r="J406" s="254">
        <f>ROUND(I406*H406,2)</f>
        <v>0</v>
      </c>
      <c r="K406" s="250" t="s">
        <v>50</v>
      </c>
      <c r="L406" s="255"/>
      <c r="M406" s="256" t="s">
        <v>50</v>
      </c>
      <c r="N406" s="257" t="s">
        <v>56</v>
      </c>
      <c r="O406" s="44"/>
      <c r="P406" s="215">
        <f>O406*H406</f>
        <v>0</v>
      </c>
      <c r="Q406" s="215">
        <v>3.8999999999999998E-3</v>
      </c>
      <c r="R406" s="215">
        <f>Q406*H406</f>
        <v>7.0199999999999999E-2</v>
      </c>
      <c r="S406" s="215">
        <v>0</v>
      </c>
      <c r="T406" s="216">
        <f>S406*H406</f>
        <v>0</v>
      </c>
      <c r="AR406" s="25" t="s">
        <v>218</v>
      </c>
      <c r="AT406" s="25" t="s">
        <v>239</v>
      </c>
      <c r="AU406" s="25" t="s">
        <v>100</v>
      </c>
      <c r="AY406" s="25" t="s">
        <v>163</v>
      </c>
      <c r="BE406" s="217">
        <f>IF(N406="základní",J406,0)</f>
        <v>0</v>
      </c>
      <c r="BF406" s="217">
        <f>IF(N406="snížená",J406,0)</f>
        <v>0</v>
      </c>
      <c r="BG406" s="217">
        <f>IF(N406="zákl. přenesená",J406,0)</f>
        <v>0</v>
      </c>
      <c r="BH406" s="217">
        <f>IF(N406="sníž. přenesená",J406,0)</f>
        <v>0</v>
      </c>
      <c r="BI406" s="217">
        <f>IF(N406="nulová",J406,0)</f>
        <v>0</v>
      </c>
      <c r="BJ406" s="25" t="s">
        <v>25</v>
      </c>
      <c r="BK406" s="217">
        <f>ROUND(I406*H406,2)</f>
        <v>0</v>
      </c>
      <c r="BL406" s="25" t="s">
        <v>120</v>
      </c>
      <c r="BM406" s="25" t="s">
        <v>1428</v>
      </c>
    </row>
    <row r="407" spans="2:65" s="1" customFormat="1" ht="13.5">
      <c r="B407" s="43"/>
      <c r="C407" s="65"/>
      <c r="D407" s="218" t="s">
        <v>172</v>
      </c>
      <c r="E407" s="65"/>
      <c r="F407" s="219" t="s">
        <v>1429</v>
      </c>
      <c r="G407" s="65"/>
      <c r="H407" s="65"/>
      <c r="I407" s="174"/>
      <c r="J407" s="65"/>
      <c r="K407" s="65"/>
      <c r="L407" s="63"/>
      <c r="M407" s="220"/>
      <c r="N407" s="44"/>
      <c r="O407" s="44"/>
      <c r="P407" s="44"/>
      <c r="Q407" s="44"/>
      <c r="R407" s="44"/>
      <c r="S407" s="44"/>
      <c r="T407" s="80"/>
      <c r="AT407" s="25" t="s">
        <v>172</v>
      </c>
      <c r="AU407" s="25" t="s">
        <v>100</v>
      </c>
    </row>
    <row r="408" spans="2:65" s="1" customFormat="1" ht="40.5">
      <c r="B408" s="43"/>
      <c r="C408" s="65"/>
      <c r="D408" s="235" t="s">
        <v>1128</v>
      </c>
      <c r="E408" s="65"/>
      <c r="F408" s="274" t="s">
        <v>1300</v>
      </c>
      <c r="G408" s="65"/>
      <c r="H408" s="65"/>
      <c r="I408" s="174"/>
      <c r="J408" s="65"/>
      <c r="K408" s="65"/>
      <c r="L408" s="63"/>
      <c r="M408" s="220"/>
      <c r="N408" s="44"/>
      <c r="O408" s="44"/>
      <c r="P408" s="44"/>
      <c r="Q408" s="44"/>
      <c r="R408" s="44"/>
      <c r="S408" s="44"/>
      <c r="T408" s="80"/>
      <c r="AT408" s="25" t="s">
        <v>1128</v>
      </c>
      <c r="AU408" s="25" t="s">
        <v>100</v>
      </c>
    </row>
    <row r="409" spans="2:65" s="1" customFormat="1" ht="22.5" customHeight="1">
      <c r="B409" s="43"/>
      <c r="C409" s="248" t="s">
        <v>506</v>
      </c>
      <c r="D409" s="248" t="s">
        <v>239</v>
      </c>
      <c r="E409" s="249" t="s">
        <v>1430</v>
      </c>
      <c r="F409" s="250" t="s">
        <v>1431</v>
      </c>
      <c r="G409" s="251" t="s">
        <v>1297</v>
      </c>
      <c r="H409" s="252">
        <v>3</v>
      </c>
      <c r="I409" s="253"/>
      <c r="J409" s="254">
        <f>ROUND(I409*H409,2)</f>
        <v>0</v>
      </c>
      <c r="K409" s="250" t="s">
        <v>50</v>
      </c>
      <c r="L409" s="255"/>
      <c r="M409" s="256" t="s">
        <v>50</v>
      </c>
      <c r="N409" s="257" t="s">
        <v>56</v>
      </c>
      <c r="O409" s="44"/>
      <c r="P409" s="215">
        <f>O409*H409</f>
        <v>0</v>
      </c>
      <c r="Q409" s="215">
        <v>5.1999999999999998E-3</v>
      </c>
      <c r="R409" s="215">
        <f>Q409*H409</f>
        <v>1.5599999999999999E-2</v>
      </c>
      <c r="S409" s="215">
        <v>0</v>
      </c>
      <c r="T409" s="216">
        <f>S409*H409</f>
        <v>0</v>
      </c>
      <c r="AR409" s="25" t="s">
        <v>218</v>
      </c>
      <c r="AT409" s="25" t="s">
        <v>239</v>
      </c>
      <c r="AU409" s="25" t="s">
        <v>100</v>
      </c>
      <c r="AY409" s="25" t="s">
        <v>163</v>
      </c>
      <c r="BE409" s="217">
        <f>IF(N409="základní",J409,0)</f>
        <v>0</v>
      </c>
      <c r="BF409" s="217">
        <f>IF(N409="snížená",J409,0)</f>
        <v>0</v>
      </c>
      <c r="BG409" s="217">
        <f>IF(N409="zákl. přenesená",J409,0)</f>
        <v>0</v>
      </c>
      <c r="BH409" s="217">
        <f>IF(N409="sníž. přenesená",J409,0)</f>
        <v>0</v>
      </c>
      <c r="BI409" s="217">
        <f>IF(N409="nulová",J409,0)</f>
        <v>0</v>
      </c>
      <c r="BJ409" s="25" t="s">
        <v>25</v>
      </c>
      <c r="BK409" s="217">
        <f>ROUND(I409*H409,2)</f>
        <v>0</v>
      </c>
      <c r="BL409" s="25" t="s">
        <v>120</v>
      </c>
      <c r="BM409" s="25" t="s">
        <v>1432</v>
      </c>
    </row>
    <row r="410" spans="2:65" s="1" customFormat="1" ht="13.5">
      <c r="B410" s="43"/>
      <c r="C410" s="65"/>
      <c r="D410" s="218" t="s">
        <v>172</v>
      </c>
      <c r="E410" s="65"/>
      <c r="F410" s="219" t="s">
        <v>1433</v>
      </c>
      <c r="G410" s="65"/>
      <c r="H410" s="65"/>
      <c r="I410" s="174"/>
      <c r="J410" s="65"/>
      <c r="K410" s="65"/>
      <c r="L410" s="63"/>
      <c r="M410" s="220"/>
      <c r="N410" s="44"/>
      <c r="O410" s="44"/>
      <c r="P410" s="44"/>
      <c r="Q410" s="44"/>
      <c r="R410" s="44"/>
      <c r="S410" s="44"/>
      <c r="T410" s="80"/>
      <c r="AT410" s="25" t="s">
        <v>172</v>
      </c>
      <c r="AU410" s="25" t="s">
        <v>100</v>
      </c>
    </row>
    <row r="411" spans="2:65" s="1" customFormat="1" ht="40.5">
      <c r="B411" s="43"/>
      <c r="C411" s="65"/>
      <c r="D411" s="235" t="s">
        <v>1128</v>
      </c>
      <c r="E411" s="65"/>
      <c r="F411" s="274" t="s">
        <v>1300</v>
      </c>
      <c r="G411" s="65"/>
      <c r="H411" s="65"/>
      <c r="I411" s="174"/>
      <c r="J411" s="65"/>
      <c r="K411" s="65"/>
      <c r="L411" s="63"/>
      <c r="M411" s="220"/>
      <c r="N411" s="44"/>
      <c r="O411" s="44"/>
      <c r="P411" s="44"/>
      <c r="Q411" s="44"/>
      <c r="R411" s="44"/>
      <c r="S411" s="44"/>
      <c r="T411" s="80"/>
      <c r="AT411" s="25" t="s">
        <v>1128</v>
      </c>
      <c r="AU411" s="25" t="s">
        <v>100</v>
      </c>
    </row>
    <row r="412" spans="2:65" s="1" customFormat="1" ht="22.5" customHeight="1">
      <c r="B412" s="43"/>
      <c r="C412" s="248" t="s">
        <v>1434</v>
      </c>
      <c r="D412" s="248" t="s">
        <v>239</v>
      </c>
      <c r="E412" s="249" t="s">
        <v>1435</v>
      </c>
      <c r="F412" s="250" t="s">
        <v>1436</v>
      </c>
      <c r="G412" s="251" t="s">
        <v>1297</v>
      </c>
      <c r="H412" s="252">
        <v>3</v>
      </c>
      <c r="I412" s="253"/>
      <c r="J412" s="254">
        <f>ROUND(I412*H412,2)</f>
        <v>0</v>
      </c>
      <c r="K412" s="250" t="s">
        <v>50</v>
      </c>
      <c r="L412" s="255"/>
      <c r="M412" s="256" t="s">
        <v>50</v>
      </c>
      <c r="N412" s="257" t="s">
        <v>56</v>
      </c>
      <c r="O412" s="44"/>
      <c r="P412" s="215">
        <f>O412*H412</f>
        <v>0</v>
      </c>
      <c r="Q412" s="215">
        <v>2.8E-3</v>
      </c>
      <c r="R412" s="215">
        <f>Q412*H412</f>
        <v>8.3999999999999995E-3</v>
      </c>
      <c r="S412" s="215">
        <v>0</v>
      </c>
      <c r="T412" s="216">
        <f>S412*H412</f>
        <v>0</v>
      </c>
      <c r="AR412" s="25" t="s">
        <v>218</v>
      </c>
      <c r="AT412" s="25" t="s">
        <v>239</v>
      </c>
      <c r="AU412" s="25" t="s">
        <v>100</v>
      </c>
      <c r="AY412" s="25" t="s">
        <v>163</v>
      </c>
      <c r="BE412" s="217">
        <f>IF(N412="základní",J412,0)</f>
        <v>0</v>
      </c>
      <c r="BF412" s="217">
        <f>IF(N412="snížená",J412,0)</f>
        <v>0</v>
      </c>
      <c r="BG412" s="217">
        <f>IF(N412="zákl. přenesená",J412,0)</f>
        <v>0</v>
      </c>
      <c r="BH412" s="217">
        <f>IF(N412="sníž. přenesená",J412,0)</f>
        <v>0</v>
      </c>
      <c r="BI412" s="217">
        <f>IF(N412="nulová",J412,0)</f>
        <v>0</v>
      </c>
      <c r="BJ412" s="25" t="s">
        <v>25</v>
      </c>
      <c r="BK412" s="217">
        <f>ROUND(I412*H412,2)</f>
        <v>0</v>
      </c>
      <c r="BL412" s="25" t="s">
        <v>120</v>
      </c>
      <c r="BM412" s="25" t="s">
        <v>1437</v>
      </c>
    </row>
    <row r="413" spans="2:65" s="1" customFormat="1" ht="13.5">
      <c r="B413" s="43"/>
      <c r="C413" s="65"/>
      <c r="D413" s="218" t="s">
        <v>172</v>
      </c>
      <c r="E413" s="65"/>
      <c r="F413" s="219" t="s">
        <v>1418</v>
      </c>
      <c r="G413" s="65"/>
      <c r="H413" s="65"/>
      <c r="I413" s="174"/>
      <c r="J413" s="65"/>
      <c r="K413" s="65"/>
      <c r="L413" s="63"/>
      <c r="M413" s="220"/>
      <c r="N413" s="44"/>
      <c r="O413" s="44"/>
      <c r="P413" s="44"/>
      <c r="Q413" s="44"/>
      <c r="R413" s="44"/>
      <c r="S413" s="44"/>
      <c r="T413" s="80"/>
      <c r="AT413" s="25" t="s">
        <v>172</v>
      </c>
      <c r="AU413" s="25" t="s">
        <v>100</v>
      </c>
    </row>
    <row r="414" spans="2:65" s="1" customFormat="1" ht="40.5">
      <c r="B414" s="43"/>
      <c r="C414" s="65"/>
      <c r="D414" s="235" t="s">
        <v>1128</v>
      </c>
      <c r="E414" s="65"/>
      <c r="F414" s="274" t="s">
        <v>1300</v>
      </c>
      <c r="G414" s="65"/>
      <c r="H414" s="65"/>
      <c r="I414" s="174"/>
      <c r="J414" s="65"/>
      <c r="K414" s="65"/>
      <c r="L414" s="63"/>
      <c r="M414" s="220"/>
      <c r="N414" s="44"/>
      <c r="O414" s="44"/>
      <c r="P414" s="44"/>
      <c r="Q414" s="44"/>
      <c r="R414" s="44"/>
      <c r="S414" s="44"/>
      <c r="T414" s="80"/>
      <c r="AT414" s="25" t="s">
        <v>1128</v>
      </c>
      <c r="AU414" s="25" t="s">
        <v>100</v>
      </c>
    </row>
    <row r="415" spans="2:65" s="1" customFormat="1" ht="31.5" customHeight="1">
      <c r="B415" s="43"/>
      <c r="C415" s="206" t="s">
        <v>1438</v>
      </c>
      <c r="D415" s="206" t="s">
        <v>166</v>
      </c>
      <c r="E415" s="207" t="s">
        <v>1439</v>
      </c>
      <c r="F415" s="208" t="s">
        <v>1440</v>
      </c>
      <c r="G415" s="209" t="s">
        <v>287</v>
      </c>
      <c r="H415" s="210">
        <v>16</v>
      </c>
      <c r="I415" s="211"/>
      <c r="J415" s="212">
        <f>ROUND(I415*H415,2)</f>
        <v>0</v>
      </c>
      <c r="K415" s="208" t="s">
        <v>1031</v>
      </c>
      <c r="L415" s="63"/>
      <c r="M415" s="213" t="s">
        <v>50</v>
      </c>
      <c r="N415" s="214" t="s">
        <v>56</v>
      </c>
      <c r="O415" s="44"/>
      <c r="P415" s="215">
        <f>O415*H415</f>
        <v>0</v>
      </c>
      <c r="Q415" s="215">
        <v>5.0000000000000002E-5</v>
      </c>
      <c r="R415" s="215">
        <f>Q415*H415</f>
        <v>8.0000000000000004E-4</v>
      </c>
      <c r="S415" s="215">
        <v>0</v>
      </c>
      <c r="T415" s="216">
        <f>S415*H415</f>
        <v>0</v>
      </c>
      <c r="AR415" s="25" t="s">
        <v>120</v>
      </c>
      <c r="AT415" s="25" t="s">
        <v>166</v>
      </c>
      <c r="AU415" s="25" t="s">
        <v>100</v>
      </c>
      <c r="AY415" s="25" t="s">
        <v>163</v>
      </c>
      <c r="BE415" s="217">
        <f>IF(N415="základní",J415,0)</f>
        <v>0</v>
      </c>
      <c r="BF415" s="217">
        <f>IF(N415="snížená",J415,0)</f>
        <v>0</v>
      </c>
      <c r="BG415" s="217">
        <f>IF(N415="zákl. přenesená",J415,0)</f>
        <v>0</v>
      </c>
      <c r="BH415" s="217">
        <f>IF(N415="sníž. přenesená",J415,0)</f>
        <v>0</v>
      </c>
      <c r="BI415" s="217">
        <f>IF(N415="nulová",J415,0)</f>
        <v>0</v>
      </c>
      <c r="BJ415" s="25" t="s">
        <v>25</v>
      </c>
      <c r="BK415" s="217">
        <f>ROUND(I415*H415,2)</f>
        <v>0</v>
      </c>
      <c r="BL415" s="25" t="s">
        <v>120</v>
      </c>
      <c r="BM415" s="25" t="s">
        <v>1441</v>
      </c>
    </row>
    <row r="416" spans="2:65" s="1" customFormat="1" ht="13.5">
      <c r="B416" s="43"/>
      <c r="C416" s="65"/>
      <c r="D416" s="235" t="s">
        <v>172</v>
      </c>
      <c r="E416" s="65"/>
      <c r="F416" s="286" t="s">
        <v>1440</v>
      </c>
      <c r="G416" s="65"/>
      <c r="H416" s="65"/>
      <c r="I416" s="174"/>
      <c r="J416" s="65"/>
      <c r="K416" s="65"/>
      <c r="L416" s="63"/>
      <c r="M416" s="220"/>
      <c r="N416" s="44"/>
      <c r="O416" s="44"/>
      <c r="P416" s="44"/>
      <c r="Q416" s="44"/>
      <c r="R416" s="44"/>
      <c r="S416" s="44"/>
      <c r="T416" s="80"/>
      <c r="AT416" s="25" t="s">
        <v>172</v>
      </c>
      <c r="AU416" s="25" t="s">
        <v>100</v>
      </c>
    </row>
    <row r="417" spans="2:65" s="1" customFormat="1" ht="22.5" customHeight="1">
      <c r="B417" s="43"/>
      <c r="C417" s="248" t="s">
        <v>1442</v>
      </c>
      <c r="D417" s="248" t="s">
        <v>239</v>
      </c>
      <c r="E417" s="249" t="s">
        <v>1443</v>
      </c>
      <c r="F417" s="250" t="s">
        <v>1444</v>
      </c>
      <c r="G417" s="251" t="s">
        <v>1297</v>
      </c>
      <c r="H417" s="252">
        <v>1</v>
      </c>
      <c r="I417" s="253"/>
      <c r="J417" s="254">
        <f>ROUND(I417*H417,2)</f>
        <v>0</v>
      </c>
      <c r="K417" s="250" t="s">
        <v>50</v>
      </c>
      <c r="L417" s="255"/>
      <c r="M417" s="256" t="s">
        <v>50</v>
      </c>
      <c r="N417" s="257" t="s">
        <v>56</v>
      </c>
      <c r="O417" s="44"/>
      <c r="P417" s="215">
        <f>O417*H417</f>
        <v>0</v>
      </c>
      <c r="Q417" s="215">
        <v>1.37E-2</v>
      </c>
      <c r="R417" s="215">
        <f>Q417*H417</f>
        <v>1.37E-2</v>
      </c>
      <c r="S417" s="215">
        <v>0</v>
      </c>
      <c r="T417" s="216">
        <f>S417*H417</f>
        <v>0</v>
      </c>
      <c r="AR417" s="25" t="s">
        <v>218</v>
      </c>
      <c r="AT417" s="25" t="s">
        <v>239</v>
      </c>
      <c r="AU417" s="25" t="s">
        <v>100</v>
      </c>
      <c r="AY417" s="25" t="s">
        <v>163</v>
      </c>
      <c r="BE417" s="217">
        <f>IF(N417="základní",J417,0)</f>
        <v>0</v>
      </c>
      <c r="BF417" s="217">
        <f>IF(N417="snížená",J417,0)</f>
        <v>0</v>
      </c>
      <c r="BG417" s="217">
        <f>IF(N417="zákl. přenesená",J417,0)</f>
        <v>0</v>
      </c>
      <c r="BH417" s="217">
        <f>IF(N417="sníž. přenesená",J417,0)</f>
        <v>0</v>
      </c>
      <c r="BI417" s="217">
        <f>IF(N417="nulová",J417,0)</f>
        <v>0</v>
      </c>
      <c r="BJ417" s="25" t="s">
        <v>25</v>
      </c>
      <c r="BK417" s="217">
        <f>ROUND(I417*H417,2)</f>
        <v>0</v>
      </c>
      <c r="BL417" s="25" t="s">
        <v>120</v>
      </c>
      <c r="BM417" s="25" t="s">
        <v>1445</v>
      </c>
    </row>
    <row r="418" spans="2:65" s="1" customFormat="1" ht="13.5">
      <c r="B418" s="43"/>
      <c r="C418" s="65"/>
      <c r="D418" s="218" t="s">
        <v>172</v>
      </c>
      <c r="E418" s="65"/>
      <c r="F418" s="219" t="s">
        <v>1446</v>
      </c>
      <c r="G418" s="65"/>
      <c r="H418" s="65"/>
      <c r="I418" s="174"/>
      <c r="J418" s="65"/>
      <c r="K418" s="65"/>
      <c r="L418" s="63"/>
      <c r="M418" s="220"/>
      <c r="N418" s="44"/>
      <c r="O418" s="44"/>
      <c r="P418" s="44"/>
      <c r="Q418" s="44"/>
      <c r="R418" s="44"/>
      <c r="S418" s="44"/>
      <c r="T418" s="80"/>
      <c r="AT418" s="25" t="s">
        <v>172</v>
      </c>
      <c r="AU418" s="25" t="s">
        <v>100</v>
      </c>
    </row>
    <row r="419" spans="2:65" s="1" customFormat="1" ht="40.5">
      <c r="B419" s="43"/>
      <c r="C419" s="65"/>
      <c r="D419" s="235" t="s">
        <v>1128</v>
      </c>
      <c r="E419" s="65"/>
      <c r="F419" s="274" t="s">
        <v>1300</v>
      </c>
      <c r="G419" s="65"/>
      <c r="H419" s="65"/>
      <c r="I419" s="174"/>
      <c r="J419" s="65"/>
      <c r="K419" s="65"/>
      <c r="L419" s="63"/>
      <c r="M419" s="220"/>
      <c r="N419" s="44"/>
      <c r="O419" s="44"/>
      <c r="P419" s="44"/>
      <c r="Q419" s="44"/>
      <c r="R419" s="44"/>
      <c r="S419" s="44"/>
      <c r="T419" s="80"/>
      <c r="AT419" s="25" t="s">
        <v>1128</v>
      </c>
      <c r="AU419" s="25" t="s">
        <v>100</v>
      </c>
    </row>
    <row r="420" spans="2:65" s="1" customFormat="1" ht="22.5" customHeight="1">
      <c r="B420" s="43"/>
      <c r="C420" s="248" t="s">
        <v>1447</v>
      </c>
      <c r="D420" s="248" t="s">
        <v>239</v>
      </c>
      <c r="E420" s="249" t="s">
        <v>1448</v>
      </c>
      <c r="F420" s="250" t="s">
        <v>1449</v>
      </c>
      <c r="G420" s="251" t="s">
        <v>1297</v>
      </c>
      <c r="H420" s="252">
        <v>11</v>
      </c>
      <c r="I420" s="253"/>
      <c r="J420" s="254">
        <f>ROUND(I420*H420,2)</f>
        <v>0</v>
      </c>
      <c r="K420" s="250" t="s">
        <v>50</v>
      </c>
      <c r="L420" s="255"/>
      <c r="M420" s="256" t="s">
        <v>50</v>
      </c>
      <c r="N420" s="257" t="s">
        <v>56</v>
      </c>
      <c r="O420" s="44"/>
      <c r="P420" s="215">
        <f>O420*H420</f>
        <v>0</v>
      </c>
      <c r="Q420" s="215">
        <v>1.09E-2</v>
      </c>
      <c r="R420" s="215">
        <f>Q420*H420</f>
        <v>0.11990000000000001</v>
      </c>
      <c r="S420" s="215">
        <v>0</v>
      </c>
      <c r="T420" s="216">
        <f>S420*H420</f>
        <v>0</v>
      </c>
      <c r="AR420" s="25" t="s">
        <v>218</v>
      </c>
      <c r="AT420" s="25" t="s">
        <v>239</v>
      </c>
      <c r="AU420" s="25" t="s">
        <v>100</v>
      </c>
      <c r="AY420" s="25" t="s">
        <v>163</v>
      </c>
      <c r="BE420" s="217">
        <f>IF(N420="základní",J420,0)</f>
        <v>0</v>
      </c>
      <c r="BF420" s="217">
        <f>IF(N420="snížená",J420,0)</f>
        <v>0</v>
      </c>
      <c r="BG420" s="217">
        <f>IF(N420="zákl. přenesená",J420,0)</f>
        <v>0</v>
      </c>
      <c r="BH420" s="217">
        <f>IF(N420="sníž. přenesená",J420,0)</f>
        <v>0</v>
      </c>
      <c r="BI420" s="217">
        <f>IF(N420="nulová",J420,0)</f>
        <v>0</v>
      </c>
      <c r="BJ420" s="25" t="s">
        <v>25</v>
      </c>
      <c r="BK420" s="217">
        <f>ROUND(I420*H420,2)</f>
        <v>0</v>
      </c>
      <c r="BL420" s="25" t="s">
        <v>120</v>
      </c>
      <c r="BM420" s="25" t="s">
        <v>1450</v>
      </c>
    </row>
    <row r="421" spans="2:65" s="1" customFormat="1" ht="13.5">
      <c r="B421" s="43"/>
      <c r="C421" s="65"/>
      <c r="D421" s="218" t="s">
        <v>172</v>
      </c>
      <c r="E421" s="65"/>
      <c r="F421" s="219" t="s">
        <v>1451</v>
      </c>
      <c r="G421" s="65"/>
      <c r="H421" s="65"/>
      <c r="I421" s="174"/>
      <c r="J421" s="65"/>
      <c r="K421" s="65"/>
      <c r="L421" s="63"/>
      <c r="M421" s="220"/>
      <c r="N421" s="44"/>
      <c r="O421" s="44"/>
      <c r="P421" s="44"/>
      <c r="Q421" s="44"/>
      <c r="R421" s="44"/>
      <c r="S421" s="44"/>
      <c r="T421" s="80"/>
      <c r="AT421" s="25" t="s">
        <v>172</v>
      </c>
      <c r="AU421" s="25" t="s">
        <v>100</v>
      </c>
    </row>
    <row r="422" spans="2:65" s="1" customFormat="1" ht="40.5">
      <c r="B422" s="43"/>
      <c r="C422" s="65"/>
      <c r="D422" s="235" t="s">
        <v>1128</v>
      </c>
      <c r="E422" s="65"/>
      <c r="F422" s="274" t="s">
        <v>1300</v>
      </c>
      <c r="G422" s="65"/>
      <c r="H422" s="65"/>
      <c r="I422" s="174"/>
      <c r="J422" s="65"/>
      <c r="K422" s="65"/>
      <c r="L422" s="63"/>
      <c r="M422" s="220"/>
      <c r="N422" s="44"/>
      <c r="O422" s="44"/>
      <c r="P422" s="44"/>
      <c r="Q422" s="44"/>
      <c r="R422" s="44"/>
      <c r="S422" s="44"/>
      <c r="T422" s="80"/>
      <c r="AT422" s="25" t="s">
        <v>1128</v>
      </c>
      <c r="AU422" s="25" t="s">
        <v>100</v>
      </c>
    </row>
    <row r="423" spans="2:65" s="1" customFormat="1" ht="22.5" customHeight="1">
      <c r="B423" s="43"/>
      <c r="C423" s="248" t="s">
        <v>491</v>
      </c>
      <c r="D423" s="248" t="s">
        <v>239</v>
      </c>
      <c r="E423" s="249" t="s">
        <v>1452</v>
      </c>
      <c r="F423" s="250" t="s">
        <v>1453</v>
      </c>
      <c r="G423" s="251" t="s">
        <v>1297</v>
      </c>
      <c r="H423" s="252">
        <v>4</v>
      </c>
      <c r="I423" s="253"/>
      <c r="J423" s="254">
        <f>ROUND(I423*H423,2)</f>
        <v>0</v>
      </c>
      <c r="K423" s="250" t="s">
        <v>50</v>
      </c>
      <c r="L423" s="255"/>
      <c r="M423" s="256" t="s">
        <v>50</v>
      </c>
      <c r="N423" s="257" t="s">
        <v>56</v>
      </c>
      <c r="O423" s="44"/>
      <c r="P423" s="215">
        <f>O423*H423</f>
        <v>0</v>
      </c>
      <c r="Q423" s="215">
        <v>2.8E-3</v>
      </c>
      <c r="R423" s="215">
        <f>Q423*H423</f>
        <v>1.12E-2</v>
      </c>
      <c r="S423" s="215">
        <v>0</v>
      </c>
      <c r="T423" s="216">
        <f>S423*H423</f>
        <v>0</v>
      </c>
      <c r="AR423" s="25" t="s">
        <v>218</v>
      </c>
      <c r="AT423" s="25" t="s">
        <v>239</v>
      </c>
      <c r="AU423" s="25" t="s">
        <v>100</v>
      </c>
      <c r="AY423" s="25" t="s">
        <v>163</v>
      </c>
      <c r="BE423" s="217">
        <f>IF(N423="základní",J423,0)</f>
        <v>0</v>
      </c>
      <c r="BF423" s="217">
        <f>IF(N423="snížená",J423,0)</f>
        <v>0</v>
      </c>
      <c r="BG423" s="217">
        <f>IF(N423="zákl. přenesená",J423,0)</f>
        <v>0</v>
      </c>
      <c r="BH423" s="217">
        <f>IF(N423="sníž. přenesená",J423,0)</f>
        <v>0</v>
      </c>
      <c r="BI423" s="217">
        <f>IF(N423="nulová",J423,0)</f>
        <v>0</v>
      </c>
      <c r="BJ423" s="25" t="s">
        <v>25</v>
      </c>
      <c r="BK423" s="217">
        <f>ROUND(I423*H423,2)</f>
        <v>0</v>
      </c>
      <c r="BL423" s="25" t="s">
        <v>120</v>
      </c>
      <c r="BM423" s="25" t="s">
        <v>1454</v>
      </c>
    </row>
    <row r="424" spans="2:65" s="1" customFormat="1" ht="13.5">
      <c r="B424" s="43"/>
      <c r="C424" s="65"/>
      <c r="D424" s="218" t="s">
        <v>172</v>
      </c>
      <c r="E424" s="65"/>
      <c r="F424" s="219" t="s">
        <v>1418</v>
      </c>
      <c r="G424" s="65"/>
      <c r="H424" s="65"/>
      <c r="I424" s="174"/>
      <c r="J424" s="65"/>
      <c r="K424" s="65"/>
      <c r="L424" s="63"/>
      <c r="M424" s="220"/>
      <c r="N424" s="44"/>
      <c r="O424" s="44"/>
      <c r="P424" s="44"/>
      <c r="Q424" s="44"/>
      <c r="R424" s="44"/>
      <c r="S424" s="44"/>
      <c r="T424" s="80"/>
      <c r="AT424" s="25" t="s">
        <v>172</v>
      </c>
      <c r="AU424" s="25" t="s">
        <v>100</v>
      </c>
    </row>
    <row r="425" spans="2:65" s="1" customFormat="1" ht="40.5">
      <c r="B425" s="43"/>
      <c r="C425" s="65"/>
      <c r="D425" s="235" t="s">
        <v>1128</v>
      </c>
      <c r="E425" s="65"/>
      <c r="F425" s="274" t="s">
        <v>1300</v>
      </c>
      <c r="G425" s="65"/>
      <c r="H425" s="65"/>
      <c r="I425" s="174"/>
      <c r="J425" s="65"/>
      <c r="K425" s="65"/>
      <c r="L425" s="63"/>
      <c r="M425" s="220"/>
      <c r="N425" s="44"/>
      <c r="O425" s="44"/>
      <c r="P425" s="44"/>
      <c r="Q425" s="44"/>
      <c r="R425" s="44"/>
      <c r="S425" s="44"/>
      <c r="T425" s="80"/>
      <c r="AT425" s="25" t="s">
        <v>1128</v>
      </c>
      <c r="AU425" s="25" t="s">
        <v>100</v>
      </c>
    </row>
    <row r="426" spans="2:65" s="1" customFormat="1" ht="22.5" customHeight="1">
      <c r="B426" s="43"/>
      <c r="C426" s="206" t="s">
        <v>1455</v>
      </c>
      <c r="D426" s="206" t="s">
        <v>166</v>
      </c>
      <c r="E426" s="207" t="s">
        <v>1456</v>
      </c>
      <c r="F426" s="208" t="s">
        <v>1457</v>
      </c>
      <c r="G426" s="209" t="s">
        <v>287</v>
      </c>
      <c r="H426" s="210">
        <v>46</v>
      </c>
      <c r="I426" s="211"/>
      <c r="J426" s="212">
        <f>ROUND(I426*H426,2)</f>
        <v>0</v>
      </c>
      <c r="K426" s="208" t="s">
        <v>1031</v>
      </c>
      <c r="L426" s="63"/>
      <c r="M426" s="213" t="s">
        <v>50</v>
      </c>
      <c r="N426" s="214" t="s">
        <v>56</v>
      </c>
      <c r="O426" s="44"/>
      <c r="P426" s="215">
        <f>O426*H426</f>
        <v>0</v>
      </c>
      <c r="Q426" s="215">
        <v>0</v>
      </c>
      <c r="R426" s="215">
        <f>Q426*H426</f>
        <v>0</v>
      </c>
      <c r="S426" s="215">
        <v>0</v>
      </c>
      <c r="T426" s="216">
        <f>S426*H426</f>
        <v>0</v>
      </c>
      <c r="AR426" s="25" t="s">
        <v>120</v>
      </c>
      <c r="AT426" s="25" t="s">
        <v>166</v>
      </c>
      <c r="AU426" s="25" t="s">
        <v>100</v>
      </c>
      <c r="AY426" s="25" t="s">
        <v>163</v>
      </c>
      <c r="BE426" s="217">
        <f>IF(N426="základní",J426,0)</f>
        <v>0</v>
      </c>
      <c r="BF426" s="217">
        <f>IF(N426="snížená",J426,0)</f>
        <v>0</v>
      </c>
      <c r="BG426" s="217">
        <f>IF(N426="zákl. přenesená",J426,0)</f>
        <v>0</v>
      </c>
      <c r="BH426" s="217">
        <f>IF(N426="sníž. přenesená",J426,0)</f>
        <v>0</v>
      </c>
      <c r="BI426" s="217">
        <f>IF(N426="nulová",J426,0)</f>
        <v>0</v>
      </c>
      <c r="BJ426" s="25" t="s">
        <v>25</v>
      </c>
      <c r="BK426" s="217">
        <f>ROUND(I426*H426,2)</f>
        <v>0</v>
      </c>
      <c r="BL426" s="25" t="s">
        <v>120</v>
      </c>
      <c r="BM426" s="25" t="s">
        <v>1458</v>
      </c>
    </row>
    <row r="427" spans="2:65" s="1" customFormat="1" ht="27">
      <c r="B427" s="43"/>
      <c r="C427" s="65"/>
      <c r="D427" s="235" t="s">
        <v>172</v>
      </c>
      <c r="E427" s="65"/>
      <c r="F427" s="286" t="s">
        <v>1459</v>
      </c>
      <c r="G427" s="65"/>
      <c r="H427" s="65"/>
      <c r="I427" s="174"/>
      <c r="J427" s="65"/>
      <c r="K427" s="65"/>
      <c r="L427" s="63"/>
      <c r="M427" s="220"/>
      <c r="N427" s="44"/>
      <c r="O427" s="44"/>
      <c r="P427" s="44"/>
      <c r="Q427" s="44"/>
      <c r="R427" s="44"/>
      <c r="S427" s="44"/>
      <c r="T427" s="80"/>
      <c r="AT427" s="25" t="s">
        <v>172</v>
      </c>
      <c r="AU427" s="25" t="s">
        <v>100</v>
      </c>
    </row>
    <row r="428" spans="2:65" s="1" customFormat="1" ht="22.5" customHeight="1">
      <c r="B428" s="43"/>
      <c r="C428" s="206" t="s">
        <v>754</v>
      </c>
      <c r="D428" s="206" t="s">
        <v>166</v>
      </c>
      <c r="E428" s="207" t="s">
        <v>1460</v>
      </c>
      <c r="F428" s="208" t="s">
        <v>1461</v>
      </c>
      <c r="G428" s="209" t="s">
        <v>287</v>
      </c>
      <c r="H428" s="210">
        <v>24</v>
      </c>
      <c r="I428" s="211"/>
      <c r="J428" s="212">
        <f>ROUND(I428*H428,2)</f>
        <v>0</v>
      </c>
      <c r="K428" s="208" t="s">
        <v>1031</v>
      </c>
      <c r="L428" s="63"/>
      <c r="M428" s="213" t="s">
        <v>50</v>
      </c>
      <c r="N428" s="214" t="s">
        <v>56</v>
      </c>
      <c r="O428" s="44"/>
      <c r="P428" s="215">
        <f>O428*H428</f>
        <v>0</v>
      </c>
      <c r="Q428" s="215">
        <v>0</v>
      </c>
      <c r="R428" s="215">
        <f>Q428*H428</f>
        <v>0</v>
      </c>
      <c r="S428" s="215">
        <v>0</v>
      </c>
      <c r="T428" s="216">
        <f>S428*H428</f>
        <v>0</v>
      </c>
      <c r="AR428" s="25" t="s">
        <v>120</v>
      </c>
      <c r="AT428" s="25" t="s">
        <v>166</v>
      </c>
      <c r="AU428" s="25" t="s">
        <v>100</v>
      </c>
      <c r="AY428" s="25" t="s">
        <v>163</v>
      </c>
      <c r="BE428" s="217">
        <f>IF(N428="základní",J428,0)</f>
        <v>0</v>
      </c>
      <c r="BF428" s="217">
        <f>IF(N428="snížená",J428,0)</f>
        <v>0</v>
      </c>
      <c r="BG428" s="217">
        <f>IF(N428="zákl. přenesená",J428,0)</f>
        <v>0</v>
      </c>
      <c r="BH428" s="217">
        <f>IF(N428="sníž. přenesená",J428,0)</f>
        <v>0</v>
      </c>
      <c r="BI428" s="217">
        <f>IF(N428="nulová",J428,0)</f>
        <v>0</v>
      </c>
      <c r="BJ428" s="25" t="s">
        <v>25</v>
      </c>
      <c r="BK428" s="217">
        <f>ROUND(I428*H428,2)</f>
        <v>0</v>
      </c>
      <c r="BL428" s="25" t="s">
        <v>120</v>
      </c>
      <c r="BM428" s="25" t="s">
        <v>1462</v>
      </c>
    </row>
    <row r="429" spans="2:65" s="1" customFormat="1" ht="27">
      <c r="B429" s="43"/>
      <c r="C429" s="65"/>
      <c r="D429" s="235" t="s">
        <v>172</v>
      </c>
      <c r="E429" s="65"/>
      <c r="F429" s="286" t="s">
        <v>1463</v>
      </c>
      <c r="G429" s="65"/>
      <c r="H429" s="65"/>
      <c r="I429" s="174"/>
      <c r="J429" s="65"/>
      <c r="K429" s="65"/>
      <c r="L429" s="63"/>
      <c r="M429" s="220"/>
      <c r="N429" s="44"/>
      <c r="O429" s="44"/>
      <c r="P429" s="44"/>
      <c r="Q429" s="44"/>
      <c r="R429" s="44"/>
      <c r="S429" s="44"/>
      <c r="T429" s="80"/>
      <c r="AT429" s="25" t="s">
        <v>172</v>
      </c>
      <c r="AU429" s="25" t="s">
        <v>100</v>
      </c>
    </row>
    <row r="430" spans="2:65" s="1" customFormat="1" ht="22.5" customHeight="1">
      <c r="B430" s="43"/>
      <c r="C430" s="206" t="s">
        <v>1464</v>
      </c>
      <c r="D430" s="206" t="s">
        <v>166</v>
      </c>
      <c r="E430" s="207" t="s">
        <v>1465</v>
      </c>
      <c r="F430" s="208" t="s">
        <v>1466</v>
      </c>
      <c r="G430" s="209" t="s">
        <v>287</v>
      </c>
      <c r="H430" s="210">
        <v>16</v>
      </c>
      <c r="I430" s="211"/>
      <c r="J430" s="212">
        <f>ROUND(I430*H430,2)</f>
        <v>0</v>
      </c>
      <c r="K430" s="208" t="s">
        <v>1031</v>
      </c>
      <c r="L430" s="63"/>
      <c r="M430" s="213" t="s">
        <v>50</v>
      </c>
      <c r="N430" s="214" t="s">
        <v>56</v>
      </c>
      <c r="O430" s="44"/>
      <c r="P430" s="215">
        <f>O430*H430</f>
        <v>0</v>
      </c>
      <c r="Q430" s="215">
        <v>0</v>
      </c>
      <c r="R430" s="215">
        <f>Q430*H430</f>
        <v>0</v>
      </c>
      <c r="S430" s="215">
        <v>0</v>
      </c>
      <c r="T430" s="216">
        <f>S430*H430</f>
        <v>0</v>
      </c>
      <c r="AR430" s="25" t="s">
        <v>120</v>
      </c>
      <c r="AT430" s="25" t="s">
        <v>166</v>
      </c>
      <c r="AU430" s="25" t="s">
        <v>100</v>
      </c>
      <c r="AY430" s="25" t="s">
        <v>163</v>
      </c>
      <c r="BE430" s="217">
        <f>IF(N430="základní",J430,0)</f>
        <v>0</v>
      </c>
      <c r="BF430" s="217">
        <f>IF(N430="snížená",J430,0)</f>
        <v>0</v>
      </c>
      <c r="BG430" s="217">
        <f>IF(N430="zákl. přenesená",J430,0)</f>
        <v>0</v>
      </c>
      <c r="BH430" s="217">
        <f>IF(N430="sníž. přenesená",J430,0)</f>
        <v>0</v>
      </c>
      <c r="BI430" s="217">
        <f>IF(N430="nulová",J430,0)</f>
        <v>0</v>
      </c>
      <c r="BJ430" s="25" t="s">
        <v>25</v>
      </c>
      <c r="BK430" s="217">
        <f>ROUND(I430*H430,2)</f>
        <v>0</v>
      </c>
      <c r="BL430" s="25" t="s">
        <v>120</v>
      </c>
      <c r="BM430" s="25" t="s">
        <v>1467</v>
      </c>
    </row>
    <row r="431" spans="2:65" s="1" customFormat="1" ht="27">
      <c r="B431" s="43"/>
      <c r="C431" s="65"/>
      <c r="D431" s="235" t="s">
        <v>172</v>
      </c>
      <c r="E431" s="65"/>
      <c r="F431" s="286" t="s">
        <v>1468</v>
      </c>
      <c r="G431" s="65"/>
      <c r="H431" s="65"/>
      <c r="I431" s="174"/>
      <c r="J431" s="65"/>
      <c r="K431" s="65"/>
      <c r="L431" s="63"/>
      <c r="M431" s="220"/>
      <c r="N431" s="44"/>
      <c r="O431" s="44"/>
      <c r="P431" s="44"/>
      <c r="Q431" s="44"/>
      <c r="R431" s="44"/>
      <c r="S431" s="44"/>
      <c r="T431" s="80"/>
      <c r="AT431" s="25" t="s">
        <v>172</v>
      </c>
      <c r="AU431" s="25" t="s">
        <v>100</v>
      </c>
    </row>
    <row r="432" spans="2:65" s="1" customFormat="1" ht="22.5" customHeight="1">
      <c r="B432" s="43"/>
      <c r="C432" s="206" t="s">
        <v>773</v>
      </c>
      <c r="D432" s="206" t="s">
        <v>166</v>
      </c>
      <c r="E432" s="207" t="s">
        <v>1469</v>
      </c>
      <c r="F432" s="208" t="s">
        <v>1470</v>
      </c>
      <c r="G432" s="209" t="s">
        <v>191</v>
      </c>
      <c r="H432" s="210">
        <v>2.7959999999999998</v>
      </c>
      <c r="I432" s="211"/>
      <c r="J432" s="212">
        <f>ROUND(I432*H432,2)</f>
        <v>0</v>
      </c>
      <c r="K432" s="208" t="s">
        <v>1031</v>
      </c>
      <c r="L432" s="63"/>
      <c r="M432" s="213" t="s">
        <v>50</v>
      </c>
      <c r="N432" s="214" t="s">
        <v>56</v>
      </c>
      <c r="O432" s="44"/>
      <c r="P432" s="215">
        <f>O432*H432</f>
        <v>0</v>
      </c>
      <c r="Q432" s="215">
        <v>0</v>
      </c>
      <c r="R432" s="215">
        <f>Q432*H432</f>
        <v>0</v>
      </c>
      <c r="S432" s="215">
        <v>0</v>
      </c>
      <c r="T432" s="216">
        <f>S432*H432</f>
        <v>0</v>
      </c>
      <c r="AR432" s="25" t="s">
        <v>120</v>
      </c>
      <c r="AT432" s="25" t="s">
        <v>166</v>
      </c>
      <c r="AU432" s="25" t="s">
        <v>100</v>
      </c>
      <c r="AY432" s="25" t="s">
        <v>163</v>
      </c>
      <c r="BE432" s="217">
        <f>IF(N432="základní",J432,0)</f>
        <v>0</v>
      </c>
      <c r="BF432" s="217">
        <f>IF(N432="snížená",J432,0)</f>
        <v>0</v>
      </c>
      <c r="BG432" s="217">
        <f>IF(N432="zákl. přenesená",J432,0)</f>
        <v>0</v>
      </c>
      <c r="BH432" s="217">
        <f>IF(N432="sníž. přenesená",J432,0)</f>
        <v>0</v>
      </c>
      <c r="BI432" s="217">
        <f>IF(N432="nulová",J432,0)</f>
        <v>0</v>
      </c>
      <c r="BJ432" s="25" t="s">
        <v>25</v>
      </c>
      <c r="BK432" s="217">
        <f>ROUND(I432*H432,2)</f>
        <v>0</v>
      </c>
      <c r="BL432" s="25" t="s">
        <v>120</v>
      </c>
      <c r="BM432" s="25" t="s">
        <v>1471</v>
      </c>
    </row>
    <row r="433" spans="2:65" s="1" customFormat="1" ht="27">
      <c r="B433" s="43"/>
      <c r="C433" s="65"/>
      <c r="D433" s="218" t="s">
        <v>172</v>
      </c>
      <c r="E433" s="65"/>
      <c r="F433" s="219" t="s">
        <v>1472</v>
      </c>
      <c r="G433" s="65"/>
      <c r="H433" s="65"/>
      <c r="I433" s="174"/>
      <c r="J433" s="65"/>
      <c r="K433" s="65"/>
      <c r="L433" s="63"/>
      <c r="M433" s="220"/>
      <c r="N433" s="44"/>
      <c r="O433" s="44"/>
      <c r="P433" s="44"/>
      <c r="Q433" s="44"/>
      <c r="R433" s="44"/>
      <c r="S433" s="44"/>
      <c r="T433" s="80"/>
      <c r="AT433" s="25" t="s">
        <v>172</v>
      </c>
      <c r="AU433" s="25" t="s">
        <v>100</v>
      </c>
    </row>
    <row r="434" spans="2:65" s="11" customFormat="1" ht="22.35" customHeight="1">
      <c r="B434" s="189"/>
      <c r="C434" s="190"/>
      <c r="D434" s="203" t="s">
        <v>84</v>
      </c>
      <c r="E434" s="204" t="s">
        <v>754</v>
      </c>
      <c r="F434" s="204" t="s">
        <v>1473</v>
      </c>
      <c r="G434" s="190"/>
      <c r="H434" s="190"/>
      <c r="I434" s="193"/>
      <c r="J434" s="205">
        <f>BK434</f>
        <v>0</v>
      </c>
      <c r="K434" s="190"/>
      <c r="L434" s="195"/>
      <c r="M434" s="196"/>
      <c r="N434" s="197"/>
      <c r="O434" s="197"/>
      <c r="P434" s="198">
        <f>SUM(P435:P494)</f>
        <v>0</v>
      </c>
      <c r="Q434" s="197"/>
      <c r="R434" s="198">
        <f>SUM(R435:R494)</f>
        <v>113.70793716</v>
      </c>
      <c r="S434" s="197"/>
      <c r="T434" s="199">
        <f>SUM(T435:T494)</f>
        <v>0</v>
      </c>
      <c r="AR434" s="200" t="s">
        <v>25</v>
      </c>
      <c r="AT434" s="201" t="s">
        <v>84</v>
      </c>
      <c r="AU434" s="201" t="s">
        <v>92</v>
      </c>
      <c r="AY434" s="200" t="s">
        <v>163</v>
      </c>
      <c r="BK434" s="202">
        <f>SUM(BK435:BK494)</f>
        <v>0</v>
      </c>
    </row>
    <row r="435" spans="2:65" s="1" customFormat="1" ht="22.5" customHeight="1">
      <c r="B435" s="43"/>
      <c r="C435" s="206" t="s">
        <v>1474</v>
      </c>
      <c r="D435" s="206" t="s">
        <v>166</v>
      </c>
      <c r="E435" s="207" t="s">
        <v>1475</v>
      </c>
      <c r="F435" s="208" t="s">
        <v>1476</v>
      </c>
      <c r="G435" s="209" t="s">
        <v>169</v>
      </c>
      <c r="H435" s="210">
        <v>56</v>
      </c>
      <c r="I435" s="211"/>
      <c r="J435" s="212">
        <f>ROUND(I435*H435,2)</f>
        <v>0</v>
      </c>
      <c r="K435" s="208" t="s">
        <v>50</v>
      </c>
      <c r="L435" s="63"/>
      <c r="M435" s="213" t="s">
        <v>50</v>
      </c>
      <c r="N435" s="214" t="s">
        <v>56</v>
      </c>
      <c r="O435" s="44"/>
      <c r="P435" s="215">
        <f>O435*H435</f>
        <v>0</v>
      </c>
      <c r="Q435" s="215">
        <v>0.78600000000000003</v>
      </c>
      <c r="R435" s="215">
        <f>Q435*H435</f>
        <v>44.016000000000005</v>
      </c>
      <c r="S435" s="215">
        <v>0</v>
      </c>
      <c r="T435" s="216">
        <f>S435*H435</f>
        <v>0</v>
      </c>
      <c r="AR435" s="25" t="s">
        <v>120</v>
      </c>
      <c r="AT435" s="25" t="s">
        <v>166</v>
      </c>
      <c r="AU435" s="25" t="s">
        <v>100</v>
      </c>
      <c r="AY435" s="25" t="s">
        <v>163</v>
      </c>
      <c r="BE435" s="217">
        <f>IF(N435="základní",J435,0)</f>
        <v>0</v>
      </c>
      <c r="BF435" s="217">
        <f>IF(N435="snížená",J435,0)</f>
        <v>0</v>
      </c>
      <c r="BG435" s="217">
        <f>IF(N435="zákl. přenesená",J435,0)</f>
        <v>0</v>
      </c>
      <c r="BH435" s="217">
        <f>IF(N435="sníž. přenesená",J435,0)</f>
        <v>0</v>
      </c>
      <c r="BI435" s="217">
        <f>IF(N435="nulová",J435,0)</f>
        <v>0</v>
      </c>
      <c r="BJ435" s="25" t="s">
        <v>25</v>
      </c>
      <c r="BK435" s="217">
        <f>ROUND(I435*H435,2)</f>
        <v>0</v>
      </c>
      <c r="BL435" s="25" t="s">
        <v>120</v>
      </c>
      <c r="BM435" s="25" t="s">
        <v>1477</v>
      </c>
    </row>
    <row r="436" spans="2:65" s="1" customFormat="1" ht="13.5">
      <c r="B436" s="43"/>
      <c r="C436" s="65"/>
      <c r="D436" s="218" t="s">
        <v>172</v>
      </c>
      <c r="E436" s="65"/>
      <c r="F436" s="219" t="s">
        <v>1478</v>
      </c>
      <c r="G436" s="65"/>
      <c r="H436" s="65"/>
      <c r="I436" s="174"/>
      <c r="J436" s="65"/>
      <c r="K436" s="65"/>
      <c r="L436" s="63"/>
      <c r="M436" s="220"/>
      <c r="N436" s="44"/>
      <c r="O436" s="44"/>
      <c r="P436" s="44"/>
      <c r="Q436" s="44"/>
      <c r="R436" s="44"/>
      <c r="S436" s="44"/>
      <c r="T436" s="80"/>
      <c r="AT436" s="25" t="s">
        <v>172</v>
      </c>
      <c r="AU436" s="25" t="s">
        <v>100</v>
      </c>
    </row>
    <row r="437" spans="2:65" s="12" customFormat="1" ht="13.5">
      <c r="B437" s="222"/>
      <c r="C437" s="223"/>
      <c r="D437" s="218" t="s">
        <v>176</v>
      </c>
      <c r="E437" s="224" t="s">
        <v>50</v>
      </c>
      <c r="F437" s="225" t="s">
        <v>1479</v>
      </c>
      <c r="G437" s="223"/>
      <c r="H437" s="226" t="s">
        <v>50</v>
      </c>
      <c r="I437" s="227"/>
      <c r="J437" s="223"/>
      <c r="K437" s="223"/>
      <c r="L437" s="228"/>
      <c r="M437" s="229"/>
      <c r="N437" s="230"/>
      <c r="O437" s="230"/>
      <c r="P437" s="230"/>
      <c r="Q437" s="230"/>
      <c r="R437" s="230"/>
      <c r="S437" s="230"/>
      <c r="T437" s="231"/>
      <c r="AT437" s="232" t="s">
        <v>176</v>
      </c>
      <c r="AU437" s="232" t="s">
        <v>100</v>
      </c>
      <c r="AV437" s="12" t="s">
        <v>25</v>
      </c>
      <c r="AW437" s="12" t="s">
        <v>48</v>
      </c>
      <c r="AX437" s="12" t="s">
        <v>85</v>
      </c>
      <c r="AY437" s="232" t="s">
        <v>163</v>
      </c>
    </row>
    <row r="438" spans="2:65" s="12" customFormat="1" ht="13.5">
      <c r="B438" s="222"/>
      <c r="C438" s="223"/>
      <c r="D438" s="218" t="s">
        <v>176</v>
      </c>
      <c r="E438" s="224" t="s">
        <v>50</v>
      </c>
      <c r="F438" s="225" t="s">
        <v>1480</v>
      </c>
      <c r="G438" s="223"/>
      <c r="H438" s="226" t="s">
        <v>50</v>
      </c>
      <c r="I438" s="227"/>
      <c r="J438" s="223"/>
      <c r="K438" s="223"/>
      <c r="L438" s="228"/>
      <c r="M438" s="229"/>
      <c r="N438" s="230"/>
      <c r="O438" s="230"/>
      <c r="P438" s="230"/>
      <c r="Q438" s="230"/>
      <c r="R438" s="230"/>
      <c r="S438" s="230"/>
      <c r="T438" s="231"/>
      <c r="AT438" s="232" t="s">
        <v>176</v>
      </c>
      <c r="AU438" s="232" t="s">
        <v>100</v>
      </c>
      <c r="AV438" s="12" t="s">
        <v>25</v>
      </c>
      <c r="AW438" s="12" t="s">
        <v>48</v>
      </c>
      <c r="AX438" s="12" t="s">
        <v>85</v>
      </c>
      <c r="AY438" s="232" t="s">
        <v>163</v>
      </c>
    </row>
    <row r="439" spans="2:65" s="13" customFormat="1" ht="13.5">
      <c r="B439" s="233"/>
      <c r="C439" s="234"/>
      <c r="D439" s="235" t="s">
        <v>176</v>
      </c>
      <c r="E439" s="236" t="s">
        <v>50</v>
      </c>
      <c r="F439" s="237" t="s">
        <v>1481</v>
      </c>
      <c r="G439" s="234"/>
      <c r="H439" s="238">
        <v>56</v>
      </c>
      <c r="I439" s="239"/>
      <c r="J439" s="234"/>
      <c r="K439" s="234"/>
      <c r="L439" s="240"/>
      <c r="M439" s="241"/>
      <c r="N439" s="242"/>
      <c r="O439" s="242"/>
      <c r="P439" s="242"/>
      <c r="Q439" s="242"/>
      <c r="R439" s="242"/>
      <c r="S439" s="242"/>
      <c r="T439" s="243"/>
      <c r="AT439" s="244" t="s">
        <v>176</v>
      </c>
      <c r="AU439" s="244" t="s">
        <v>100</v>
      </c>
      <c r="AV439" s="13" t="s">
        <v>92</v>
      </c>
      <c r="AW439" s="13" t="s">
        <v>48</v>
      </c>
      <c r="AX439" s="13" t="s">
        <v>25</v>
      </c>
      <c r="AY439" s="244" t="s">
        <v>163</v>
      </c>
    </row>
    <row r="440" spans="2:65" s="1" customFormat="1" ht="31.5" customHeight="1">
      <c r="B440" s="43"/>
      <c r="C440" s="206" t="s">
        <v>1482</v>
      </c>
      <c r="D440" s="206" t="s">
        <v>166</v>
      </c>
      <c r="E440" s="207" t="s">
        <v>1483</v>
      </c>
      <c r="F440" s="208" t="s">
        <v>1484</v>
      </c>
      <c r="G440" s="209" t="s">
        <v>287</v>
      </c>
      <c r="H440" s="210">
        <v>2</v>
      </c>
      <c r="I440" s="211"/>
      <c r="J440" s="212">
        <f>ROUND(I440*H440,2)</f>
        <v>0</v>
      </c>
      <c r="K440" s="208" t="s">
        <v>1031</v>
      </c>
      <c r="L440" s="63"/>
      <c r="M440" s="213" t="s">
        <v>50</v>
      </c>
      <c r="N440" s="214" t="s">
        <v>56</v>
      </c>
      <c r="O440" s="44"/>
      <c r="P440" s="215">
        <f>O440*H440</f>
        <v>0</v>
      </c>
      <c r="Q440" s="215">
        <v>3.2268599999999998</v>
      </c>
      <c r="R440" s="215">
        <f>Q440*H440</f>
        <v>6.4537199999999997</v>
      </c>
      <c r="S440" s="215">
        <v>0</v>
      </c>
      <c r="T440" s="216">
        <f>S440*H440</f>
        <v>0</v>
      </c>
      <c r="AR440" s="25" t="s">
        <v>120</v>
      </c>
      <c r="AT440" s="25" t="s">
        <v>166</v>
      </c>
      <c r="AU440" s="25" t="s">
        <v>100</v>
      </c>
      <c r="AY440" s="25" t="s">
        <v>163</v>
      </c>
      <c r="BE440" s="217">
        <f>IF(N440="základní",J440,0)</f>
        <v>0</v>
      </c>
      <c r="BF440" s="217">
        <f>IF(N440="snížená",J440,0)</f>
        <v>0</v>
      </c>
      <c r="BG440" s="217">
        <f>IF(N440="zákl. přenesená",J440,0)</f>
        <v>0</v>
      </c>
      <c r="BH440" s="217">
        <f>IF(N440="sníž. přenesená",J440,0)</f>
        <v>0</v>
      </c>
      <c r="BI440" s="217">
        <f>IF(N440="nulová",J440,0)</f>
        <v>0</v>
      </c>
      <c r="BJ440" s="25" t="s">
        <v>25</v>
      </c>
      <c r="BK440" s="217">
        <f>ROUND(I440*H440,2)</f>
        <v>0</v>
      </c>
      <c r="BL440" s="25" t="s">
        <v>120</v>
      </c>
      <c r="BM440" s="25" t="s">
        <v>1485</v>
      </c>
    </row>
    <row r="441" spans="2:65" s="1" customFormat="1" ht="27">
      <c r="B441" s="43"/>
      <c r="C441" s="65"/>
      <c r="D441" s="235" t="s">
        <v>172</v>
      </c>
      <c r="E441" s="65"/>
      <c r="F441" s="286" t="s">
        <v>1486</v>
      </c>
      <c r="G441" s="65"/>
      <c r="H441" s="65"/>
      <c r="I441" s="174"/>
      <c r="J441" s="65"/>
      <c r="K441" s="65"/>
      <c r="L441" s="63"/>
      <c r="M441" s="220"/>
      <c r="N441" s="44"/>
      <c r="O441" s="44"/>
      <c r="P441" s="44"/>
      <c r="Q441" s="44"/>
      <c r="R441" s="44"/>
      <c r="S441" s="44"/>
      <c r="T441" s="80"/>
      <c r="AT441" s="25" t="s">
        <v>172</v>
      </c>
      <c r="AU441" s="25" t="s">
        <v>100</v>
      </c>
    </row>
    <row r="442" spans="2:65" s="1" customFormat="1" ht="22.5" customHeight="1">
      <c r="B442" s="43"/>
      <c r="C442" s="206" t="s">
        <v>1487</v>
      </c>
      <c r="D442" s="206" t="s">
        <v>166</v>
      </c>
      <c r="E442" s="207" t="s">
        <v>1488</v>
      </c>
      <c r="F442" s="208" t="s">
        <v>1489</v>
      </c>
      <c r="G442" s="209" t="s">
        <v>287</v>
      </c>
      <c r="H442" s="210">
        <v>19</v>
      </c>
      <c r="I442" s="211"/>
      <c r="J442" s="212">
        <f>ROUND(I442*H442,2)</f>
        <v>0</v>
      </c>
      <c r="K442" s="208" t="s">
        <v>1031</v>
      </c>
      <c r="L442" s="63"/>
      <c r="M442" s="213" t="s">
        <v>50</v>
      </c>
      <c r="N442" s="214" t="s">
        <v>56</v>
      </c>
      <c r="O442" s="44"/>
      <c r="P442" s="215">
        <f>O442*H442</f>
        <v>0</v>
      </c>
      <c r="Q442" s="215">
        <v>9.1800000000000007E-3</v>
      </c>
      <c r="R442" s="215">
        <f>Q442*H442</f>
        <v>0.17442000000000002</v>
      </c>
      <c r="S442" s="215">
        <v>0</v>
      </c>
      <c r="T442" s="216">
        <f>S442*H442</f>
        <v>0</v>
      </c>
      <c r="AR442" s="25" t="s">
        <v>120</v>
      </c>
      <c r="AT442" s="25" t="s">
        <v>166</v>
      </c>
      <c r="AU442" s="25" t="s">
        <v>100</v>
      </c>
      <c r="AY442" s="25" t="s">
        <v>163</v>
      </c>
      <c r="BE442" s="217">
        <f>IF(N442="základní",J442,0)</f>
        <v>0</v>
      </c>
      <c r="BF442" s="217">
        <f>IF(N442="snížená",J442,0)</f>
        <v>0</v>
      </c>
      <c r="BG442" s="217">
        <f>IF(N442="zákl. přenesená",J442,0)</f>
        <v>0</v>
      </c>
      <c r="BH442" s="217">
        <f>IF(N442="sníž. přenesená",J442,0)</f>
        <v>0</v>
      </c>
      <c r="BI442" s="217">
        <f>IF(N442="nulová",J442,0)</f>
        <v>0</v>
      </c>
      <c r="BJ442" s="25" t="s">
        <v>25</v>
      </c>
      <c r="BK442" s="217">
        <f>ROUND(I442*H442,2)</f>
        <v>0</v>
      </c>
      <c r="BL442" s="25" t="s">
        <v>120</v>
      </c>
      <c r="BM442" s="25" t="s">
        <v>1490</v>
      </c>
    </row>
    <row r="443" spans="2:65" s="1" customFormat="1" ht="13.5">
      <c r="B443" s="43"/>
      <c r="C443" s="65"/>
      <c r="D443" s="235" t="s">
        <v>172</v>
      </c>
      <c r="E443" s="65"/>
      <c r="F443" s="286" t="s">
        <v>1489</v>
      </c>
      <c r="G443" s="65"/>
      <c r="H443" s="65"/>
      <c r="I443" s="174"/>
      <c r="J443" s="65"/>
      <c r="K443" s="65"/>
      <c r="L443" s="63"/>
      <c r="M443" s="220"/>
      <c r="N443" s="44"/>
      <c r="O443" s="44"/>
      <c r="P443" s="44"/>
      <c r="Q443" s="44"/>
      <c r="R443" s="44"/>
      <c r="S443" s="44"/>
      <c r="T443" s="80"/>
      <c r="AT443" s="25" t="s">
        <v>172</v>
      </c>
      <c r="AU443" s="25" t="s">
        <v>100</v>
      </c>
    </row>
    <row r="444" spans="2:65" s="1" customFormat="1" ht="22.5" customHeight="1">
      <c r="B444" s="43"/>
      <c r="C444" s="248" t="s">
        <v>1491</v>
      </c>
      <c r="D444" s="248" t="s">
        <v>239</v>
      </c>
      <c r="E444" s="249" t="s">
        <v>1492</v>
      </c>
      <c r="F444" s="250" t="s">
        <v>1493</v>
      </c>
      <c r="G444" s="251" t="s">
        <v>287</v>
      </c>
      <c r="H444" s="252">
        <v>9</v>
      </c>
      <c r="I444" s="253"/>
      <c r="J444" s="254">
        <f>ROUND(I444*H444,2)</f>
        <v>0</v>
      </c>
      <c r="K444" s="250" t="s">
        <v>1031</v>
      </c>
      <c r="L444" s="255"/>
      <c r="M444" s="256" t="s">
        <v>50</v>
      </c>
      <c r="N444" s="257" t="s">
        <v>56</v>
      </c>
      <c r="O444" s="44"/>
      <c r="P444" s="215">
        <f>O444*H444</f>
        <v>0</v>
      </c>
      <c r="Q444" s="215">
        <v>0.25</v>
      </c>
      <c r="R444" s="215">
        <f>Q444*H444</f>
        <v>2.25</v>
      </c>
      <c r="S444" s="215">
        <v>0</v>
      </c>
      <c r="T444" s="216">
        <f>S444*H444</f>
        <v>0</v>
      </c>
      <c r="AR444" s="25" t="s">
        <v>218</v>
      </c>
      <c r="AT444" s="25" t="s">
        <v>239</v>
      </c>
      <c r="AU444" s="25" t="s">
        <v>100</v>
      </c>
      <c r="AY444" s="25" t="s">
        <v>163</v>
      </c>
      <c r="BE444" s="217">
        <f>IF(N444="základní",J444,0)</f>
        <v>0</v>
      </c>
      <c r="BF444" s="217">
        <f>IF(N444="snížená",J444,0)</f>
        <v>0</v>
      </c>
      <c r="BG444" s="217">
        <f>IF(N444="zákl. přenesená",J444,0)</f>
        <v>0</v>
      </c>
      <c r="BH444" s="217">
        <f>IF(N444="sníž. přenesená",J444,0)</f>
        <v>0</v>
      </c>
      <c r="BI444" s="217">
        <f>IF(N444="nulová",J444,0)</f>
        <v>0</v>
      </c>
      <c r="BJ444" s="25" t="s">
        <v>25</v>
      </c>
      <c r="BK444" s="217">
        <f>ROUND(I444*H444,2)</f>
        <v>0</v>
      </c>
      <c r="BL444" s="25" t="s">
        <v>120</v>
      </c>
      <c r="BM444" s="25" t="s">
        <v>1494</v>
      </c>
    </row>
    <row r="445" spans="2:65" s="1" customFormat="1" ht="13.5">
      <c r="B445" s="43"/>
      <c r="C445" s="65"/>
      <c r="D445" s="235" t="s">
        <v>172</v>
      </c>
      <c r="E445" s="65"/>
      <c r="F445" s="286" t="s">
        <v>1495</v>
      </c>
      <c r="G445" s="65"/>
      <c r="H445" s="65"/>
      <c r="I445" s="174"/>
      <c r="J445" s="65"/>
      <c r="K445" s="65"/>
      <c r="L445" s="63"/>
      <c r="M445" s="220"/>
      <c r="N445" s="44"/>
      <c r="O445" s="44"/>
      <c r="P445" s="44"/>
      <c r="Q445" s="44"/>
      <c r="R445" s="44"/>
      <c r="S445" s="44"/>
      <c r="T445" s="80"/>
      <c r="AT445" s="25" t="s">
        <v>172</v>
      </c>
      <c r="AU445" s="25" t="s">
        <v>100</v>
      </c>
    </row>
    <row r="446" spans="2:65" s="1" customFormat="1" ht="22.5" customHeight="1">
      <c r="B446" s="43"/>
      <c r="C446" s="248" t="s">
        <v>346</v>
      </c>
      <c r="D446" s="248" t="s">
        <v>239</v>
      </c>
      <c r="E446" s="249" t="s">
        <v>1496</v>
      </c>
      <c r="F446" s="250" t="s">
        <v>1497</v>
      </c>
      <c r="G446" s="251" t="s">
        <v>287</v>
      </c>
      <c r="H446" s="252">
        <v>10</v>
      </c>
      <c r="I446" s="253"/>
      <c r="J446" s="254">
        <f>ROUND(I446*H446,2)</f>
        <v>0</v>
      </c>
      <c r="K446" s="250" t="s">
        <v>1031</v>
      </c>
      <c r="L446" s="255"/>
      <c r="M446" s="256" t="s">
        <v>50</v>
      </c>
      <c r="N446" s="257" t="s">
        <v>56</v>
      </c>
      <c r="O446" s="44"/>
      <c r="P446" s="215">
        <f>O446*H446</f>
        <v>0</v>
      </c>
      <c r="Q446" s="215">
        <v>0.5</v>
      </c>
      <c r="R446" s="215">
        <f>Q446*H446</f>
        <v>5</v>
      </c>
      <c r="S446" s="215">
        <v>0</v>
      </c>
      <c r="T446" s="216">
        <f>S446*H446</f>
        <v>0</v>
      </c>
      <c r="AR446" s="25" t="s">
        <v>218</v>
      </c>
      <c r="AT446" s="25" t="s">
        <v>239</v>
      </c>
      <c r="AU446" s="25" t="s">
        <v>100</v>
      </c>
      <c r="AY446" s="25" t="s">
        <v>163</v>
      </c>
      <c r="BE446" s="217">
        <f>IF(N446="základní",J446,0)</f>
        <v>0</v>
      </c>
      <c r="BF446" s="217">
        <f>IF(N446="snížená",J446,0)</f>
        <v>0</v>
      </c>
      <c r="BG446" s="217">
        <f>IF(N446="zákl. přenesená",J446,0)</f>
        <v>0</v>
      </c>
      <c r="BH446" s="217">
        <f>IF(N446="sníž. přenesená",J446,0)</f>
        <v>0</v>
      </c>
      <c r="BI446" s="217">
        <f>IF(N446="nulová",J446,0)</f>
        <v>0</v>
      </c>
      <c r="BJ446" s="25" t="s">
        <v>25</v>
      </c>
      <c r="BK446" s="217">
        <f>ROUND(I446*H446,2)</f>
        <v>0</v>
      </c>
      <c r="BL446" s="25" t="s">
        <v>120</v>
      </c>
      <c r="BM446" s="25" t="s">
        <v>1498</v>
      </c>
    </row>
    <row r="447" spans="2:65" s="1" customFormat="1" ht="13.5">
      <c r="B447" s="43"/>
      <c r="C447" s="65"/>
      <c r="D447" s="235" t="s">
        <v>172</v>
      </c>
      <c r="E447" s="65"/>
      <c r="F447" s="286" t="s">
        <v>1499</v>
      </c>
      <c r="G447" s="65"/>
      <c r="H447" s="65"/>
      <c r="I447" s="174"/>
      <c r="J447" s="65"/>
      <c r="K447" s="65"/>
      <c r="L447" s="63"/>
      <c r="M447" s="220"/>
      <c r="N447" s="44"/>
      <c r="O447" s="44"/>
      <c r="P447" s="44"/>
      <c r="Q447" s="44"/>
      <c r="R447" s="44"/>
      <c r="S447" s="44"/>
      <c r="T447" s="80"/>
      <c r="AT447" s="25" t="s">
        <v>172</v>
      </c>
      <c r="AU447" s="25" t="s">
        <v>100</v>
      </c>
    </row>
    <row r="448" spans="2:65" s="1" customFormat="1" ht="22.5" customHeight="1">
      <c r="B448" s="43"/>
      <c r="C448" s="206" t="s">
        <v>1500</v>
      </c>
      <c r="D448" s="206" t="s">
        <v>166</v>
      </c>
      <c r="E448" s="207" t="s">
        <v>1501</v>
      </c>
      <c r="F448" s="208" t="s">
        <v>1502</v>
      </c>
      <c r="G448" s="209" t="s">
        <v>287</v>
      </c>
      <c r="H448" s="210">
        <v>48</v>
      </c>
      <c r="I448" s="211"/>
      <c r="J448" s="212">
        <f>ROUND(I448*H448,2)</f>
        <v>0</v>
      </c>
      <c r="K448" s="208" t="s">
        <v>1031</v>
      </c>
      <c r="L448" s="63"/>
      <c r="M448" s="213" t="s">
        <v>50</v>
      </c>
      <c r="N448" s="214" t="s">
        <v>56</v>
      </c>
      <c r="O448" s="44"/>
      <c r="P448" s="215">
        <f>O448*H448</f>
        <v>0</v>
      </c>
      <c r="Q448" s="215">
        <v>1.1469999999999999E-2</v>
      </c>
      <c r="R448" s="215">
        <f>Q448*H448</f>
        <v>0.55055999999999994</v>
      </c>
      <c r="S448" s="215">
        <v>0</v>
      </c>
      <c r="T448" s="216">
        <f>S448*H448</f>
        <v>0</v>
      </c>
      <c r="AR448" s="25" t="s">
        <v>120</v>
      </c>
      <c r="AT448" s="25" t="s">
        <v>166</v>
      </c>
      <c r="AU448" s="25" t="s">
        <v>100</v>
      </c>
      <c r="AY448" s="25" t="s">
        <v>163</v>
      </c>
      <c r="BE448" s="217">
        <f>IF(N448="základní",J448,0)</f>
        <v>0</v>
      </c>
      <c r="BF448" s="217">
        <f>IF(N448="snížená",J448,0)</f>
        <v>0</v>
      </c>
      <c r="BG448" s="217">
        <f>IF(N448="zákl. přenesená",J448,0)</f>
        <v>0</v>
      </c>
      <c r="BH448" s="217">
        <f>IF(N448="sníž. přenesená",J448,0)</f>
        <v>0</v>
      </c>
      <c r="BI448" s="217">
        <f>IF(N448="nulová",J448,0)</f>
        <v>0</v>
      </c>
      <c r="BJ448" s="25" t="s">
        <v>25</v>
      </c>
      <c r="BK448" s="217">
        <f>ROUND(I448*H448,2)</f>
        <v>0</v>
      </c>
      <c r="BL448" s="25" t="s">
        <v>120</v>
      </c>
      <c r="BM448" s="25" t="s">
        <v>1503</v>
      </c>
    </row>
    <row r="449" spans="2:65" s="1" customFormat="1" ht="13.5">
      <c r="B449" s="43"/>
      <c r="C449" s="65"/>
      <c r="D449" s="235" t="s">
        <v>172</v>
      </c>
      <c r="E449" s="65"/>
      <c r="F449" s="286" t="s">
        <v>1502</v>
      </c>
      <c r="G449" s="65"/>
      <c r="H449" s="65"/>
      <c r="I449" s="174"/>
      <c r="J449" s="65"/>
      <c r="K449" s="65"/>
      <c r="L449" s="63"/>
      <c r="M449" s="220"/>
      <c r="N449" s="44"/>
      <c r="O449" s="44"/>
      <c r="P449" s="44"/>
      <c r="Q449" s="44"/>
      <c r="R449" s="44"/>
      <c r="S449" s="44"/>
      <c r="T449" s="80"/>
      <c r="AT449" s="25" t="s">
        <v>172</v>
      </c>
      <c r="AU449" s="25" t="s">
        <v>100</v>
      </c>
    </row>
    <row r="450" spans="2:65" s="1" customFormat="1" ht="22.5" customHeight="1">
      <c r="B450" s="43"/>
      <c r="C450" s="248" t="s">
        <v>381</v>
      </c>
      <c r="D450" s="248" t="s">
        <v>239</v>
      </c>
      <c r="E450" s="249" t="s">
        <v>1504</v>
      </c>
      <c r="F450" s="250" t="s">
        <v>1505</v>
      </c>
      <c r="G450" s="251" t="s">
        <v>287</v>
      </c>
      <c r="H450" s="252">
        <v>22</v>
      </c>
      <c r="I450" s="253"/>
      <c r="J450" s="254">
        <f>ROUND(I450*H450,2)</f>
        <v>0</v>
      </c>
      <c r="K450" s="250" t="s">
        <v>1031</v>
      </c>
      <c r="L450" s="255"/>
      <c r="M450" s="256" t="s">
        <v>50</v>
      </c>
      <c r="N450" s="257" t="s">
        <v>56</v>
      </c>
      <c r="O450" s="44"/>
      <c r="P450" s="215">
        <f>O450*H450</f>
        <v>0</v>
      </c>
      <c r="Q450" s="215">
        <v>0.44900000000000001</v>
      </c>
      <c r="R450" s="215">
        <f>Q450*H450</f>
        <v>9.8780000000000001</v>
      </c>
      <c r="S450" s="215">
        <v>0</v>
      </c>
      <c r="T450" s="216">
        <f>S450*H450</f>
        <v>0</v>
      </c>
      <c r="AR450" s="25" t="s">
        <v>218</v>
      </c>
      <c r="AT450" s="25" t="s">
        <v>239</v>
      </c>
      <c r="AU450" s="25" t="s">
        <v>100</v>
      </c>
      <c r="AY450" s="25" t="s">
        <v>163</v>
      </c>
      <c r="BE450" s="217">
        <f>IF(N450="základní",J450,0)</f>
        <v>0</v>
      </c>
      <c r="BF450" s="217">
        <f>IF(N450="snížená",J450,0)</f>
        <v>0</v>
      </c>
      <c r="BG450" s="217">
        <f>IF(N450="zákl. přenesená",J450,0)</f>
        <v>0</v>
      </c>
      <c r="BH450" s="217">
        <f>IF(N450="sníž. přenesená",J450,0)</f>
        <v>0</v>
      </c>
      <c r="BI450" s="217">
        <f>IF(N450="nulová",J450,0)</f>
        <v>0</v>
      </c>
      <c r="BJ450" s="25" t="s">
        <v>25</v>
      </c>
      <c r="BK450" s="217">
        <f>ROUND(I450*H450,2)</f>
        <v>0</v>
      </c>
      <c r="BL450" s="25" t="s">
        <v>120</v>
      </c>
      <c r="BM450" s="25" t="s">
        <v>1506</v>
      </c>
    </row>
    <row r="451" spans="2:65" s="1" customFormat="1" ht="27">
      <c r="B451" s="43"/>
      <c r="C451" s="65"/>
      <c r="D451" s="235" t="s">
        <v>172</v>
      </c>
      <c r="E451" s="65"/>
      <c r="F451" s="286" t="s">
        <v>1507</v>
      </c>
      <c r="G451" s="65"/>
      <c r="H451" s="65"/>
      <c r="I451" s="174"/>
      <c r="J451" s="65"/>
      <c r="K451" s="65"/>
      <c r="L451" s="63"/>
      <c r="M451" s="220"/>
      <c r="N451" s="44"/>
      <c r="O451" s="44"/>
      <c r="P451" s="44"/>
      <c r="Q451" s="44"/>
      <c r="R451" s="44"/>
      <c r="S451" s="44"/>
      <c r="T451" s="80"/>
      <c r="AT451" s="25" t="s">
        <v>172</v>
      </c>
      <c r="AU451" s="25" t="s">
        <v>100</v>
      </c>
    </row>
    <row r="452" spans="2:65" s="1" customFormat="1" ht="22.5" customHeight="1">
      <c r="B452" s="43"/>
      <c r="C452" s="248" t="s">
        <v>1508</v>
      </c>
      <c r="D452" s="248" t="s">
        <v>239</v>
      </c>
      <c r="E452" s="249" t="s">
        <v>1509</v>
      </c>
      <c r="F452" s="250" t="s">
        <v>1510</v>
      </c>
      <c r="G452" s="251" t="s">
        <v>287</v>
      </c>
      <c r="H452" s="252">
        <v>1</v>
      </c>
      <c r="I452" s="253"/>
      <c r="J452" s="254">
        <f>ROUND(I452*H452,2)</f>
        <v>0</v>
      </c>
      <c r="K452" s="250" t="s">
        <v>1031</v>
      </c>
      <c r="L452" s="255"/>
      <c r="M452" s="256" t="s">
        <v>50</v>
      </c>
      <c r="N452" s="257" t="s">
        <v>56</v>
      </c>
      <c r="O452" s="44"/>
      <c r="P452" s="215">
        <f>O452*H452</f>
        <v>0</v>
      </c>
      <c r="Q452" s="215">
        <v>0.58499999999999996</v>
      </c>
      <c r="R452" s="215">
        <f>Q452*H452</f>
        <v>0.58499999999999996</v>
      </c>
      <c r="S452" s="215">
        <v>0</v>
      </c>
      <c r="T452" s="216">
        <f>S452*H452</f>
        <v>0</v>
      </c>
      <c r="AR452" s="25" t="s">
        <v>218</v>
      </c>
      <c r="AT452" s="25" t="s">
        <v>239</v>
      </c>
      <c r="AU452" s="25" t="s">
        <v>100</v>
      </c>
      <c r="AY452" s="25" t="s">
        <v>163</v>
      </c>
      <c r="BE452" s="217">
        <f>IF(N452="základní",J452,0)</f>
        <v>0</v>
      </c>
      <c r="BF452" s="217">
        <f>IF(N452="snížená",J452,0)</f>
        <v>0</v>
      </c>
      <c r="BG452" s="217">
        <f>IF(N452="zákl. přenesená",J452,0)</f>
        <v>0</v>
      </c>
      <c r="BH452" s="217">
        <f>IF(N452="sníž. přenesená",J452,0)</f>
        <v>0</v>
      </c>
      <c r="BI452" s="217">
        <f>IF(N452="nulová",J452,0)</f>
        <v>0</v>
      </c>
      <c r="BJ452" s="25" t="s">
        <v>25</v>
      </c>
      <c r="BK452" s="217">
        <f>ROUND(I452*H452,2)</f>
        <v>0</v>
      </c>
      <c r="BL452" s="25" t="s">
        <v>120</v>
      </c>
      <c r="BM452" s="25" t="s">
        <v>1511</v>
      </c>
    </row>
    <row r="453" spans="2:65" s="1" customFormat="1" ht="13.5">
      <c r="B453" s="43"/>
      <c r="C453" s="65"/>
      <c r="D453" s="235" t="s">
        <v>172</v>
      </c>
      <c r="E453" s="65"/>
      <c r="F453" s="286" t="s">
        <v>1512</v>
      </c>
      <c r="G453" s="65"/>
      <c r="H453" s="65"/>
      <c r="I453" s="174"/>
      <c r="J453" s="65"/>
      <c r="K453" s="65"/>
      <c r="L453" s="63"/>
      <c r="M453" s="220"/>
      <c r="N453" s="44"/>
      <c r="O453" s="44"/>
      <c r="P453" s="44"/>
      <c r="Q453" s="44"/>
      <c r="R453" s="44"/>
      <c r="S453" s="44"/>
      <c r="T453" s="80"/>
      <c r="AT453" s="25" t="s">
        <v>172</v>
      </c>
      <c r="AU453" s="25" t="s">
        <v>100</v>
      </c>
    </row>
    <row r="454" spans="2:65" s="1" customFormat="1" ht="22.5" customHeight="1">
      <c r="B454" s="43"/>
      <c r="C454" s="248" t="s">
        <v>35</v>
      </c>
      <c r="D454" s="248" t="s">
        <v>239</v>
      </c>
      <c r="E454" s="249" t="s">
        <v>1513</v>
      </c>
      <c r="F454" s="250" t="s">
        <v>1514</v>
      </c>
      <c r="G454" s="251" t="s">
        <v>287</v>
      </c>
      <c r="H454" s="252">
        <v>4</v>
      </c>
      <c r="I454" s="253"/>
      <c r="J454" s="254">
        <f>ROUND(I454*H454,2)</f>
        <v>0</v>
      </c>
      <c r="K454" s="250" t="s">
        <v>1031</v>
      </c>
      <c r="L454" s="255"/>
      <c r="M454" s="256" t="s">
        <v>50</v>
      </c>
      <c r="N454" s="257" t="s">
        <v>56</v>
      </c>
      <c r="O454" s="44"/>
      <c r="P454" s="215">
        <f>O454*H454</f>
        <v>0</v>
      </c>
      <c r="Q454" s="215">
        <v>0.04</v>
      </c>
      <c r="R454" s="215">
        <f>Q454*H454</f>
        <v>0.16</v>
      </c>
      <c r="S454" s="215">
        <v>0</v>
      </c>
      <c r="T454" s="216">
        <f>S454*H454</f>
        <v>0</v>
      </c>
      <c r="AR454" s="25" t="s">
        <v>218</v>
      </c>
      <c r="AT454" s="25" t="s">
        <v>239</v>
      </c>
      <c r="AU454" s="25" t="s">
        <v>100</v>
      </c>
      <c r="AY454" s="25" t="s">
        <v>163</v>
      </c>
      <c r="BE454" s="217">
        <f>IF(N454="základní",J454,0)</f>
        <v>0</v>
      </c>
      <c r="BF454" s="217">
        <f>IF(N454="snížená",J454,0)</f>
        <v>0</v>
      </c>
      <c r="BG454" s="217">
        <f>IF(N454="zákl. přenesená",J454,0)</f>
        <v>0</v>
      </c>
      <c r="BH454" s="217">
        <f>IF(N454="sníž. přenesená",J454,0)</f>
        <v>0</v>
      </c>
      <c r="BI454" s="217">
        <f>IF(N454="nulová",J454,0)</f>
        <v>0</v>
      </c>
      <c r="BJ454" s="25" t="s">
        <v>25</v>
      </c>
      <c r="BK454" s="217">
        <f>ROUND(I454*H454,2)</f>
        <v>0</v>
      </c>
      <c r="BL454" s="25" t="s">
        <v>120</v>
      </c>
      <c r="BM454" s="25" t="s">
        <v>1515</v>
      </c>
    </row>
    <row r="455" spans="2:65" s="1" customFormat="1" ht="13.5">
      <c r="B455" s="43"/>
      <c r="C455" s="65"/>
      <c r="D455" s="235" t="s">
        <v>172</v>
      </c>
      <c r="E455" s="65"/>
      <c r="F455" s="286" t="s">
        <v>1516</v>
      </c>
      <c r="G455" s="65"/>
      <c r="H455" s="65"/>
      <c r="I455" s="174"/>
      <c r="J455" s="65"/>
      <c r="K455" s="65"/>
      <c r="L455" s="63"/>
      <c r="M455" s="220"/>
      <c r="N455" s="44"/>
      <c r="O455" s="44"/>
      <c r="P455" s="44"/>
      <c r="Q455" s="44"/>
      <c r="R455" s="44"/>
      <c r="S455" s="44"/>
      <c r="T455" s="80"/>
      <c r="AT455" s="25" t="s">
        <v>172</v>
      </c>
      <c r="AU455" s="25" t="s">
        <v>100</v>
      </c>
    </row>
    <row r="456" spans="2:65" s="1" customFormat="1" ht="22.5" customHeight="1">
      <c r="B456" s="43"/>
      <c r="C456" s="248" t="s">
        <v>1517</v>
      </c>
      <c r="D456" s="248" t="s">
        <v>239</v>
      </c>
      <c r="E456" s="249" t="s">
        <v>1518</v>
      </c>
      <c r="F456" s="250" t="s">
        <v>1519</v>
      </c>
      <c r="G456" s="251" t="s">
        <v>287</v>
      </c>
      <c r="H456" s="252">
        <v>9</v>
      </c>
      <c r="I456" s="253"/>
      <c r="J456" s="254">
        <f>ROUND(I456*H456,2)</f>
        <v>0</v>
      </c>
      <c r="K456" s="250" t="s">
        <v>1031</v>
      </c>
      <c r="L456" s="255"/>
      <c r="M456" s="256" t="s">
        <v>50</v>
      </c>
      <c r="N456" s="257" t="s">
        <v>56</v>
      </c>
      <c r="O456" s="44"/>
      <c r="P456" s="215">
        <f>O456*H456</f>
        <v>0</v>
      </c>
      <c r="Q456" s="215">
        <v>5.3999999999999999E-2</v>
      </c>
      <c r="R456" s="215">
        <f>Q456*H456</f>
        <v>0.48599999999999999</v>
      </c>
      <c r="S456" s="215">
        <v>0</v>
      </c>
      <c r="T456" s="216">
        <f>S456*H456</f>
        <v>0</v>
      </c>
      <c r="AR456" s="25" t="s">
        <v>218</v>
      </c>
      <c r="AT456" s="25" t="s">
        <v>239</v>
      </c>
      <c r="AU456" s="25" t="s">
        <v>100</v>
      </c>
      <c r="AY456" s="25" t="s">
        <v>163</v>
      </c>
      <c r="BE456" s="217">
        <f>IF(N456="základní",J456,0)</f>
        <v>0</v>
      </c>
      <c r="BF456" s="217">
        <f>IF(N456="snížená",J456,0)</f>
        <v>0</v>
      </c>
      <c r="BG456" s="217">
        <f>IF(N456="zákl. přenesená",J456,0)</f>
        <v>0</v>
      </c>
      <c r="BH456" s="217">
        <f>IF(N456="sníž. přenesená",J456,0)</f>
        <v>0</v>
      </c>
      <c r="BI456" s="217">
        <f>IF(N456="nulová",J456,0)</f>
        <v>0</v>
      </c>
      <c r="BJ456" s="25" t="s">
        <v>25</v>
      </c>
      <c r="BK456" s="217">
        <f>ROUND(I456*H456,2)</f>
        <v>0</v>
      </c>
      <c r="BL456" s="25" t="s">
        <v>120</v>
      </c>
      <c r="BM456" s="25" t="s">
        <v>1520</v>
      </c>
    </row>
    <row r="457" spans="2:65" s="1" customFormat="1" ht="13.5">
      <c r="B457" s="43"/>
      <c r="C457" s="65"/>
      <c r="D457" s="235" t="s">
        <v>172</v>
      </c>
      <c r="E457" s="65"/>
      <c r="F457" s="286" t="s">
        <v>1521</v>
      </c>
      <c r="G457" s="65"/>
      <c r="H457" s="65"/>
      <c r="I457" s="174"/>
      <c r="J457" s="65"/>
      <c r="K457" s="65"/>
      <c r="L457" s="63"/>
      <c r="M457" s="220"/>
      <c r="N457" s="44"/>
      <c r="O457" s="44"/>
      <c r="P457" s="44"/>
      <c r="Q457" s="44"/>
      <c r="R457" s="44"/>
      <c r="S457" s="44"/>
      <c r="T457" s="80"/>
      <c r="AT457" s="25" t="s">
        <v>172</v>
      </c>
      <c r="AU457" s="25" t="s">
        <v>100</v>
      </c>
    </row>
    <row r="458" spans="2:65" s="1" customFormat="1" ht="22.5" customHeight="1">
      <c r="B458" s="43"/>
      <c r="C458" s="248" t="s">
        <v>1522</v>
      </c>
      <c r="D458" s="248" t="s">
        <v>239</v>
      </c>
      <c r="E458" s="249" t="s">
        <v>1523</v>
      </c>
      <c r="F458" s="250" t="s">
        <v>1524</v>
      </c>
      <c r="G458" s="251" t="s">
        <v>287</v>
      </c>
      <c r="H458" s="252">
        <v>11</v>
      </c>
      <c r="I458" s="253"/>
      <c r="J458" s="254">
        <f>ROUND(I458*H458,2)</f>
        <v>0</v>
      </c>
      <c r="K458" s="250" t="s">
        <v>1031</v>
      </c>
      <c r="L458" s="255"/>
      <c r="M458" s="256" t="s">
        <v>50</v>
      </c>
      <c r="N458" s="257" t="s">
        <v>56</v>
      </c>
      <c r="O458" s="44"/>
      <c r="P458" s="215">
        <f>O458*H458</f>
        <v>0</v>
      </c>
      <c r="Q458" s="215">
        <v>6.8000000000000005E-2</v>
      </c>
      <c r="R458" s="215">
        <f>Q458*H458</f>
        <v>0.748</v>
      </c>
      <c r="S458" s="215">
        <v>0</v>
      </c>
      <c r="T458" s="216">
        <f>S458*H458</f>
        <v>0</v>
      </c>
      <c r="AR458" s="25" t="s">
        <v>218</v>
      </c>
      <c r="AT458" s="25" t="s">
        <v>239</v>
      </c>
      <c r="AU458" s="25" t="s">
        <v>100</v>
      </c>
      <c r="AY458" s="25" t="s">
        <v>163</v>
      </c>
      <c r="BE458" s="217">
        <f>IF(N458="základní",J458,0)</f>
        <v>0</v>
      </c>
      <c r="BF458" s="217">
        <f>IF(N458="snížená",J458,0)</f>
        <v>0</v>
      </c>
      <c r="BG458" s="217">
        <f>IF(N458="zákl. přenesená",J458,0)</f>
        <v>0</v>
      </c>
      <c r="BH458" s="217">
        <f>IF(N458="sníž. přenesená",J458,0)</f>
        <v>0</v>
      </c>
      <c r="BI458" s="217">
        <f>IF(N458="nulová",J458,0)</f>
        <v>0</v>
      </c>
      <c r="BJ458" s="25" t="s">
        <v>25</v>
      </c>
      <c r="BK458" s="217">
        <f>ROUND(I458*H458,2)</f>
        <v>0</v>
      </c>
      <c r="BL458" s="25" t="s">
        <v>120</v>
      </c>
      <c r="BM458" s="25" t="s">
        <v>1525</v>
      </c>
    </row>
    <row r="459" spans="2:65" s="1" customFormat="1" ht="13.5">
      <c r="B459" s="43"/>
      <c r="C459" s="65"/>
      <c r="D459" s="235" t="s">
        <v>172</v>
      </c>
      <c r="E459" s="65"/>
      <c r="F459" s="286" t="s">
        <v>1526</v>
      </c>
      <c r="G459" s="65"/>
      <c r="H459" s="65"/>
      <c r="I459" s="174"/>
      <c r="J459" s="65"/>
      <c r="K459" s="65"/>
      <c r="L459" s="63"/>
      <c r="M459" s="220"/>
      <c r="N459" s="44"/>
      <c r="O459" s="44"/>
      <c r="P459" s="44"/>
      <c r="Q459" s="44"/>
      <c r="R459" s="44"/>
      <c r="S459" s="44"/>
      <c r="T459" s="80"/>
      <c r="AT459" s="25" t="s">
        <v>172</v>
      </c>
      <c r="AU459" s="25" t="s">
        <v>100</v>
      </c>
    </row>
    <row r="460" spans="2:65" s="1" customFormat="1" ht="22.5" customHeight="1">
      <c r="B460" s="43"/>
      <c r="C460" s="248" t="s">
        <v>1527</v>
      </c>
      <c r="D460" s="248" t="s">
        <v>239</v>
      </c>
      <c r="E460" s="249" t="s">
        <v>1528</v>
      </c>
      <c r="F460" s="250" t="s">
        <v>1529</v>
      </c>
      <c r="G460" s="251" t="s">
        <v>287</v>
      </c>
      <c r="H460" s="252">
        <v>1</v>
      </c>
      <c r="I460" s="253"/>
      <c r="J460" s="254">
        <f>ROUND(I460*H460,2)</f>
        <v>0</v>
      </c>
      <c r="K460" s="250" t="s">
        <v>50</v>
      </c>
      <c r="L460" s="255"/>
      <c r="M460" s="256" t="s">
        <v>50</v>
      </c>
      <c r="N460" s="257" t="s">
        <v>56</v>
      </c>
      <c r="O460" s="44"/>
      <c r="P460" s="215">
        <f>O460*H460</f>
        <v>0</v>
      </c>
      <c r="Q460" s="215">
        <v>6.8000000000000005E-2</v>
      </c>
      <c r="R460" s="215">
        <f>Q460*H460</f>
        <v>6.8000000000000005E-2</v>
      </c>
      <c r="S460" s="215">
        <v>0</v>
      </c>
      <c r="T460" s="216">
        <f>S460*H460</f>
        <v>0</v>
      </c>
      <c r="AR460" s="25" t="s">
        <v>218</v>
      </c>
      <c r="AT460" s="25" t="s">
        <v>239</v>
      </c>
      <c r="AU460" s="25" t="s">
        <v>100</v>
      </c>
      <c r="AY460" s="25" t="s">
        <v>163</v>
      </c>
      <c r="BE460" s="217">
        <f>IF(N460="základní",J460,0)</f>
        <v>0</v>
      </c>
      <c r="BF460" s="217">
        <f>IF(N460="snížená",J460,0)</f>
        <v>0</v>
      </c>
      <c r="BG460" s="217">
        <f>IF(N460="zákl. přenesená",J460,0)</f>
        <v>0</v>
      </c>
      <c r="BH460" s="217">
        <f>IF(N460="sníž. přenesená",J460,0)</f>
        <v>0</v>
      </c>
      <c r="BI460" s="217">
        <f>IF(N460="nulová",J460,0)</f>
        <v>0</v>
      </c>
      <c r="BJ460" s="25" t="s">
        <v>25</v>
      </c>
      <c r="BK460" s="217">
        <f>ROUND(I460*H460,2)</f>
        <v>0</v>
      </c>
      <c r="BL460" s="25" t="s">
        <v>120</v>
      </c>
      <c r="BM460" s="25" t="s">
        <v>1530</v>
      </c>
    </row>
    <row r="461" spans="2:65" s="1" customFormat="1" ht="27">
      <c r="B461" s="43"/>
      <c r="C461" s="65"/>
      <c r="D461" s="235" t="s">
        <v>172</v>
      </c>
      <c r="E461" s="65"/>
      <c r="F461" s="286" t="s">
        <v>1531</v>
      </c>
      <c r="G461" s="65"/>
      <c r="H461" s="65"/>
      <c r="I461" s="174"/>
      <c r="J461" s="65"/>
      <c r="K461" s="65"/>
      <c r="L461" s="63"/>
      <c r="M461" s="220"/>
      <c r="N461" s="44"/>
      <c r="O461" s="44"/>
      <c r="P461" s="44"/>
      <c r="Q461" s="44"/>
      <c r="R461" s="44"/>
      <c r="S461" s="44"/>
      <c r="T461" s="80"/>
      <c r="AT461" s="25" t="s">
        <v>172</v>
      </c>
      <c r="AU461" s="25" t="s">
        <v>100</v>
      </c>
    </row>
    <row r="462" spans="2:65" s="1" customFormat="1" ht="22.5" customHeight="1">
      <c r="B462" s="43"/>
      <c r="C462" s="206" t="s">
        <v>1532</v>
      </c>
      <c r="D462" s="206" t="s">
        <v>166</v>
      </c>
      <c r="E462" s="207" t="s">
        <v>1533</v>
      </c>
      <c r="F462" s="208" t="s">
        <v>1534</v>
      </c>
      <c r="G462" s="209" t="s">
        <v>287</v>
      </c>
      <c r="H462" s="210">
        <v>23</v>
      </c>
      <c r="I462" s="211"/>
      <c r="J462" s="212">
        <f>ROUND(I462*H462,2)</f>
        <v>0</v>
      </c>
      <c r="K462" s="208" t="s">
        <v>1031</v>
      </c>
      <c r="L462" s="63"/>
      <c r="M462" s="213" t="s">
        <v>50</v>
      </c>
      <c r="N462" s="214" t="s">
        <v>56</v>
      </c>
      <c r="O462" s="44"/>
      <c r="P462" s="215">
        <f>O462*H462</f>
        <v>0</v>
      </c>
      <c r="Q462" s="215">
        <v>2.7529999999999999E-2</v>
      </c>
      <c r="R462" s="215">
        <f>Q462*H462</f>
        <v>0.63318999999999992</v>
      </c>
      <c r="S462" s="215">
        <v>0</v>
      </c>
      <c r="T462" s="216">
        <f>S462*H462</f>
        <v>0</v>
      </c>
      <c r="AR462" s="25" t="s">
        <v>120</v>
      </c>
      <c r="AT462" s="25" t="s">
        <v>166</v>
      </c>
      <c r="AU462" s="25" t="s">
        <v>100</v>
      </c>
      <c r="AY462" s="25" t="s">
        <v>163</v>
      </c>
      <c r="BE462" s="217">
        <f>IF(N462="základní",J462,0)</f>
        <v>0</v>
      </c>
      <c r="BF462" s="217">
        <f>IF(N462="snížená",J462,0)</f>
        <v>0</v>
      </c>
      <c r="BG462" s="217">
        <f>IF(N462="zákl. přenesená",J462,0)</f>
        <v>0</v>
      </c>
      <c r="BH462" s="217">
        <f>IF(N462="sníž. přenesená",J462,0)</f>
        <v>0</v>
      </c>
      <c r="BI462" s="217">
        <f>IF(N462="nulová",J462,0)</f>
        <v>0</v>
      </c>
      <c r="BJ462" s="25" t="s">
        <v>25</v>
      </c>
      <c r="BK462" s="217">
        <f>ROUND(I462*H462,2)</f>
        <v>0</v>
      </c>
      <c r="BL462" s="25" t="s">
        <v>120</v>
      </c>
      <c r="BM462" s="25" t="s">
        <v>1535</v>
      </c>
    </row>
    <row r="463" spans="2:65" s="1" customFormat="1" ht="13.5">
      <c r="B463" s="43"/>
      <c r="C463" s="65"/>
      <c r="D463" s="235" t="s">
        <v>172</v>
      </c>
      <c r="E463" s="65"/>
      <c r="F463" s="286" t="s">
        <v>1534</v>
      </c>
      <c r="G463" s="65"/>
      <c r="H463" s="65"/>
      <c r="I463" s="174"/>
      <c r="J463" s="65"/>
      <c r="K463" s="65"/>
      <c r="L463" s="63"/>
      <c r="M463" s="220"/>
      <c r="N463" s="44"/>
      <c r="O463" s="44"/>
      <c r="P463" s="44"/>
      <c r="Q463" s="44"/>
      <c r="R463" s="44"/>
      <c r="S463" s="44"/>
      <c r="T463" s="80"/>
      <c r="AT463" s="25" t="s">
        <v>172</v>
      </c>
      <c r="AU463" s="25" t="s">
        <v>100</v>
      </c>
    </row>
    <row r="464" spans="2:65" s="1" customFormat="1" ht="22.5" customHeight="1">
      <c r="B464" s="43"/>
      <c r="C464" s="248" t="s">
        <v>396</v>
      </c>
      <c r="D464" s="248" t="s">
        <v>239</v>
      </c>
      <c r="E464" s="249" t="s">
        <v>1536</v>
      </c>
      <c r="F464" s="250" t="s">
        <v>1537</v>
      </c>
      <c r="G464" s="251" t="s">
        <v>287</v>
      </c>
      <c r="H464" s="252">
        <v>14</v>
      </c>
      <c r="I464" s="253"/>
      <c r="J464" s="254">
        <f>ROUND(I464*H464,2)</f>
        <v>0</v>
      </c>
      <c r="K464" s="250" t="s">
        <v>1031</v>
      </c>
      <c r="L464" s="255"/>
      <c r="M464" s="256" t="s">
        <v>50</v>
      </c>
      <c r="N464" s="257" t="s">
        <v>56</v>
      </c>
      <c r="O464" s="44"/>
      <c r="P464" s="215">
        <f>O464*H464</f>
        <v>0</v>
      </c>
      <c r="Q464" s="215">
        <v>1.6</v>
      </c>
      <c r="R464" s="215">
        <f>Q464*H464</f>
        <v>22.400000000000002</v>
      </c>
      <c r="S464" s="215">
        <v>0</v>
      </c>
      <c r="T464" s="216">
        <f>S464*H464</f>
        <v>0</v>
      </c>
      <c r="AR464" s="25" t="s">
        <v>218</v>
      </c>
      <c r="AT464" s="25" t="s">
        <v>239</v>
      </c>
      <c r="AU464" s="25" t="s">
        <v>100</v>
      </c>
      <c r="AY464" s="25" t="s">
        <v>163</v>
      </c>
      <c r="BE464" s="217">
        <f>IF(N464="základní",J464,0)</f>
        <v>0</v>
      </c>
      <c r="BF464" s="217">
        <f>IF(N464="snížená",J464,0)</f>
        <v>0</v>
      </c>
      <c r="BG464" s="217">
        <f>IF(N464="zákl. přenesená",J464,0)</f>
        <v>0</v>
      </c>
      <c r="BH464" s="217">
        <f>IF(N464="sníž. přenesená",J464,0)</f>
        <v>0</v>
      </c>
      <c r="BI464" s="217">
        <f>IF(N464="nulová",J464,0)</f>
        <v>0</v>
      </c>
      <c r="BJ464" s="25" t="s">
        <v>25</v>
      </c>
      <c r="BK464" s="217">
        <f>ROUND(I464*H464,2)</f>
        <v>0</v>
      </c>
      <c r="BL464" s="25" t="s">
        <v>120</v>
      </c>
      <c r="BM464" s="25" t="s">
        <v>1538</v>
      </c>
    </row>
    <row r="465" spans="2:65" s="1" customFormat="1" ht="13.5">
      <c r="B465" s="43"/>
      <c r="C465" s="65"/>
      <c r="D465" s="235" t="s">
        <v>172</v>
      </c>
      <c r="E465" s="65"/>
      <c r="F465" s="286" t="s">
        <v>1539</v>
      </c>
      <c r="G465" s="65"/>
      <c r="H465" s="65"/>
      <c r="I465" s="174"/>
      <c r="J465" s="65"/>
      <c r="K465" s="65"/>
      <c r="L465" s="63"/>
      <c r="M465" s="220"/>
      <c r="N465" s="44"/>
      <c r="O465" s="44"/>
      <c r="P465" s="44"/>
      <c r="Q465" s="44"/>
      <c r="R465" s="44"/>
      <c r="S465" s="44"/>
      <c r="T465" s="80"/>
      <c r="AT465" s="25" t="s">
        <v>172</v>
      </c>
      <c r="AU465" s="25" t="s">
        <v>100</v>
      </c>
    </row>
    <row r="466" spans="2:65" s="1" customFormat="1" ht="22.5" customHeight="1">
      <c r="B466" s="43"/>
      <c r="C466" s="248" t="s">
        <v>890</v>
      </c>
      <c r="D466" s="248" t="s">
        <v>239</v>
      </c>
      <c r="E466" s="249" t="s">
        <v>1540</v>
      </c>
      <c r="F466" s="250" t="s">
        <v>1541</v>
      </c>
      <c r="G466" s="251" t="s">
        <v>287</v>
      </c>
      <c r="H466" s="252">
        <v>7</v>
      </c>
      <c r="I466" s="253"/>
      <c r="J466" s="254">
        <f>ROUND(I466*H466,2)</f>
        <v>0</v>
      </c>
      <c r="K466" s="250" t="s">
        <v>1031</v>
      </c>
      <c r="L466" s="255"/>
      <c r="M466" s="256" t="s">
        <v>50</v>
      </c>
      <c r="N466" s="257" t="s">
        <v>56</v>
      </c>
      <c r="O466" s="44"/>
      <c r="P466" s="215">
        <f>O466*H466</f>
        <v>0</v>
      </c>
      <c r="Q466" s="215">
        <v>1.87</v>
      </c>
      <c r="R466" s="215">
        <f>Q466*H466</f>
        <v>13.09</v>
      </c>
      <c r="S466" s="215">
        <v>0</v>
      </c>
      <c r="T466" s="216">
        <f>S466*H466</f>
        <v>0</v>
      </c>
      <c r="AR466" s="25" t="s">
        <v>218</v>
      </c>
      <c r="AT466" s="25" t="s">
        <v>239</v>
      </c>
      <c r="AU466" s="25" t="s">
        <v>100</v>
      </c>
      <c r="AY466" s="25" t="s">
        <v>163</v>
      </c>
      <c r="BE466" s="217">
        <f>IF(N466="základní",J466,0)</f>
        <v>0</v>
      </c>
      <c r="BF466" s="217">
        <f>IF(N466="snížená",J466,0)</f>
        <v>0</v>
      </c>
      <c r="BG466" s="217">
        <f>IF(N466="zákl. přenesená",J466,0)</f>
        <v>0</v>
      </c>
      <c r="BH466" s="217">
        <f>IF(N466="sníž. přenesená",J466,0)</f>
        <v>0</v>
      </c>
      <c r="BI466" s="217">
        <f>IF(N466="nulová",J466,0)</f>
        <v>0</v>
      </c>
      <c r="BJ466" s="25" t="s">
        <v>25</v>
      </c>
      <c r="BK466" s="217">
        <f>ROUND(I466*H466,2)</f>
        <v>0</v>
      </c>
      <c r="BL466" s="25" t="s">
        <v>120</v>
      </c>
      <c r="BM466" s="25" t="s">
        <v>1542</v>
      </c>
    </row>
    <row r="467" spans="2:65" s="1" customFormat="1" ht="13.5">
      <c r="B467" s="43"/>
      <c r="C467" s="65"/>
      <c r="D467" s="235" t="s">
        <v>172</v>
      </c>
      <c r="E467" s="65"/>
      <c r="F467" s="286" t="s">
        <v>1543</v>
      </c>
      <c r="G467" s="65"/>
      <c r="H467" s="65"/>
      <c r="I467" s="174"/>
      <c r="J467" s="65"/>
      <c r="K467" s="65"/>
      <c r="L467" s="63"/>
      <c r="M467" s="220"/>
      <c r="N467" s="44"/>
      <c r="O467" s="44"/>
      <c r="P467" s="44"/>
      <c r="Q467" s="44"/>
      <c r="R467" s="44"/>
      <c r="S467" s="44"/>
      <c r="T467" s="80"/>
      <c r="AT467" s="25" t="s">
        <v>172</v>
      </c>
      <c r="AU467" s="25" t="s">
        <v>100</v>
      </c>
    </row>
    <row r="468" spans="2:65" s="1" customFormat="1" ht="22.5" customHeight="1">
      <c r="B468" s="43"/>
      <c r="C468" s="248" t="s">
        <v>1544</v>
      </c>
      <c r="D468" s="248" t="s">
        <v>239</v>
      </c>
      <c r="E468" s="249" t="s">
        <v>1545</v>
      </c>
      <c r="F468" s="250" t="s">
        <v>1546</v>
      </c>
      <c r="G468" s="251" t="s">
        <v>287</v>
      </c>
      <c r="H468" s="252">
        <v>2</v>
      </c>
      <c r="I468" s="253"/>
      <c r="J468" s="254">
        <f>ROUND(I468*H468,2)</f>
        <v>0</v>
      </c>
      <c r="K468" s="250" t="s">
        <v>1031</v>
      </c>
      <c r="L468" s="255"/>
      <c r="M468" s="256" t="s">
        <v>50</v>
      </c>
      <c r="N468" s="257" t="s">
        <v>56</v>
      </c>
      <c r="O468" s="44"/>
      <c r="P468" s="215">
        <f>O468*H468</f>
        <v>0</v>
      </c>
      <c r="Q468" s="215">
        <v>2.1</v>
      </c>
      <c r="R468" s="215">
        <f>Q468*H468</f>
        <v>4.2</v>
      </c>
      <c r="S468" s="215">
        <v>0</v>
      </c>
      <c r="T468" s="216">
        <f>S468*H468</f>
        <v>0</v>
      </c>
      <c r="AR468" s="25" t="s">
        <v>218</v>
      </c>
      <c r="AT468" s="25" t="s">
        <v>239</v>
      </c>
      <c r="AU468" s="25" t="s">
        <v>100</v>
      </c>
      <c r="AY468" s="25" t="s">
        <v>163</v>
      </c>
      <c r="BE468" s="217">
        <f>IF(N468="základní",J468,0)</f>
        <v>0</v>
      </c>
      <c r="BF468" s="217">
        <f>IF(N468="snížená",J468,0)</f>
        <v>0</v>
      </c>
      <c r="BG468" s="217">
        <f>IF(N468="zákl. přenesená",J468,0)</f>
        <v>0</v>
      </c>
      <c r="BH468" s="217">
        <f>IF(N468="sníž. přenesená",J468,0)</f>
        <v>0</v>
      </c>
      <c r="BI468" s="217">
        <f>IF(N468="nulová",J468,0)</f>
        <v>0</v>
      </c>
      <c r="BJ468" s="25" t="s">
        <v>25</v>
      </c>
      <c r="BK468" s="217">
        <f>ROUND(I468*H468,2)</f>
        <v>0</v>
      </c>
      <c r="BL468" s="25" t="s">
        <v>120</v>
      </c>
      <c r="BM468" s="25" t="s">
        <v>1547</v>
      </c>
    </row>
    <row r="469" spans="2:65" s="1" customFormat="1" ht="13.5">
      <c r="B469" s="43"/>
      <c r="C469" s="65"/>
      <c r="D469" s="235" t="s">
        <v>172</v>
      </c>
      <c r="E469" s="65"/>
      <c r="F469" s="286" t="s">
        <v>1548</v>
      </c>
      <c r="G469" s="65"/>
      <c r="H469" s="65"/>
      <c r="I469" s="174"/>
      <c r="J469" s="65"/>
      <c r="K469" s="65"/>
      <c r="L469" s="63"/>
      <c r="M469" s="220"/>
      <c r="N469" s="44"/>
      <c r="O469" s="44"/>
      <c r="P469" s="44"/>
      <c r="Q469" s="44"/>
      <c r="R469" s="44"/>
      <c r="S469" s="44"/>
      <c r="T469" s="80"/>
      <c r="AT469" s="25" t="s">
        <v>172</v>
      </c>
      <c r="AU469" s="25" t="s">
        <v>100</v>
      </c>
    </row>
    <row r="470" spans="2:65" s="1" customFormat="1" ht="22.5" customHeight="1">
      <c r="B470" s="43"/>
      <c r="C470" s="248" t="s">
        <v>1549</v>
      </c>
      <c r="D470" s="248" t="s">
        <v>239</v>
      </c>
      <c r="E470" s="249" t="s">
        <v>1550</v>
      </c>
      <c r="F470" s="250" t="s">
        <v>1551</v>
      </c>
      <c r="G470" s="251" t="s">
        <v>287</v>
      </c>
      <c r="H470" s="252">
        <v>42</v>
      </c>
      <c r="I470" s="253"/>
      <c r="J470" s="254">
        <f>ROUND(I470*H470,2)</f>
        <v>0</v>
      </c>
      <c r="K470" s="250" t="s">
        <v>1031</v>
      </c>
      <c r="L470" s="255"/>
      <c r="M470" s="256" t="s">
        <v>50</v>
      </c>
      <c r="N470" s="257" t="s">
        <v>56</v>
      </c>
      <c r="O470" s="44"/>
      <c r="P470" s="215">
        <f>O470*H470</f>
        <v>0</v>
      </c>
      <c r="Q470" s="215">
        <v>2E-3</v>
      </c>
      <c r="R470" s="215">
        <f>Q470*H470</f>
        <v>8.4000000000000005E-2</v>
      </c>
      <c r="S470" s="215">
        <v>0</v>
      </c>
      <c r="T470" s="216">
        <f>S470*H470</f>
        <v>0</v>
      </c>
      <c r="AR470" s="25" t="s">
        <v>218</v>
      </c>
      <c r="AT470" s="25" t="s">
        <v>239</v>
      </c>
      <c r="AU470" s="25" t="s">
        <v>100</v>
      </c>
      <c r="AY470" s="25" t="s">
        <v>163</v>
      </c>
      <c r="BE470" s="217">
        <f>IF(N470="základní",J470,0)</f>
        <v>0</v>
      </c>
      <c r="BF470" s="217">
        <f>IF(N470="snížená",J470,0)</f>
        <v>0</v>
      </c>
      <c r="BG470" s="217">
        <f>IF(N470="zákl. přenesená",J470,0)</f>
        <v>0</v>
      </c>
      <c r="BH470" s="217">
        <f>IF(N470="sníž. přenesená",J470,0)</f>
        <v>0</v>
      </c>
      <c r="BI470" s="217">
        <f>IF(N470="nulová",J470,0)</f>
        <v>0</v>
      </c>
      <c r="BJ470" s="25" t="s">
        <v>25</v>
      </c>
      <c r="BK470" s="217">
        <f>ROUND(I470*H470,2)</f>
        <v>0</v>
      </c>
      <c r="BL470" s="25" t="s">
        <v>120</v>
      </c>
      <c r="BM470" s="25" t="s">
        <v>1552</v>
      </c>
    </row>
    <row r="471" spans="2:65" s="1" customFormat="1" ht="40.5">
      <c r="B471" s="43"/>
      <c r="C471" s="65"/>
      <c r="D471" s="235" t="s">
        <v>172</v>
      </c>
      <c r="E471" s="65"/>
      <c r="F471" s="286" t="s">
        <v>1553</v>
      </c>
      <c r="G471" s="65"/>
      <c r="H471" s="65"/>
      <c r="I471" s="174"/>
      <c r="J471" s="65"/>
      <c r="K471" s="65"/>
      <c r="L471" s="63"/>
      <c r="M471" s="220"/>
      <c r="N471" s="44"/>
      <c r="O471" s="44"/>
      <c r="P471" s="44"/>
      <c r="Q471" s="44"/>
      <c r="R471" s="44"/>
      <c r="S471" s="44"/>
      <c r="T471" s="80"/>
      <c r="AT471" s="25" t="s">
        <v>172</v>
      </c>
      <c r="AU471" s="25" t="s">
        <v>100</v>
      </c>
    </row>
    <row r="472" spans="2:65" s="1" customFormat="1" ht="22.5" customHeight="1">
      <c r="B472" s="43"/>
      <c r="C472" s="248" t="s">
        <v>1554</v>
      </c>
      <c r="D472" s="248" t="s">
        <v>239</v>
      </c>
      <c r="E472" s="249" t="s">
        <v>1555</v>
      </c>
      <c r="F472" s="250" t="s">
        <v>1556</v>
      </c>
      <c r="G472" s="251" t="s">
        <v>272</v>
      </c>
      <c r="H472" s="252">
        <v>19.962</v>
      </c>
      <c r="I472" s="253"/>
      <c r="J472" s="254">
        <f>ROUND(I472*H472,2)</f>
        <v>0</v>
      </c>
      <c r="K472" s="250" t="s">
        <v>1031</v>
      </c>
      <c r="L472" s="255"/>
      <c r="M472" s="256" t="s">
        <v>50</v>
      </c>
      <c r="N472" s="257" t="s">
        <v>56</v>
      </c>
      <c r="O472" s="44"/>
      <c r="P472" s="215">
        <f>O472*H472</f>
        <v>0</v>
      </c>
      <c r="Q472" s="215">
        <v>2.0000000000000001E-4</v>
      </c>
      <c r="R472" s="215">
        <f>Q472*H472</f>
        <v>3.9924000000000001E-3</v>
      </c>
      <c r="S472" s="215">
        <v>0</v>
      </c>
      <c r="T472" s="216">
        <f>S472*H472</f>
        <v>0</v>
      </c>
      <c r="AR472" s="25" t="s">
        <v>218</v>
      </c>
      <c r="AT472" s="25" t="s">
        <v>239</v>
      </c>
      <c r="AU472" s="25" t="s">
        <v>100</v>
      </c>
      <c r="AY472" s="25" t="s">
        <v>163</v>
      </c>
      <c r="BE472" s="217">
        <f>IF(N472="základní",J472,0)</f>
        <v>0</v>
      </c>
      <c r="BF472" s="217">
        <f>IF(N472="snížená",J472,0)</f>
        <v>0</v>
      </c>
      <c r="BG472" s="217">
        <f>IF(N472="zákl. přenesená",J472,0)</f>
        <v>0</v>
      </c>
      <c r="BH472" s="217">
        <f>IF(N472="sníž. přenesená",J472,0)</f>
        <v>0</v>
      </c>
      <c r="BI472" s="217">
        <f>IF(N472="nulová",J472,0)</f>
        <v>0</v>
      </c>
      <c r="BJ472" s="25" t="s">
        <v>25</v>
      </c>
      <c r="BK472" s="217">
        <f>ROUND(I472*H472,2)</f>
        <v>0</v>
      </c>
      <c r="BL472" s="25" t="s">
        <v>120</v>
      </c>
      <c r="BM472" s="25" t="s">
        <v>1557</v>
      </c>
    </row>
    <row r="473" spans="2:65" s="1" customFormat="1" ht="13.5">
      <c r="B473" s="43"/>
      <c r="C473" s="65"/>
      <c r="D473" s="218" t="s">
        <v>172</v>
      </c>
      <c r="E473" s="65"/>
      <c r="F473" s="219" t="s">
        <v>1558</v>
      </c>
      <c r="G473" s="65"/>
      <c r="H473" s="65"/>
      <c r="I473" s="174"/>
      <c r="J473" s="65"/>
      <c r="K473" s="65"/>
      <c r="L473" s="63"/>
      <c r="M473" s="220"/>
      <c r="N473" s="44"/>
      <c r="O473" s="44"/>
      <c r="P473" s="44"/>
      <c r="Q473" s="44"/>
      <c r="R473" s="44"/>
      <c r="S473" s="44"/>
      <c r="T473" s="80"/>
      <c r="AT473" s="25" t="s">
        <v>172</v>
      </c>
      <c r="AU473" s="25" t="s">
        <v>100</v>
      </c>
    </row>
    <row r="474" spans="2:65" s="1" customFormat="1" ht="40.5">
      <c r="B474" s="43"/>
      <c r="C474" s="65"/>
      <c r="D474" s="218" t="s">
        <v>1128</v>
      </c>
      <c r="E474" s="65"/>
      <c r="F474" s="221" t="s">
        <v>1559</v>
      </c>
      <c r="G474" s="65"/>
      <c r="H474" s="65"/>
      <c r="I474" s="174"/>
      <c r="J474" s="65"/>
      <c r="K474" s="65"/>
      <c r="L474" s="63"/>
      <c r="M474" s="220"/>
      <c r="N474" s="44"/>
      <c r="O474" s="44"/>
      <c r="P474" s="44"/>
      <c r="Q474" s="44"/>
      <c r="R474" s="44"/>
      <c r="S474" s="44"/>
      <c r="T474" s="80"/>
      <c r="AT474" s="25" t="s">
        <v>1128</v>
      </c>
      <c r="AU474" s="25" t="s">
        <v>100</v>
      </c>
    </row>
    <row r="475" spans="2:65" s="12" customFormat="1" ht="13.5">
      <c r="B475" s="222"/>
      <c r="C475" s="223"/>
      <c r="D475" s="218" t="s">
        <v>176</v>
      </c>
      <c r="E475" s="224" t="s">
        <v>50</v>
      </c>
      <c r="F475" s="225" t="s">
        <v>1560</v>
      </c>
      <c r="G475" s="223"/>
      <c r="H475" s="226" t="s">
        <v>50</v>
      </c>
      <c r="I475" s="227"/>
      <c r="J475" s="223"/>
      <c r="K475" s="223"/>
      <c r="L475" s="228"/>
      <c r="M475" s="229"/>
      <c r="N475" s="230"/>
      <c r="O475" s="230"/>
      <c r="P475" s="230"/>
      <c r="Q475" s="230"/>
      <c r="R475" s="230"/>
      <c r="S475" s="230"/>
      <c r="T475" s="231"/>
      <c r="AT475" s="232" t="s">
        <v>176</v>
      </c>
      <c r="AU475" s="232" t="s">
        <v>100</v>
      </c>
      <c r="AV475" s="12" t="s">
        <v>25</v>
      </c>
      <c r="AW475" s="12" t="s">
        <v>48</v>
      </c>
      <c r="AX475" s="12" t="s">
        <v>85</v>
      </c>
      <c r="AY475" s="232" t="s">
        <v>163</v>
      </c>
    </row>
    <row r="476" spans="2:65" s="13" customFormat="1" ht="13.5">
      <c r="B476" s="233"/>
      <c r="C476" s="234"/>
      <c r="D476" s="218" t="s">
        <v>176</v>
      </c>
      <c r="E476" s="245" t="s">
        <v>50</v>
      </c>
      <c r="F476" s="246" t="s">
        <v>1561</v>
      </c>
      <c r="G476" s="234"/>
      <c r="H476" s="247">
        <v>9.9809999999999999</v>
      </c>
      <c r="I476" s="239"/>
      <c r="J476" s="234"/>
      <c r="K476" s="234"/>
      <c r="L476" s="240"/>
      <c r="M476" s="241"/>
      <c r="N476" s="242"/>
      <c r="O476" s="242"/>
      <c r="P476" s="242"/>
      <c r="Q476" s="242"/>
      <c r="R476" s="242"/>
      <c r="S476" s="242"/>
      <c r="T476" s="243"/>
      <c r="AT476" s="244" t="s">
        <v>176</v>
      </c>
      <c r="AU476" s="244" t="s">
        <v>100</v>
      </c>
      <c r="AV476" s="13" t="s">
        <v>92</v>
      </c>
      <c r="AW476" s="13" t="s">
        <v>48</v>
      </c>
      <c r="AX476" s="13" t="s">
        <v>85</v>
      </c>
      <c r="AY476" s="244" t="s">
        <v>163</v>
      </c>
    </row>
    <row r="477" spans="2:65" s="13" customFormat="1" ht="13.5">
      <c r="B477" s="233"/>
      <c r="C477" s="234"/>
      <c r="D477" s="218" t="s">
        <v>176</v>
      </c>
      <c r="E477" s="245" t="s">
        <v>50</v>
      </c>
      <c r="F477" s="246" t="s">
        <v>1562</v>
      </c>
      <c r="G477" s="234"/>
      <c r="H477" s="247">
        <v>9.9809999999999999</v>
      </c>
      <c r="I477" s="239"/>
      <c r="J477" s="234"/>
      <c r="K477" s="234"/>
      <c r="L477" s="240"/>
      <c r="M477" s="241"/>
      <c r="N477" s="242"/>
      <c r="O477" s="242"/>
      <c r="P477" s="242"/>
      <c r="Q477" s="242"/>
      <c r="R477" s="242"/>
      <c r="S477" s="242"/>
      <c r="T477" s="243"/>
      <c r="AT477" s="244" t="s">
        <v>176</v>
      </c>
      <c r="AU477" s="244" t="s">
        <v>100</v>
      </c>
      <c r="AV477" s="13" t="s">
        <v>92</v>
      </c>
      <c r="AW477" s="13" t="s">
        <v>48</v>
      </c>
      <c r="AX477" s="13" t="s">
        <v>85</v>
      </c>
      <c r="AY477" s="244" t="s">
        <v>163</v>
      </c>
    </row>
    <row r="478" spans="2:65" s="15" customFormat="1" ht="13.5">
      <c r="B478" s="275"/>
      <c r="C478" s="276"/>
      <c r="D478" s="235" t="s">
        <v>176</v>
      </c>
      <c r="E478" s="277" t="s">
        <v>50</v>
      </c>
      <c r="F478" s="278" t="s">
        <v>1078</v>
      </c>
      <c r="G478" s="276"/>
      <c r="H478" s="279">
        <v>19.962</v>
      </c>
      <c r="I478" s="280"/>
      <c r="J478" s="276"/>
      <c r="K478" s="276"/>
      <c r="L478" s="281"/>
      <c r="M478" s="282"/>
      <c r="N478" s="283"/>
      <c r="O478" s="283"/>
      <c r="P478" s="283"/>
      <c r="Q478" s="283"/>
      <c r="R478" s="283"/>
      <c r="S478" s="283"/>
      <c r="T478" s="284"/>
      <c r="AT478" s="285" t="s">
        <v>176</v>
      </c>
      <c r="AU478" s="285" t="s">
        <v>100</v>
      </c>
      <c r="AV478" s="15" t="s">
        <v>120</v>
      </c>
      <c r="AW478" s="15" t="s">
        <v>48</v>
      </c>
      <c r="AX478" s="15" t="s">
        <v>25</v>
      </c>
      <c r="AY478" s="285" t="s">
        <v>163</v>
      </c>
    </row>
    <row r="479" spans="2:65" s="1" customFormat="1" ht="22.5" customHeight="1">
      <c r="B479" s="43"/>
      <c r="C479" s="206" t="s">
        <v>1563</v>
      </c>
      <c r="D479" s="206" t="s">
        <v>166</v>
      </c>
      <c r="E479" s="207" t="s">
        <v>1564</v>
      </c>
      <c r="F479" s="208" t="s">
        <v>1565</v>
      </c>
      <c r="G479" s="209" t="s">
        <v>191</v>
      </c>
      <c r="H479" s="210">
        <v>6.0999999999999999E-2</v>
      </c>
      <c r="I479" s="211"/>
      <c r="J479" s="212">
        <f>ROUND(I479*H479,2)</f>
        <v>0</v>
      </c>
      <c r="K479" s="208" t="s">
        <v>1031</v>
      </c>
      <c r="L479" s="63"/>
      <c r="M479" s="213" t="s">
        <v>50</v>
      </c>
      <c r="N479" s="214" t="s">
        <v>56</v>
      </c>
      <c r="O479" s="44"/>
      <c r="P479" s="215">
        <f>O479*H479</f>
        <v>0</v>
      </c>
      <c r="Q479" s="215">
        <v>1.04196</v>
      </c>
      <c r="R479" s="215">
        <f>Q479*H479</f>
        <v>6.3559560000000001E-2</v>
      </c>
      <c r="S479" s="215">
        <v>0</v>
      </c>
      <c r="T479" s="216">
        <f>S479*H479</f>
        <v>0</v>
      </c>
      <c r="AR479" s="25" t="s">
        <v>120</v>
      </c>
      <c r="AT479" s="25" t="s">
        <v>166</v>
      </c>
      <c r="AU479" s="25" t="s">
        <v>100</v>
      </c>
      <c r="AY479" s="25" t="s">
        <v>163</v>
      </c>
      <c r="BE479" s="217">
        <f>IF(N479="základní",J479,0)</f>
        <v>0</v>
      </c>
      <c r="BF479" s="217">
        <f>IF(N479="snížená",J479,0)</f>
        <v>0</v>
      </c>
      <c r="BG479" s="217">
        <f>IF(N479="zákl. přenesená",J479,0)</f>
        <v>0</v>
      </c>
      <c r="BH479" s="217">
        <f>IF(N479="sníž. přenesená",J479,0)</f>
        <v>0</v>
      </c>
      <c r="BI479" s="217">
        <f>IF(N479="nulová",J479,0)</f>
        <v>0</v>
      </c>
      <c r="BJ479" s="25" t="s">
        <v>25</v>
      </c>
      <c r="BK479" s="217">
        <f>ROUND(I479*H479,2)</f>
        <v>0</v>
      </c>
      <c r="BL479" s="25" t="s">
        <v>120</v>
      </c>
      <c r="BM479" s="25" t="s">
        <v>1566</v>
      </c>
    </row>
    <row r="480" spans="2:65" s="1" customFormat="1" ht="13.5">
      <c r="B480" s="43"/>
      <c r="C480" s="65"/>
      <c r="D480" s="235" t="s">
        <v>172</v>
      </c>
      <c r="E480" s="65"/>
      <c r="F480" s="286" t="s">
        <v>1567</v>
      </c>
      <c r="G480" s="65"/>
      <c r="H480" s="65"/>
      <c r="I480" s="174"/>
      <c r="J480" s="65"/>
      <c r="K480" s="65"/>
      <c r="L480" s="63"/>
      <c r="M480" s="220"/>
      <c r="N480" s="44"/>
      <c r="O480" s="44"/>
      <c r="P480" s="44"/>
      <c r="Q480" s="44"/>
      <c r="R480" s="44"/>
      <c r="S480" s="44"/>
      <c r="T480" s="80"/>
      <c r="AT480" s="25" t="s">
        <v>172</v>
      </c>
      <c r="AU480" s="25" t="s">
        <v>100</v>
      </c>
    </row>
    <row r="481" spans="2:65" s="1" customFormat="1" ht="22.5" customHeight="1">
      <c r="B481" s="43"/>
      <c r="C481" s="206" t="s">
        <v>1568</v>
      </c>
      <c r="D481" s="206" t="s">
        <v>166</v>
      </c>
      <c r="E481" s="207" t="s">
        <v>1569</v>
      </c>
      <c r="F481" s="208" t="s">
        <v>1570</v>
      </c>
      <c r="G481" s="209" t="s">
        <v>191</v>
      </c>
      <c r="H481" s="210">
        <v>0.155</v>
      </c>
      <c r="I481" s="211"/>
      <c r="J481" s="212">
        <f>ROUND(I481*H481,2)</f>
        <v>0</v>
      </c>
      <c r="K481" s="208" t="s">
        <v>1031</v>
      </c>
      <c r="L481" s="63"/>
      <c r="M481" s="213" t="s">
        <v>50</v>
      </c>
      <c r="N481" s="214" t="s">
        <v>56</v>
      </c>
      <c r="O481" s="44"/>
      <c r="P481" s="215">
        <f>O481*H481</f>
        <v>0</v>
      </c>
      <c r="Q481" s="215">
        <v>1.0038400000000001</v>
      </c>
      <c r="R481" s="215">
        <f>Q481*H481</f>
        <v>0.15559520000000002</v>
      </c>
      <c r="S481" s="215">
        <v>0</v>
      </c>
      <c r="T481" s="216">
        <f>S481*H481</f>
        <v>0</v>
      </c>
      <c r="AR481" s="25" t="s">
        <v>120</v>
      </c>
      <c r="AT481" s="25" t="s">
        <v>166</v>
      </c>
      <c r="AU481" s="25" t="s">
        <v>100</v>
      </c>
      <c r="AY481" s="25" t="s">
        <v>163</v>
      </c>
      <c r="BE481" s="217">
        <f>IF(N481="základní",J481,0)</f>
        <v>0</v>
      </c>
      <c r="BF481" s="217">
        <f>IF(N481="snížená",J481,0)</f>
        <v>0</v>
      </c>
      <c r="BG481" s="217">
        <f>IF(N481="zákl. přenesená",J481,0)</f>
        <v>0</v>
      </c>
      <c r="BH481" s="217">
        <f>IF(N481="sníž. přenesená",J481,0)</f>
        <v>0</v>
      </c>
      <c r="BI481" s="217">
        <f>IF(N481="nulová",J481,0)</f>
        <v>0</v>
      </c>
      <c r="BJ481" s="25" t="s">
        <v>25</v>
      </c>
      <c r="BK481" s="217">
        <f>ROUND(I481*H481,2)</f>
        <v>0</v>
      </c>
      <c r="BL481" s="25" t="s">
        <v>120</v>
      </c>
      <c r="BM481" s="25" t="s">
        <v>1571</v>
      </c>
    </row>
    <row r="482" spans="2:65" s="1" customFormat="1" ht="13.5">
      <c r="B482" s="43"/>
      <c r="C482" s="65"/>
      <c r="D482" s="235" t="s">
        <v>172</v>
      </c>
      <c r="E482" s="65"/>
      <c r="F482" s="286" t="s">
        <v>1570</v>
      </c>
      <c r="G482" s="65"/>
      <c r="H482" s="65"/>
      <c r="I482" s="174"/>
      <c r="J482" s="65"/>
      <c r="K482" s="65"/>
      <c r="L482" s="63"/>
      <c r="M482" s="220"/>
      <c r="N482" s="44"/>
      <c r="O482" s="44"/>
      <c r="P482" s="44"/>
      <c r="Q482" s="44"/>
      <c r="R482" s="44"/>
      <c r="S482" s="44"/>
      <c r="T482" s="80"/>
      <c r="AT482" s="25" t="s">
        <v>172</v>
      </c>
      <c r="AU482" s="25" t="s">
        <v>100</v>
      </c>
    </row>
    <row r="483" spans="2:65" s="1" customFormat="1" ht="22.5" customHeight="1">
      <c r="B483" s="43"/>
      <c r="C483" s="206" t="s">
        <v>1572</v>
      </c>
      <c r="D483" s="206" t="s">
        <v>166</v>
      </c>
      <c r="E483" s="207" t="s">
        <v>1573</v>
      </c>
      <c r="F483" s="208" t="s">
        <v>1574</v>
      </c>
      <c r="G483" s="209" t="s">
        <v>272</v>
      </c>
      <c r="H483" s="210">
        <v>12</v>
      </c>
      <c r="I483" s="211"/>
      <c r="J483" s="212">
        <f>ROUND(I483*H483,2)</f>
        <v>0</v>
      </c>
      <c r="K483" s="208" t="s">
        <v>1031</v>
      </c>
      <c r="L483" s="63"/>
      <c r="M483" s="213" t="s">
        <v>50</v>
      </c>
      <c r="N483" s="214" t="s">
        <v>56</v>
      </c>
      <c r="O483" s="44"/>
      <c r="P483" s="215">
        <f>O483*H483</f>
        <v>0</v>
      </c>
      <c r="Q483" s="215">
        <v>2.0199999999999999E-2</v>
      </c>
      <c r="R483" s="215">
        <f>Q483*H483</f>
        <v>0.2424</v>
      </c>
      <c r="S483" s="215">
        <v>0</v>
      </c>
      <c r="T483" s="216">
        <f>S483*H483</f>
        <v>0</v>
      </c>
      <c r="AR483" s="25" t="s">
        <v>120</v>
      </c>
      <c r="AT483" s="25" t="s">
        <v>166</v>
      </c>
      <c r="AU483" s="25" t="s">
        <v>100</v>
      </c>
      <c r="AY483" s="25" t="s">
        <v>163</v>
      </c>
      <c r="BE483" s="217">
        <f>IF(N483="základní",J483,0)</f>
        <v>0</v>
      </c>
      <c r="BF483" s="217">
        <f>IF(N483="snížená",J483,0)</f>
        <v>0</v>
      </c>
      <c r="BG483" s="217">
        <f>IF(N483="zákl. přenesená",J483,0)</f>
        <v>0</v>
      </c>
      <c r="BH483" s="217">
        <f>IF(N483="sníž. přenesená",J483,0)</f>
        <v>0</v>
      </c>
      <c r="BI483" s="217">
        <f>IF(N483="nulová",J483,0)</f>
        <v>0</v>
      </c>
      <c r="BJ483" s="25" t="s">
        <v>25</v>
      </c>
      <c r="BK483" s="217">
        <f>ROUND(I483*H483,2)</f>
        <v>0</v>
      </c>
      <c r="BL483" s="25" t="s">
        <v>120</v>
      </c>
      <c r="BM483" s="25" t="s">
        <v>1575</v>
      </c>
    </row>
    <row r="484" spans="2:65" s="1" customFormat="1" ht="27">
      <c r="B484" s="43"/>
      <c r="C484" s="65"/>
      <c r="D484" s="235" t="s">
        <v>172</v>
      </c>
      <c r="E484" s="65"/>
      <c r="F484" s="286" t="s">
        <v>1576</v>
      </c>
      <c r="G484" s="65"/>
      <c r="H484" s="65"/>
      <c r="I484" s="174"/>
      <c r="J484" s="65"/>
      <c r="K484" s="65"/>
      <c r="L484" s="63"/>
      <c r="M484" s="220"/>
      <c r="N484" s="44"/>
      <c r="O484" s="44"/>
      <c r="P484" s="44"/>
      <c r="Q484" s="44"/>
      <c r="R484" s="44"/>
      <c r="S484" s="44"/>
      <c r="T484" s="80"/>
      <c r="AT484" s="25" t="s">
        <v>172</v>
      </c>
      <c r="AU484" s="25" t="s">
        <v>100</v>
      </c>
    </row>
    <row r="485" spans="2:65" s="1" customFormat="1" ht="22.5" customHeight="1">
      <c r="B485" s="43"/>
      <c r="C485" s="206" t="s">
        <v>863</v>
      </c>
      <c r="D485" s="206" t="s">
        <v>166</v>
      </c>
      <c r="E485" s="207" t="s">
        <v>1577</v>
      </c>
      <c r="F485" s="208" t="s">
        <v>1578</v>
      </c>
      <c r="G485" s="209" t="s">
        <v>287</v>
      </c>
      <c r="H485" s="210">
        <v>25</v>
      </c>
      <c r="I485" s="211"/>
      <c r="J485" s="212">
        <f>ROUND(I485*H485,2)</f>
        <v>0</v>
      </c>
      <c r="K485" s="208" t="s">
        <v>1031</v>
      </c>
      <c r="L485" s="63"/>
      <c r="M485" s="213" t="s">
        <v>50</v>
      </c>
      <c r="N485" s="214" t="s">
        <v>56</v>
      </c>
      <c r="O485" s="44"/>
      <c r="P485" s="215">
        <f>O485*H485</f>
        <v>0</v>
      </c>
      <c r="Q485" s="215">
        <v>7.0200000000000002E-3</v>
      </c>
      <c r="R485" s="215">
        <f>Q485*H485</f>
        <v>0.17550000000000002</v>
      </c>
      <c r="S485" s="215">
        <v>0</v>
      </c>
      <c r="T485" s="216">
        <f>S485*H485</f>
        <v>0</v>
      </c>
      <c r="AR485" s="25" t="s">
        <v>120</v>
      </c>
      <c r="AT485" s="25" t="s">
        <v>166</v>
      </c>
      <c r="AU485" s="25" t="s">
        <v>100</v>
      </c>
      <c r="AY485" s="25" t="s">
        <v>163</v>
      </c>
      <c r="BE485" s="217">
        <f>IF(N485="základní",J485,0)</f>
        <v>0</v>
      </c>
      <c r="BF485" s="217">
        <f>IF(N485="snížená",J485,0)</f>
        <v>0</v>
      </c>
      <c r="BG485" s="217">
        <f>IF(N485="zákl. přenesená",J485,0)</f>
        <v>0</v>
      </c>
      <c r="BH485" s="217">
        <f>IF(N485="sníž. přenesená",J485,0)</f>
        <v>0</v>
      </c>
      <c r="BI485" s="217">
        <f>IF(N485="nulová",J485,0)</f>
        <v>0</v>
      </c>
      <c r="BJ485" s="25" t="s">
        <v>25</v>
      </c>
      <c r="BK485" s="217">
        <f>ROUND(I485*H485,2)</f>
        <v>0</v>
      </c>
      <c r="BL485" s="25" t="s">
        <v>120</v>
      </c>
      <c r="BM485" s="25" t="s">
        <v>1579</v>
      </c>
    </row>
    <row r="486" spans="2:65" s="1" customFormat="1" ht="13.5">
      <c r="B486" s="43"/>
      <c r="C486" s="65"/>
      <c r="D486" s="235" t="s">
        <v>172</v>
      </c>
      <c r="E486" s="65"/>
      <c r="F486" s="286" t="s">
        <v>1580</v>
      </c>
      <c r="G486" s="65"/>
      <c r="H486" s="65"/>
      <c r="I486" s="174"/>
      <c r="J486" s="65"/>
      <c r="K486" s="65"/>
      <c r="L486" s="63"/>
      <c r="M486" s="220"/>
      <c r="N486" s="44"/>
      <c r="O486" s="44"/>
      <c r="P486" s="44"/>
      <c r="Q486" s="44"/>
      <c r="R486" s="44"/>
      <c r="S486" s="44"/>
      <c r="T486" s="80"/>
      <c r="AT486" s="25" t="s">
        <v>172</v>
      </c>
      <c r="AU486" s="25" t="s">
        <v>100</v>
      </c>
    </row>
    <row r="487" spans="2:65" s="1" customFormat="1" ht="22.5" customHeight="1">
      <c r="B487" s="43"/>
      <c r="C487" s="248" t="s">
        <v>1581</v>
      </c>
      <c r="D487" s="248" t="s">
        <v>239</v>
      </c>
      <c r="E487" s="249" t="s">
        <v>1582</v>
      </c>
      <c r="F487" s="250" t="s">
        <v>1583</v>
      </c>
      <c r="G487" s="251" t="s">
        <v>287</v>
      </c>
      <c r="H487" s="252">
        <v>4</v>
      </c>
      <c r="I487" s="253"/>
      <c r="J487" s="254">
        <f>ROUND(I487*H487,2)</f>
        <v>0</v>
      </c>
      <c r="K487" s="250" t="s">
        <v>50</v>
      </c>
      <c r="L487" s="255"/>
      <c r="M487" s="256" t="s">
        <v>50</v>
      </c>
      <c r="N487" s="257" t="s">
        <v>56</v>
      </c>
      <c r="O487" s="44"/>
      <c r="P487" s="215">
        <f>O487*H487</f>
        <v>0</v>
      </c>
      <c r="Q487" s="215">
        <v>0</v>
      </c>
      <c r="R487" s="215">
        <f>Q487*H487</f>
        <v>0</v>
      </c>
      <c r="S487" s="215">
        <v>0</v>
      </c>
      <c r="T487" s="216">
        <f>S487*H487</f>
        <v>0</v>
      </c>
      <c r="AR487" s="25" t="s">
        <v>218</v>
      </c>
      <c r="AT487" s="25" t="s">
        <v>239</v>
      </c>
      <c r="AU487" s="25" t="s">
        <v>100</v>
      </c>
      <c r="AY487" s="25" t="s">
        <v>163</v>
      </c>
      <c r="BE487" s="217">
        <f>IF(N487="základní",J487,0)</f>
        <v>0</v>
      </c>
      <c r="BF487" s="217">
        <f>IF(N487="snížená",J487,0)</f>
        <v>0</v>
      </c>
      <c r="BG487" s="217">
        <f>IF(N487="zákl. přenesená",J487,0)</f>
        <v>0</v>
      </c>
      <c r="BH487" s="217">
        <f>IF(N487="sníž. přenesená",J487,0)</f>
        <v>0</v>
      </c>
      <c r="BI487" s="217">
        <f>IF(N487="nulová",J487,0)</f>
        <v>0</v>
      </c>
      <c r="BJ487" s="25" t="s">
        <v>25</v>
      </c>
      <c r="BK487" s="217">
        <f>ROUND(I487*H487,2)</f>
        <v>0</v>
      </c>
      <c r="BL487" s="25" t="s">
        <v>120</v>
      </c>
      <c r="BM487" s="25" t="s">
        <v>1584</v>
      </c>
    </row>
    <row r="488" spans="2:65" s="1" customFormat="1" ht="13.5">
      <c r="B488" s="43"/>
      <c r="C488" s="65"/>
      <c r="D488" s="235" t="s">
        <v>172</v>
      </c>
      <c r="E488" s="65"/>
      <c r="F488" s="286" t="s">
        <v>1585</v>
      </c>
      <c r="G488" s="65"/>
      <c r="H488" s="65"/>
      <c r="I488" s="174"/>
      <c r="J488" s="65"/>
      <c r="K488" s="65"/>
      <c r="L488" s="63"/>
      <c r="M488" s="220"/>
      <c r="N488" s="44"/>
      <c r="O488" s="44"/>
      <c r="P488" s="44"/>
      <c r="Q488" s="44"/>
      <c r="R488" s="44"/>
      <c r="S488" s="44"/>
      <c r="T488" s="80"/>
      <c r="AT488" s="25" t="s">
        <v>172</v>
      </c>
      <c r="AU488" s="25" t="s">
        <v>100</v>
      </c>
    </row>
    <row r="489" spans="2:65" s="1" customFormat="1" ht="31.5" customHeight="1">
      <c r="B489" s="43"/>
      <c r="C489" s="248" t="s">
        <v>669</v>
      </c>
      <c r="D489" s="248" t="s">
        <v>239</v>
      </c>
      <c r="E489" s="249" t="s">
        <v>1586</v>
      </c>
      <c r="F489" s="250" t="s">
        <v>1587</v>
      </c>
      <c r="G489" s="251" t="s">
        <v>287</v>
      </c>
      <c r="H489" s="252">
        <v>19</v>
      </c>
      <c r="I489" s="253"/>
      <c r="J489" s="254">
        <f>ROUND(I489*H489,2)</f>
        <v>0</v>
      </c>
      <c r="K489" s="250" t="s">
        <v>50</v>
      </c>
      <c r="L489" s="255"/>
      <c r="M489" s="256" t="s">
        <v>50</v>
      </c>
      <c r="N489" s="257" t="s">
        <v>56</v>
      </c>
      <c r="O489" s="44"/>
      <c r="P489" s="215">
        <f>O489*H489</f>
        <v>0</v>
      </c>
      <c r="Q489" s="215">
        <v>0.114</v>
      </c>
      <c r="R489" s="215">
        <f>Q489*H489</f>
        <v>2.1659999999999999</v>
      </c>
      <c r="S489" s="215">
        <v>0</v>
      </c>
      <c r="T489" s="216">
        <f>S489*H489</f>
        <v>0</v>
      </c>
      <c r="AR489" s="25" t="s">
        <v>218</v>
      </c>
      <c r="AT489" s="25" t="s">
        <v>239</v>
      </c>
      <c r="AU489" s="25" t="s">
        <v>100</v>
      </c>
      <c r="AY489" s="25" t="s">
        <v>163</v>
      </c>
      <c r="BE489" s="217">
        <f>IF(N489="základní",J489,0)</f>
        <v>0</v>
      </c>
      <c r="BF489" s="217">
        <f>IF(N489="snížená",J489,0)</f>
        <v>0</v>
      </c>
      <c r="BG489" s="217">
        <f>IF(N489="zákl. přenesená",J489,0)</f>
        <v>0</v>
      </c>
      <c r="BH489" s="217">
        <f>IF(N489="sníž. přenesená",J489,0)</f>
        <v>0</v>
      </c>
      <c r="BI489" s="217">
        <f>IF(N489="nulová",J489,0)</f>
        <v>0</v>
      </c>
      <c r="BJ489" s="25" t="s">
        <v>25</v>
      </c>
      <c r="BK489" s="217">
        <f>ROUND(I489*H489,2)</f>
        <v>0</v>
      </c>
      <c r="BL489" s="25" t="s">
        <v>120</v>
      </c>
      <c r="BM489" s="25" t="s">
        <v>1588</v>
      </c>
    </row>
    <row r="490" spans="2:65" s="1" customFormat="1" ht="27">
      <c r="B490" s="43"/>
      <c r="C490" s="65"/>
      <c r="D490" s="235" t="s">
        <v>172</v>
      </c>
      <c r="E490" s="65"/>
      <c r="F490" s="286" t="s">
        <v>1589</v>
      </c>
      <c r="G490" s="65"/>
      <c r="H490" s="65"/>
      <c r="I490" s="174"/>
      <c r="J490" s="65"/>
      <c r="K490" s="65"/>
      <c r="L490" s="63"/>
      <c r="M490" s="220"/>
      <c r="N490" s="44"/>
      <c r="O490" s="44"/>
      <c r="P490" s="44"/>
      <c r="Q490" s="44"/>
      <c r="R490" s="44"/>
      <c r="S490" s="44"/>
      <c r="T490" s="80"/>
      <c r="AT490" s="25" t="s">
        <v>172</v>
      </c>
      <c r="AU490" s="25" t="s">
        <v>100</v>
      </c>
    </row>
    <row r="491" spans="2:65" s="1" customFormat="1" ht="22.5" customHeight="1">
      <c r="B491" s="43"/>
      <c r="C491" s="248" t="s">
        <v>1590</v>
      </c>
      <c r="D491" s="248" t="s">
        <v>239</v>
      </c>
      <c r="E491" s="249" t="s">
        <v>1591</v>
      </c>
      <c r="F491" s="250" t="s">
        <v>1592</v>
      </c>
      <c r="G491" s="251" t="s">
        <v>287</v>
      </c>
      <c r="H491" s="252">
        <v>2</v>
      </c>
      <c r="I491" s="253"/>
      <c r="J491" s="254">
        <f>ROUND(I491*H491,2)</f>
        <v>0</v>
      </c>
      <c r="K491" s="250" t="s">
        <v>50</v>
      </c>
      <c r="L491" s="255"/>
      <c r="M491" s="256" t="s">
        <v>50</v>
      </c>
      <c r="N491" s="257" t="s">
        <v>56</v>
      </c>
      <c r="O491" s="44"/>
      <c r="P491" s="215">
        <f>O491*H491</f>
        <v>0</v>
      </c>
      <c r="Q491" s="215">
        <v>6.2E-2</v>
      </c>
      <c r="R491" s="215">
        <f>Q491*H491</f>
        <v>0.124</v>
      </c>
      <c r="S491" s="215">
        <v>0</v>
      </c>
      <c r="T491" s="216">
        <f>S491*H491</f>
        <v>0</v>
      </c>
      <c r="AR491" s="25" t="s">
        <v>218</v>
      </c>
      <c r="AT491" s="25" t="s">
        <v>239</v>
      </c>
      <c r="AU491" s="25" t="s">
        <v>100</v>
      </c>
      <c r="AY491" s="25" t="s">
        <v>163</v>
      </c>
      <c r="BE491" s="217">
        <f>IF(N491="základní",J491,0)</f>
        <v>0</v>
      </c>
      <c r="BF491" s="217">
        <f>IF(N491="snížená",J491,0)</f>
        <v>0</v>
      </c>
      <c r="BG491" s="217">
        <f>IF(N491="zákl. přenesená",J491,0)</f>
        <v>0</v>
      </c>
      <c r="BH491" s="217">
        <f>IF(N491="sníž. přenesená",J491,0)</f>
        <v>0</v>
      </c>
      <c r="BI491" s="217">
        <f>IF(N491="nulová",J491,0)</f>
        <v>0</v>
      </c>
      <c r="BJ491" s="25" t="s">
        <v>25</v>
      </c>
      <c r="BK491" s="217">
        <f>ROUND(I491*H491,2)</f>
        <v>0</v>
      </c>
      <c r="BL491" s="25" t="s">
        <v>120</v>
      </c>
      <c r="BM491" s="25" t="s">
        <v>1593</v>
      </c>
    </row>
    <row r="492" spans="2:65" s="1" customFormat="1" ht="13.5">
      <c r="B492" s="43"/>
      <c r="C492" s="65"/>
      <c r="D492" s="235" t="s">
        <v>172</v>
      </c>
      <c r="E492" s="65"/>
      <c r="F492" s="286" t="s">
        <v>1594</v>
      </c>
      <c r="G492" s="65"/>
      <c r="H492" s="65"/>
      <c r="I492" s="174"/>
      <c r="J492" s="65"/>
      <c r="K492" s="65"/>
      <c r="L492" s="63"/>
      <c r="M492" s="220"/>
      <c r="N492" s="44"/>
      <c r="O492" s="44"/>
      <c r="P492" s="44"/>
      <c r="Q492" s="44"/>
      <c r="R492" s="44"/>
      <c r="S492" s="44"/>
      <c r="T492" s="80"/>
      <c r="AT492" s="25" t="s">
        <v>172</v>
      </c>
      <c r="AU492" s="25" t="s">
        <v>100</v>
      </c>
    </row>
    <row r="493" spans="2:65" s="1" customFormat="1" ht="22.5" customHeight="1">
      <c r="B493" s="43"/>
      <c r="C493" s="206" t="s">
        <v>1595</v>
      </c>
      <c r="D493" s="206" t="s">
        <v>166</v>
      </c>
      <c r="E493" s="207" t="s">
        <v>601</v>
      </c>
      <c r="F493" s="208" t="s">
        <v>602</v>
      </c>
      <c r="G493" s="209" t="s">
        <v>191</v>
      </c>
      <c r="H493" s="210">
        <v>113.708</v>
      </c>
      <c r="I493" s="211"/>
      <c r="J493" s="212">
        <f>ROUND(I493*H493,2)</f>
        <v>0</v>
      </c>
      <c r="K493" s="208" t="s">
        <v>1031</v>
      </c>
      <c r="L493" s="63"/>
      <c r="M493" s="213" t="s">
        <v>50</v>
      </c>
      <c r="N493" s="214" t="s">
        <v>56</v>
      </c>
      <c r="O493" s="44"/>
      <c r="P493" s="215">
        <f>O493*H493</f>
        <v>0</v>
      </c>
      <c r="Q493" s="215">
        <v>0</v>
      </c>
      <c r="R493" s="215">
        <f>Q493*H493</f>
        <v>0</v>
      </c>
      <c r="S493" s="215">
        <v>0</v>
      </c>
      <c r="T493" s="216">
        <f>S493*H493</f>
        <v>0</v>
      </c>
      <c r="AR493" s="25" t="s">
        <v>120</v>
      </c>
      <c r="AT493" s="25" t="s">
        <v>166</v>
      </c>
      <c r="AU493" s="25" t="s">
        <v>100</v>
      </c>
      <c r="AY493" s="25" t="s">
        <v>163</v>
      </c>
      <c r="BE493" s="217">
        <f>IF(N493="základní",J493,0)</f>
        <v>0</v>
      </c>
      <c r="BF493" s="217">
        <f>IF(N493="snížená",J493,0)</f>
        <v>0</v>
      </c>
      <c r="BG493" s="217">
        <f>IF(N493="zákl. přenesená",J493,0)</f>
        <v>0</v>
      </c>
      <c r="BH493" s="217">
        <f>IF(N493="sníž. přenesená",J493,0)</f>
        <v>0</v>
      </c>
      <c r="BI493" s="217">
        <f>IF(N493="nulová",J493,0)</f>
        <v>0</v>
      </c>
      <c r="BJ493" s="25" t="s">
        <v>25</v>
      </c>
      <c r="BK493" s="217">
        <f>ROUND(I493*H493,2)</f>
        <v>0</v>
      </c>
      <c r="BL493" s="25" t="s">
        <v>120</v>
      </c>
      <c r="BM493" s="25" t="s">
        <v>1596</v>
      </c>
    </row>
    <row r="494" spans="2:65" s="1" customFormat="1" ht="27">
      <c r="B494" s="43"/>
      <c r="C494" s="65"/>
      <c r="D494" s="218" t="s">
        <v>172</v>
      </c>
      <c r="E494" s="65"/>
      <c r="F494" s="219" t="s">
        <v>604</v>
      </c>
      <c r="G494" s="65"/>
      <c r="H494" s="65"/>
      <c r="I494" s="174"/>
      <c r="J494" s="65"/>
      <c r="K494" s="65"/>
      <c r="L494" s="63"/>
      <c r="M494" s="220"/>
      <c r="N494" s="44"/>
      <c r="O494" s="44"/>
      <c r="P494" s="44"/>
      <c r="Q494" s="44"/>
      <c r="R494" s="44"/>
      <c r="S494" s="44"/>
      <c r="T494" s="80"/>
      <c r="AT494" s="25" t="s">
        <v>172</v>
      </c>
      <c r="AU494" s="25" t="s">
        <v>100</v>
      </c>
    </row>
    <row r="495" spans="2:65" s="11" customFormat="1" ht="29.85" customHeight="1">
      <c r="B495" s="189"/>
      <c r="C495" s="190"/>
      <c r="D495" s="203" t="s">
        <v>84</v>
      </c>
      <c r="E495" s="204" t="s">
        <v>223</v>
      </c>
      <c r="F495" s="204" t="s">
        <v>1597</v>
      </c>
      <c r="G495" s="190"/>
      <c r="H495" s="190"/>
      <c r="I495" s="193"/>
      <c r="J495" s="205">
        <f>BK495</f>
        <v>0</v>
      </c>
      <c r="K495" s="190"/>
      <c r="L495" s="195"/>
      <c r="M495" s="196"/>
      <c r="N495" s="197"/>
      <c r="O495" s="197"/>
      <c r="P495" s="198">
        <f>SUM(P496:P507)</f>
        <v>0</v>
      </c>
      <c r="Q495" s="197"/>
      <c r="R495" s="198">
        <f>SUM(R496:R507)</f>
        <v>0</v>
      </c>
      <c r="S495" s="197"/>
      <c r="T495" s="199">
        <f>SUM(T496:T507)</f>
        <v>0</v>
      </c>
      <c r="AR495" s="200" t="s">
        <v>25</v>
      </c>
      <c r="AT495" s="201" t="s">
        <v>84</v>
      </c>
      <c r="AU495" s="201" t="s">
        <v>25</v>
      </c>
      <c r="AY495" s="200" t="s">
        <v>163</v>
      </c>
      <c r="BK495" s="202">
        <f>SUM(BK496:BK507)</f>
        <v>0</v>
      </c>
    </row>
    <row r="496" spans="2:65" s="1" customFormat="1" ht="22.5" customHeight="1">
      <c r="B496" s="43"/>
      <c r="C496" s="206" t="s">
        <v>1598</v>
      </c>
      <c r="D496" s="206" t="s">
        <v>166</v>
      </c>
      <c r="E496" s="207" t="s">
        <v>1599</v>
      </c>
      <c r="F496" s="208" t="s">
        <v>1600</v>
      </c>
      <c r="G496" s="209" t="s">
        <v>272</v>
      </c>
      <c r="H496" s="210">
        <v>832.49</v>
      </c>
      <c r="I496" s="211"/>
      <c r="J496" s="212">
        <f>ROUND(I496*H496,2)</f>
        <v>0</v>
      </c>
      <c r="K496" s="208" t="s">
        <v>1031</v>
      </c>
      <c r="L496" s="63"/>
      <c r="M496" s="213" t="s">
        <v>50</v>
      </c>
      <c r="N496" s="214" t="s">
        <v>56</v>
      </c>
      <c r="O496" s="44"/>
      <c r="P496" s="215">
        <f>O496*H496</f>
        <v>0</v>
      </c>
      <c r="Q496" s="215">
        <v>0</v>
      </c>
      <c r="R496" s="215">
        <f>Q496*H496</f>
        <v>0</v>
      </c>
      <c r="S496" s="215">
        <v>0</v>
      </c>
      <c r="T496" s="216">
        <f>S496*H496</f>
        <v>0</v>
      </c>
      <c r="AR496" s="25" t="s">
        <v>120</v>
      </c>
      <c r="AT496" s="25" t="s">
        <v>166</v>
      </c>
      <c r="AU496" s="25" t="s">
        <v>92</v>
      </c>
      <c r="AY496" s="25" t="s">
        <v>163</v>
      </c>
      <c r="BE496" s="217">
        <f>IF(N496="základní",J496,0)</f>
        <v>0</v>
      </c>
      <c r="BF496" s="217">
        <f>IF(N496="snížená",J496,0)</f>
        <v>0</v>
      </c>
      <c r="BG496" s="217">
        <f>IF(N496="zákl. přenesená",J496,0)</f>
        <v>0</v>
      </c>
      <c r="BH496" s="217">
        <f>IF(N496="sníž. přenesená",J496,0)</f>
        <v>0</v>
      </c>
      <c r="BI496" s="217">
        <f>IF(N496="nulová",J496,0)</f>
        <v>0</v>
      </c>
      <c r="BJ496" s="25" t="s">
        <v>25</v>
      </c>
      <c r="BK496" s="217">
        <f>ROUND(I496*H496,2)</f>
        <v>0</v>
      </c>
      <c r="BL496" s="25" t="s">
        <v>120</v>
      </c>
      <c r="BM496" s="25" t="s">
        <v>1601</v>
      </c>
    </row>
    <row r="497" spans="2:65" s="1" customFormat="1" ht="13.5">
      <c r="B497" s="43"/>
      <c r="C497" s="65"/>
      <c r="D497" s="218" t="s">
        <v>172</v>
      </c>
      <c r="E497" s="65"/>
      <c r="F497" s="219" t="s">
        <v>1602</v>
      </c>
      <c r="G497" s="65"/>
      <c r="H497" s="65"/>
      <c r="I497" s="174"/>
      <c r="J497" s="65"/>
      <c r="K497" s="65"/>
      <c r="L497" s="63"/>
      <c r="M497" s="220"/>
      <c r="N497" s="44"/>
      <c r="O497" s="44"/>
      <c r="P497" s="44"/>
      <c r="Q497" s="44"/>
      <c r="R497" s="44"/>
      <c r="S497" s="44"/>
      <c r="T497" s="80"/>
      <c r="AT497" s="25" t="s">
        <v>172</v>
      </c>
      <c r="AU497" s="25" t="s">
        <v>92</v>
      </c>
    </row>
    <row r="498" spans="2:65" s="13" customFormat="1" ht="13.5">
      <c r="B498" s="233"/>
      <c r="C498" s="234"/>
      <c r="D498" s="235" t="s">
        <v>176</v>
      </c>
      <c r="E498" s="236" t="s">
        <v>50</v>
      </c>
      <c r="F498" s="237" t="s">
        <v>1603</v>
      </c>
      <c r="G498" s="234"/>
      <c r="H498" s="238">
        <v>832.49</v>
      </c>
      <c r="I498" s="239"/>
      <c r="J498" s="234"/>
      <c r="K498" s="234"/>
      <c r="L498" s="240"/>
      <c r="M498" s="241"/>
      <c r="N498" s="242"/>
      <c r="O498" s="242"/>
      <c r="P498" s="242"/>
      <c r="Q498" s="242"/>
      <c r="R498" s="242"/>
      <c r="S498" s="242"/>
      <c r="T498" s="243"/>
      <c r="AT498" s="244" t="s">
        <v>176</v>
      </c>
      <c r="AU498" s="244" t="s">
        <v>92</v>
      </c>
      <c r="AV498" s="13" t="s">
        <v>92</v>
      </c>
      <c r="AW498" s="13" t="s">
        <v>48</v>
      </c>
      <c r="AX498" s="13" t="s">
        <v>25</v>
      </c>
      <c r="AY498" s="244" t="s">
        <v>163</v>
      </c>
    </row>
    <row r="499" spans="2:65" s="1" customFormat="1" ht="22.5" customHeight="1">
      <c r="B499" s="43"/>
      <c r="C499" s="206" t="s">
        <v>1604</v>
      </c>
      <c r="D499" s="206" t="s">
        <v>166</v>
      </c>
      <c r="E499" s="207" t="s">
        <v>1605</v>
      </c>
      <c r="F499" s="208" t="s">
        <v>1606</v>
      </c>
      <c r="G499" s="209" t="s">
        <v>272</v>
      </c>
      <c r="H499" s="210">
        <v>52.4</v>
      </c>
      <c r="I499" s="211"/>
      <c r="J499" s="212">
        <f>ROUND(I499*H499,2)</f>
        <v>0</v>
      </c>
      <c r="K499" s="208" t="s">
        <v>1031</v>
      </c>
      <c r="L499" s="63"/>
      <c r="M499" s="213" t="s">
        <v>50</v>
      </c>
      <c r="N499" s="214" t="s">
        <v>56</v>
      </c>
      <c r="O499" s="44"/>
      <c r="P499" s="215">
        <f>O499*H499</f>
        <v>0</v>
      </c>
      <c r="Q499" s="215">
        <v>0</v>
      </c>
      <c r="R499" s="215">
        <f>Q499*H499</f>
        <v>0</v>
      </c>
      <c r="S499" s="215">
        <v>0</v>
      </c>
      <c r="T499" s="216">
        <f>S499*H499</f>
        <v>0</v>
      </c>
      <c r="AR499" s="25" t="s">
        <v>120</v>
      </c>
      <c r="AT499" s="25" t="s">
        <v>166</v>
      </c>
      <c r="AU499" s="25" t="s">
        <v>92</v>
      </c>
      <c r="AY499" s="25" t="s">
        <v>163</v>
      </c>
      <c r="BE499" s="217">
        <f>IF(N499="základní",J499,0)</f>
        <v>0</v>
      </c>
      <c r="BF499" s="217">
        <f>IF(N499="snížená",J499,0)</f>
        <v>0</v>
      </c>
      <c r="BG499" s="217">
        <f>IF(N499="zákl. přenesená",J499,0)</f>
        <v>0</v>
      </c>
      <c r="BH499" s="217">
        <f>IF(N499="sníž. přenesená",J499,0)</f>
        <v>0</v>
      </c>
      <c r="BI499" s="217">
        <f>IF(N499="nulová",J499,0)</f>
        <v>0</v>
      </c>
      <c r="BJ499" s="25" t="s">
        <v>25</v>
      </c>
      <c r="BK499" s="217">
        <f>ROUND(I499*H499,2)</f>
        <v>0</v>
      </c>
      <c r="BL499" s="25" t="s">
        <v>120</v>
      </c>
      <c r="BM499" s="25" t="s">
        <v>1607</v>
      </c>
    </row>
    <row r="500" spans="2:65" s="1" customFormat="1" ht="13.5">
      <c r="B500" s="43"/>
      <c r="C500" s="65"/>
      <c r="D500" s="218" t="s">
        <v>172</v>
      </c>
      <c r="E500" s="65"/>
      <c r="F500" s="219" t="s">
        <v>1608</v>
      </c>
      <c r="G500" s="65"/>
      <c r="H500" s="65"/>
      <c r="I500" s="174"/>
      <c r="J500" s="65"/>
      <c r="K500" s="65"/>
      <c r="L500" s="63"/>
      <c r="M500" s="220"/>
      <c r="N500" s="44"/>
      <c r="O500" s="44"/>
      <c r="P500" s="44"/>
      <c r="Q500" s="44"/>
      <c r="R500" s="44"/>
      <c r="S500" s="44"/>
      <c r="T500" s="80"/>
      <c r="AT500" s="25" t="s">
        <v>172</v>
      </c>
      <c r="AU500" s="25" t="s">
        <v>92</v>
      </c>
    </row>
    <row r="501" spans="2:65" s="13" customFormat="1" ht="13.5">
      <c r="B501" s="233"/>
      <c r="C501" s="234"/>
      <c r="D501" s="235" t="s">
        <v>176</v>
      </c>
      <c r="E501" s="236" t="s">
        <v>50</v>
      </c>
      <c r="F501" s="237" t="s">
        <v>1609</v>
      </c>
      <c r="G501" s="234"/>
      <c r="H501" s="238">
        <v>52.4</v>
      </c>
      <c r="I501" s="239"/>
      <c r="J501" s="234"/>
      <c r="K501" s="234"/>
      <c r="L501" s="240"/>
      <c r="M501" s="241"/>
      <c r="N501" s="242"/>
      <c r="O501" s="242"/>
      <c r="P501" s="242"/>
      <c r="Q501" s="242"/>
      <c r="R501" s="242"/>
      <c r="S501" s="242"/>
      <c r="T501" s="243"/>
      <c r="AT501" s="244" t="s">
        <v>176</v>
      </c>
      <c r="AU501" s="244" t="s">
        <v>92</v>
      </c>
      <c r="AV501" s="13" t="s">
        <v>92</v>
      </c>
      <c r="AW501" s="13" t="s">
        <v>48</v>
      </c>
      <c r="AX501" s="13" t="s">
        <v>25</v>
      </c>
      <c r="AY501" s="244" t="s">
        <v>163</v>
      </c>
    </row>
    <row r="502" spans="2:65" s="1" customFormat="1" ht="22.5" customHeight="1">
      <c r="B502" s="43"/>
      <c r="C502" s="206" t="s">
        <v>504</v>
      </c>
      <c r="D502" s="206" t="s">
        <v>166</v>
      </c>
      <c r="E502" s="207" t="s">
        <v>1610</v>
      </c>
      <c r="F502" s="208" t="s">
        <v>1611</v>
      </c>
      <c r="G502" s="209" t="s">
        <v>272</v>
      </c>
      <c r="H502" s="210">
        <v>465.19</v>
      </c>
      <c r="I502" s="211"/>
      <c r="J502" s="212">
        <f>ROUND(I502*H502,2)</f>
        <v>0</v>
      </c>
      <c r="K502" s="208" t="s">
        <v>1031</v>
      </c>
      <c r="L502" s="63"/>
      <c r="M502" s="213" t="s">
        <v>50</v>
      </c>
      <c r="N502" s="214" t="s">
        <v>56</v>
      </c>
      <c r="O502" s="44"/>
      <c r="P502" s="215">
        <f>O502*H502</f>
        <v>0</v>
      </c>
      <c r="Q502" s="215">
        <v>0</v>
      </c>
      <c r="R502" s="215">
        <f>Q502*H502</f>
        <v>0</v>
      </c>
      <c r="S502" s="215">
        <v>0</v>
      </c>
      <c r="T502" s="216">
        <f>S502*H502</f>
        <v>0</v>
      </c>
      <c r="AR502" s="25" t="s">
        <v>120</v>
      </c>
      <c r="AT502" s="25" t="s">
        <v>166</v>
      </c>
      <c r="AU502" s="25" t="s">
        <v>92</v>
      </c>
      <c r="AY502" s="25" t="s">
        <v>163</v>
      </c>
      <c r="BE502" s="217">
        <f>IF(N502="základní",J502,0)</f>
        <v>0</v>
      </c>
      <c r="BF502" s="217">
        <f>IF(N502="snížená",J502,0)</f>
        <v>0</v>
      </c>
      <c r="BG502" s="217">
        <f>IF(N502="zákl. přenesená",J502,0)</f>
        <v>0</v>
      </c>
      <c r="BH502" s="217">
        <f>IF(N502="sníž. přenesená",J502,0)</f>
        <v>0</v>
      </c>
      <c r="BI502" s="217">
        <f>IF(N502="nulová",J502,0)</f>
        <v>0</v>
      </c>
      <c r="BJ502" s="25" t="s">
        <v>25</v>
      </c>
      <c r="BK502" s="217">
        <f>ROUND(I502*H502,2)</f>
        <v>0</v>
      </c>
      <c r="BL502" s="25" t="s">
        <v>120</v>
      </c>
      <c r="BM502" s="25" t="s">
        <v>1612</v>
      </c>
    </row>
    <row r="503" spans="2:65" s="1" customFormat="1" ht="13.5">
      <c r="B503" s="43"/>
      <c r="C503" s="65"/>
      <c r="D503" s="218" t="s">
        <v>172</v>
      </c>
      <c r="E503" s="65"/>
      <c r="F503" s="219" t="s">
        <v>1613</v>
      </c>
      <c r="G503" s="65"/>
      <c r="H503" s="65"/>
      <c r="I503" s="174"/>
      <c r="J503" s="65"/>
      <c r="K503" s="65"/>
      <c r="L503" s="63"/>
      <c r="M503" s="220"/>
      <c r="N503" s="44"/>
      <c r="O503" s="44"/>
      <c r="P503" s="44"/>
      <c r="Q503" s="44"/>
      <c r="R503" s="44"/>
      <c r="S503" s="44"/>
      <c r="T503" s="80"/>
      <c r="AT503" s="25" t="s">
        <v>172</v>
      </c>
      <c r="AU503" s="25" t="s">
        <v>92</v>
      </c>
    </row>
    <row r="504" spans="2:65" s="13" customFormat="1" ht="13.5">
      <c r="B504" s="233"/>
      <c r="C504" s="234"/>
      <c r="D504" s="235" t="s">
        <v>176</v>
      </c>
      <c r="E504" s="236" t="s">
        <v>50</v>
      </c>
      <c r="F504" s="237" t="s">
        <v>1614</v>
      </c>
      <c r="G504" s="234"/>
      <c r="H504" s="238">
        <v>465.19</v>
      </c>
      <c r="I504" s="239"/>
      <c r="J504" s="234"/>
      <c r="K504" s="234"/>
      <c r="L504" s="240"/>
      <c r="M504" s="241"/>
      <c r="N504" s="242"/>
      <c r="O504" s="242"/>
      <c r="P504" s="242"/>
      <c r="Q504" s="242"/>
      <c r="R504" s="242"/>
      <c r="S504" s="242"/>
      <c r="T504" s="243"/>
      <c r="AT504" s="244" t="s">
        <v>176</v>
      </c>
      <c r="AU504" s="244" t="s">
        <v>92</v>
      </c>
      <c r="AV504" s="13" t="s">
        <v>92</v>
      </c>
      <c r="AW504" s="13" t="s">
        <v>48</v>
      </c>
      <c r="AX504" s="13" t="s">
        <v>25</v>
      </c>
      <c r="AY504" s="244" t="s">
        <v>163</v>
      </c>
    </row>
    <row r="505" spans="2:65" s="1" customFormat="1" ht="22.5" customHeight="1">
      <c r="B505" s="43"/>
      <c r="C505" s="206" t="s">
        <v>1615</v>
      </c>
      <c r="D505" s="206" t="s">
        <v>166</v>
      </c>
      <c r="E505" s="207" t="s">
        <v>1616</v>
      </c>
      <c r="F505" s="208" t="s">
        <v>1617</v>
      </c>
      <c r="G505" s="209" t="s">
        <v>272</v>
      </c>
      <c r="H505" s="210">
        <v>314.89999999999998</v>
      </c>
      <c r="I505" s="211"/>
      <c r="J505" s="212">
        <f>ROUND(I505*H505,2)</f>
        <v>0</v>
      </c>
      <c r="K505" s="208" t="s">
        <v>1031</v>
      </c>
      <c r="L505" s="63"/>
      <c r="M505" s="213" t="s">
        <v>50</v>
      </c>
      <c r="N505" s="214" t="s">
        <v>56</v>
      </c>
      <c r="O505" s="44"/>
      <c r="P505" s="215">
        <f>O505*H505</f>
        <v>0</v>
      </c>
      <c r="Q505" s="215">
        <v>0</v>
      </c>
      <c r="R505" s="215">
        <f>Q505*H505</f>
        <v>0</v>
      </c>
      <c r="S505" s="215">
        <v>0</v>
      </c>
      <c r="T505" s="216">
        <f>S505*H505</f>
        <v>0</v>
      </c>
      <c r="AR505" s="25" t="s">
        <v>120</v>
      </c>
      <c r="AT505" s="25" t="s">
        <v>166</v>
      </c>
      <c r="AU505" s="25" t="s">
        <v>92</v>
      </c>
      <c r="AY505" s="25" t="s">
        <v>163</v>
      </c>
      <c r="BE505" s="217">
        <f>IF(N505="základní",J505,0)</f>
        <v>0</v>
      </c>
      <c r="BF505" s="217">
        <f>IF(N505="snížená",J505,0)</f>
        <v>0</v>
      </c>
      <c r="BG505" s="217">
        <f>IF(N505="zákl. přenesená",J505,0)</f>
        <v>0</v>
      </c>
      <c r="BH505" s="217">
        <f>IF(N505="sníž. přenesená",J505,0)</f>
        <v>0</v>
      </c>
      <c r="BI505" s="217">
        <f>IF(N505="nulová",J505,0)</f>
        <v>0</v>
      </c>
      <c r="BJ505" s="25" t="s">
        <v>25</v>
      </c>
      <c r="BK505" s="217">
        <f>ROUND(I505*H505,2)</f>
        <v>0</v>
      </c>
      <c r="BL505" s="25" t="s">
        <v>120</v>
      </c>
      <c r="BM505" s="25" t="s">
        <v>1618</v>
      </c>
    </row>
    <row r="506" spans="2:65" s="1" customFormat="1" ht="13.5">
      <c r="B506" s="43"/>
      <c r="C506" s="65"/>
      <c r="D506" s="218" t="s">
        <v>172</v>
      </c>
      <c r="E506" s="65"/>
      <c r="F506" s="219" t="s">
        <v>1619</v>
      </c>
      <c r="G506" s="65"/>
      <c r="H506" s="65"/>
      <c r="I506" s="174"/>
      <c r="J506" s="65"/>
      <c r="K506" s="65"/>
      <c r="L506" s="63"/>
      <c r="M506" s="220"/>
      <c r="N506" s="44"/>
      <c r="O506" s="44"/>
      <c r="P506" s="44"/>
      <c r="Q506" s="44"/>
      <c r="R506" s="44"/>
      <c r="S506" s="44"/>
      <c r="T506" s="80"/>
      <c r="AT506" s="25" t="s">
        <v>172</v>
      </c>
      <c r="AU506" s="25" t="s">
        <v>92</v>
      </c>
    </row>
    <row r="507" spans="2:65" s="13" customFormat="1" ht="13.5">
      <c r="B507" s="233"/>
      <c r="C507" s="234"/>
      <c r="D507" s="218" t="s">
        <v>176</v>
      </c>
      <c r="E507" s="245" t="s">
        <v>50</v>
      </c>
      <c r="F507" s="246" t="s">
        <v>1620</v>
      </c>
      <c r="G507" s="234"/>
      <c r="H507" s="247">
        <v>314.89999999999998</v>
      </c>
      <c r="I507" s="239"/>
      <c r="J507" s="234"/>
      <c r="K507" s="234"/>
      <c r="L507" s="240"/>
      <c r="M507" s="241"/>
      <c r="N507" s="242"/>
      <c r="O507" s="242"/>
      <c r="P507" s="242"/>
      <c r="Q507" s="242"/>
      <c r="R507" s="242"/>
      <c r="S507" s="242"/>
      <c r="T507" s="243"/>
      <c r="AT507" s="244" t="s">
        <v>176</v>
      </c>
      <c r="AU507" s="244" t="s">
        <v>92</v>
      </c>
      <c r="AV507" s="13" t="s">
        <v>92</v>
      </c>
      <c r="AW507" s="13" t="s">
        <v>48</v>
      </c>
      <c r="AX507" s="13" t="s">
        <v>25</v>
      </c>
      <c r="AY507" s="244" t="s">
        <v>163</v>
      </c>
    </row>
    <row r="508" spans="2:65" s="11" customFormat="1" ht="29.85" customHeight="1">
      <c r="B508" s="189"/>
      <c r="C508" s="190"/>
      <c r="D508" s="203" t="s">
        <v>84</v>
      </c>
      <c r="E508" s="204" t="s">
        <v>346</v>
      </c>
      <c r="F508" s="204" t="s">
        <v>347</v>
      </c>
      <c r="G508" s="190"/>
      <c r="H508" s="190"/>
      <c r="I508" s="193"/>
      <c r="J508" s="205">
        <f>BK508</f>
        <v>0</v>
      </c>
      <c r="K508" s="190"/>
      <c r="L508" s="195"/>
      <c r="M508" s="196"/>
      <c r="N508" s="197"/>
      <c r="O508" s="197"/>
      <c r="P508" s="198">
        <f>SUM(P509:P526)</f>
        <v>0</v>
      </c>
      <c r="Q508" s="197"/>
      <c r="R508" s="198">
        <f>SUM(R509:R526)</f>
        <v>0</v>
      </c>
      <c r="S508" s="197"/>
      <c r="T508" s="199">
        <f>SUM(T509:T526)</f>
        <v>115.30000000000001</v>
      </c>
      <c r="AR508" s="200" t="s">
        <v>25</v>
      </c>
      <c r="AT508" s="201" t="s">
        <v>84</v>
      </c>
      <c r="AU508" s="201" t="s">
        <v>25</v>
      </c>
      <c r="AY508" s="200" t="s">
        <v>163</v>
      </c>
      <c r="BK508" s="202">
        <f>SUM(BK509:BK526)</f>
        <v>0</v>
      </c>
    </row>
    <row r="509" spans="2:65" s="1" customFormat="1" ht="22.5" customHeight="1">
      <c r="B509" s="43"/>
      <c r="C509" s="206" t="s">
        <v>1621</v>
      </c>
      <c r="D509" s="206" t="s">
        <v>166</v>
      </c>
      <c r="E509" s="207" t="s">
        <v>1622</v>
      </c>
      <c r="F509" s="208" t="s">
        <v>1623</v>
      </c>
      <c r="G509" s="209" t="s">
        <v>169</v>
      </c>
      <c r="H509" s="210">
        <v>3</v>
      </c>
      <c r="I509" s="211"/>
      <c r="J509" s="212">
        <f>ROUND(I509*H509,2)</f>
        <v>0</v>
      </c>
      <c r="K509" s="208" t="s">
        <v>1031</v>
      </c>
      <c r="L509" s="63"/>
      <c r="M509" s="213" t="s">
        <v>50</v>
      </c>
      <c r="N509" s="214" t="s">
        <v>56</v>
      </c>
      <c r="O509" s="44"/>
      <c r="P509" s="215">
        <f>O509*H509</f>
        <v>0</v>
      </c>
      <c r="Q509" s="215">
        <v>0</v>
      </c>
      <c r="R509" s="215">
        <f>Q509*H509</f>
        <v>0</v>
      </c>
      <c r="S509" s="215">
        <v>2.5</v>
      </c>
      <c r="T509" s="216">
        <f>S509*H509</f>
        <v>7.5</v>
      </c>
      <c r="AR509" s="25" t="s">
        <v>120</v>
      </c>
      <c r="AT509" s="25" t="s">
        <v>166</v>
      </c>
      <c r="AU509" s="25" t="s">
        <v>92</v>
      </c>
      <c r="AY509" s="25" t="s">
        <v>163</v>
      </c>
      <c r="BE509" s="217">
        <f>IF(N509="základní",J509,0)</f>
        <v>0</v>
      </c>
      <c r="BF509" s="217">
        <f>IF(N509="snížená",J509,0)</f>
        <v>0</v>
      </c>
      <c r="BG509" s="217">
        <f>IF(N509="zákl. přenesená",J509,0)</f>
        <v>0</v>
      </c>
      <c r="BH509" s="217">
        <f>IF(N509="sníž. přenesená",J509,0)</f>
        <v>0</v>
      </c>
      <c r="BI509" s="217">
        <f>IF(N509="nulová",J509,0)</f>
        <v>0</v>
      </c>
      <c r="BJ509" s="25" t="s">
        <v>25</v>
      </c>
      <c r="BK509" s="217">
        <f>ROUND(I509*H509,2)</f>
        <v>0</v>
      </c>
      <c r="BL509" s="25" t="s">
        <v>120</v>
      </c>
      <c r="BM509" s="25" t="s">
        <v>1624</v>
      </c>
    </row>
    <row r="510" spans="2:65" s="1" customFormat="1" ht="27">
      <c r="B510" s="43"/>
      <c r="C510" s="65"/>
      <c r="D510" s="218" t="s">
        <v>172</v>
      </c>
      <c r="E510" s="65"/>
      <c r="F510" s="219" t="s">
        <v>1625</v>
      </c>
      <c r="G510" s="65"/>
      <c r="H510" s="65"/>
      <c r="I510" s="174"/>
      <c r="J510" s="65"/>
      <c r="K510" s="65"/>
      <c r="L510" s="63"/>
      <c r="M510" s="220"/>
      <c r="N510" s="44"/>
      <c r="O510" s="44"/>
      <c r="P510" s="44"/>
      <c r="Q510" s="44"/>
      <c r="R510" s="44"/>
      <c r="S510" s="44"/>
      <c r="T510" s="80"/>
      <c r="AT510" s="25" t="s">
        <v>172</v>
      </c>
      <c r="AU510" s="25" t="s">
        <v>92</v>
      </c>
    </row>
    <row r="511" spans="2:65" s="1" customFormat="1" ht="27">
      <c r="B511" s="43"/>
      <c r="C511" s="65"/>
      <c r="D511" s="218" t="s">
        <v>174</v>
      </c>
      <c r="E511" s="65"/>
      <c r="F511" s="221" t="s">
        <v>1626</v>
      </c>
      <c r="G511" s="65"/>
      <c r="H511" s="65"/>
      <c r="I511" s="174"/>
      <c r="J511" s="65"/>
      <c r="K511" s="65"/>
      <c r="L511" s="63"/>
      <c r="M511" s="220"/>
      <c r="N511" s="44"/>
      <c r="O511" s="44"/>
      <c r="P511" s="44"/>
      <c r="Q511" s="44"/>
      <c r="R511" s="44"/>
      <c r="S511" s="44"/>
      <c r="T511" s="80"/>
      <c r="AT511" s="25" t="s">
        <v>174</v>
      </c>
      <c r="AU511" s="25" t="s">
        <v>92</v>
      </c>
    </row>
    <row r="512" spans="2:65" s="12" customFormat="1" ht="13.5">
      <c r="B512" s="222"/>
      <c r="C512" s="223"/>
      <c r="D512" s="218" t="s">
        <v>176</v>
      </c>
      <c r="E512" s="224" t="s">
        <v>50</v>
      </c>
      <c r="F512" s="225" t="s">
        <v>1221</v>
      </c>
      <c r="G512" s="223"/>
      <c r="H512" s="226" t="s">
        <v>50</v>
      </c>
      <c r="I512" s="227"/>
      <c r="J512" s="223"/>
      <c r="K512" s="223"/>
      <c r="L512" s="228"/>
      <c r="M512" s="229"/>
      <c r="N512" s="230"/>
      <c r="O512" s="230"/>
      <c r="P512" s="230"/>
      <c r="Q512" s="230"/>
      <c r="R512" s="230"/>
      <c r="S512" s="230"/>
      <c r="T512" s="231"/>
      <c r="AT512" s="232" t="s">
        <v>176</v>
      </c>
      <c r="AU512" s="232" t="s">
        <v>92</v>
      </c>
      <c r="AV512" s="12" t="s">
        <v>25</v>
      </c>
      <c r="AW512" s="12" t="s">
        <v>48</v>
      </c>
      <c r="AX512" s="12" t="s">
        <v>85</v>
      </c>
      <c r="AY512" s="232" t="s">
        <v>163</v>
      </c>
    </row>
    <row r="513" spans="2:65" s="12" customFormat="1" ht="13.5">
      <c r="B513" s="222"/>
      <c r="C513" s="223"/>
      <c r="D513" s="218" t="s">
        <v>176</v>
      </c>
      <c r="E513" s="224" t="s">
        <v>50</v>
      </c>
      <c r="F513" s="225" t="s">
        <v>1055</v>
      </c>
      <c r="G513" s="223"/>
      <c r="H513" s="226" t="s">
        <v>50</v>
      </c>
      <c r="I513" s="227"/>
      <c r="J513" s="223"/>
      <c r="K513" s="223"/>
      <c r="L513" s="228"/>
      <c r="M513" s="229"/>
      <c r="N513" s="230"/>
      <c r="O513" s="230"/>
      <c r="P513" s="230"/>
      <c r="Q513" s="230"/>
      <c r="R513" s="230"/>
      <c r="S513" s="230"/>
      <c r="T513" s="231"/>
      <c r="AT513" s="232" t="s">
        <v>176</v>
      </c>
      <c r="AU513" s="232" t="s">
        <v>92</v>
      </c>
      <c r="AV513" s="12" t="s">
        <v>25</v>
      </c>
      <c r="AW513" s="12" t="s">
        <v>48</v>
      </c>
      <c r="AX513" s="12" t="s">
        <v>85</v>
      </c>
      <c r="AY513" s="232" t="s">
        <v>163</v>
      </c>
    </row>
    <row r="514" spans="2:65" s="13" customFormat="1" ht="13.5">
      <c r="B514" s="233"/>
      <c r="C514" s="234"/>
      <c r="D514" s="235" t="s">
        <v>176</v>
      </c>
      <c r="E514" s="236" t="s">
        <v>50</v>
      </c>
      <c r="F514" s="237" t="s">
        <v>100</v>
      </c>
      <c r="G514" s="234"/>
      <c r="H514" s="238">
        <v>3</v>
      </c>
      <c r="I514" s="239"/>
      <c r="J514" s="234"/>
      <c r="K514" s="234"/>
      <c r="L514" s="240"/>
      <c r="M514" s="241"/>
      <c r="N514" s="242"/>
      <c r="O514" s="242"/>
      <c r="P514" s="242"/>
      <c r="Q514" s="242"/>
      <c r="R514" s="242"/>
      <c r="S514" s="242"/>
      <c r="T514" s="243"/>
      <c r="AT514" s="244" t="s">
        <v>176</v>
      </c>
      <c r="AU514" s="244" t="s">
        <v>92</v>
      </c>
      <c r="AV514" s="13" t="s">
        <v>92</v>
      </c>
      <c r="AW514" s="13" t="s">
        <v>48</v>
      </c>
      <c r="AX514" s="13" t="s">
        <v>25</v>
      </c>
      <c r="AY514" s="244" t="s">
        <v>163</v>
      </c>
    </row>
    <row r="515" spans="2:65" s="1" customFormat="1" ht="22.5" customHeight="1">
      <c r="B515" s="43"/>
      <c r="C515" s="206" t="s">
        <v>1627</v>
      </c>
      <c r="D515" s="206" t="s">
        <v>166</v>
      </c>
      <c r="E515" s="207" t="s">
        <v>1628</v>
      </c>
      <c r="F515" s="208" t="s">
        <v>1629</v>
      </c>
      <c r="G515" s="209" t="s">
        <v>169</v>
      </c>
      <c r="H515" s="210">
        <v>49</v>
      </c>
      <c r="I515" s="211"/>
      <c r="J515" s="212">
        <f>ROUND(I515*H515,2)</f>
        <v>0</v>
      </c>
      <c r="K515" s="208" t="s">
        <v>1031</v>
      </c>
      <c r="L515" s="63"/>
      <c r="M515" s="213" t="s">
        <v>50</v>
      </c>
      <c r="N515" s="214" t="s">
        <v>56</v>
      </c>
      <c r="O515" s="44"/>
      <c r="P515" s="215">
        <f>O515*H515</f>
        <v>0</v>
      </c>
      <c r="Q515" s="215">
        <v>0</v>
      </c>
      <c r="R515" s="215">
        <f>Q515*H515</f>
        <v>0</v>
      </c>
      <c r="S515" s="215">
        <v>2.2000000000000002</v>
      </c>
      <c r="T515" s="216">
        <f>S515*H515</f>
        <v>107.80000000000001</v>
      </c>
      <c r="AR515" s="25" t="s">
        <v>120</v>
      </c>
      <c r="AT515" s="25" t="s">
        <v>166</v>
      </c>
      <c r="AU515" s="25" t="s">
        <v>92</v>
      </c>
      <c r="AY515" s="25" t="s">
        <v>163</v>
      </c>
      <c r="BE515" s="217">
        <f>IF(N515="základní",J515,0)</f>
        <v>0</v>
      </c>
      <c r="BF515" s="217">
        <f>IF(N515="snížená",J515,0)</f>
        <v>0</v>
      </c>
      <c r="BG515" s="217">
        <f>IF(N515="zákl. přenesená",J515,0)</f>
        <v>0</v>
      </c>
      <c r="BH515" s="217">
        <f>IF(N515="sníž. přenesená",J515,0)</f>
        <v>0</v>
      </c>
      <c r="BI515" s="217">
        <f>IF(N515="nulová",J515,0)</f>
        <v>0</v>
      </c>
      <c r="BJ515" s="25" t="s">
        <v>25</v>
      </c>
      <c r="BK515" s="217">
        <f>ROUND(I515*H515,2)</f>
        <v>0</v>
      </c>
      <c r="BL515" s="25" t="s">
        <v>120</v>
      </c>
      <c r="BM515" s="25" t="s">
        <v>1630</v>
      </c>
    </row>
    <row r="516" spans="2:65" s="1" customFormat="1" ht="27">
      <c r="B516" s="43"/>
      <c r="C516" s="65"/>
      <c r="D516" s="218" t="s">
        <v>172</v>
      </c>
      <c r="E516" s="65"/>
      <c r="F516" s="219" t="s">
        <v>1631</v>
      </c>
      <c r="G516" s="65"/>
      <c r="H516" s="65"/>
      <c r="I516" s="174"/>
      <c r="J516" s="65"/>
      <c r="K516" s="65"/>
      <c r="L516" s="63"/>
      <c r="M516" s="220"/>
      <c r="N516" s="44"/>
      <c r="O516" s="44"/>
      <c r="P516" s="44"/>
      <c r="Q516" s="44"/>
      <c r="R516" s="44"/>
      <c r="S516" s="44"/>
      <c r="T516" s="80"/>
      <c r="AT516" s="25" t="s">
        <v>172</v>
      </c>
      <c r="AU516" s="25" t="s">
        <v>92</v>
      </c>
    </row>
    <row r="517" spans="2:65" s="12" customFormat="1" ht="13.5">
      <c r="B517" s="222"/>
      <c r="C517" s="223"/>
      <c r="D517" s="218" t="s">
        <v>176</v>
      </c>
      <c r="E517" s="224" t="s">
        <v>50</v>
      </c>
      <c r="F517" s="225" t="s">
        <v>1632</v>
      </c>
      <c r="G517" s="223"/>
      <c r="H517" s="226" t="s">
        <v>50</v>
      </c>
      <c r="I517" s="227"/>
      <c r="J517" s="223"/>
      <c r="K517" s="223"/>
      <c r="L517" s="228"/>
      <c r="M517" s="229"/>
      <c r="N517" s="230"/>
      <c r="O517" s="230"/>
      <c r="P517" s="230"/>
      <c r="Q517" s="230"/>
      <c r="R517" s="230"/>
      <c r="S517" s="230"/>
      <c r="T517" s="231"/>
      <c r="AT517" s="232" t="s">
        <v>176</v>
      </c>
      <c r="AU517" s="232" t="s">
        <v>92</v>
      </c>
      <c r="AV517" s="12" t="s">
        <v>25</v>
      </c>
      <c r="AW517" s="12" t="s">
        <v>48</v>
      </c>
      <c r="AX517" s="12" t="s">
        <v>85</v>
      </c>
      <c r="AY517" s="232" t="s">
        <v>163</v>
      </c>
    </row>
    <row r="518" spans="2:65" s="12" customFormat="1" ht="13.5">
      <c r="B518" s="222"/>
      <c r="C518" s="223"/>
      <c r="D518" s="218" t="s">
        <v>176</v>
      </c>
      <c r="E518" s="224" t="s">
        <v>50</v>
      </c>
      <c r="F518" s="225" t="s">
        <v>1480</v>
      </c>
      <c r="G518" s="223"/>
      <c r="H518" s="226" t="s">
        <v>50</v>
      </c>
      <c r="I518" s="227"/>
      <c r="J518" s="223"/>
      <c r="K518" s="223"/>
      <c r="L518" s="228"/>
      <c r="M518" s="229"/>
      <c r="N518" s="230"/>
      <c r="O518" s="230"/>
      <c r="P518" s="230"/>
      <c r="Q518" s="230"/>
      <c r="R518" s="230"/>
      <c r="S518" s="230"/>
      <c r="T518" s="231"/>
      <c r="AT518" s="232" t="s">
        <v>176</v>
      </c>
      <c r="AU518" s="232" t="s">
        <v>92</v>
      </c>
      <c r="AV518" s="12" t="s">
        <v>25</v>
      </c>
      <c r="AW518" s="12" t="s">
        <v>48</v>
      </c>
      <c r="AX518" s="12" t="s">
        <v>85</v>
      </c>
      <c r="AY518" s="232" t="s">
        <v>163</v>
      </c>
    </row>
    <row r="519" spans="2:65" s="13" customFormat="1" ht="13.5">
      <c r="B519" s="233"/>
      <c r="C519" s="234"/>
      <c r="D519" s="235" t="s">
        <v>176</v>
      </c>
      <c r="E519" s="236" t="s">
        <v>50</v>
      </c>
      <c r="F519" s="237" t="s">
        <v>1633</v>
      </c>
      <c r="G519" s="234"/>
      <c r="H519" s="238">
        <v>49</v>
      </c>
      <c r="I519" s="239"/>
      <c r="J519" s="234"/>
      <c r="K519" s="234"/>
      <c r="L519" s="240"/>
      <c r="M519" s="241"/>
      <c r="N519" s="242"/>
      <c r="O519" s="242"/>
      <c r="P519" s="242"/>
      <c r="Q519" s="242"/>
      <c r="R519" s="242"/>
      <c r="S519" s="242"/>
      <c r="T519" s="243"/>
      <c r="AT519" s="244" t="s">
        <v>176</v>
      </c>
      <c r="AU519" s="244" t="s">
        <v>92</v>
      </c>
      <c r="AV519" s="13" t="s">
        <v>92</v>
      </c>
      <c r="AW519" s="13" t="s">
        <v>48</v>
      </c>
      <c r="AX519" s="13" t="s">
        <v>25</v>
      </c>
      <c r="AY519" s="244" t="s">
        <v>163</v>
      </c>
    </row>
    <row r="520" spans="2:65" s="1" customFormat="1" ht="22.5" customHeight="1">
      <c r="B520" s="43"/>
      <c r="C520" s="206" t="s">
        <v>1634</v>
      </c>
      <c r="D520" s="206" t="s">
        <v>166</v>
      </c>
      <c r="E520" s="207" t="s">
        <v>412</v>
      </c>
      <c r="F520" s="208" t="s">
        <v>1635</v>
      </c>
      <c r="G520" s="209" t="s">
        <v>191</v>
      </c>
      <c r="H520" s="210">
        <v>115.3</v>
      </c>
      <c r="I520" s="211"/>
      <c r="J520" s="212">
        <f>ROUND(I520*H520,2)</f>
        <v>0</v>
      </c>
      <c r="K520" s="208" t="s">
        <v>1031</v>
      </c>
      <c r="L520" s="63"/>
      <c r="M520" s="213" t="s">
        <v>50</v>
      </c>
      <c r="N520" s="214" t="s">
        <v>56</v>
      </c>
      <c r="O520" s="44"/>
      <c r="P520" s="215">
        <f>O520*H520</f>
        <v>0</v>
      </c>
      <c r="Q520" s="215">
        <v>0</v>
      </c>
      <c r="R520" s="215">
        <f>Q520*H520</f>
        <v>0</v>
      </c>
      <c r="S520" s="215">
        <v>0</v>
      </c>
      <c r="T520" s="216">
        <f>S520*H520</f>
        <v>0</v>
      </c>
      <c r="AR520" s="25" t="s">
        <v>120</v>
      </c>
      <c r="AT520" s="25" t="s">
        <v>166</v>
      </c>
      <c r="AU520" s="25" t="s">
        <v>92</v>
      </c>
      <c r="AY520" s="25" t="s">
        <v>163</v>
      </c>
      <c r="BE520" s="217">
        <f>IF(N520="základní",J520,0)</f>
        <v>0</v>
      </c>
      <c r="BF520" s="217">
        <f>IF(N520="snížená",J520,0)</f>
        <v>0</v>
      </c>
      <c r="BG520" s="217">
        <f>IF(N520="zákl. přenesená",J520,0)</f>
        <v>0</v>
      </c>
      <c r="BH520" s="217">
        <f>IF(N520="sníž. přenesená",J520,0)</f>
        <v>0</v>
      </c>
      <c r="BI520" s="217">
        <f>IF(N520="nulová",J520,0)</f>
        <v>0</v>
      </c>
      <c r="BJ520" s="25" t="s">
        <v>25</v>
      </c>
      <c r="BK520" s="217">
        <f>ROUND(I520*H520,2)</f>
        <v>0</v>
      </c>
      <c r="BL520" s="25" t="s">
        <v>120</v>
      </c>
      <c r="BM520" s="25" t="s">
        <v>1636</v>
      </c>
    </row>
    <row r="521" spans="2:65" s="1" customFormat="1" ht="27">
      <c r="B521" s="43"/>
      <c r="C521" s="65"/>
      <c r="D521" s="235" t="s">
        <v>172</v>
      </c>
      <c r="E521" s="65"/>
      <c r="F521" s="286" t="s">
        <v>415</v>
      </c>
      <c r="G521" s="65"/>
      <c r="H521" s="65"/>
      <c r="I521" s="174"/>
      <c r="J521" s="65"/>
      <c r="K521" s="65"/>
      <c r="L521" s="63"/>
      <c r="M521" s="220"/>
      <c r="N521" s="44"/>
      <c r="O521" s="44"/>
      <c r="P521" s="44"/>
      <c r="Q521" s="44"/>
      <c r="R521" s="44"/>
      <c r="S521" s="44"/>
      <c r="T521" s="80"/>
      <c r="AT521" s="25" t="s">
        <v>172</v>
      </c>
      <c r="AU521" s="25" t="s">
        <v>92</v>
      </c>
    </row>
    <row r="522" spans="2:65" s="1" customFormat="1" ht="22.5" customHeight="1">
      <c r="B522" s="43"/>
      <c r="C522" s="206" t="s">
        <v>489</v>
      </c>
      <c r="D522" s="206" t="s">
        <v>166</v>
      </c>
      <c r="E522" s="207" t="s">
        <v>418</v>
      </c>
      <c r="F522" s="208" t="s">
        <v>1637</v>
      </c>
      <c r="G522" s="209" t="s">
        <v>191</v>
      </c>
      <c r="H522" s="210">
        <v>1614.2</v>
      </c>
      <c r="I522" s="211"/>
      <c r="J522" s="212">
        <f>ROUND(I522*H522,2)</f>
        <v>0</v>
      </c>
      <c r="K522" s="208" t="s">
        <v>1031</v>
      </c>
      <c r="L522" s="63"/>
      <c r="M522" s="213" t="s">
        <v>50</v>
      </c>
      <c r="N522" s="214" t="s">
        <v>56</v>
      </c>
      <c r="O522" s="44"/>
      <c r="P522" s="215">
        <f>O522*H522</f>
        <v>0</v>
      </c>
      <c r="Q522" s="215">
        <v>0</v>
      </c>
      <c r="R522" s="215">
        <f>Q522*H522</f>
        <v>0</v>
      </c>
      <c r="S522" s="215">
        <v>0</v>
      </c>
      <c r="T522" s="216">
        <f>S522*H522</f>
        <v>0</v>
      </c>
      <c r="AR522" s="25" t="s">
        <v>120</v>
      </c>
      <c r="AT522" s="25" t="s">
        <v>166</v>
      </c>
      <c r="AU522" s="25" t="s">
        <v>92</v>
      </c>
      <c r="AY522" s="25" t="s">
        <v>163</v>
      </c>
      <c r="BE522" s="217">
        <f>IF(N522="základní",J522,0)</f>
        <v>0</v>
      </c>
      <c r="BF522" s="217">
        <f>IF(N522="snížená",J522,0)</f>
        <v>0</v>
      </c>
      <c r="BG522" s="217">
        <f>IF(N522="zákl. přenesená",J522,0)</f>
        <v>0</v>
      </c>
      <c r="BH522" s="217">
        <f>IF(N522="sníž. přenesená",J522,0)</f>
        <v>0</v>
      </c>
      <c r="BI522" s="217">
        <f>IF(N522="nulová",J522,0)</f>
        <v>0</v>
      </c>
      <c r="BJ522" s="25" t="s">
        <v>25</v>
      </c>
      <c r="BK522" s="217">
        <f>ROUND(I522*H522,2)</f>
        <v>0</v>
      </c>
      <c r="BL522" s="25" t="s">
        <v>120</v>
      </c>
      <c r="BM522" s="25" t="s">
        <v>1638</v>
      </c>
    </row>
    <row r="523" spans="2:65" s="1" customFormat="1" ht="27">
      <c r="B523" s="43"/>
      <c r="C523" s="65"/>
      <c r="D523" s="218" t="s">
        <v>172</v>
      </c>
      <c r="E523" s="65"/>
      <c r="F523" s="219" t="s">
        <v>421</v>
      </c>
      <c r="G523" s="65"/>
      <c r="H523" s="65"/>
      <c r="I523" s="174"/>
      <c r="J523" s="65"/>
      <c r="K523" s="65"/>
      <c r="L523" s="63"/>
      <c r="M523" s="220"/>
      <c r="N523" s="44"/>
      <c r="O523" s="44"/>
      <c r="P523" s="44"/>
      <c r="Q523" s="44"/>
      <c r="R523" s="44"/>
      <c r="S523" s="44"/>
      <c r="T523" s="80"/>
      <c r="AT523" s="25" t="s">
        <v>172</v>
      </c>
      <c r="AU523" s="25" t="s">
        <v>92</v>
      </c>
    </row>
    <row r="524" spans="2:65" s="13" customFormat="1" ht="13.5">
      <c r="B524" s="233"/>
      <c r="C524" s="234"/>
      <c r="D524" s="235" t="s">
        <v>176</v>
      </c>
      <c r="E524" s="234"/>
      <c r="F524" s="237" t="s">
        <v>1639</v>
      </c>
      <c r="G524" s="234"/>
      <c r="H524" s="238">
        <v>1614.2</v>
      </c>
      <c r="I524" s="239"/>
      <c r="J524" s="234"/>
      <c r="K524" s="234"/>
      <c r="L524" s="240"/>
      <c r="M524" s="241"/>
      <c r="N524" s="242"/>
      <c r="O524" s="242"/>
      <c r="P524" s="242"/>
      <c r="Q524" s="242"/>
      <c r="R524" s="242"/>
      <c r="S524" s="242"/>
      <c r="T524" s="243"/>
      <c r="AT524" s="244" t="s">
        <v>176</v>
      </c>
      <c r="AU524" s="244" t="s">
        <v>92</v>
      </c>
      <c r="AV524" s="13" t="s">
        <v>92</v>
      </c>
      <c r="AW524" s="13" t="s">
        <v>6</v>
      </c>
      <c r="AX524" s="13" t="s">
        <v>25</v>
      </c>
      <c r="AY524" s="244" t="s">
        <v>163</v>
      </c>
    </row>
    <row r="525" spans="2:65" s="1" customFormat="1" ht="22.5" customHeight="1">
      <c r="B525" s="43"/>
      <c r="C525" s="206" t="s">
        <v>1640</v>
      </c>
      <c r="D525" s="206" t="s">
        <v>166</v>
      </c>
      <c r="E525" s="207" t="s">
        <v>1641</v>
      </c>
      <c r="F525" s="208" t="s">
        <v>1642</v>
      </c>
      <c r="G525" s="209" t="s">
        <v>191</v>
      </c>
      <c r="H525" s="210">
        <v>115.3</v>
      </c>
      <c r="I525" s="211"/>
      <c r="J525" s="212">
        <f>ROUND(I525*H525,2)</f>
        <v>0</v>
      </c>
      <c r="K525" s="208" t="s">
        <v>1031</v>
      </c>
      <c r="L525" s="63"/>
      <c r="M525" s="213" t="s">
        <v>50</v>
      </c>
      <c r="N525" s="214" t="s">
        <v>56</v>
      </c>
      <c r="O525" s="44"/>
      <c r="P525" s="215">
        <f>O525*H525</f>
        <v>0</v>
      </c>
      <c r="Q525" s="215">
        <v>0</v>
      </c>
      <c r="R525" s="215">
        <f>Q525*H525</f>
        <v>0</v>
      </c>
      <c r="S525" s="215">
        <v>0</v>
      </c>
      <c r="T525" s="216">
        <f>S525*H525</f>
        <v>0</v>
      </c>
      <c r="AR525" s="25" t="s">
        <v>120</v>
      </c>
      <c r="AT525" s="25" t="s">
        <v>166</v>
      </c>
      <c r="AU525" s="25" t="s">
        <v>92</v>
      </c>
      <c r="AY525" s="25" t="s">
        <v>163</v>
      </c>
      <c r="BE525" s="217">
        <f>IF(N525="základní",J525,0)</f>
        <v>0</v>
      </c>
      <c r="BF525" s="217">
        <f>IF(N525="snížená",J525,0)</f>
        <v>0</v>
      </c>
      <c r="BG525" s="217">
        <f>IF(N525="zákl. přenesená",J525,0)</f>
        <v>0</v>
      </c>
      <c r="BH525" s="217">
        <f>IF(N525="sníž. přenesená",J525,0)</f>
        <v>0</v>
      </c>
      <c r="BI525" s="217">
        <f>IF(N525="nulová",J525,0)</f>
        <v>0</v>
      </c>
      <c r="BJ525" s="25" t="s">
        <v>25</v>
      </c>
      <c r="BK525" s="217">
        <f>ROUND(I525*H525,2)</f>
        <v>0</v>
      </c>
      <c r="BL525" s="25" t="s">
        <v>120</v>
      </c>
      <c r="BM525" s="25" t="s">
        <v>1643</v>
      </c>
    </row>
    <row r="526" spans="2:65" s="1" customFormat="1" ht="13.5">
      <c r="B526" s="43"/>
      <c r="C526" s="65"/>
      <c r="D526" s="218" t="s">
        <v>172</v>
      </c>
      <c r="E526" s="65"/>
      <c r="F526" s="219" t="s">
        <v>429</v>
      </c>
      <c r="G526" s="65"/>
      <c r="H526" s="65"/>
      <c r="I526" s="174"/>
      <c r="J526" s="65"/>
      <c r="K526" s="65"/>
      <c r="L526" s="63"/>
      <c r="M526" s="287"/>
      <c r="N526" s="288"/>
      <c r="O526" s="288"/>
      <c r="P526" s="288"/>
      <c r="Q526" s="288"/>
      <c r="R526" s="288"/>
      <c r="S526" s="288"/>
      <c r="T526" s="289"/>
      <c r="AT526" s="25" t="s">
        <v>172</v>
      </c>
      <c r="AU526" s="25" t="s">
        <v>92</v>
      </c>
    </row>
    <row r="527" spans="2:65" s="1" customFormat="1" ht="6.95" customHeight="1">
      <c r="B527" s="58"/>
      <c r="C527" s="59"/>
      <c r="D527" s="59"/>
      <c r="E527" s="59"/>
      <c r="F527" s="59"/>
      <c r="G527" s="59"/>
      <c r="H527" s="59"/>
      <c r="I527" s="150"/>
      <c r="J527" s="59"/>
      <c r="K527" s="59"/>
      <c r="L527" s="63"/>
    </row>
  </sheetData>
  <sheetProtection password="CC35" sheet="1" objects="1" scenarios="1" formatCells="0" formatColumns="0" formatRows="0" sort="0" autoFilter="0"/>
  <autoFilter ref="C91:K526"/>
  <mergeCells count="12">
    <mergeCell ref="G1:H1"/>
    <mergeCell ref="L2:V2"/>
    <mergeCell ref="E49:H49"/>
    <mergeCell ref="E51:H51"/>
    <mergeCell ref="E80:H80"/>
    <mergeCell ref="E82:H82"/>
    <mergeCell ref="E84:H84"/>
    <mergeCell ref="E7:H7"/>
    <mergeCell ref="E9:H9"/>
    <mergeCell ref="E11:H11"/>
    <mergeCell ref="E26:H26"/>
    <mergeCell ref="E47:H47"/>
  </mergeCells>
  <hyperlinks>
    <hyperlink ref="F1:G1" location="C2" display="1) Krycí list soupisu"/>
    <hyperlink ref="G1:H1" location="C58" display="2) Rekapitulace"/>
    <hyperlink ref="J1" location="C91"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13"/>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2" customWidth="1"/>
    <col min="10" max="10" width="23.5" customWidth="1"/>
    <col min="11" max="11" width="15.5" customWidth="1"/>
    <col min="19" max="19" width="8.1640625" customWidth="1"/>
    <col min="20" max="20" width="29.6640625" customWidth="1"/>
    <col min="21" max="21" width="16.33203125"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3"/>
      <c r="C1" s="123"/>
      <c r="D1" s="124" t="s">
        <v>1</v>
      </c>
      <c r="E1" s="123"/>
      <c r="F1" s="125" t="s">
        <v>125</v>
      </c>
      <c r="G1" s="420" t="s">
        <v>126</v>
      </c>
      <c r="H1" s="420"/>
      <c r="I1" s="126"/>
      <c r="J1" s="125" t="s">
        <v>127</v>
      </c>
      <c r="K1" s="124" t="s">
        <v>128</v>
      </c>
      <c r="L1" s="125" t="s">
        <v>129</v>
      </c>
      <c r="M1" s="125"/>
      <c r="N1" s="125"/>
      <c r="O1" s="125"/>
      <c r="P1" s="125"/>
      <c r="Q1" s="125"/>
      <c r="R1" s="125"/>
      <c r="S1" s="125"/>
      <c r="T1" s="125"/>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0"/>
      <c r="M2" s="410"/>
      <c r="N2" s="410"/>
      <c r="O2" s="410"/>
      <c r="P2" s="410"/>
      <c r="Q2" s="410"/>
      <c r="R2" s="410"/>
      <c r="S2" s="410"/>
      <c r="T2" s="410"/>
      <c r="U2" s="410"/>
      <c r="V2" s="410"/>
      <c r="AT2" s="25" t="s">
        <v>124</v>
      </c>
    </row>
    <row r="3" spans="1:70" ht="6.95" customHeight="1">
      <c r="B3" s="26"/>
      <c r="C3" s="27"/>
      <c r="D3" s="27"/>
      <c r="E3" s="27"/>
      <c r="F3" s="27"/>
      <c r="G3" s="27"/>
      <c r="H3" s="27"/>
      <c r="I3" s="127"/>
      <c r="J3" s="27"/>
      <c r="K3" s="28"/>
      <c r="AT3" s="25" t="s">
        <v>92</v>
      </c>
    </row>
    <row r="4" spans="1:70" ht="36.950000000000003" customHeight="1">
      <c r="B4" s="29"/>
      <c r="C4" s="30"/>
      <c r="D4" s="31" t="s">
        <v>130</v>
      </c>
      <c r="E4" s="30"/>
      <c r="F4" s="30"/>
      <c r="G4" s="30"/>
      <c r="H4" s="30"/>
      <c r="I4" s="128"/>
      <c r="J4" s="30"/>
      <c r="K4" s="32"/>
      <c r="M4" s="33" t="s">
        <v>12</v>
      </c>
      <c r="AT4" s="25" t="s">
        <v>6</v>
      </c>
    </row>
    <row r="5" spans="1:70" ht="6.95" customHeight="1">
      <c r="B5" s="29"/>
      <c r="C5" s="30"/>
      <c r="D5" s="30"/>
      <c r="E5" s="30"/>
      <c r="F5" s="30"/>
      <c r="G5" s="30"/>
      <c r="H5" s="30"/>
      <c r="I5" s="128"/>
      <c r="J5" s="30"/>
      <c r="K5" s="32"/>
    </row>
    <row r="6" spans="1:70">
      <c r="B6" s="29"/>
      <c r="C6" s="30"/>
      <c r="D6" s="38" t="s">
        <v>18</v>
      </c>
      <c r="E6" s="30"/>
      <c r="F6" s="30"/>
      <c r="G6" s="30"/>
      <c r="H6" s="30"/>
      <c r="I6" s="128"/>
      <c r="J6" s="30"/>
      <c r="K6" s="32"/>
    </row>
    <row r="7" spans="1:70" ht="22.5" customHeight="1">
      <c r="B7" s="29"/>
      <c r="C7" s="30"/>
      <c r="D7" s="30"/>
      <c r="E7" s="411" t="str">
        <f>'Rekapitulace stavby'!K6</f>
        <v>III/44436 Bělkovice-Lašťany, průtah - III+IV.etapa - 0,2-0,425 km +  0,425-1,019 km-Obec  Bělkovice-Lašťany</v>
      </c>
      <c r="F7" s="412"/>
      <c r="G7" s="412"/>
      <c r="H7" s="412"/>
      <c r="I7" s="128"/>
      <c r="J7" s="30"/>
      <c r="K7" s="32"/>
    </row>
    <row r="8" spans="1:70">
      <c r="B8" s="29"/>
      <c r="C8" s="30"/>
      <c r="D8" s="38" t="s">
        <v>131</v>
      </c>
      <c r="E8" s="30"/>
      <c r="F8" s="30"/>
      <c r="G8" s="30"/>
      <c r="H8" s="30"/>
      <c r="I8" s="128"/>
      <c r="J8" s="30"/>
      <c r="K8" s="32"/>
    </row>
    <row r="9" spans="1:70" s="1" customFormat="1" ht="22.5" customHeight="1">
      <c r="B9" s="43"/>
      <c r="C9" s="44"/>
      <c r="D9" s="44"/>
      <c r="E9" s="411" t="s">
        <v>1644</v>
      </c>
      <c r="F9" s="413"/>
      <c r="G9" s="413"/>
      <c r="H9" s="413"/>
      <c r="I9" s="129"/>
      <c r="J9" s="44"/>
      <c r="K9" s="47"/>
    </row>
    <row r="10" spans="1:70" s="1" customFormat="1">
      <c r="B10" s="43"/>
      <c r="C10" s="44"/>
      <c r="D10" s="38" t="s">
        <v>133</v>
      </c>
      <c r="E10" s="44"/>
      <c r="F10" s="44"/>
      <c r="G10" s="44"/>
      <c r="H10" s="44"/>
      <c r="I10" s="129"/>
      <c r="J10" s="44"/>
      <c r="K10" s="47"/>
    </row>
    <row r="11" spans="1:70" s="1" customFormat="1" ht="36.950000000000003" customHeight="1">
      <c r="B11" s="43"/>
      <c r="C11" s="44"/>
      <c r="D11" s="44"/>
      <c r="E11" s="414" t="s">
        <v>1645</v>
      </c>
      <c r="F11" s="413"/>
      <c r="G11" s="413"/>
      <c r="H11" s="413"/>
      <c r="I11" s="129"/>
      <c r="J11" s="44"/>
      <c r="K11" s="47"/>
    </row>
    <row r="12" spans="1:70" s="1" customFormat="1" ht="13.5">
      <c r="B12" s="43"/>
      <c r="C12" s="44"/>
      <c r="D12" s="44"/>
      <c r="E12" s="44"/>
      <c r="F12" s="44"/>
      <c r="G12" s="44"/>
      <c r="H12" s="44"/>
      <c r="I12" s="129"/>
      <c r="J12" s="44"/>
      <c r="K12" s="47"/>
    </row>
    <row r="13" spans="1:70" s="1" customFormat="1" ht="14.45" customHeight="1">
      <c r="B13" s="43"/>
      <c r="C13" s="44"/>
      <c r="D13" s="38" t="s">
        <v>21</v>
      </c>
      <c r="E13" s="44"/>
      <c r="F13" s="36" t="s">
        <v>50</v>
      </c>
      <c r="G13" s="44"/>
      <c r="H13" s="44"/>
      <c r="I13" s="130" t="s">
        <v>23</v>
      </c>
      <c r="J13" s="36" t="s">
        <v>50</v>
      </c>
      <c r="K13" s="47"/>
    </row>
    <row r="14" spans="1:70" s="1" customFormat="1" ht="14.45" customHeight="1">
      <c r="B14" s="43"/>
      <c r="C14" s="44"/>
      <c r="D14" s="38" t="s">
        <v>26</v>
      </c>
      <c r="E14" s="44"/>
      <c r="F14" s="36" t="s">
        <v>27</v>
      </c>
      <c r="G14" s="44"/>
      <c r="H14" s="44"/>
      <c r="I14" s="130" t="s">
        <v>28</v>
      </c>
      <c r="J14" s="131" t="str">
        <f>'Rekapitulace stavby'!AN8</f>
        <v>22.12.2016</v>
      </c>
      <c r="K14" s="47"/>
    </row>
    <row r="15" spans="1:70" s="1" customFormat="1" ht="10.9" customHeight="1">
      <c r="B15" s="43"/>
      <c r="C15" s="44"/>
      <c r="D15" s="44"/>
      <c r="E15" s="44"/>
      <c r="F15" s="44"/>
      <c r="G15" s="44"/>
      <c r="H15" s="44"/>
      <c r="I15" s="129"/>
      <c r="J15" s="44"/>
      <c r="K15" s="47"/>
    </row>
    <row r="16" spans="1:70" s="1" customFormat="1" ht="14.45" customHeight="1">
      <c r="B16" s="43"/>
      <c r="C16" s="44"/>
      <c r="D16" s="38" t="s">
        <v>36</v>
      </c>
      <c r="E16" s="44"/>
      <c r="F16" s="44"/>
      <c r="G16" s="44"/>
      <c r="H16" s="44"/>
      <c r="I16" s="130" t="s">
        <v>37</v>
      </c>
      <c r="J16" s="36" t="s">
        <v>38</v>
      </c>
      <c r="K16" s="47"/>
    </row>
    <row r="17" spans="2:11" s="1" customFormat="1" ht="18" customHeight="1">
      <c r="B17" s="43"/>
      <c r="C17" s="44"/>
      <c r="D17" s="44"/>
      <c r="E17" s="36" t="s">
        <v>39</v>
      </c>
      <c r="F17" s="44"/>
      <c r="G17" s="44"/>
      <c r="H17" s="44"/>
      <c r="I17" s="130" t="s">
        <v>40</v>
      </c>
      <c r="J17" s="36" t="s">
        <v>41</v>
      </c>
      <c r="K17" s="47"/>
    </row>
    <row r="18" spans="2:11" s="1" customFormat="1" ht="6.95" customHeight="1">
      <c r="B18" s="43"/>
      <c r="C18" s="44"/>
      <c r="D18" s="44"/>
      <c r="E18" s="44"/>
      <c r="F18" s="44"/>
      <c r="G18" s="44"/>
      <c r="H18" s="44"/>
      <c r="I18" s="129"/>
      <c r="J18" s="44"/>
      <c r="K18" s="47"/>
    </row>
    <row r="19" spans="2:11" s="1" customFormat="1" ht="14.45" customHeight="1">
      <c r="B19" s="43"/>
      <c r="C19" s="44"/>
      <c r="D19" s="38" t="s">
        <v>42</v>
      </c>
      <c r="E19" s="44"/>
      <c r="F19" s="44"/>
      <c r="G19" s="44"/>
      <c r="H19" s="44"/>
      <c r="I19" s="130" t="s">
        <v>37</v>
      </c>
      <c r="J19" s="36" t="str">
        <f>IF('Rekapitulace stavby'!AN13="Vyplň údaj","",IF('Rekapitulace stavby'!AN13="","",'Rekapitulace stavby'!AN13))</f>
        <v/>
      </c>
      <c r="K19" s="47"/>
    </row>
    <row r="20" spans="2:11" s="1" customFormat="1" ht="18" customHeight="1">
      <c r="B20" s="43"/>
      <c r="C20" s="44"/>
      <c r="D20" s="44"/>
      <c r="E20" s="36" t="str">
        <f>IF('Rekapitulace stavby'!E14="Vyplň údaj","",IF('Rekapitulace stavby'!E14="","",'Rekapitulace stavby'!E14))</f>
        <v/>
      </c>
      <c r="F20" s="44"/>
      <c r="G20" s="44"/>
      <c r="H20" s="44"/>
      <c r="I20" s="130" t="s">
        <v>40</v>
      </c>
      <c r="J20" s="36" t="str">
        <f>IF('Rekapitulace stavby'!AN14="Vyplň údaj","",IF('Rekapitulace stavby'!AN14="","",'Rekapitulace stavby'!AN14))</f>
        <v/>
      </c>
      <c r="K20" s="47"/>
    </row>
    <row r="21" spans="2:11" s="1" customFormat="1" ht="6.95" customHeight="1">
      <c r="B21" s="43"/>
      <c r="C21" s="44"/>
      <c r="D21" s="44"/>
      <c r="E21" s="44"/>
      <c r="F21" s="44"/>
      <c r="G21" s="44"/>
      <c r="H21" s="44"/>
      <c r="I21" s="129"/>
      <c r="J21" s="44"/>
      <c r="K21" s="47"/>
    </row>
    <row r="22" spans="2:11" s="1" customFormat="1" ht="14.45" customHeight="1">
      <c r="B22" s="43"/>
      <c r="C22" s="44"/>
      <c r="D22" s="38" t="s">
        <v>44</v>
      </c>
      <c r="E22" s="44"/>
      <c r="F22" s="44"/>
      <c r="G22" s="44"/>
      <c r="H22" s="44"/>
      <c r="I22" s="130" t="s">
        <v>37</v>
      </c>
      <c r="J22" s="36" t="s">
        <v>45</v>
      </c>
      <c r="K22" s="47"/>
    </row>
    <row r="23" spans="2:11" s="1" customFormat="1" ht="18" customHeight="1">
      <c r="B23" s="43"/>
      <c r="C23" s="44"/>
      <c r="D23" s="44"/>
      <c r="E23" s="36" t="s">
        <v>46</v>
      </c>
      <c r="F23" s="44"/>
      <c r="G23" s="44"/>
      <c r="H23" s="44"/>
      <c r="I23" s="130" t="s">
        <v>40</v>
      </c>
      <c r="J23" s="36" t="s">
        <v>47</v>
      </c>
      <c r="K23" s="47"/>
    </row>
    <row r="24" spans="2:11" s="1" customFormat="1" ht="6.95" customHeight="1">
      <c r="B24" s="43"/>
      <c r="C24" s="44"/>
      <c r="D24" s="44"/>
      <c r="E24" s="44"/>
      <c r="F24" s="44"/>
      <c r="G24" s="44"/>
      <c r="H24" s="44"/>
      <c r="I24" s="129"/>
      <c r="J24" s="44"/>
      <c r="K24" s="47"/>
    </row>
    <row r="25" spans="2:11" s="1" customFormat="1" ht="14.45" customHeight="1">
      <c r="B25" s="43"/>
      <c r="C25" s="44"/>
      <c r="D25" s="38" t="s">
        <v>49</v>
      </c>
      <c r="E25" s="44"/>
      <c r="F25" s="44"/>
      <c r="G25" s="44"/>
      <c r="H25" s="44"/>
      <c r="I25" s="129"/>
      <c r="J25" s="44"/>
      <c r="K25" s="47"/>
    </row>
    <row r="26" spans="2:11" s="7" customFormat="1" ht="22.5" customHeight="1">
      <c r="B26" s="132"/>
      <c r="C26" s="133"/>
      <c r="D26" s="133"/>
      <c r="E26" s="375" t="s">
        <v>50</v>
      </c>
      <c r="F26" s="375"/>
      <c r="G26" s="375"/>
      <c r="H26" s="375"/>
      <c r="I26" s="134"/>
      <c r="J26" s="133"/>
      <c r="K26" s="135"/>
    </row>
    <row r="27" spans="2:11" s="1" customFormat="1" ht="6.95" customHeight="1">
      <c r="B27" s="43"/>
      <c r="C27" s="44"/>
      <c r="D27" s="44"/>
      <c r="E27" s="44"/>
      <c r="F27" s="44"/>
      <c r="G27" s="44"/>
      <c r="H27" s="44"/>
      <c r="I27" s="129"/>
      <c r="J27" s="44"/>
      <c r="K27" s="47"/>
    </row>
    <row r="28" spans="2:11" s="1" customFormat="1" ht="6.95" customHeight="1">
      <c r="B28" s="43"/>
      <c r="C28" s="44"/>
      <c r="D28" s="87"/>
      <c r="E28" s="87"/>
      <c r="F28" s="87"/>
      <c r="G28" s="87"/>
      <c r="H28" s="87"/>
      <c r="I28" s="136"/>
      <c r="J28" s="87"/>
      <c r="K28" s="137"/>
    </row>
    <row r="29" spans="2:11" s="1" customFormat="1" ht="25.35" customHeight="1">
      <c r="B29" s="43"/>
      <c r="C29" s="44"/>
      <c r="D29" s="138" t="s">
        <v>51</v>
      </c>
      <c r="E29" s="44"/>
      <c r="F29" s="44"/>
      <c r="G29" s="44"/>
      <c r="H29" s="44"/>
      <c r="I29" s="129"/>
      <c r="J29" s="139">
        <f>ROUND(J85,2)</f>
        <v>0</v>
      </c>
      <c r="K29" s="47"/>
    </row>
    <row r="30" spans="2:11" s="1" customFormat="1" ht="6.95" customHeight="1">
      <c r="B30" s="43"/>
      <c r="C30" s="44"/>
      <c r="D30" s="87"/>
      <c r="E30" s="87"/>
      <c r="F30" s="87"/>
      <c r="G30" s="87"/>
      <c r="H30" s="87"/>
      <c r="I30" s="136"/>
      <c r="J30" s="87"/>
      <c r="K30" s="137"/>
    </row>
    <row r="31" spans="2:11" s="1" customFormat="1" ht="14.45" customHeight="1">
      <c r="B31" s="43"/>
      <c r="C31" s="44"/>
      <c r="D31" s="44"/>
      <c r="E31" s="44"/>
      <c r="F31" s="48" t="s">
        <v>53</v>
      </c>
      <c r="G31" s="44"/>
      <c r="H31" s="44"/>
      <c r="I31" s="140" t="s">
        <v>52</v>
      </c>
      <c r="J31" s="48" t="s">
        <v>54</v>
      </c>
      <c r="K31" s="47"/>
    </row>
    <row r="32" spans="2:11" s="1" customFormat="1" ht="14.45" customHeight="1">
      <c r="B32" s="43"/>
      <c r="C32" s="44"/>
      <c r="D32" s="51" t="s">
        <v>55</v>
      </c>
      <c r="E32" s="51" t="s">
        <v>56</v>
      </c>
      <c r="F32" s="141">
        <f>ROUND(SUM(BE85:BE112), 2)</f>
        <v>0</v>
      </c>
      <c r="G32" s="44"/>
      <c r="H32" s="44"/>
      <c r="I32" s="142">
        <v>0.21</v>
      </c>
      <c r="J32" s="141">
        <f>ROUND(ROUND((SUM(BE85:BE112)), 2)*I32, 2)</f>
        <v>0</v>
      </c>
      <c r="K32" s="47"/>
    </row>
    <row r="33" spans="2:11" s="1" customFormat="1" ht="14.45" customHeight="1">
      <c r="B33" s="43"/>
      <c r="C33" s="44"/>
      <c r="D33" s="44"/>
      <c r="E33" s="51" t="s">
        <v>57</v>
      </c>
      <c r="F33" s="141">
        <f>ROUND(SUM(BF85:BF112), 2)</f>
        <v>0</v>
      </c>
      <c r="G33" s="44"/>
      <c r="H33" s="44"/>
      <c r="I33" s="142">
        <v>0.15</v>
      </c>
      <c r="J33" s="141">
        <f>ROUND(ROUND((SUM(BF85:BF112)), 2)*I33, 2)</f>
        <v>0</v>
      </c>
      <c r="K33" s="47"/>
    </row>
    <row r="34" spans="2:11" s="1" customFormat="1" ht="14.45" hidden="1" customHeight="1">
      <c r="B34" s="43"/>
      <c r="C34" s="44"/>
      <c r="D34" s="44"/>
      <c r="E34" s="51" t="s">
        <v>58</v>
      </c>
      <c r="F34" s="141">
        <f>ROUND(SUM(BG85:BG112), 2)</f>
        <v>0</v>
      </c>
      <c r="G34" s="44"/>
      <c r="H34" s="44"/>
      <c r="I34" s="142">
        <v>0.21</v>
      </c>
      <c r="J34" s="141">
        <v>0</v>
      </c>
      <c r="K34" s="47"/>
    </row>
    <row r="35" spans="2:11" s="1" customFormat="1" ht="14.45" hidden="1" customHeight="1">
      <c r="B35" s="43"/>
      <c r="C35" s="44"/>
      <c r="D35" s="44"/>
      <c r="E35" s="51" t="s">
        <v>59</v>
      </c>
      <c r="F35" s="141">
        <f>ROUND(SUM(BH85:BH112), 2)</f>
        <v>0</v>
      </c>
      <c r="G35" s="44"/>
      <c r="H35" s="44"/>
      <c r="I35" s="142">
        <v>0.15</v>
      </c>
      <c r="J35" s="141">
        <v>0</v>
      </c>
      <c r="K35" s="47"/>
    </row>
    <row r="36" spans="2:11" s="1" customFormat="1" ht="14.45" hidden="1" customHeight="1">
      <c r="B36" s="43"/>
      <c r="C36" s="44"/>
      <c r="D36" s="44"/>
      <c r="E36" s="51" t="s">
        <v>60</v>
      </c>
      <c r="F36" s="141">
        <f>ROUND(SUM(BI85:BI112), 2)</f>
        <v>0</v>
      </c>
      <c r="G36" s="44"/>
      <c r="H36" s="44"/>
      <c r="I36" s="142">
        <v>0</v>
      </c>
      <c r="J36" s="141">
        <v>0</v>
      </c>
      <c r="K36" s="47"/>
    </row>
    <row r="37" spans="2:11" s="1" customFormat="1" ht="6.95" customHeight="1">
      <c r="B37" s="43"/>
      <c r="C37" s="44"/>
      <c r="D37" s="44"/>
      <c r="E37" s="44"/>
      <c r="F37" s="44"/>
      <c r="G37" s="44"/>
      <c r="H37" s="44"/>
      <c r="I37" s="129"/>
      <c r="J37" s="44"/>
      <c r="K37" s="47"/>
    </row>
    <row r="38" spans="2:11" s="1" customFormat="1" ht="25.35" customHeight="1">
      <c r="B38" s="43"/>
      <c r="C38" s="143"/>
      <c r="D38" s="144" t="s">
        <v>61</v>
      </c>
      <c r="E38" s="81"/>
      <c r="F38" s="81"/>
      <c r="G38" s="145" t="s">
        <v>62</v>
      </c>
      <c r="H38" s="146" t="s">
        <v>63</v>
      </c>
      <c r="I38" s="147"/>
      <c r="J38" s="148">
        <f>SUM(J29:J36)</f>
        <v>0</v>
      </c>
      <c r="K38" s="149"/>
    </row>
    <row r="39" spans="2:11" s="1" customFormat="1" ht="14.45" customHeight="1">
      <c r="B39" s="58"/>
      <c r="C39" s="59"/>
      <c r="D39" s="59"/>
      <c r="E39" s="59"/>
      <c r="F39" s="59"/>
      <c r="G39" s="59"/>
      <c r="H39" s="59"/>
      <c r="I39" s="150"/>
      <c r="J39" s="59"/>
      <c r="K39" s="60"/>
    </row>
    <row r="43" spans="2:11" s="1" customFormat="1" ht="6.95" customHeight="1">
      <c r="B43" s="151"/>
      <c r="C43" s="152"/>
      <c r="D43" s="152"/>
      <c r="E43" s="152"/>
      <c r="F43" s="152"/>
      <c r="G43" s="152"/>
      <c r="H43" s="152"/>
      <c r="I43" s="153"/>
      <c r="J43" s="152"/>
      <c r="K43" s="154"/>
    </row>
    <row r="44" spans="2:11" s="1" customFormat="1" ht="36.950000000000003" customHeight="1">
      <c r="B44" s="43"/>
      <c r="C44" s="31" t="s">
        <v>137</v>
      </c>
      <c r="D44" s="44"/>
      <c r="E44" s="44"/>
      <c r="F44" s="44"/>
      <c r="G44" s="44"/>
      <c r="H44" s="44"/>
      <c r="I44" s="129"/>
      <c r="J44" s="44"/>
      <c r="K44" s="47"/>
    </row>
    <row r="45" spans="2:11" s="1" customFormat="1" ht="6.95" customHeight="1">
      <c r="B45" s="43"/>
      <c r="C45" s="44"/>
      <c r="D45" s="44"/>
      <c r="E45" s="44"/>
      <c r="F45" s="44"/>
      <c r="G45" s="44"/>
      <c r="H45" s="44"/>
      <c r="I45" s="129"/>
      <c r="J45" s="44"/>
      <c r="K45" s="47"/>
    </row>
    <row r="46" spans="2:11" s="1" customFormat="1" ht="14.45" customHeight="1">
      <c r="B46" s="43"/>
      <c r="C46" s="38" t="s">
        <v>18</v>
      </c>
      <c r="D46" s="44"/>
      <c r="E46" s="44"/>
      <c r="F46" s="44"/>
      <c r="G46" s="44"/>
      <c r="H46" s="44"/>
      <c r="I46" s="129"/>
      <c r="J46" s="44"/>
      <c r="K46" s="47"/>
    </row>
    <row r="47" spans="2:11" s="1" customFormat="1" ht="22.5" customHeight="1">
      <c r="B47" s="43"/>
      <c r="C47" s="44"/>
      <c r="D47" s="44"/>
      <c r="E47" s="411" t="str">
        <f>E7</f>
        <v>III/44436 Bělkovice-Lašťany, průtah - III+IV.etapa - 0,2-0,425 km +  0,425-1,019 km-Obec  Bělkovice-Lašťany</v>
      </c>
      <c r="F47" s="412"/>
      <c r="G47" s="412"/>
      <c r="H47" s="412"/>
      <c r="I47" s="129"/>
      <c r="J47" s="44"/>
      <c r="K47" s="47"/>
    </row>
    <row r="48" spans="2:11">
      <c r="B48" s="29"/>
      <c r="C48" s="38" t="s">
        <v>131</v>
      </c>
      <c r="D48" s="30"/>
      <c r="E48" s="30"/>
      <c r="F48" s="30"/>
      <c r="G48" s="30"/>
      <c r="H48" s="30"/>
      <c r="I48" s="128"/>
      <c r="J48" s="30"/>
      <c r="K48" s="32"/>
    </row>
    <row r="49" spans="2:47" s="1" customFormat="1" ht="22.5" customHeight="1">
      <c r="B49" s="43"/>
      <c r="C49" s="44"/>
      <c r="D49" s="44"/>
      <c r="E49" s="411" t="s">
        <v>1644</v>
      </c>
      <c r="F49" s="413"/>
      <c r="G49" s="413"/>
      <c r="H49" s="413"/>
      <c r="I49" s="129"/>
      <c r="J49" s="44"/>
      <c r="K49" s="47"/>
    </row>
    <row r="50" spans="2:47" s="1" customFormat="1" ht="14.45" customHeight="1">
      <c r="B50" s="43"/>
      <c r="C50" s="38" t="s">
        <v>133</v>
      </c>
      <c r="D50" s="44"/>
      <c r="E50" s="44"/>
      <c r="F50" s="44"/>
      <c r="G50" s="44"/>
      <c r="H50" s="44"/>
      <c r="I50" s="129"/>
      <c r="J50" s="44"/>
      <c r="K50" s="47"/>
    </row>
    <row r="51" spans="2:47" s="1" customFormat="1" ht="23.25" customHeight="1">
      <c r="B51" s="43"/>
      <c r="C51" s="44"/>
      <c r="D51" s="44"/>
      <c r="E51" s="414" t="str">
        <f>E11</f>
        <v>4-1 - Vedlejší rozpočtové náklady-soupis prací</v>
      </c>
      <c r="F51" s="413"/>
      <c r="G51" s="413"/>
      <c r="H51" s="413"/>
      <c r="I51" s="129"/>
      <c r="J51" s="44"/>
      <c r="K51" s="47"/>
    </row>
    <row r="52" spans="2:47" s="1" customFormat="1" ht="6.95" customHeight="1">
      <c r="B52" s="43"/>
      <c r="C52" s="44"/>
      <c r="D52" s="44"/>
      <c r="E52" s="44"/>
      <c r="F52" s="44"/>
      <c r="G52" s="44"/>
      <c r="H52" s="44"/>
      <c r="I52" s="129"/>
      <c r="J52" s="44"/>
      <c r="K52" s="47"/>
    </row>
    <row r="53" spans="2:47" s="1" customFormat="1" ht="18" customHeight="1">
      <c r="B53" s="43"/>
      <c r="C53" s="38" t="s">
        <v>26</v>
      </c>
      <c r="D53" s="44"/>
      <c r="E53" s="44"/>
      <c r="F53" s="36" t="str">
        <f>F14</f>
        <v xml:space="preserve"> Bělkovice-Lašťany</v>
      </c>
      <c r="G53" s="44"/>
      <c r="H53" s="44"/>
      <c r="I53" s="130" t="s">
        <v>28</v>
      </c>
      <c r="J53" s="131" t="str">
        <f>IF(J14="","",J14)</f>
        <v>22.12.2016</v>
      </c>
      <c r="K53" s="47"/>
    </row>
    <row r="54" spans="2:47" s="1" customFormat="1" ht="6.95" customHeight="1">
      <c r="B54" s="43"/>
      <c r="C54" s="44"/>
      <c r="D54" s="44"/>
      <c r="E54" s="44"/>
      <c r="F54" s="44"/>
      <c r="G54" s="44"/>
      <c r="H54" s="44"/>
      <c r="I54" s="129"/>
      <c r="J54" s="44"/>
      <c r="K54" s="47"/>
    </row>
    <row r="55" spans="2:47" s="1" customFormat="1">
      <c r="B55" s="43"/>
      <c r="C55" s="38" t="s">
        <v>36</v>
      </c>
      <c r="D55" s="44"/>
      <c r="E55" s="44"/>
      <c r="F55" s="36" t="str">
        <f>E17</f>
        <v>Obec  Bělkovice-Lašťany</v>
      </c>
      <c r="G55" s="44"/>
      <c r="H55" s="44"/>
      <c r="I55" s="130" t="s">
        <v>44</v>
      </c>
      <c r="J55" s="36" t="str">
        <f>E23</f>
        <v>Ing. Petr Doležel</v>
      </c>
      <c r="K55" s="47"/>
    </row>
    <row r="56" spans="2:47" s="1" customFormat="1" ht="14.45" customHeight="1">
      <c r="B56" s="43"/>
      <c r="C56" s="38" t="s">
        <v>42</v>
      </c>
      <c r="D56" s="44"/>
      <c r="E56" s="44"/>
      <c r="F56" s="36" t="str">
        <f>IF(E20="","",E20)</f>
        <v/>
      </c>
      <c r="G56" s="44"/>
      <c r="H56" s="44"/>
      <c r="I56" s="129"/>
      <c r="J56" s="44"/>
      <c r="K56" s="47"/>
    </row>
    <row r="57" spans="2:47" s="1" customFormat="1" ht="10.35" customHeight="1">
      <c r="B57" s="43"/>
      <c r="C57" s="44"/>
      <c r="D57" s="44"/>
      <c r="E57" s="44"/>
      <c r="F57" s="44"/>
      <c r="G57" s="44"/>
      <c r="H57" s="44"/>
      <c r="I57" s="129"/>
      <c r="J57" s="44"/>
      <c r="K57" s="47"/>
    </row>
    <row r="58" spans="2:47" s="1" customFormat="1" ht="29.25" customHeight="1">
      <c r="B58" s="43"/>
      <c r="C58" s="155" t="s">
        <v>138</v>
      </c>
      <c r="D58" s="143"/>
      <c r="E58" s="143"/>
      <c r="F58" s="143"/>
      <c r="G58" s="143"/>
      <c r="H58" s="143"/>
      <c r="I58" s="156"/>
      <c r="J58" s="157" t="s">
        <v>139</v>
      </c>
      <c r="K58" s="158"/>
    </row>
    <row r="59" spans="2:47" s="1" customFormat="1" ht="10.35" customHeight="1">
      <c r="B59" s="43"/>
      <c r="C59" s="44"/>
      <c r="D59" s="44"/>
      <c r="E59" s="44"/>
      <c r="F59" s="44"/>
      <c r="G59" s="44"/>
      <c r="H59" s="44"/>
      <c r="I59" s="129"/>
      <c r="J59" s="44"/>
      <c r="K59" s="47"/>
    </row>
    <row r="60" spans="2:47" s="1" customFormat="1" ht="29.25" customHeight="1">
      <c r="B60" s="43"/>
      <c r="C60" s="159" t="s">
        <v>140</v>
      </c>
      <c r="D60" s="44"/>
      <c r="E60" s="44"/>
      <c r="F60" s="44"/>
      <c r="G60" s="44"/>
      <c r="H60" s="44"/>
      <c r="I60" s="129"/>
      <c r="J60" s="139">
        <f>J85</f>
        <v>0</v>
      </c>
      <c r="K60" s="47"/>
      <c r="AU60" s="25" t="s">
        <v>141</v>
      </c>
    </row>
    <row r="61" spans="2:47" s="8" customFormat="1" ht="24.95" customHeight="1">
      <c r="B61" s="160"/>
      <c r="C61" s="161"/>
      <c r="D61" s="162" t="s">
        <v>1646</v>
      </c>
      <c r="E61" s="163"/>
      <c r="F61" s="163"/>
      <c r="G61" s="163"/>
      <c r="H61" s="163"/>
      <c r="I61" s="164"/>
      <c r="J61" s="165">
        <f>J86</f>
        <v>0</v>
      </c>
      <c r="K61" s="166"/>
    </row>
    <row r="62" spans="2:47" s="9" customFormat="1" ht="19.899999999999999" customHeight="1">
      <c r="B62" s="167"/>
      <c r="C62" s="168"/>
      <c r="D62" s="169" t="s">
        <v>1647</v>
      </c>
      <c r="E62" s="170"/>
      <c r="F62" s="170"/>
      <c r="G62" s="170"/>
      <c r="H62" s="170"/>
      <c r="I62" s="171"/>
      <c r="J62" s="172">
        <f>J87</f>
        <v>0</v>
      </c>
      <c r="K62" s="173"/>
    </row>
    <row r="63" spans="2:47" s="9" customFormat="1" ht="19.899999999999999" customHeight="1">
      <c r="B63" s="167"/>
      <c r="C63" s="168"/>
      <c r="D63" s="169" t="s">
        <v>1648</v>
      </c>
      <c r="E63" s="170"/>
      <c r="F63" s="170"/>
      <c r="G63" s="170"/>
      <c r="H63" s="170"/>
      <c r="I63" s="171"/>
      <c r="J63" s="172">
        <f>J100</f>
        <v>0</v>
      </c>
      <c r="K63" s="173"/>
    </row>
    <row r="64" spans="2:47" s="1" customFormat="1" ht="21.75" customHeight="1">
      <c r="B64" s="43"/>
      <c r="C64" s="44"/>
      <c r="D64" s="44"/>
      <c r="E64" s="44"/>
      <c r="F64" s="44"/>
      <c r="G64" s="44"/>
      <c r="H64" s="44"/>
      <c r="I64" s="129"/>
      <c r="J64" s="44"/>
      <c r="K64" s="47"/>
    </row>
    <row r="65" spans="2:12" s="1" customFormat="1" ht="6.95" customHeight="1">
      <c r="B65" s="58"/>
      <c r="C65" s="59"/>
      <c r="D65" s="59"/>
      <c r="E65" s="59"/>
      <c r="F65" s="59"/>
      <c r="G65" s="59"/>
      <c r="H65" s="59"/>
      <c r="I65" s="150"/>
      <c r="J65" s="59"/>
      <c r="K65" s="60"/>
    </row>
    <row r="69" spans="2:12" s="1" customFormat="1" ht="6.95" customHeight="1">
      <c r="B69" s="61"/>
      <c r="C69" s="62"/>
      <c r="D69" s="62"/>
      <c r="E69" s="62"/>
      <c r="F69" s="62"/>
      <c r="G69" s="62"/>
      <c r="H69" s="62"/>
      <c r="I69" s="153"/>
      <c r="J69" s="62"/>
      <c r="K69" s="62"/>
      <c r="L69" s="63"/>
    </row>
    <row r="70" spans="2:12" s="1" customFormat="1" ht="36.950000000000003" customHeight="1">
      <c r="B70" s="43"/>
      <c r="C70" s="64" t="s">
        <v>147</v>
      </c>
      <c r="D70" s="65"/>
      <c r="E70" s="65"/>
      <c r="F70" s="65"/>
      <c r="G70" s="65"/>
      <c r="H70" s="65"/>
      <c r="I70" s="174"/>
      <c r="J70" s="65"/>
      <c r="K70" s="65"/>
      <c r="L70" s="63"/>
    </row>
    <row r="71" spans="2:12" s="1" customFormat="1" ht="6.95" customHeight="1">
      <c r="B71" s="43"/>
      <c r="C71" s="65"/>
      <c r="D71" s="65"/>
      <c r="E71" s="65"/>
      <c r="F71" s="65"/>
      <c r="G71" s="65"/>
      <c r="H71" s="65"/>
      <c r="I71" s="174"/>
      <c r="J71" s="65"/>
      <c r="K71" s="65"/>
      <c r="L71" s="63"/>
    </row>
    <row r="72" spans="2:12" s="1" customFormat="1" ht="14.45" customHeight="1">
      <c r="B72" s="43"/>
      <c r="C72" s="67" t="s">
        <v>18</v>
      </c>
      <c r="D72" s="65"/>
      <c r="E72" s="65"/>
      <c r="F72" s="65"/>
      <c r="G72" s="65"/>
      <c r="H72" s="65"/>
      <c r="I72" s="174"/>
      <c r="J72" s="65"/>
      <c r="K72" s="65"/>
      <c r="L72" s="63"/>
    </row>
    <row r="73" spans="2:12" s="1" customFormat="1" ht="22.5" customHeight="1">
      <c r="B73" s="43"/>
      <c r="C73" s="65"/>
      <c r="D73" s="65"/>
      <c r="E73" s="415" t="str">
        <f>E7</f>
        <v>III/44436 Bělkovice-Lašťany, průtah - III+IV.etapa - 0,2-0,425 km +  0,425-1,019 km-Obec  Bělkovice-Lašťany</v>
      </c>
      <c r="F73" s="416"/>
      <c r="G73" s="416"/>
      <c r="H73" s="416"/>
      <c r="I73" s="174"/>
      <c r="J73" s="65"/>
      <c r="K73" s="65"/>
      <c r="L73" s="63"/>
    </row>
    <row r="74" spans="2:12">
      <c r="B74" s="29"/>
      <c r="C74" s="67" t="s">
        <v>131</v>
      </c>
      <c r="D74" s="175"/>
      <c r="E74" s="175"/>
      <c r="F74" s="175"/>
      <c r="G74" s="175"/>
      <c r="H74" s="175"/>
      <c r="J74" s="175"/>
      <c r="K74" s="175"/>
      <c r="L74" s="176"/>
    </row>
    <row r="75" spans="2:12" s="1" customFormat="1" ht="22.5" customHeight="1">
      <c r="B75" s="43"/>
      <c r="C75" s="65"/>
      <c r="D75" s="65"/>
      <c r="E75" s="415" t="s">
        <v>1644</v>
      </c>
      <c r="F75" s="418"/>
      <c r="G75" s="418"/>
      <c r="H75" s="418"/>
      <c r="I75" s="174"/>
      <c r="J75" s="65"/>
      <c r="K75" s="65"/>
      <c r="L75" s="63"/>
    </row>
    <row r="76" spans="2:12" s="1" customFormat="1" ht="14.45" customHeight="1">
      <c r="B76" s="43"/>
      <c r="C76" s="67" t="s">
        <v>133</v>
      </c>
      <c r="D76" s="65"/>
      <c r="E76" s="65"/>
      <c r="F76" s="65"/>
      <c r="G76" s="65"/>
      <c r="H76" s="65"/>
      <c r="I76" s="174"/>
      <c r="J76" s="65"/>
      <c r="K76" s="65"/>
      <c r="L76" s="63"/>
    </row>
    <row r="77" spans="2:12" s="1" customFormat="1" ht="23.25" customHeight="1">
      <c r="B77" s="43"/>
      <c r="C77" s="65"/>
      <c r="D77" s="65"/>
      <c r="E77" s="386" t="str">
        <f>E11</f>
        <v>4-1 - Vedlejší rozpočtové náklady-soupis prací</v>
      </c>
      <c r="F77" s="418"/>
      <c r="G77" s="418"/>
      <c r="H77" s="418"/>
      <c r="I77" s="174"/>
      <c r="J77" s="65"/>
      <c r="K77" s="65"/>
      <c r="L77" s="63"/>
    </row>
    <row r="78" spans="2:12" s="1" customFormat="1" ht="6.95" customHeight="1">
      <c r="B78" s="43"/>
      <c r="C78" s="65"/>
      <c r="D78" s="65"/>
      <c r="E78" s="65"/>
      <c r="F78" s="65"/>
      <c r="G78" s="65"/>
      <c r="H78" s="65"/>
      <c r="I78" s="174"/>
      <c r="J78" s="65"/>
      <c r="K78" s="65"/>
      <c r="L78" s="63"/>
    </row>
    <row r="79" spans="2:12" s="1" customFormat="1" ht="18" customHeight="1">
      <c r="B79" s="43"/>
      <c r="C79" s="67" t="s">
        <v>26</v>
      </c>
      <c r="D79" s="65"/>
      <c r="E79" s="65"/>
      <c r="F79" s="177" t="str">
        <f>F14</f>
        <v xml:space="preserve"> Bělkovice-Lašťany</v>
      </c>
      <c r="G79" s="65"/>
      <c r="H79" s="65"/>
      <c r="I79" s="178" t="s">
        <v>28</v>
      </c>
      <c r="J79" s="75" t="str">
        <f>IF(J14="","",J14)</f>
        <v>22.12.2016</v>
      </c>
      <c r="K79" s="65"/>
      <c r="L79" s="63"/>
    </row>
    <row r="80" spans="2:12" s="1" customFormat="1" ht="6.95" customHeight="1">
      <c r="B80" s="43"/>
      <c r="C80" s="65"/>
      <c r="D80" s="65"/>
      <c r="E80" s="65"/>
      <c r="F80" s="65"/>
      <c r="G80" s="65"/>
      <c r="H80" s="65"/>
      <c r="I80" s="174"/>
      <c r="J80" s="65"/>
      <c r="K80" s="65"/>
      <c r="L80" s="63"/>
    </row>
    <row r="81" spans="2:65" s="1" customFormat="1">
      <c r="B81" s="43"/>
      <c r="C81" s="67" t="s">
        <v>36</v>
      </c>
      <c r="D81" s="65"/>
      <c r="E81" s="65"/>
      <c r="F81" s="177" t="str">
        <f>E17</f>
        <v>Obec  Bělkovice-Lašťany</v>
      </c>
      <c r="G81" s="65"/>
      <c r="H81" s="65"/>
      <c r="I81" s="178" t="s">
        <v>44</v>
      </c>
      <c r="J81" s="177" t="str">
        <f>E23</f>
        <v>Ing. Petr Doležel</v>
      </c>
      <c r="K81" s="65"/>
      <c r="L81" s="63"/>
    </row>
    <row r="82" spans="2:65" s="1" customFormat="1" ht="14.45" customHeight="1">
      <c r="B82" s="43"/>
      <c r="C82" s="67" t="s">
        <v>42</v>
      </c>
      <c r="D82" s="65"/>
      <c r="E82" s="65"/>
      <c r="F82" s="177" t="str">
        <f>IF(E20="","",E20)</f>
        <v/>
      </c>
      <c r="G82" s="65"/>
      <c r="H82" s="65"/>
      <c r="I82" s="174"/>
      <c r="J82" s="65"/>
      <c r="K82" s="65"/>
      <c r="L82" s="63"/>
    </row>
    <row r="83" spans="2:65" s="1" customFormat="1" ht="10.35" customHeight="1">
      <c r="B83" s="43"/>
      <c r="C83" s="65"/>
      <c r="D83" s="65"/>
      <c r="E83" s="65"/>
      <c r="F83" s="65"/>
      <c r="G83" s="65"/>
      <c r="H83" s="65"/>
      <c r="I83" s="174"/>
      <c r="J83" s="65"/>
      <c r="K83" s="65"/>
      <c r="L83" s="63"/>
    </row>
    <row r="84" spans="2:65" s="10" customFormat="1" ht="29.25" customHeight="1">
      <c r="B84" s="179"/>
      <c r="C84" s="180" t="s">
        <v>148</v>
      </c>
      <c r="D84" s="181" t="s">
        <v>70</v>
      </c>
      <c r="E84" s="181" t="s">
        <v>66</v>
      </c>
      <c r="F84" s="181" t="s">
        <v>149</v>
      </c>
      <c r="G84" s="181" t="s">
        <v>150</v>
      </c>
      <c r="H84" s="181" t="s">
        <v>151</v>
      </c>
      <c r="I84" s="182" t="s">
        <v>152</v>
      </c>
      <c r="J84" s="181" t="s">
        <v>139</v>
      </c>
      <c r="K84" s="183" t="s">
        <v>153</v>
      </c>
      <c r="L84" s="184"/>
      <c r="M84" s="83" t="s">
        <v>154</v>
      </c>
      <c r="N84" s="84" t="s">
        <v>55</v>
      </c>
      <c r="O84" s="84" t="s">
        <v>155</v>
      </c>
      <c r="P84" s="84" t="s">
        <v>156</v>
      </c>
      <c r="Q84" s="84" t="s">
        <v>157</v>
      </c>
      <c r="R84" s="84" t="s">
        <v>158</v>
      </c>
      <c r="S84" s="84" t="s">
        <v>159</v>
      </c>
      <c r="T84" s="85" t="s">
        <v>160</v>
      </c>
    </row>
    <row r="85" spans="2:65" s="1" customFormat="1" ht="29.25" customHeight="1">
      <c r="B85" s="43"/>
      <c r="C85" s="89" t="s">
        <v>140</v>
      </c>
      <c r="D85" s="65"/>
      <c r="E85" s="65"/>
      <c r="F85" s="65"/>
      <c r="G85" s="65"/>
      <c r="H85" s="65"/>
      <c r="I85" s="174"/>
      <c r="J85" s="185">
        <f>BK85</f>
        <v>0</v>
      </c>
      <c r="K85" s="65"/>
      <c r="L85" s="63"/>
      <c r="M85" s="86"/>
      <c r="N85" s="87"/>
      <c r="O85" s="87"/>
      <c r="P85" s="186">
        <f>P86</f>
        <v>0</v>
      </c>
      <c r="Q85" s="87"/>
      <c r="R85" s="186">
        <f>R86</f>
        <v>0</v>
      </c>
      <c r="S85" s="87"/>
      <c r="T85" s="187">
        <f>T86</f>
        <v>0</v>
      </c>
      <c r="AT85" s="25" t="s">
        <v>84</v>
      </c>
      <c r="AU85" s="25" t="s">
        <v>141</v>
      </c>
      <c r="BK85" s="188">
        <f>BK86</f>
        <v>0</v>
      </c>
    </row>
    <row r="86" spans="2:65" s="11" customFormat="1" ht="37.35" customHeight="1">
      <c r="B86" s="189"/>
      <c r="C86" s="190"/>
      <c r="D86" s="191" t="s">
        <v>84</v>
      </c>
      <c r="E86" s="192" t="s">
        <v>1649</v>
      </c>
      <c r="F86" s="192" t="s">
        <v>1650</v>
      </c>
      <c r="G86" s="190"/>
      <c r="H86" s="190"/>
      <c r="I86" s="193"/>
      <c r="J86" s="194">
        <f>BK86</f>
        <v>0</v>
      </c>
      <c r="K86" s="190"/>
      <c r="L86" s="195"/>
      <c r="M86" s="196"/>
      <c r="N86" s="197"/>
      <c r="O86" s="197"/>
      <c r="P86" s="198">
        <f>P87+P100</f>
        <v>0</v>
      </c>
      <c r="Q86" s="197"/>
      <c r="R86" s="198">
        <f>R87+R100</f>
        <v>0</v>
      </c>
      <c r="S86" s="197"/>
      <c r="T86" s="199">
        <f>T87+T100</f>
        <v>0</v>
      </c>
      <c r="AR86" s="200" t="s">
        <v>192</v>
      </c>
      <c r="AT86" s="201" t="s">
        <v>84</v>
      </c>
      <c r="AU86" s="201" t="s">
        <v>85</v>
      </c>
      <c r="AY86" s="200" t="s">
        <v>163</v>
      </c>
      <c r="BK86" s="202">
        <f>BK87+BK100</f>
        <v>0</v>
      </c>
    </row>
    <row r="87" spans="2:65" s="11" customFormat="1" ht="19.899999999999999" customHeight="1">
      <c r="B87" s="189"/>
      <c r="C87" s="190"/>
      <c r="D87" s="203" t="s">
        <v>84</v>
      </c>
      <c r="E87" s="204" t="s">
        <v>1651</v>
      </c>
      <c r="F87" s="204" t="s">
        <v>1652</v>
      </c>
      <c r="G87" s="190"/>
      <c r="H87" s="190"/>
      <c r="I87" s="193"/>
      <c r="J87" s="205">
        <f>BK87</f>
        <v>0</v>
      </c>
      <c r="K87" s="190"/>
      <c r="L87" s="195"/>
      <c r="M87" s="196"/>
      <c r="N87" s="197"/>
      <c r="O87" s="197"/>
      <c r="P87" s="198">
        <f>SUM(P88:P99)</f>
        <v>0</v>
      </c>
      <c r="Q87" s="197"/>
      <c r="R87" s="198">
        <f>SUM(R88:R99)</f>
        <v>0</v>
      </c>
      <c r="S87" s="197"/>
      <c r="T87" s="199">
        <f>SUM(T88:T99)</f>
        <v>0</v>
      </c>
      <c r="AR87" s="200" t="s">
        <v>192</v>
      </c>
      <c r="AT87" s="201" t="s">
        <v>84</v>
      </c>
      <c r="AU87" s="201" t="s">
        <v>25</v>
      </c>
      <c r="AY87" s="200" t="s">
        <v>163</v>
      </c>
      <c r="BK87" s="202">
        <f>SUM(BK88:BK99)</f>
        <v>0</v>
      </c>
    </row>
    <row r="88" spans="2:65" s="1" customFormat="1" ht="22.5" customHeight="1">
      <c r="B88" s="43"/>
      <c r="C88" s="206" t="s">
        <v>25</v>
      </c>
      <c r="D88" s="206" t="s">
        <v>166</v>
      </c>
      <c r="E88" s="207" t="s">
        <v>1653</v>
      </c>
      <c r="F88" s="208" t="s">
        <v>1654</v>
      </c>
      <c r="G88" s="209" t="s">
        <v>1655</v>
      </c>
      <c r="H88" s="210">
        <v>1</v>
      </c>
      <c r="I88" s="211"/>
      <c r="J88" s="212">
        <f>ROUND(I88*H88,2)</f>
        <v>0</v>
      </c>
      <c r="K88" s="208" t="s">
        <v>50</v>
      </c>
      <c r="L88" s="63"/>
      <c r="M88" s="213" t="s">
        <v>50</v>
      </c>
      <c r="N88" s="214" t="s">
        <v>56</v>
      </c>
      <c r="O88" s="44"/>
      <c r="P88" s="215">
        <f>O88*H88</f>
        <v>0</v>
      </c>
      <c r="Q88" s="215">
        <v>0</v>
      </c>
      <c r="R88" s="215">
        <f>Q88*H88</f>
        <v>0</v>
      </c>
      <c r="S88" s="215">
        <v>0</v>
      </c>
      <c r="T88" s="216">
        <f>S88*H88</f>
        <v>0</v>
      </c>
      <c r="AR88" s="25" t="s">
        <v>120</v>
      </c>
      <c r="AT88" s="25" t="s">
        <v>166</v>
      </c>
      <c r="AU88" s="25" t="s">
        <v>92</v>
      </c>
      <c r="AY88" s="25" t="s">
        <v>163</v>
      </c>
      <c r="BE88" s="217">
        <f>IF(N88="základní",J88,0)</f>
        <v>0</v>
      </c>
      <c r="BF88" s="217">
        <f>IF(N88="snížená",J88,0)</f>
        <v>0</v>
      </c>
      <c r="BG88" s="217">
        <f>IF(N88="zákl. přenesená",J88,0)</f>
        <v>0</v>
      </c>
      <c r="BH88" s="217">
        <f>IF(N88="sníž. přenesená",J88,0)</f>
        <v>0</v>
      </c>
      <c r="BI88" s="217">
        <f>IF(N88="nulová",J88,0)</f>
        <v>0</v>
      </c>
      <c r="BJ88" s="25" t="s">
        <v>25</v>
      </c>
      <c r="BK88" s="217">
        <f>ROUND(I88*H88,2)</f>
        <v>0</v>
      </c>
      <c r="BL88" s="25" t="s">
        <v>120</v>
      </c>
      <c r="BM88" s="25" t="s">
        <v>1656</v>
      </c>
    </row>
    <row r="89" spans="2:65" s="1" customFormat="1" ht="13.5">
      <c r="B89" s="43"/>
      <c r="C89" s="65"/>
      <c r="D89" s="235" t="s">
        <v>172</v>
      </c>
      <c r="E89" s="65"/>
      <c r="F89" s="286" t="s">
        <v>1654</v>
      </c>
      <c r="G89" s="65"/>
      <c r="H89" s="65"/>
      <c r="I89" s="174"/>
      <c r="J89" s="65"/>
      <c r="K89" s="65"/>
      <c r="L89" s="63"/>
      <c r="M89" s="220"/>
      <c r="N89" s="44"/>
      <c r="O89" s="44"/>
      <c r="P89" s="44"/>
      <c r="Q89" s="44"/>
      <c r="R89" s="44"/>
      <c r="S89" s="44"/>
      <c r="T89" s="80"/>
      <c r="AT89" s="25" t="s">
        <v>172</v>
      </c>
      <c r="AU89" s="25" t="s">
        <v>92</v>
      </c>
    </row>
    <row r="90" spans="2:65" s="1" customFormat="1" ht="22.5" customHeight="1">
      <c r="B90" s="43"/>
      <c r="C90" s="206" t="s">
        <v>92</v>
      </c>
      <c r="D90" s="206" t="s">
        <v>166</v>
      </c>
      <c r="E90" s="207" t="s">
        <v>1657</v>
      </c>
      <c r="F90" s="208" t="s">
        <v>1658</v>
      </c>
      <c r="G90" s="209" t="s">
        <v>1655</v>
      </c>
      <c r="H90" s="210">
        <v>1</v>
      </c>
      <c r="I90" s="211"/>
      <c r="J90" s="212">
        <f>ROUND(I90*H90,2)</f>
        <v>0</v>
      </c>
      <c r="K90" s="208" t="s">
        <v>50</v>
      </c>
      <c r="L90" s="63"/>
      <c r="M90" s="213" t="s">
        <v>50</v>
      </c>
      <c r="N90" s="214" t="s">
        <v>56</v>
      </c>
      <c r="O90" s="44"/>
      <c r="P90" s="215">
        <f>O90*H90</f>
        <v>0</v>
      </c>
      <c r="Q90" s="215">
        <v>0</v>
      </c>
      <c r="R90" s="215">
        <f>Q90*H90</f>
        <v>0</v>
      </c>
      <c r="S90" s="215">
        <v>0</v>
      </c>
      <c r="T90" s="216">
        <f>S90*H90</f>
        <v>0</v>
      </c>
      <c r="AR90" s="25" t="s">
        <v>120</v>
      </c>
      <c r="AT90" s="25" t="s">
        <v>166</v>
      </c>
      <c r="AU90" s="25" t="s">
        <v>92</v>
      </c>
      <c r="AY90" s="25" t="s">
        <v>163</v>
      </c>
      <c r="BE90" s="217">
        <f>IF(N90="základní",J90,0)</f>
        <v>0</v>
      </c>
      <c r="BF90" s="217">
        <f>IF(N90="snížená",J90,0)</f>
        <v>0</v>
      </c>
      <c r="BG90" s="217">
        <f>IF(N90="zákl. přenesená",J90,0)</f>
        <v>0</v>
      </c>
      <c r="BH90" s="217">
        <f>IF(N90="sníž. přenesená",J90,0)</f>
        <v>0</v>
      </c>
      <c r="BI90" s="217">
        <f>IF(N90="nulová",J90,0)</f>
        <v>0</v>
      </c>
      <c r="BJ90" s="25" t="s">
        <v>25</v>
      </c>
      <c r="BK90" s="217">
        <f>ROUND(I90*H90,2)</f>
        <v>0</v>
      </c>
      <c r="BL90" s="25" t="s">
        <v>120</v>
      </c>
      <c r="BM90" s="25" t="s">
        <v>1659</v>
      </c>
    </row>
    <row r="91" spans="2:65" s="1" customFormat="1" ht="13.5">
      <c r="B91" s="43"/>
      <c r="C91" s="65"/>
      <c r="D91" s="235" t="s">
        <v>172</v>
      </c>
      <c r="E91" s="65"/>
      <c r="F91" s="286" t="s">
        <v>1658</v>
      </c>
      <c r="G91" s="65"/>
      <c r="H91" s="65"/>
      <c r="I91" s="174"/>
      <c r="J91" s="65"/>
      <c r="K91" s="65"/>
      <c r="L91" s="63"/>
      <c r="M91" s="220"/>
      <c r="N91" s="44"/>
      <c r="O91" s="44"/>
      <c r="P91" s="44"/>
      <c r="Q91" s="44"/>
      <c r="R91" s="44"/>
      <c r="S91" s="44"/>
      <c r="T91" s="80"/>
      <c r="AT91" s="25" t="s">
        <v>172</v>
      </c>
      <c r="AU91" s="25" t="s">
        <v>92</v>
      </c>
    </row>
    <row r="92" spans="2:65" s="1" customFormat="1" ht="22.5" customHeight="1">
      <c r="B92" s="43"/>
      <c r="C92" s="206" t="s">
        <v>100</v>
      </c>
      <c r="D92" s="206" t="s">
        <v>166</v>
      </c>
      <c r="E92" s="207" t="s">
        <v>1660</v>
      </c>
      <c r="F92" s="208" t="s">
        <v>1661</v>
      </c>
      <c r="G92" s="209" t="s">
        <v>1655</v>
      </c>
      <c r="H92" s="210">
        <v>1</v>
      </c>
      <c r="I92" s="211"/>
      <c r="J92" s="212">
        <f>ROUND(I92*H92,2)</f>
        <v>0</v>
      </c>
      <c r="K92" s="208" t="s">
        <v>50</v>
      </c>
      <c r="L92" s="63"/>
      <c r="M92" s="213" t="s">
        <v>50</v>
      </c>
      <c r="N92" s="214" t="s">
        <v>56</v>
      </c>
      <c r="O92" s="44"/>
      <c r="P92" s="215">
        <f>O92*H92</f>
        <v>0</v>
      </c>
      <c r="Q92" s="215">
        <v>0</v>
      </c>
      <c r="R92" s="215">
        <f>Q92*H92</f>
        <v>0</v>
      </c>
      <c r="S92" s="215">
        <v>0</v>
      </c>
      <c r="T92" s="216">
        <f>S92*H92</f>
        <v>0</v>
      </c>
      <c r="AR92" s="25" t="s">
        <v>120</v>
      </c>
      <c r="AT92" s="25" t="s">
        <v>166</v>
      </c>
      <c r="AU92" s="25" t="s">
        <v>92</v>
      </c>
      <c r="AY92" s="25" t="s">
        <v>163</v>
      </c>
      <c r="BE92" s="217">
        <f>IF(N92="základní",J92,0)</f>
        <v>0</v>
      </c>
      <c r="BF92" s="217">
        <f>IF(N92="snížená",J92,0)</f>
        <v>0</v>
      </c>
      <c r="BG92" s="217">
        <f>IF(N92="zákl. přenesená",J92,0)</f>
        <v>0</v>
      </c>
      <c r="BH92" s="217">
        <f>IF(N92="sníž. přenesená",J92,0)</f>
        <v>0</v>
      </c>
      <c r="BI92" s="217">
        <f>IF(N92="nulová",J92,0)</f>
        <v>0</v>
      </c>
      <c r="BJ92" s="25" t="s">
        <v>25</v>
      </c>
      <c r="BK92" s="217">
        <f>ROUND(I92*H92,2)</f>
        <v>0</v>
      </c>
      <c r="BL92" s="25" t="s">
        <v>120</v>
      </c>
      <c r="BM92" s="25" t="s">
        <v>1662</v>
      </c>
    </row>
    <row r="93" spans="2:65" s="1" customFormat="1" ht="13.5">
      <c r="B93" s="43"/>
      <c r="C93" s="65"/>
      <c r="D93" s="235" t="s">
        <v>172</v>
      </c>
      <c r="E93" s="65"/>
      <c r="F93" s="286" t="s">
        <v>1661</v>
      </c>
      <c r="G93" s="65"/>
      <c r="H93" s="65"/>
      <c r="I93" s="174"/>
      <c r="J93" s="65"/>
      <c r="K93" s="65"/>
      <c r="L93" s="63"/>
      <c r="M93" s="220"/>
      <c r="N93" s="44"/>
      <c r="O93" s="44"/>
      <c r="P93" s="44"/>
      <c r="Q93" s="44"/>
      <c r="R93" s="44"/>
      <c r="S93" s="44"/>
      <c r="T93" s="80"/>
      <c r="AT93" s="25" t="s">
        <v>172</v>
      </c>
      <c r="AU93" s="25" t="s">
        <v>92</v>
      </c>
    </row>
    <row r="94" spans="2:65" s="1" customFormat="1" ht="22.5" customHeight="1">
      <c r="B94" s="43"/>
      <c r="C94" s="206" t="s">
        <v>192</v>
      </c>
      <c r="D94" s="206" t="s">
        <v>166</v>
      </c>
      <c r="E94" s="207" t="s">
        <v>1663</v>
      </c>
      <c r="F94" s="208" t="s">
        <v>1664</v>
      </c>
      <c r="G94" s="209" t="s">
        <v>1665</v>
      </c>
      <c r="H94" s="210">
        <v>1</v>
      </c>
      <c r="I94" s="211"/>
      <c r="J94" s="212">
        <f>ROUND(I94*H94,2)</f>
        <v>0</v>
      </c>
      <c r="K94" s="208" t="s">
        <v>50</v>
      </c>
      <c r="L94" s="63"/>
      <c r="M94" s="213" t="s">
        <v>50</v>
      </c>
      <c r="N94" s="214" t="s">
        <v>56</v>
      </c>
      <c r="O94" s="44"/>
      <c r="P94" s="215">
        <f>O94*H94</f>
        <v>0</v>
      </c>
      <c r="Q94" s="215">
        <v>0</v>
      </c>
      <c r="R94" s="215">
        <f>Q94*H94</f>
        <v>0</v>
      </c>
      <c r="S94" s="215">
        <v>0</v>
      </c>
      <c r="T94" s="216">
        <f>S94*H94</f>
        <v>0</v>
      </c>
      <c r="AR94" s="25" t="s">
        <v>1666</v>
      </c>
      <c r="AT94" s="25" t="s">
        <v>166</v>
      </c>
      <c r="AU94" s="25" t="s">
        <v>92</v>
      </c>
      <c r="AY94" s="25" t="s">
        <v>163</v>
      </c>
      <c r="BE94" s="217">
        <f>IF(N94="základní",J94,0)</f>
        <v>0</v>
      </c>
      <c r="BF94" s="217">
        <f>IF(N94="snížená",J94,0)</f>
        <v>0</v>
      </c>
      <c r="BG94" s="217">
        <f>IF(N94="zákl. přenesená",J94,0)</f>
        <v>0</v>
      </c>
      <c r="BH94" s="217">
        <f>IF(N94="sníž. přenesená",J94,0)</f>
        <v>0</v>
      </c>
      <c r="BI94" s="217">
        <f>IF(N94="nulová",J94,0)</f>
        <v>0</v>
      </c>
      <c r="BJ94" s="25" t="s">
        <v>25</v>
      </c>
      <c r="BK94" s="217">
        <f>ROUND(I94*H94,2)</f>
        <v>0</v>
      </c>
      <c r="BL94" s="25" t="s">
        <v>1666</v>
      </c>
      <c r="BM94" s="25" t="s">
        <v>1667</v>
      </c>
    </row>
    <row r="95" spans="2:65" s="1" customFormat="1" ht="13.5">
      <c r="B95" s="43"/>
      <c r="C95" s="65"/>
      <c r="D95" s="218" t="s">
        <v>172</v>
      </c>
      <c r="E95" s="65"/>
      <c r="F95" s="219" t="s">
        <v>1664</v>
      </c>
      <c r="G95" s="65"/>
      <c r="H95" s="65"/>
      <c r="I95" s="174"/>
      <c r="J95" s="65"/>
      <c r="K95" s="65"/>
      <c r="L95" s="63"/>
      <c r="M95" s="220"/>
      <c r="N95" s="44"/>
      <c r="O95" s="44"/>
      <c r="P95" s="44"/>
      <c r="Q95" s="44"/>
      <c r="R95" s="44"/>
      <c r="S95" s="44"/>
      <c r="T95" s="80"/>
      <c r="AT95" s="25" t="s">
        <v>172</v>
      </c>
      <c r="AU95" s="25" t="s">
        <v>92</v>
      </c>
    </row>
    <row r="96" spans="2:65" s="1" customFormat="1" ht="54">
      <c r="B96" s="43"/>
      <c r="C96" s="65"/>
      <c r="D96" s="235" t="s">
        <v>1128</v>
      </c>
      <c r="E96" s="65"/>
      <c r="F96" s="274" t="s">
        <v>1668</v>
      </c>
      <c r="G96" s="65"/>
      <c r="H96" s="65"/>
      <c r="I96" s="174"/>
      <c r="J96" s="65"/>
      <c r="K96" s="65"/>
      <c r="L96" s="63"/>
      <c r="M96" s="220"/>
      <c r="N96" s="44"/>
      <c r="O96" s="44"/>
      <c r="P96" s="44"/>
      <c r="Q96" s="44"/>
      <c r="R96" s="44"/>
      <c r="S96" s="44"/>
      <c r="T96" s="80"/>
      <c r="AT96" s="25" t="s">
        <v>1128</v>
      </c>
      <c r="AU96" s="25" t="s">
        <v>92</v>
      </c>
    </row>
    <row r="97" spans="2:65" s="1" customFormat="1" ht="22.5" customHeight="1">
      <c r="B97" s="43"/>
      <c r="C97" s="206" t="s">
        <v>208</v>
      </c>
      <c r="D97" s="206" t="s">
        <v>166</v>
      </c>
      <c r="E97" s="207" t="s">
        <v>1669</v>
      </c>
      <c r="F97" s="208" t="s">
        <v>1670</v>
      </c>
      <c r="G97" s="209" t="s">
        <v>1665</v>
      </c>
      <c r="H97" s="210">
        <v>1</v>
      </c>
      <c r="I97" s="211"/>
      <c r="J97" s="212">
        <f>ROUND(I97*H97,2)</f>
        <v>0</v>
      </c>
      <c r="K97" s="208" t="s">
        <v>50</v>
      </c>
      <c r="L97" s="63"/>
      <c r="M97" s="213" t="s">
        <v>50</v>
      </c>
      <c r="N97" s="214" t="s">
        <v>56</v>
      </c>
      <c r="O97" s="44"/>
      <c r="P97" s="215">
        <f>O97*H97</f>
        <v>0</v>
      </c>
      <c r="Q97" s="215">
        <v>0</v>
      </c>
      <c r="R97" s="215">
        <f>Q97*H97</f>
        <v>0</v>
      </c>
      <c r="S97" s="215">
        <v>0</v>
      </c>
      <c r="T97" s="216">
        <f>S97*H97</f>
        <v>0</v>
      </c>
      <c r="AR97" s="25" t="s">
        <v>1666</v>
      </c>
      <c r="AT97" s="25" t="s">
        <v>166</v>
      </c>
      <c r="AU97" s="25" t="s">
        <v>92</v>
      </c>
      <c r="AY97" s="25" t="s">
        <v>163</v>
      </c>
      <c r="BE97" s="217">
        <f>IF(N97="základní",J97,0)</f>
        <v>0</v>
      </c>
      <c r="BF97" s="217">
        <f>IF(N97="snížená",J97,0)</f>
        <v>0</v>
      </c>
      <c r="BG97" s="217">
        <f>IF(N97="zákl. přenesená",J97,0)</f>
        <v>0</v>
      </c>
      <c r="BH97" s="217">
        <f>IF(N97="sníž. přenesená",J97,0)</f>
        <v>0</v>
      </c>
      <c r="BI97" s="217">
        <f>IF(N97="nulová",J97,0)</f>
        <v>0</v>
      </c>
      <c r="BJ97" s="25" t="s">
        <v>25</v>
      </c>
      <c r="BK97" s="217">
        <f>ROUND(I97*H97,2)</f>
        <v>0</v>
      </c>
      <c r="BL97" s="25" t="s">
        <v>1666</v>
      </c>
      <c r="BM97" s="25" t="s">
        <v>1671</v>
      </c>
    </row>
    <row r="98" spans="2:65" s="1" customFormat="1" ht="13.5">
      <c r="B98" s="43"/>
      <c r="C98" s="65"/>
      <c r="D98" s="218" t="s">
        <v>172</v>
      </c>
      <c r="E98" s="65"/>
      <c r="F98" s="219" t="s">
        <v>1670</v>
      </c>
      <c r="G98" s="65"/>
      <c r="H98" s="65"/>
      <c r="I98" s="174"/>
      <c r="J98" s="65"/>
      <c r="K98" s="65"/>
      <c r="L98" s="63"/>
      <c r="M98" s="220"/>
      <c r="N98" s="44"/>
      <c r="O98" s="44"/>
      <c r="P98" s="44"/>
      <c r="Q98" s="44"/>
      <c r="R98" s="44"/>
      <c r="S98" s="44"/>
      <c r="T98" s="80"/>
      <c r="AT98" s="25" t="s">
        <v>172</v>
      </c>
      <c r="AU98" s="25" t="s">
        <v>92</v>
      </c>
    </row>
    <row r="99" spans="2:65" s="1" customFormat="1" ht="40.5">
      <c r="B99" s="43"/>
      <c r="C99" s="65"/>
      <c r="D99" s="218" t="s">
        <v>1128</v>
      </c>
      <c r="E99" s="65"/>
      <c r="F99" s="221" t="s">
        <v>1672</v>
      </c>
      <c r="G99" s="65"/>
      <c r="H99" s="65"/>
      <c r="I99" s="174"/>
      <c r="J99" s="65"/>
      <c r="K99" s="65"/>
      <c r="L99" s="63"/>
      <c r="M99" s="220"/>
      <c r="N99" s="44"/>
      <c r="O99" s="44"/>
      <c r="P99" s="44"/>
      <c r="Q99" s="44"/>
      <c r="R99" s="44"/>
      <c r="S99" s="44"/>
      <c r="T99" s="80"/>
      <c r="AT99" s="25" t="s">
        <v>1128</v>
      </c>
      <c r="AU99" s="25" t="s">
        <v>92</v>
      </c>
    </row>
    <row r="100" spans="2:65" s="11" customFormat="1" ht="29.85" customHeight="1">
      <c r="B100" s="189"/>
      <c r="C100" s="190"/>
      <c r="D100" s="203" t="s">
        <v>84</v>
      </c>
      <c r="E100" s="204" t="s">
        <v>1673</v>
      </c>
      <c r="F100" s="204" t="s">
        <v>1674</v>
      </c>
      <c r="G100" s="190"/>
      <c r="H100" s="190"/>
      <c r="I100" s="193"/>
      <c r="J100" s="205">
        <f>BK100</f>
        <v>0</v>
      </c>
      <c r="K100" s="190"/>
      <c r="L100" s="195"/>
      <c r="M100" s="196"/>
      <c r="N100" s="197"/>
      <c r="O100" s="197"/>
      <c r="P100" s="198">
        <f>SUM(P101:P112)</f>
        <v>0</v>
      </c>
      <c r="Q100" s="197"/>
      <c r="R100" s="198">
        <f>SUM(R101:R112)</f>
        <v>0</v>
      </c>
      <c r="S100" s="197"/>
      <c r="T100" s="199">
        <f>SUM(T101:T112)</f>
        <v>0</v>
      </c>
      <c r="AR100" s="200" t="s">
        <v>192</v>
      </c>
      <c r="AT100" s="201" t="s">
        <v>84</v>
      </c>
      <c r="AU100" s="201" t="s">
        <v>25</v>
      </c>
      <c r="AY100" s="200" t="s">
        <v>163</v>
      </c>
      <c r="BK100" s="202">
        <f>SUM(BK101:BK112)</f>
        <v>0</v>
      </c>
    </row>
    <row r="101" spans="2:65" s="1" customFormat="1" ht="22.5" customHeight="1">
      <c r="B101" s="43"/>
      <c r="C101" s="206" t="s">
        <v>213</v>
      </c>
      <c r="D101" s="206" t="s">
        <v>166</v>
      </c>
      <c r="E101" s="207" t="s">
        <v>1675</v>
      </c>
      <c r="F101" s="208" t="s">
        <v>1676</v>
      </c>
      <c r="G101" s="209" t="s">
        <v>1665</v>
      </c>
      <c r="H101" s="210">
        <v>1</v>
      </c>
      <c r="I101" s="211"/>
      <c r="J101" s="212">
        <f>ROUND(I101*H101,2)</f>
        <v>0</v>
      </c>
      <c r="K101" s="208" t="s">
        <v>50</v>
      </c>
      <c r="L101" s="63"/>
      <c r="M101" s="213" t="s">
        <v>50</v>
      </c>
      <c r="N101" s="214" t="s">
        <v>56</v>
      </c>
      <c r="O101" s="44"/>
      <c r="P101" s="215">
        <f>O101*H101</f>
        <v>0</v>
      </c>
      <c r="Q101" s="215">
        <v>0</v>
      </c>
      <c r="R101" s="215">
        <f>Q101*H101</f>
        <v>0</v>
      </c>
      <c r="S101" s="215">
        <v>0</v>
      </c>
      <c r="T101" s="216">
        <f>S101*H101</f>
        <v>0</v>
      </c>
      <c r="AR101" s="25" t="s">
        <v>120</v>
      </c>
      <c r="AT101" s="25" t="s">
        <v>166</v>
      </c>
      <c r="AU101" s="25" t="s">
        <v>92</v>
      </c>
      <c r="AY101" s="25" t="s">
        <v>163</v>
      </c>
      <c r="BE101" s="217">
        <f>IF(N101="základní",J101,0)</f>
        <v>0</v>
      </c>
      <c r="BF101" s="217">
        <f>IF(N101="snížená",J101,0)</f>
        <v>0</v>
      </c>
      <c r="BG101" s="217">
        <f>IF(N101="zákl. přenesená",J101,0)</f>
        <v>0</v>
      </c>
      <c r="BH101" s="217">
        <f>IF(N101="sníž. přenesená",J101,0)</f>
        <v>0</v>
      </c>
      <c r="BI101" s="217">
        <f>IF(N101="nulová",J101,0)</f>
        <v>0</v>
      </c>
      <c r="BJ101" s="25" t="s">
        <v>25</v>
      </c>
      <c r="BK101" s="217">
        <f>ROUND(I101*H101,2)</f>
        <v>0</v>
      </c>
      <c r="BL101" s="25" t="s">
        <v>120</v>
      </c>
      <c r="BM101" s="25" t="s">
        <v>1677</v>
      </c>
    </row>
    <row r="102" spans="2:65" s="1" customFormat="1" ht="13.5">
      <c r="B102" s="43"/>
      <c r="C102" s="65"/>
      <c r="D102" s="218" t="s">
        <v>172</v>
      </c>
      <c r="E102" s="65"/>
      <c r="F102" s="219" t="s">
        <v>1676</v>
      </c>
      <c r="G102" s="65"/>
      <c r="H102" s="65"/>
      <c r="I102" s="174"/>
      <c r="J102" s="65"/>
      <c r="K102" s="65"/>
      <c r="L102" s="63"/>
      <c r="M102" s="220"/>
      <c r="N102" s="44"/>
      <c r="O102" s="44"/>
      <c r="P102" s="44"/>
      <c r="Q102" s="44"/>
      <c r="R102" s="44"/>
      <c r="S102" s="44"/>
      <c r="T102" s="80"/>
      <c r="AT102" s="25" t="s">
        <v>172</v>
      </c>
      <c r="AU102" s="25" t="s">
        <v>92</v>
      </c>
    </row>
    <row r="103" spans="2:65" s="1" customFormat="1" ht="54">
      <c r="B103" s="43"/>
      <c r="C103" s="65"/>
      <c r="D103" s="235" t="s">
        <v>1128</v>
      </c>
      <c r="E103" s="65"/>
      <c r="F103" s="274" t="s">
        <v>1678</v>
      </c>
      <c r="G103" s="65"/>
      <c r="H103" s="65"/>
      <c r="I103" s="174"/>
      <c r="J103" s="65"/>
      <c r="K103" s="65"/>
      <c r="L103" s="63"/>
      <c r="M103" s="220"/>
      <c r="N103" s="44"/>
      <c r="O103" s="44"/>
      <c r="P103" s="44"/>
      <c r="Q103" s="44"/>
      <c r="R103" s="44"/>
      <c r="S103" s="44"/>
      <c r="T103" s="80"/>
      <c r="AT103" s="25" t="s">
        <v>1128</v>
      </c>
      <c r="AU103" s="25" t="s">
        <v>92</v>
      </c>
    </row>
    <row r="104" spans="2:65" s="1" customFormat="1" ht="22.5" customHeight="1">
      <c r="B104" s="43"/>
      <c r="C104" s="206" t="s">
        <v>218</v>
      </c>
      <c r="D104" s="206" t="s">
        <v>166</v>
      </c>
      <c r="E104" s="207" t="s">
        <v>1679</v>
      </c>
      <c r="F104" s="208" t="s">
        <v>1680</v>
      </c>
      <c r="G104" s="209" t="s">
        <v>1665</v>
      </c>
      <c r="H104" s="210">
        <v>1</v>
      </c>
      <c r="I104" s="211"/>
      <c r="J104" s="212">
        <f>ROUND(I104*H104,2)</f>
        <v>0</v>
      </c>
      <c r="K104" s="208" t="s">
        <v>50</v>
      </c>
      <c r="L104" s="63"/>
      <c r="M104" s="213" t="s">
        <v>50</v>
      </c>
      <c r="N104" s="214" t="s">
        <v>56</v>
      </c>
      <c r="O104" s="44"/>
      <c r="P104" s="215">
        <f>O104*H104</f>
        <v>0</v>
      </c>
      <c r="Q104" s="215">
        <v>0</v>
      </c>
      <c r="R104" s="215">
        <f>Q104*H104</f>
        <v>0</v>
      </c>
      <c r="S104" s="215">
        <v>0</v>
      </c>
      <c r="T104" s="216">
        <f>S104*H104</f>
        <v>0</v>
      </c>
      <c r="AR104" s="25" t="s">
        <v>120</v>
      </c>
      <c r="AT104" s="25" t="s">
        <v>166</v>
      </c>
      <c r="AU104" s="25" t="s">
        <v>92</v>
      </c>
      <c r="AY104" s="25" t="s">
        <v>163</v>
      </c>
      <c r="BE104" s="217">
        <f>IF(N104="základní",J104,0)</f>
        <v>0</v>
      </c>
      <c r="BF104" s="217">
        <f>IF(N104="snížená",J104,0)</f>
        <v>0</v>
      </c>
      <c r="BG104" s="217">
        <f>IF(N104="zákl. přenesená",J104,0)</f>
        <v>0</v>
      </c>
      <c r="BH104" s="217">
        <f>IF(N104="sníž. přenesená",J104,0)</f>
        <v>0</v>
      </c>
      <c r="BI104" s="217">
        <f>IF(N104="nulová",J104,0)</f>
        <v>0</v>
      </c>
      <c r="BJ104" s="25" t="s">
        <v>25</v>
      </c>
      <c r="BK104" s="217">
        <f>ROUND(I104*H104,2)</f>
        <v>0</v>
      </c>
      <c r="BL104" s="25" t="s">
        <v>120</v>
      </c>
      <c r="BM104" s="25" t="s">
        <v>1681</v>
      </c>
    </row>
    <row r="105" spans="2:65" s="1" customFormat="1" ht="13.5">
      <c r="B105" s="43"/>
      <c r="C105" s="65"/>
      <c r="D105" s="218" t="s">
        <v>172</v>
      </c>
      <c r="E105" s="65"/>
      <c r="F105" s="219" t="s">
        <v>1680</v>
      </c>
      <c r="G105" s="65"/>
      <c r="H105" s="65"/>
      <c r="I105" s="174"/>
      <c r="J105" s="65"/>
      <c r="K105" s="65"/>
      <c r="L105" s="63"/>
      <c r="M105" s="220"/>
      <c r="N105" s="44"/>
      <c r="O105" s="44"/>
      <c r="P105" s="44"/>
      <c r="Q105" s="44"/>
      <c r="R105" s="44"/>
      <c r="S105" s="44"/>
      <c r="T105" s="80"/>
      <c r="AT105" s="25" t="s">
        <v>172</v>
      </c>
      <c r="AU105" s="25" t="s">
        <v>92</v>
      </c>
    </row>
    <row r="106" spans="2:65" s="1" customFormat="1" ht="40.5">
      <c r="B106" s="43"/>
      <c r="C106" s="65"/>
      <c r="D106" s="235" t="s">
        <v>1128</v>
      </c>
      <c r="E106" s="65"/>
      <c r="F106" s="274" t="s">
        <v>1682</v>
      </c>
      <c r="G106" s="65"/>
      <c r="H106" s="65"/>
      <c r="I106" s="174"/>
      <c r="J106" s="65"/>
      <c r="K106" s="65"/>
      <c r="L106" s="63"/>
      <c r="M106" s="220"/>
      <c r="N106" s="44"/>
      <c r="O106" s="44"/>
      <c r="P106" s="44"/>
      <c r="Q106" s="44"/>
      <c r="R106" s="44"/>
      <c r="S106" s="44"/>
      <c r="T106" s="80"/>
      <c r="AT106" s="25" t="s">
        <v>1128</v>
      </c>
      <c r="AU106" s="25" t="s">
        <v>92</v>
      </c>
    </row>
    <row r="107" spans="2:65" s="1" customFormat="1" ht="22.5" customHeight="1">
      <c r="B107" s="43"/>
      <c r="C107" s="206" t="s">
        <v>223</v>
      </c>
      <c r="D107" s="206" t="s">
        <v>166</v>
      </c>
      <c r="E107" s="207" t="s">
        <v>1683</v>
      </c>
      <c r="F107" s="208" t="s">
        <v>1684</v>
      </c>
      <c r="G107" s="209" t="s">
        <v>1665</v>
      </c>
      <c r="H107" s="210">
        <v>1</v>
      </c>
      <c r="I107" s="211"/>
      <c r="J107" s="212">
        <f>ROUND(I107*H107,2)</f>
        <v>0</v>
      </c>
      <c r="K107" s="208" t="s">
        <v>50</v>
      </c>
      <c r="L107" s="63"/>
      <c r="M107" s="213" t="s">
        <v>50</v>
      </c>
      <c r="N107" s="214" t="s">
        <v>56</v>
      </c>
      <c r="O107" s="44"/>
      <c r="P107" s="215">
        <f>O107*H107</f>
        <v>0</v>
      </c>
      <c r="Q107" s="215">
        <v>0</v>
      </c>
      <c r="R107" s="215">
        <f>Q107*H107</f>
        <v>0</v>
      </c>
      <c r="S107" s="215">
        <v>0</v>
      </c>
      <c r="T107" s="216">
        <f>S107*H107</f>
        <v>0</v>
      </c>
      <c r="AR107" s="25" t="s">
        <v>120</v>
      </c>
      <c r="AT107" s="25" t="s">
        <v>166</v>
      </c>
      <c r="AU107" s="25" t="s">
        <v>92</v>
      </c>
      <c r="AY107" s="25" t="s">
        <v>163</v>
      </c>
      <c r="BE107" s="217">
        <f>IF(N107="základní",J107,0)</f>
        <v>0</v>
      </c>
      <c r="BF107" s="217">
        <f>IF(N107="snížená",J107,0)</f>
        <v>0</v>
      </c>
      <c r="BG107" s="217">
        <f>IF(N107="zákl. přenesená",J107,0)</f>
        <v>0</v>
      </c>
      <c r="BH107" s="217">
        <f>IF(N107="sníž. přenesená",J107,0)</f>
        <v>0</v>
      </c>
      <c r="BI107" s="217">
        <f>IF(N107="nulová",J107,0)</f>
        <v>0</v>
      </c>
      <c r="BJ107" s="25" t="s">
        <v>25</v>
      </c>
      <c r="BK107" s="217">
        <f>ROUND(I107*H107,2)</f>
        <v>0</v>
      </c>
      <c r="BL107" s="25" t="s">
        <v>120</v>
      </c>
      <c r="BM107" s="25" t="s">
        <v>1685</v>
      </c>
    </row>
    <row r="108" spans="2:65" s="1" customFormat="1" ht="13.5">
      <c r="B108" s="43"/>
      <c r="C108" s="65"/>
      <c r="D108" s="218" t="s">
        <v>172</v>
      </c>
      <c r="E108" s="65"/>
      <c r="F108" s="219" t="s">
        <v>1684</v>
      </c>
      <c r="G108" s="65"/>
      <c r="H108" s="65"/>
      <c r="I108" s="174"/>
      <c r="J108" s="65"/>
      <c r="K108" s="65"/>
      <c r="L108" s="63"/>
      <c r="M108" s="220"/>
      <c r="N108" s="44"/>
      <c r="O108" s="44"/>
      <c r="P108" s="44"/>
      <c r="Q108" s="44"/>
      <c r="R108" s="44"/>
      <c r="S108" s="44"/>
      <c r="T108" s="80"/>
      <c r="AT108" s="25" t="s">
        <v>172</v>
      </c>
      <c r="AU108" s="25" t="s">
        <v>92</v>
      </c>
    </row>
    <row r="109" spans="2:65" s="1" customFormat="1" ht="40.5">
      <c r="B109" s="43"/>
      <c r="C109" s="65"/>
      <c r="D109" s="235" t="s">
        <v>1128</v>
      </c>
      <c r="E109" s="65"/>
      <c r="F109" s="274" t="s">
        <v>1686</v>
      </c>
      <c r="G109" s="65"/>
      <c r="H109" s="65"/>
      <c r="I109" s="174"/>
      <c r="J109" s="65"/>
      <c r="K109" s="65"/>
      <c r="L109" s="63"/>
      <c r="M109" s="220"/>
      <c r="N109" s="44"/>
      <c r="O109" s="44"/>
      <c r="P109" s="44"/>
      <c r="Q109" s="44"/>
      <c r="R109" s="44"/>
      <c r="S109" s="44"/>
      <c r="T109" s="80"/>
      <c r="AT109" s="25" t="s">
        <v>1128</v>
      </c>
      <c r="AU109" s="25" t="s">
        <v>92</v>
      </c>
    </row>
    <row r="110" spans="2:65" s="1" customFormat="1" ht="22.5" customHeight="1">
      <c r="B110" s="43"/>
      <c r="C110" s="206" t="s">
        <v>30</v>
      </c>
      <c r="D110" s="206" t="s">
        <v>166</v>
      </c>
      <c r="E110" s="207" t="s">
        <v>1687</v>
      </c>
      <c r="F110" s="208" t="s">
        <v>1688</v>
      </c>
      <c r="G110" s="209" t="s">
        <v>1665</v>
      </c>
      <c r="H110" s="210">
        <v>1</v>
      </c>
      <c r="I110" s="211"/>
      <c r="J110" s="212">
        <f>ROUND(I110*H110,2)</f>
        <v>0</v>
      </c>
      <c r="K110" s="208" t="s">
        <v>50</v>
      </c>
      <c r="L110" s="63"/>
      <c r="M110" s="213" t="s">
        <v>50</v>
      </c>
      <c r="N110" s="214" t="s">
        <v>56</v>
      </c>
      <c r="O110" s="44"/>
      <c r="P110" s="215">
        <f>O110*H110</f>
        <v>0</v>
      </c>
      <c r="Q110" s="215">
        <v>0</v>
      </c>
      <c r="R110" s="215">
        <f>Q110*H110</f>
        <v>0</v>
      </c>
      <c r="S110" s="215">
        <v>0</v>
      </c>
      <c r="T110" s="216">
        <f>S110*H110</f>
        <v>0</v>
      </c>
      <c r="AR110" s="25" t="s">
        <v>120</v>
      </c>
      <c r="AT110" s="25" t="s">
        <v>166</v>
      </c>
      <c r="AU110" s="25" t="s">
        <v>92</v>
      </c>
      <c r="AY110" s="25" t="s">
        <v>163</v>
      </c>
      <c r="BE110" s="217">
        <f>IF(N110="základní",J110,0)</f>
        <v>0</v>
      </c>
      <c r="BF110" s="217">
        <f>IF(N110="snížená",J110,0)</f>
        <v>0</v>
      </c>
      <c r="BG110" s="217">
        <f>IF(N110="zákl. přenesená",J110,0)</f>
        <v>0</v>
      </c>
      <c r="BH110" s="217">
        <f>IF(N110="sníž. přenesená",J110,0)</f>
        <v>0</v>
      </c>
      <c r="BI110" s="217">
        <f>IF(N110="nulová",J110,0)</f>
        <v>0</v>
      </c>
      <c r="BJ110" s="25" t="s">
        <v>25</v>
      </c>
      <c r="BK110" s="217">
        <f>ROUND(I110*H110,2)</f>
        <v>0</v>
      </c>
      <c r="BL110" s="25" t="s">
        <v>120</v>
      </c>
      <c r="BM110" s="25" t="s">
        <v>1689</v>
      </c>
    </row>
    <row r="111" spans="2:65" s="1" customFormat="1" ht="13.5">
      <c r="B111" s="43"/>
      <c r="C111" s="65"/>
      <c r="D111" s="218" t="s">
        <v>172</v>
      </c>
      <c r="E111" s="65"/>
      <c r="F111" s="219" t="s">
        <v>1688</v>
      </c>
      <c r="G111" s="65"/>
      <c r="H111" s="65"/>
      <c r="I111" s="174"/>
      <c r="J111" s="65"/>
      <c r="K111" s="65"/>
      <c r="L111" s="63"/>
      <c r="M111" s="220"/>
      <c r="N111" s="44"/>
      <c r="O111" s="44"/>
      <c r="P111" s="44"/>
      <c r="Q111" s="44"/>
      <c r="R111" s="44"/>
      <c r="S111" s="44"/>
      <c r="T111" s="80"/>
      <c r="AT111" s="25" t="s">
        <v>172</v>
      </c>
      <c r="AU111" s="25" t="s">
        <v>92</v>
      </c>
    </row>
    <row r="112" spans="2:65" s="1" customFormat="1" ht="54">
      <c r="B112" s="43"/>
      <c r="C112" s="65"/>
      <c r="D112" s="218" t="s">
        <v>1128</v>
      </c>
      <c r="E112" s="65"/>
      <c r="F112" s="221" t="s">
        <v>1690</v>
      </c>
      <c r="G112" s="65"/>
      <c r="H112" s="65"/>
      <c r="I112" s="174"/>
      <c r="J112" s="65"/>
      <c r="K112" s="65"/>
      <c r="L112" s="63"/>
      <c r="M112" s="287"/>
      <c r="N112" s="288"/>
      <c r="O112" s="288"/>
      <c r="P112" s="288"/>
      <c r="Q112" s="288"/>
      <c r="R112" s="288"/>
      <c r="S112" s="288"/>
      <c r="T112" s="289"/>
      <c r="AT112" s="25" t="s">
        <v>1128</v>
      </c>
      <c r="AU112" s="25" t="s">
        <v>92</v>
      </c>
    </row>
    <row r="113" spans="2:12" s="1" customFormat="1" ht="6.95" customHeight="1">
      <c r="B113" s="58"/>
      <c r="C113" s="59"/>
      <c r="D113" s="59"/>
      <c r="E113" s="59"/>
      <c r="F113" s="59"/>
      <c r="G113" s="59"/>
      <c r="H113" s="59"/>
      <c r="I113" s="150"/>
      <c r="J113" s="59"/>
      <c r="K113" s="59"/>
      <c r="L113" s="63"/>
    </row>
  </sheetData>
  <sheetProtection password="CC35" sheet="1" objects="1" scenarios="1" formatCells="0" formatColumns="0" formatRows="0" sort="0" autoFilter="0"/>
  <autoFilter ref="C84:K112"/>
  <mergeCells count="12">
    <mergeCell ref="G1:H1"/>
    <mergeCell ref="L2:V2"/>
    <mergeCell ref="E49:H49"/>
    <mergeCell ref="E51:H51"/>
    <mergeCell ref="E73:H73"/>
    <mergeCell ref="E75:H75"/>
    <mergeCell ref="E77:H77"/>
    <mergeCell ref="E7:H7"/>
    <mergeCell ref="E9:H9"/>
    <mergeCell ref="E11:H11"/>
    <mergeCell ref="E26:H26"/>
    <mergeCell ref="E47:H47"/>
  </mergeCells>
  <hyperlinks>
    <hyperlink ref="F1:G1" location="C2" display="1) Krycí list soupisu"/>
    <hyperlink ref="G1:H1" location="C58" display="2) Rekapitulace"/>
    <hyperlink ref="J1" location="C84"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cols>
    <col min="1" max="1" width="8.33203125" style="290" customWidth="1"/>
    <col min="2" max="2" width="1.6640625" style="290" customWidth="1"/>
    <col min="3" max="4" width="5" style="290" customWidth="1"/>
    <col min="5" max="5" width="11.6640625" style="290" customWidth="1"/>
    <col min="6" max="6" width="9.1640625" style="290" customWidth="1"/>
    <col min="7" max="7" width="5" style="290" customWidth="1"/>
    <col min="8" max="8" width="77.83203125" style="290" customWidth="1"/>
    <col min="9" max="10" width="20" style="290" customWidth="1"/>
    <col min="11" max="11" width="1.6640625" style="290" customWidth="1"/>
  </cols>
  <sheetData>
    <row r="1" spans="2:11" ht="37.5" customHeight="1"/>
    <row r="2" spans="2:11" ht="7.5" customHeight="1">
      <c r="B2" s="291"/>
      <c r="C2" s="292"/>
      <c r="D2" s="292"/>
      <c r="E2" s="292"/>
      <c r="F2" s="292"/>
      <c r="G2" s="292"/>
      <c r="H2" s="292"/>
      <c r="I2" s="292"/>
      <c r="J2" s="292"/>
      <c r="K2" s="293"/>
    </row>
    <row r="3" spans="2:11" s="16" customFormat="1" ht="45" customHeight="1">
      <c r="B3" s="294"/>
      <c r="C3" s="424" t="s">
        <v>1691</v>
      </c>
      <c r="D3" s="424"/>
      <c r="E3" s="424"/>
      <c r="F3" s="424"/>
      <c r="G3" s="424"/>
      <c r="H3" s="424"/>
      <c r="I3" s="424"/>
      <c r="J3" s="424"/>
      <c r="K3" s="295"/>
    </row>
    <row r="4" spans="2:11" ht="25.5" customHeight="1">
      <c r="B4" s="296"/>
      <c r="C4" s="428" t="s">
        <v>1692</v>
      </c>
      <c r="D4" s="428"/>
      <c r="E4" s="428"/>
      <c r="F4" s="428"/>
      <c r="G4" s="428"/>
      <c r="H4" s="428"/>
      <c r="I4" s="428"/>
      <c r="J4" s="428"/>
      <c r="K4" s="297"/>
    </row>
    <row r="5" spans="2:11" ht="5.25" customHeight="1">
      <c r="B5" s="296"/>
      <c r="C5" s="298"/>
      <c r="D5" s="298"/>
      <c r="E5" s="298"/>
      <c r="F5" s="298"/>
      <c r="G5" s="298"/>
      <c r="H5" s="298"/>
      <c r="I5" s="298"/>
      <c r="J5" s="298"/>
      <c r="K5" s="297"/>
    </row>
    <row r="6" spans="2:11" ht="15" customHeight="1">
      <c r="B6" s="296"/>
      <c r="C6" s="427" t="s">
        <v>1693</v>
      </c>
      <c r="D6" s="427"/>
      <c r="E6" s="427"/>
      <c r="F6" s="427"/>
      <c r="G6" s="427"/>
      <c r="H6" s="427"/>
      <c r="I6" s="427"/>
      <c r="J6" s="427"/>
      <c r="K6" s="297"/>
    </row>
    <row r="7" spans="2:11" ht="15" customHeight="1">
      <c r="B7" s="300"/>
      <c r="C7" s="427" t="s">
        <v>1694</v>
      </c>
      <c r="D7" s="427"/>
      <c r="E7" s="427"/>
      <c r="F7" s="427"/>
      <c r="G7" s="427"/>
      <c r="H7" s="427"/>
      <c r="I7" s="427"/>
      <c r="J7" s="427"/>
      <c r="K7" s="297"/>
    </row>
    <row r="8" spans="2:11" ht="12.75" customHeight="1">
      <c r="B8" s="300"/>
      <c r="C8" s="299"/>
      <c r="D8" s="299"/>
      <c r="E8" s="299"/>
      <c r="F8" s="299"/>
      <c r="G8" s="299"/>
      <c r="H8" s="299"/>
      <c r="I8" s="299"/>
      <c r="J8" s="299"/>
      <c r="K8" s="297"/>
    </row>
    <row r="9" spans="2:11" ht="15" customHeight="1">
      <c r="B9" s="300"/>
      <c r="C9" s="427" t="s">
        <v>1695</v>
      </c>
      <c r="D9" s="427"/>
      <c r="E9" s="427"/>
      <c r="F9" s="427"/>
      <c r="G9" s="427"/>
      <c r="H9" s="427"/>
      <c r="I9" s="427"/>
      <c r="J9" s="427"/>
      <c r="K9" s="297"/>
    </row>
    <row r="10" spans="2:11" ht="15" customHeight="1">
      <c r="B10" s="300"/>
      <c r="C10" s="299"/>
      <c r="D10" s="427" t="s">
        <v>1696</v>
      </c>
      <c r="E10" s="427"/>
      <c r="F10" s="427"/>
      <c r="G10" s="427"/>
      <c r="H10" s="427"/>
      <c r="I10" s="427"/>
      <c r="J10" s="427"/>
      <c r="K10" s="297"/>
    </row>
    <row r="11" spans="2:11" ht="15" customHeight="1">
      <c r="B11" s="300"/>
      <c r="C11" s="301"/>
      <c r="D11" s="427" t="s">
        <v>1697</v>
      </c>
      <c r="E11" s="427"/>
      <c r="F11" s="427"/>
      <c r="G11" s="427"/>
      <c r="H11" s="427"/>
      <c r="I11" s="427"/>
      <c r="J11" s="427"/>
      <c r="K11" s="297"/>
    </row>
    <row r="12" spans="2:11" ht="12.75" customHeight="1">
      <c r="B12" s="300"/>
      <c r="C12" s="301"/>
      <c r="D12" s="301"/>
      <c r="E12" s="301"/>
      <c r="F12" s="301"/>
      <c r="G12" s="301"/>
      <c r="H12" s="301"/>
      <c r="I12" s="301"/>
      <c r="J12" s="301"/>
      <c r="K12" s="297"/>
    </row>
    <row r="13" spans="2:11" ht="15" customHeight="1">
      <c r="B13" s="300"/>
      <c r="C13" s="301"/>
      <c r="D13" s="427" t="s">
        <v>1698</v>
      </c>
      <c r="E13" s="427"/>
      <c r="F13" s="427"/>
      <c r="G13" s="427"/>
      <c r="H13" s="427"/>
      <c r="I13" s="427"/>
      <c r="J13" s="427"/>
      <c r="K13" s="297"/>
    </row>
    <row r="14" spans="2:11" ht="15" customHeight="1">
      <c r="B14" s="300"/>
      <c r="C14" s="301"/>
      <c r="D14" s="427" t="s">
        <v>1699</v>
      </c>
      <c r="E14" s="427"/>
      <c r="F14" s="427"/>
      <c r="G14" s="427"/>
      <c r="H14" s="427"/>
      <c r="I14" s="427"/>
      <c r="J14" s="427"/>
      <c r="K14" s="297"/>
    </row>
    <row r="15" spans="2:11" ht="15" customHeight="1">
      <c r="B15" s="300"/>
      <c r="C15" s="301"/>
      <c r="D15" s="427" t="s">
        <v>1700</v>
      </c>
      <c r="E15" s="427"/>
      <c r="F15" s="427"/>
      <c r="G15" s="427"/>
      <c r="H15" s="427"/>
      <c r="I15" s="427"/>
      <c r="J15" s="427"/>
      <c r="K15" s="297"/>
    </row>
    <row r="16" spans="2:11" ht="15" customHeight="1">
      <c r="B16" s="300"/>
      <c r="C16" s="301"/>
      <c r="D16" s="301"/>
      <c r="E16" s="302" t="s">
        <v>90</v>
      </c>
      <c r="F16" s="427" t="s">
        <v>1701</v>
      </c>
      <c r="G16" s="427"/>
      <c r="H16" s="427"/>
      <c r="I16" s="427"/>
      <c r="J16" s="427"/>
      <c r="K16" s="297"/>
    </row>
    <row r="17" spans="2:11" ht="15" customHeight="1">
      <c r="B17" s="300"/>
      <c r="C17" s="301"/>
      <c r="D17" s="301"/>
      <c r="E17" s="302" t="s">
        <v>1702</v>
      </c>
      <c r="F17" s="427" t="s">
        <v>1703</v>
      </c>
      <c r="G17" s="427"/>
      <c r="H17" s="427"/>
      <c r="I17" s="427"/>
      <c r="J17" s="427"/>
      <c r="K17" s="297"/>
    </row>
    <row r="18" spans="2:11" ht="15" customHeight="1">
      <c r="B18" s="300"/>
      <c r="C18" s="301"/>
      <c r="D18" s="301"/>
      <c r="E18" s="302" t="s">
        <v>1704</v>
      </c>
      <c r="F18" s="427" t="s">
        <v>1705</v>
      </c>
      <c r="G18" s="427"/>
      <c r="H18" s="427"/>
      <c r="I18" s="427"/>
      <c r="J18" s="427"/>
      <c r="K18" s="297"/>
    </row>
    <row r="19" spans="2:11" ht="15" customHeight="1">
      <c r="B19" s="300"/>
      <c r="C19" s="301"/>
      <c r="D19" s="301"/>
      <c r="E19" s="302" t="s">
        <v>1706</v>
      </c>
      <c r="F19" s="427" t="s">
        <v>1707</v>
      </c>
      <c r="G19" s="427"/>
      <c r="H19" s="427"/>
      <c r="I19" s="427"/>
      <c r="J19" s="427"/>
      <c r="K19" s="297"/>
    </row>
    <row r="20" spans="2:11" ht="15" customHeight="1">
      <c r="B20" s="300"/>
      <c r="C20" s="301"/>
      <c r="D20" s="301"/>
      <c r="E20" s="302" t="s">
        <v>1708</v>
      </c>
      <c r="F20" s="427" t="s">
        <v>1709</v>
      </c>
      <c r="G20" s="427"/>
      <c r="H20" s="427"/>
      <c r="I20" s="427"/>
      <c r="J20" s="427"/>
      <c r="K20" s="297"/>
    </row>
    <row r="21" spans="2:11" ht="15" customHeight="1">
      <c r="B21" s="300"/>
      <c r="C21" s="301"/>
      <c r="D21" s="301"/>
      <c r="E21" s="302" t="s">
        <v>95</v>
      </c>
      <c r="F21" s="427" t="s">
        <v>1710</v>
      </c>
      <c r="G21" s="427"/>
      <c r="H21" s="427"/>
      <c r="I21" s="427"/>
      <c r="J21" s="427"/>
      <c r="K21" s="297"/>
    </row>
    <row r="22" spans="2:11" ht="12.75" customHeight="1">
      <c r="B22" s="300"/>
      <c r="C22" s="301"/>
      <c r="D22" s="301"/>
      <c r="E22" s="301"/>
      <c r="F22" s="301"/>
      <c r="G22" s="301"/>
      <c r="H22" s="301"/>
      <c r="I22" s="301"/>
      <c r="J22" s="301"/>
      <c r="K22" s="297"/>
    </row>
    <row r="23" spans="2:11" ht="15" customHeight="1">
      <c r="B23" s="300"/>
      <c r="C23" s="427" t="s">
        <v>1711</v>
      </c>
      <c r="D23" s="427"/>
      <c r="E23" s="427"/>
      <c r="F23" s="427"/>
      <c r="G23" s="427"/>
      <c r="H23" s="427"/>
      <c r="I23" s="427"/>
      <c r="J23" s="427"/>
      <c r="K23" s="297"/>
    </row>
    <row r="24" spans="2:11" ht="15" customHeight="1">
      <c r="B24" s="300"/>
      <c r="C24" s="427" t="s">
        <v>1712</v>
      </c>
      <c r="D24" s="427"/>
      <c r="E24" s="427"/>
      <c r="F24" s="427"/>
      <c r="G24" s="427"/>
      <c r="H24" s="427"/>
      <c r="I24" s="427"/>
      <c r="J24" s="427"/>
      <c r="K24" s="297"/>
    </row>
    <row r="25" spans="2:11" ht="15" customHeight="1">
      <c r="B25" s="300"/>
      <c r="C25" s="299"/>
      <c r="D25" s="427" t="s">
        <v>1713</v>
      </c>
      <c r="E25" s="427"/>
      <c r="F25" s="427"/>
      <c r="G25" s="427"/>
      <c r="H25" s="427"/>
      <c r="I25" s="427"/>
      <c r="J25" s="427"/>
      <c r="K25" s="297"/>
    </row>
    <row r="26" spans="2:11" ht="15" customHeight="1">
      <c r="B26" s="300"/>
      <c r="C26" s="301"/>
      <c r="D26" s="427" t="s">
        <v>1714</v>
      </c>
      <c r="E26" s="427"/>
      <c r="F26" s="427"/>
      <c r="G26" s="427"/>
      <c r="H26" s="427"/>
      <c r="I26" s="427"/>
      <c r="J26" s="427"/>
      <c r="K26" s="297"/>
    </row>
    <row r="27" spans="2:11" ht="12.75" customHeight="1">
      <c r="B27" s="300"/>
      <c r="C27" s="301"/>
      <c r="D27" s="301"/>
      <c r="E27" s="301"/>
      <c r="F27" s="301"/>
      <c r="G27" s="301"/>
      <c r="H27" s="301"/>
      <c r="I27" s="301"/>
      <c r="J27" s="301"/>
      <c r="K27" s="297"/>
    </row>
    <row r="28" spans="2:11" ht="15" customHeight="1">
      <c r="B28" s="300"/>
      <c r="C28" s="301"/>
      <c r="D28" s="427" t="s">
        <v>1715</v>
      </c>
      <c r="E28" s="427"/>
      <c r="F28" s="427"/>
      <c r="G28" s="427"/>
      <c r="H28" s="427"/>
      <c r="I28" s="427"/>
      <c r="J28" s="427"/>
      <c r="K28" s="297"/>
    </row>
    <row r="29" spans="2:11" ht="15" customHeight="1">
      <c r="B29" s="300"/>
      <c r="C29" s="301"/>
      <c r="D29" s="427" t="s">
        <v>1716</v>
      </c>
      <c r="E29" s="427"/>
      <c r="F29" s="427"/>
      <c r="G29" s="427"/>
      <c r="H29" s="427"/>
      <c r="I29" s="427"/>
      <c r="J29" s="427"/>
      <c r="K29" s="297"/>
    </row>
    <row r="30" spans="2:11" ht="12.75" customHeight="1">
      <c r="B30" s="300"/>
      <c r="C30" s="301"/>
      <c r="D30" s="301"/>
      <c r="E30" s="301"/>
      <c r="F30" s="301"/>
      <c r="G30" s="301"/>
      <c r="H30" s="301"/>
      <c r="I30" s="301"/>
      <c r="J30" s="301"/>
      <c r="K30" s="297"/>
    </row>
    <row r="31" spans="2:11" ht="15" customHeight="1">
      <c r="B31" s="300"/>
      <c r="C31" s="301"/>
      <c r="D31" s="427" t="s">
        <v>1717</v>
      </c>
      <c r="E31" s="427"/>
      <c r="F31" s="427"/>
      <c r="G31" s="427"/>
      <c r="H31" s="427"/>
      <c r="I31" s="427"/>
      <c r="J31" s="427"/>
      <c r="K31" s="297"/>
    </row>
    <row r="32" spans="2:11" ht="15" customHeight="1">
      <c r="B32" s="300"/>
      <c r="C32" s="301"/>
      <c r="D32" s="427" t="s">
        <v>1718</v>
      </c>
      <c r="E32" s="427"/>
      <c r="F32" s="427"/>
      <c r="G32" s="427"/>
      <c r="H32" s="427"/>
      <c r="I32" s="427"/>
      <c r="J32" s="427"/>
      <c r="K32" s="297"/>
    </row>
    <row r="33" spans="2:11" ht="15" customHeight="1">
      <c r="B33" s="300"/>
      <c r="C33" s="301"/>
      <c r="D33" s="427" t="s">
        <v>1719</v>
      </c>
      <c r="E33" s="427"/>
      <c r="F33" s="427"/>
      <c r="G33" s="427"/>
      <c r="H33" s="427"/>
      <c r="I33" s="427"/>
      <c r="J33" s="427"/>
      <c r="K33" s="297"/>
    </row>
    <row r="34" spans="2:11" ht="15" customHeight="1">
      <c r="B34" s="300"/>
      <c r="C34" s="301"/>
      <c r="D34" s="299"/>
      <c r="E34" s="303" t="s">
        <v>148</v>
      </c>
      <c r="F34" s="299"/>
      <c r="G34" s="427" t="s">
        <v>1720</v>
      </c>
      <c r="H34" s="427"/>
      <c r="I34" s="427"/>
      <c r="J34" s="427"/>
      <c r="K34" s="297"/>
    </row>
    <row r="35" spans="2:11" ht="30.75" customHeight="1">
      <c r="B35" s="300"/>
      <c r="C35" s="301"/>
      <c r="D35" s="299"/>
      <c r="E35" s="303" t="s">
        <v>1721</v>
      </c>
      <c r="F35" s="299"/>
      <c r="G35" s="427" t="s">
        <v>1722</v>
      </c>
      <c r="H35" s="427"/>
      <c r="I35" s="427"/>
      <c r="J35" s="427"/>
      <c r="K35" s="297"/>
    </row>
    <row r="36" spans="2:11" ht="15" customHeight="1">
      <c r="B36" s="300"/>
      <c r="C36" s="301"/>
      <c r="D36" s="299"/>
      <c r="E36" s="303" t="s">
        <v>66</v>
      </c>
      <c r="F36" s="299"/>
      <c r="G36" s="427" t="s">
        <v>1723</v>
      </c>
      <c r="H36" s="427"/>
      <c r="I36" s="427"/>
      <c r="J36" s="427"/>
      <c r="K36" s="297"/>
    </row>
    <row r="37" spans="2:11" ht="15" customHeight="1">
      <c r="B37" s="300"/>
      <c r="C37" s="301"/>
      <c r="D37" s="299"/>
      <c r="E37" s="303" t="s">
        <v>149</v>
      </c>
      <c r="F37" s="299"/>
      <c r="G37" s="427" t="s">
        <v>1724</v>
      </c>
      <c r="H37" s="427"/>
      <c r="I37" s="427"/>
      <c r="J37" s="427"/>
      <c r="K37" s="297"/>
    </row>
    <row r="38" spans="2:11" ht="15" customHeight="1">
      <c r="B38" s="300"/>
      <c r="C38" s="301"/>
      <c r="D38" s="299"/>
      <c r="E38" s="303" t="s">
        <v>150</v>
      </c>
      <c r="F38" s="299"/>
      <c r="G38" s="427" t="s">
        <v>1725</v>
      </c>
      <c r="H38" s="427"/>
      <c r="I38" s="427"/>
      <c r="J38" s="427"/>
      <c r="K38" s="297"/>
    </row>
    <row r="39" spans="2:11" ht="15" customHeight="1">
      <c r="B39" s="300"/>
      <c r="C39" s="301"/>
      <c r="D39" s="299"/>
      <c r="E39" s="303" t="s">
        <v>151</v>
      </c>
      <c r="F39" s="299"/>
      <c r="G39" s="427" t="s">
        <v>1726</v>
      </c>
      <c r="H39" s="427"/>
      <c r="I39" s="427"/>
      <c r="J39" s="427"/>
      <c r="K39" s="297"/>
    </row>
    <row r="40" spans="2:11" ht="15" customHeight="1">
      <c r="B40" s="300"/>
      <c r="C40" s="301"/>
      <c r="D40" s="299"/>
      <c r="E40" s="303" t="s">
        <v>1727</v>
      </c>
      <c r="F40" s="299"/>
      <c r="G40" s="427" t="s">
        <v>1728</v>
      </c>
      <c r="H40" s="427"/>
      <c r="I40" s="427"/>
      <c r="J40" s="427"/>
      <c r="K40" s="297"/>
    </row>
    <row r="41" spans="2:11" ht="15" customHeight="1">
      <c r="B41" s="300"/>
      <c r="C41" s="301"/>
      <c r="D41" s="299"/>
      <c r="E41" s="303"/>
      <c r="F41" s="299"/>
      <c r="G41" s="427" t="s">
        <v>1729</v>
      </c>
      <c r="H41" s="427"/>
      <c r="I41" s="427"/>
      <c r="J41" s="427"/>
      <c r="K41" s="297"/>
    </row>
    <row r="42" spans="2:11" ht="15" customHeight="1">
      <c r="B42" s="300"/>
      <c r="C42" s="301"/>
      <c r="D42" s="299"/>
      <c r="E42" s="303" t="s">
        <v>1730</v>
      </c>
      <c r="F42" s="299"/>
      <c r="G42" s="427" t="s">
        <v>1731</v>
      </c>
      <c r="H42" s="427"/>
      <c r="I42" s="427"/>
      <c r="J42" s="427"/>
      <c r="K42" s="297"/>
    </row>
    <row r="43" spans="2:11" ht="15" customHeight="1">
      <c r="B43" s="300"/>
      <c r="C43" s="301"/>
      <c r="D43" s="299"/>
      <c r="E43" s="303" t="s">
        <v>153</v>
      </c>
      <c r="F43" s="299"/>
      <c r="G43" s="427" t="s">
        <v>1732</v>
      </c>
      <c r="H43" s="427"/>
      <c r="I43" s="427"/>
      <c r="J43" s="427"/>
      <c r="K43" s="297"/>
    </row>
    <row r="44" spans="2:11" ht="12.75" customHeight="1">
      <c r="B44" s="300"/>
      <c r="C44" s="301"/>
      <c r="D44" s="299"/>
      <c r="E44" s="299"/>
      <c r="F44" s="299"/>
      <c r="G44" s="299"/>
      <c r="H44" s="299"/>
      <c r="I44" s="299"/>
      <c r="J44" s="299"/>
      <c r="K44" s="297"/>
    </row>
    <row r="45" spans="2:11" ht="15" customHeight="1">
      <c r="B45" s="300"/>
      <c r="C45" s="301"/>
      <c r="D45" s="427" t="s">
        <v>1733</v>
      </c>
      <c r="E45" s="427"/>
      <c r="F45" s="427"/>
      <c r="G45" s="427"/>
      <c r="H45" s="427"/>
      <c r="I45" s="427"/>
      <c r="J45" s="427"/>
      <c r="K45" s="297"/>
    </row>
    <row r="46" spans="2:11" ht="15" customHeight="1">
      <c r="B46" s="300"/>
      <c r="C46" s="301"/>
      <c r="D46" s="301"/>
      <c r="E46" s="427" t="s">
        <v>1734</v>
      </c>
      <c r="F46" s="427"/>
      <c r="G46" s="427"/>
      <c r="H46" s="427"/>
      <c r="I46" s="427"/>
      <c r="J46" s="427"/>
      <c r="K46" s="297"/>
    </row>
    <row r="47" spans="2:11" ht="15" customHeight="1">
      <c r="B47" s="300"/>
      <c r="C47" s="301"/>
      <c r="D47" s="301"/>
      <c r="E47" s="427" t="s">
        <v>1735</v>
      </c>
      <c r="F47" s="427"/>
      <c r="G47" s="427"/>
      <c r="H47" s="427"/>
      <c r="I47" s="427"/>
      <c r="J47" s="427"/>
      <c r="K47" s="297"/>
    </row>
    <row r="48" spans="2:11" ht="15" customHeight="1">
      <c r="B48" s="300"/>
      <c r="C48" s="301"/>
      <c r="D48" s="301"/>
      <c r="E48" s="427" t="s">
        <v>1736</v>
      </c>
      <c r="F48" s="427"/>
      <c r="G48" s="427"/>
      <c r="H48" s="427"/>
      <c r="I48" s="427"/>
      <c r="J48" s="427"/>
      <c r="K48" s="297"/>
    </row>
    <row r="49" spans="2:11" ht="15" customHeight="1">
      <c r="B49" s="300"/>
      <c r="C49" s="301"/>
      <c r="D49" s="427" t="s">
        <v>1737</v>
      </c>
      <c r="E49" s="427"/>
      <c r="F49" s="427"/>
      <c r="G49" s="427"/>
      <c r="H49" s="427"/>
      <c r="I49" s="427"/>
      <c r="J49" s="427"/>
      <c r="K49" s="297"/>
    </row>
    <row r="50" spans="2:11" ht="25.5" customHeight="1">
      <c r="B50" s="296"/>
      <c r="C50" s="428" t="s">
        <v>1738</v>
      </c>
      <c r="D50" s="428"/>
      <c r="E50" s="428"/>
      <c r="F50" s="428"/>
      <c r="G50" s="428"/>
      <c r="H50" s="428"/>
      <c r="I50" s="428"/>
      <c r="J50" s="428"/>
      <c r="K50" s="297"/>
    </row>
    <row r="51" spans="2:11" ht="5.25" customHeight="1">
      <c r="B51" s="296"/>
      <c r="C51" s="298"/>
      <c r="D51" s="298"/>
      <c r="E51" s="298"/>
      <c r="F51" s="298"/>
      <c r="G51" s="298"/>
      <c r="H51" s="298"/>
      <c r="I51" s="298"/>
      <c r="J51" s="298"/>
      <c r="K51" s="297"/>
    </row>
    <row r="52" spans="2:11" ht="15" customHeight="1">
      <c r="B52" s="296"/>
      <c r="C52" s="427" t="s">
        <v>1739</v>
      </c>
      <c r="D52" s="427"/>
      <c r="E52" s="427"/>
      <c r="F52" s="427"/>
      <c r="G52" s="427"/>
      <c r="H52" s="427"/>
      <c r="I52" s="427"/>
      <c r="J52" s="427"/>
      <c r="K52" s="297"/>
    </row>
    <row r="53" spans="2:11" ht="15" customHeight="1">
      <c r="B53" s="296"/>
      <c r="C53" s="427" t="s">
        <v>1740</v>
      </c>
      <c r="D53" s="427"/>
      <c r="E53" s="427"/>
      <c r="F53" s="427"/>
      <c r="G53" s="427"/>
      <c r="H53" s="427"/>
      <c r="I53" s="427"/>
      <c r="J53" s="427"/>
      <c r="K53" s="297"/>
    </row>
    <row r="54" spans="2:11" ht="12.75" customHeight="1">
      <c r="B54" s="296"/>
      <c r="C54" s="299"/>
      <c r="D54" s="299"/>
      <c r="E54" s="299"/>
      <c r="F54" s="299"/>
      <c r="G54" s="299"/>
      <c r="H54" s="299"/>
      <c r="I54" s="299"/>
      <c r="J54" s="299"/>
      <c r="K54" s="297"/>
    </row>
    <row r="55" spans="2:11" ht="15" customHeight="1">
      <c r="B55" s="296"/>
      <c r="C55" s="427" t="s">
        <v>1741</v>
      </c>
      <c r="D55" s="427"/>
      <c r="E55" s="427"/>
      <c r="F55" s="427"/>
      <c r="G55" s="427"/>
      <c r="H55" s="427"/>
      <c r="I55" s="427"/>
      <c r="J55" s="427"/>
      <c r="K55" s="297"/>
    </row>
    <row r="56" spans="2:11" ht="15" customHeight="1">
      <c r="B56" s="296"/>
      <c r="C56" s="301"/>
      <c r="D56" s="427" t="s">
        <v>1742</v>
      </c>
      <c r="E56" s="427"/>
      <c r="F56" s="427"/>
      <c r="G56" s="427"/>
      <c r="H56" s="427"/>
      <c r="I56" s="427"/>
      <c r="J56" s="427"/>
      <c r="K56" s="297"/>
    </row>
    <row r="57" spans="2:11" ht="15" customHeight="1">
      <c r="B57" s="296"/>
      <c r="C57" s="301"/>
      <c r="D57" s="427" t="s">
        <v>1743</v>
      </c>
      <c r="E57" s="427"/>
      <c r="F57" s="427"/>
      <c r="G57" s="427"/>
      <c r="H57" s="427"/>
      <c r="I57" s="427"/>
      <c r="J57" s="427"/>
      <c r="K57" s="297"/>
    </row>
    <row r="58" spans="2:11" ht="15" customHeight="1">
      <c r="B58" s="296"/>
      <c r="C58" s="301"/>
      <c r="D58" s="427" t="s">
        <v>1744</v>
      </c>
      <c r="E58" s="427"/>
      <c r="F58" s="427"/>
      <c r="G58" s="427"/>
      <c r="H58" s="427"/>
      <c r="I58" s="427"/>
      <c r="J58" s="427"/>
      <c r="K58" s="297"/>
    </row>
    <row r="59" spans="2:11" ht="15" customHeight="1">
      <c r="B59" s="296"/>
      <c r="C59" s="301"/>
      <c r="D59" s="427" t="s">
        <v>1745</v>
      </c>
      <c r="E59" s="427"/>
      <c r="F59" s="427"/>
      <c r="G59" s="427"/>
      <c r="H59" s="427"/>
      <c r="I59" s="427"/>
      <c r="J59" s="427"/>
      <c r="K59" s="297"/>
    </row>
    <row r="60" spans="2:11" ht="15" customHeight="1">
      <c r="B60" s="296"/>
      <c r="C60" s="301"/>
      <c r="D60" s="426" t="s">
        <v>1746</v>
      </c>
      <c r="E60" s="426"/>
      <c r="F60" s="426"/>
      <c r="G60" s="426"/>
      <c r="H60" s="426"/>
      <c r="I60" s="426"/>
      <c r="J60" s="426"/>
      <c r="K60" s="297"/>
    </row>
    <row r="61" spans="2:11" ht="15" customHeight="1">
      <c r="B61" s="296"/>
      <c r="C61" s="301"/>
      <c r="D61" s="427" t="s">
        <v>1747</v>
      </c>
      <c r="E61" s="427"/>
      <c r="F61" s="427"/>
      <c r="G61" s="427"/>
      <c r="H61" s="427"/>
      <c r="I61" s="427"/>
      <c r="J61" s="427"/>
      <c r="K61" s="297"/>
    </row>
    <row r="62" spans="2:11" ht="12.75" customHeight="1">
      <c r="B62" s="296"/>
      <c r="C62" s="301"/>
      <c r="D62" s="301"/>
      <c r="E62" s="304"/>
      <c r="F62" s="301"/>
      <c r="G62" s="301"/>
      <c r="H62" s="301"/>
      <c r="I62" s="301"/>
      <c r="J62" s="301"/>
      <c r="K62" s="297"/>
    </row>
    <row r="63" spans="2:11" ht="15" customHeight="1">
      <c r="B63" s="296"/>
      <c r="C63" s="301"/>
      <c r="D63" s="427" t="s">
        <v>1748</v>
      </c>
      <c r="E63" s="427"/>
      <c r="F63" s="427"/>
      <c r="G63" s="427"/>
      <c r="H63" s="427"/>
      <c r="I63" s="427"/>
      <c r="J63" s="427"/>
      <c r="K63" s="297"/>
    </row>
    <row r="64" spans="2:11" ht="15" customHeight="1">
      <c r="B64" s="296"/>
      <c r="C64" s="301"/>
      <c r="D64" s="426" t="s">
        <v>1749</v>
      </c>
      <c r="E64" s="426"/>
      <c r="F64" s="426"/>
      <c r="G64" s="426"/>
      <c r="H64" s="426"/>
      <c r="I64" s="426"/>
      <c r="J64" s="426"/>
      <c r="K64" s="297"/>
    </row>
    <row r="65" spans="2:11" ht="15" customHeight="1">
      <c r="B65" s="296"/>
      <c r="C65" s="301"/>
      <c r="D65" s="427" t="s">
        <v>1750</v>
      </c>
      <c r="E65" s="427"/>
      <c r="F65" s="427"/>
      <c r="G65" s="427"/>
      <c r="H65" s="427"/>
      <c r="I65" s="427"/>
      <c r="J65" s="427"/>
      <c r="K65" s="297"/>
    </row>
    <row r="66" spans="2:11" ht="15" customHeight="1">
      <c r="B66" s="296"/>
      <c r="C66" s="301"/>
      <c r="D66" s="427" t="s">
        <v>1751</v>
      </c>
      <c r="E66" s="427"/>
      <c r="F66" s="427"/>
      <c r="G66" s="427"/>
      <c r="H66" s="427"/>
      <c r="I66" s="427"/>
      <c r="J66" s="427"/>
      <c r="K66" s="297"/>
    </row>
    <row r="67" spans="2:11" ht="15" customHeight="1">
      <c r="B67" s="296"/>
      <c r="C67" s="301"/>
      <c r="D67" s="427" t="s">
        <v>1752</v>
      </c>
      <c r="E67" s="427"/>
      <c r="F67" s="427"/>
      <c r="G67" s="427"/>
      <c r="H67" s="427"/>
      <c r="I67" s="427"/>
      <c r="J67" s="427"/>
      <c r="K67" s="297"/>
    </row>
    <row r="68" spans="2:11" ht="15" customHeight="1">
      <c r="B68" s="296"/>
      <c r="C68" s="301"/>
      <c r="D68" s="427" t="s">
        <v>1753</v>
      </c>
      <c r="E68" s="427"/>
      <c r="F68" s="427"/>
      <c r="G68" s="427"/>
      <c r="H68" s="427"/>
      <c r="I68" s="427"/>
      <c r="J68" s="427"/>
      <c r="K68" s="297"/>
    </row>
    <row r="69" spans="2:11" ht="12.75" customHeight="1">
      <c r="B69" s="305"/>
      <c r="C69" s="306"/>
      <c r="D69" s="306"/>
      <c r="E69" s="306"/>
      <c r="F69" s="306"/>
      <c r="G69" s="306"/>
      <c r="H69" s="306"/>
      <c r="I69" s="306"/>
      <c r="J69" s="306"/>
      <c r="K69" s="307"/>
    </row>
    <row r="70" spans="2:11" ht="18.75" customHeight="1">
      <c r="B70" s="308"/>
      <c r="C70" s="308"/>
      <c r="D70" s="308"/>
      <c r="E70" s="308"/>
      <c r="F70" s="308"/>
      <c r="G70" s="308"/>
      <c r="H70" s="308"/>
      <c r="I70" s="308"/>
      <c r="J70" s="308"/>
      <c r="K70" s="309"/>
    </row>
    <row r="71" spans="2:11" ht="18.75" customHeight="1">
      <c r="B71" s="309"/>
      <c r="C71" s="309"/>
      <c r="D71" s="309"/>
      <c r="E71" s="309"/>
      <c r="F71" s="309"/>
      <c r="G71" s="309"/>
      <c r="H71" s="309"/>
      <c r="I71" s="309"/>
      <c r="J71" s="309"/>
      <c r="K71" s="309"/>
    </row>
    <row r="72" spans="2:11" ht="7.5" customHeight="1">
      <c r="B72" s="310"/>
      <c r="C72" s="311"/>
      <c r="D72" s="311"/>
      <c r="E72" s="311"/>
      <c r="F72" s="311"/>
      <c r="G72" s="311"/>
      <c r="H72" s="311"/>
      <c r="I72" s="311"/>
      <c r="J72" s="311"/>
      <c r="K72" s="312"/>
    </row>
    <row r="73" spans="2:11" ht="45" customHeight="1">
      <c r="B73" s="313"/>
      <c r="C73" s="425" t="s">
        <v>129</v>
      </c>
      <c r="D73" s="425"/>
      <c r="E73" s="425"/>
      <c r="F73" s="425"/>
      <c r="G73" s="425"/>
      <c r="H73" s="425"/>
      <c r="I73" s="425"/>
      <c r="J73" s="425"/>
      <c r="K73" s="314"/>
    </row>
    <row r="74" spans="2:11" ht="17.25" customHeight="1">
      <c r="B74" s="313"/>
      <c r="C74" s="315" t="s">
        <v>1754</v>
      </c>
      <c r="D74" s="315"/>
      <c r="E74" s="315"/>
      <c r="F74" s="315" t="s">
        <v>1755</v>
      </c>
      <c r="G74" s="316"/>
      <c r="H74" s="315" t="s">
        <v>149</v>
      </c>
      <c r="I74" s="315" t="s">
        <v>70</v>
      </c>
      <c r="J74" s="315" t="s">
        <v>1756</v>
      </c>
      <c r="K74" s="314"/>
    </row>
    <row r="75" spans="2:11" ht="17.25" customHeight="1">
      <c r="B75" s="313"/>
      <c r="C75" s="317" t="s">
        <v>1757</v>
      </c>
      <c r="D75" s="317"/>
      <c r="E75" s="317"/>
      <c r="F75" s="318" t="s">
        <v>1758</v>
      </c>
      <c r="G75" s="319"/>
      <c r="H75" s="317"/>
      <c r="I75" s="317"/>
      <c r="J75" s="317" t="s">
        <v>1759</v>
      </c>
      <c r="K75" s="314"/>
    </row>
    <row r="76" spans="2:11" ht="5.25" customHeight="1">
      <c r="B76" s="313"/>
      <c r="C76" s="320"/>
      <c r="D76" s="320"/>
      <c r="E76" s="320"/>
      <c r="F76" s="320"/>
      <c r="G76" s="321"/>
      <c r="H76" s="320"/>
      <c r="I76" s="320"/>
      <c r="J76" s="320"/>
      <c r="K76" s="314"/>
    </row>
    <row r="77" spans="2:11" ht="15" customHeight="1">
      <c r="B77" s="313"/>
      <c r="C77" s="303" t="s">
        <v>66</v>
      </c>
      <c r="D77" s="320"/>
      <c r="E77" s="320"/>
      <c r="F77" s="322" t="s">
        <v>1760</v>
      </c>
      <c r="G77" s="321"/>
      <c r="H77" s="303" t="s">
        <v>1761</v>
      </c>
      <c r="I77" s="303" t="s">
        <v>1762</v>
      </c>
      <c r="J77" s="303">
        <v>20</v>
      </c>
      <c r="K77" s="314"/>
    </row>
    <row r="78" spans="2:11" ht="15" customHeight="1">
      <c r="B78" s="313"/>
      <c r="C78" s="303" t="s">
        <v>1763</v>
      </c>
      <c r="D78" s="303"/>
      <c r="E78" s="303"/>
      <c r="F78" s="322" t="s">
        <v>1760</v>
      </c>
      <c r="G78" s="321"/>
      <c r="H78" s="303" t="s">
        <v>1764</v>
      </c>
      <c r="I78" s="303" t="s">
        <v>1762</v>
      </c>
      <c r="J78" s="303">
        <v>120</v>
      </c>
      <c r="K78" s="314"/>
    </row>
    <row r="79" spans="2:11" ht="15" customHeight="1">
      <c r="B79" s="323"/>
      <c r="C79" s="303" t="s">
        <v>1765</v>
      </c>
      <c r="D79" s="303"/>
      <c r="E79" s="303"/>
      <c r="F79" s="322" t="s">
        <v>1766</v>
      </c>
      <c r="G79" s="321"/>
      <c r="H79" s="303" t="s">
        <v>1767</v>
      </c>
      <c r="I79" s="303" t="s">
        <v>1762</v>
      </c>
      <c r="J79" s="303">
        <v>50</v>
      </c>
      <c r="K79" s="314"/>
    </row>
    <row r="80" spans="2:11" ht="15" customHeight="1">
      <c r="B80" s="323"/>
      <c r="C80" s="303" t="s">
        <v>1768</v>
      </c>
      <c r="D80" s="303"/>
      <c r="E80" s="303"/>
      <c r="F80" s="322" t="s">
        <v>1760</v>
      </c>
      <c r="G80" s="321"/>
      <c r="H80" s="303" t="s">
        <v>1769</v>
      </c>
      <c r="I80" s="303" t="s">
        <v>1770</v>
      </c>
      <c r="J80" s="303"/>
      <c r="K80" s="314"/>
    </row>
    <row r="81" spans="2:11" ht="15" customHeight="1">
      <c r="B81" s="323"/>
      <c r="C81" s="324" t="s">
        <v>1771</v>
      </c>
      <c r="D81" s="324"/>
      <c r="E81" s="324"/>
      <c r="F81" s="325" t="s">
        <v>1766</v>
      </c>
      <c r="G81" s="324"/>
      <c r="H81" s="324" t="s">
        <v>1772</v>
      </c>
      <c r="I81" s="324" t="s">
        <v>1762</v>
      </c>
      <c r="J81" s="324">
        <v>15</v>
      </c>
      <c r="K81" s="314"/>
    </row>
    <row r="82" spans="2:11" ht="15" customHeight="1">
      <c r="B82" s="323"/>
      <c r="C82" s="324" t="s">
        <v>1773</v>
      </c>
      <c r="D82" s="324"/>
      <c r="E82" s="324"/>
      <c r="F82" s="325" t="s">
        <v>1766</v>
      </c>
      <c r="G82" s="324"/>
      <c r="H82" s="324" t="s">
        <v>1774</v>
      </c>
      <c r="I82" s="324" t="s">
        <v>1762</v>
      </c>
      <c r="J82" s="324">
        <v>15</v>
      </c>
      <c r="K82" s="314"/>
    </row>
    <row r="83" spans="2:11" ht="15" customHeight="1">
      <c r="B83" s="323"/>
      <c r="C83" s="324" t="s">
        <v>1775</v>
      </c>
      <c r="D83" s="324"/>
      <c r="E83" s="324"/>
      <c r="F83" s="325" t="s">
        <v>1766</v>
      </c>
      <c r="G83" s="324"/>
      <c r="H83" s="324" t="s">
        <v>1776</v>
      </c>
      <c r="I83" s="324" t="s">
        <v>1762</v>
      </c>
      <c r="J83" s="324">
        <v>20</v>
      </c>
      <c r="K83" s="314"/>
    </row>
    <row r="84" spans="2:11" ht="15" customHeight="1">
      <c r="B84" s="323"/>
      <c r="C84" s="324" t="s">
        <v>1777</v>
      </c>
      <c r="D84" s="324"/>
      <c r="E84" s="324"/>
      <c r="F84" s="325" t="s">
        <v>1766</v>
      </c>
      <c r="G84" s="324"/>
      <c r="H84" s="324" t="s">
        <v>1778</v>
      </c>
      <c r="I84" s="324" t="s">
        <v>1762</v>
      </c>
      <c r="J84" s="324">
        <v>20</v>
      </c>
      <c r="K84" s="314"/>
    </row>
    <row r="85" spans="2:11" ht="15" customHeight="1">
      <c r="B85" s="323"/>
      <c r="C85" s="303" t="s">
        <v>1779</v>
      </c>
      <c r="D85" s="303"/>
      <c r="E85" s="303"/>
      <c r="F85" s="322" t="s">
        <v>1766</v>
      </c>
      <c r="G85" s="321"/>
      <c r="H85" s="303" t="s">
        <v>1780</v>
      </c>
      <c r="I85" s="303" t="s">
        <v>1762</v>
      </c>
      <c r="J85" s="303">
        <v>50</v>
      </c>
      <c r="K85" s="314"/>
    </row>
    <row r="86" spans="2:11" ht="15" customHeight="1">
      <c r="B86" s="323"/>
      <c r="C86" s="303" t="s">
        <v>1781</v>
      </c>
      <c r="D86" s="303"/>
      <c r="E86" s="303"/>
      <c r="F86" s="322" t="s">
        <v>1766</v>
      </c>
      <c r="G86" s="321"/>
      <c r="H86" s="303" t="s">
        <v>1782</v>
      </c>
      <c r="I86" s="303" t="s">
        <v>1762</v>
      </c>
      <c r="J86" s="303">
        <v>20</v>
      </c>
      <c r="K86" s="314"/>
    </row>
    <row r="87" spans="2:11" ht="15" customHeight="1">
      <c r="B87" s="323"/>
      <c r="C87" s="303" t="s">
        <v>1783</v>
      </c>
      <c r="D87" s="303"/>
      <c r="E87" s="303"/>
      <c r="F87" s="322" t="s">
        <v>1766</v>
      </c>
      <c r="G87" s="321"/>
      <c r="H87" s="303" t="s">
        <v>1784</v>
      </c>
      <c r="I87" s="303" t="s">
        <v>1762</v>
      </c>
      <c r="J87" s="303">
        <v>20</v>
      </c>
      <c r="K87" s="314"/>
    </row>
    <row r="88" spans="2:11" ht="15" customHeight="1">
      <c r="B88" s="323"/>
      <c r="C88" s="303" t="s">
        <v>1785</v>
      </c>
      <c r="D88" s="303"/>
      <c r="E88" s="303"/>
      <c r="F88" s="322" t="s">
        <v>1766</v>
      </c>
      <c r="G88" s="321"/>
      <c r="H88" s="303" t="s">
        <v>1786</v>
      </c>
      <c r="I88" s="303" t="s">
        <v>1762</v>
      </c>
      <c r="J88" s="303">
        <v>50</v>
      </c>
      <c r="K88" s="314"/>
    </row>
    <row r="89" spans="2:11" ht="15" customHeight="1">
      <c r="B89" s="323"/>
      <c r="C89" s="303" t="s">
        <v>1787</v>
      </c>
      <c r="D89" s="303"/>
      <c r="E89" s="303"/>
      <c r="F89" s="322" t="s">
        <v>1766</v>
      </c>
      <c r="G89" s="321"/>
      <c r="H89" s="303" t="s">
        <v>1787</v>
      </c>
      <c r="I89" s="303" t="s">
        <v>1762</v>
      </c>
      <c r="J89" s="303">
        <v>50</v>
      </c>
      <c r="K89" s="314"/>
    </row>
    <row r="90" spans="2:11" ht="15" customHeight="1">
      <c r="B90" s="323"/>
      <c r="C90" s="303" t="s">
        <v>154</v>
      </c>
      <c r="D90" s="303"/>
      <c r="E90" s="303"/>
      <c r="F90" s="322" t="s">
        <v>1766</v>
      </c>
      <c r="G90" s="321"/>
      <c r="H90" s="303" t="s">
        <v>1788</v>
      </c>
      <c r="I90" s="303" t="s">
        <v>1762</v>
      </c>
      <c r="J90" s="303">
        <v>255</v>
      </c>
      <c r="K90" s="314"/>
    </row>
    <row r="91" spans="2:11" ht="15" customHeight="1">
      <c r="B91" s="323"/>
      <c r="C91" s="303" t="s">
        <v>1789</v>
      </c>
      <c r="D91" s="303"/>
      <c r="E91" s="303"/>
      <c r="F91" s="322" t="s">
        <v>1760</v>
      </c>
      <c r="G91" s="321"/>
      <c r="H91" s="303" t="s">
        <v>1790</v>
      </c>
      <c r="I91" s="303" t="s">
        <v>1791</v>
      </c>
      <c r="J91" s="303"/>
      <c r="K91" s="314"/>
    </row>
    <row r="92" spans="2:11" ht="15" customHeight="1">
      <c r="B92" s="323"/>
      <c r="C92" s="303" t="s">
        <v>1792</v>
      </c>
      <c r="D92" s="303"/>
      <c r="E92" s="303"/>
      <c r="F92" s="322" t="s">
        <v>1760</v>
      </c>
      <c r="G92" s="321"/>
      <c r="H92" s="303" t="s">
        <v>1793</v>
      </c>
      <c r="I92" s="303" t="s">
        <v>1794</v>
      </c>
      <c r="J92" s="303"/>
      <c r="K92" s="314"/>
    </row>
    <row r="93" spans="2:11" ht="15" customHeight="1">
      <c r="B93" s="323"/>
      <c r="C93" s="303" t="s">
        <v>1795</v>
      </c>
      <c r="D93" s="303"/>
      <c r="E93" s="303"/>
      <c r="F93" s="322" t="s">
        <v>1760</v>
      </c>
      <c r="G93" s="321"/>
      <c r="H93" s="303" t="s">
        <v>1795</v>
      </c>
      <c r="I93" s="303" t="s">
        <v>1794</v>
      </c>
      <c r="J93" s="303"/>
      <c r="K93" s="314"/>
    </row>
    <row r="94" spans="2:11" ht="15" customHeight="1">
      <c r="B94" s="323"/>
      <c r="C94" s="303" t="s">
        <v>51</v>
      </c>
      <c r="D94" s="303"/>
      <c r="E94" s="303"/>
      <c r="F94" s="322" t="s">
        <v>1760</v>
      </c>
      <c r="G94" s="321"/>
      <c r="H94" s="303" t="s">
        <v>1796</v>
      </c>
      <c r="I94" s="303" t="s">
        <v>1794</v>
      </c>
      <c r="J94" s="303"/>
      <c r="K94" s="314"/>
    </row>
    <row r="95" spans="2:11" ht="15" customHeight="1">
      <c r="B95" s="323"/>
      <c r="C95" s="303" t="s">
        <v>61</v>
      </c>
      <c r="D95" s="303"/>
      <c r="E95" s="303"/>
      <c r="F95" s="322" t="s">
        <v>1760</v>
      </c>
      <c r="G95" s="321"/>
      <c r="H95" s="303" t="s">
        <v>1797</v>
      </c>
      <c r="I95" s="303" t="s">
        <v>1794</v>
      </c>
      <c r="J95" s="303"/>
      <c r="K95" s="314"/>
    </row>
    <row r="96" spans="2:11" ht="15" customHeight="1">
      <c r="B96" s="326"/>
      <c r="C96" s="327"/>
      <c r="D96" s="327"/>
      <c r="E96" s="327"/>
      <c r="F96" s="327"/>
      <c r="G96" s="327"/>
      <c r="H96" s="327"/>
      <c r="I96" s="327"/>
      <c r="J96" s="327"/>
      <c r="K96" s="328"/>
    </row>
    <row r="97" spans="2:11" ht="18.75" customHeight="1">
      <c r="B97" s="329"/>
      <c r="C97" s="330"/>
      <c r="D97" s="330"/>
      <c r="E97" s="330"/>
      <c r="F97" s="330"/>
      <c r="G97" s="330"/>
      <c r="H97" s="330"/>
      <c r="I97" s="330"/>
      <c r="J97" s="330"/>
      <c r="K97" s="329"/>
    </row>
    <row r="98" spans="2:11" ht="18.75" customHeight="1">
      <c r="B98" s="309"/>
      <c r="C98" s="309"/>
      <c r="D98" s="309"/>
      <c r="E98" s="309"/>
      <c r="F98" s="309"/>
      <c r="G98" s="309"/>
      <c r="H98" s="309"/>
      <c r="I98" s="309"/>
      <c r="J98" s="309"/>
      <c r="K98" s="309"/>
    </row>
    <row r="99" spans="2:11" ht="7.5" customHeight="1">
      <c r="B99" s="310"/>
      <c r="C99" s="311"/>
      <c r="D99" s="311"/>
      <c r="E99" s="311"/>
      <c r="F99" s="311"/>
      <c r="G99" s="311"/>
      <c r="H99" s="311"/>
      <c r="I99" s="311"/>
      <c r="J99" s="311"/>
      <c r="K99" s="312"/>
    </row>
    <row r="100" spans="2:11" ht="45" customHeight="1">
      <c r="B100" s="313"/>
      <c r="C100" s="425" t="s">
        <v>1798</v>
      </c>
      <c r="D100" s="425"/>
      <c r="E100" s="425"/>
      <c r="F100" s="425"/>
      <c r="G100" s="425"/>
      <c r="H100" s="425"/>
      <c r="I100" s="425"/>
      <c r="J100" s="425"/>
      <c r="K100" s="314"/>
    </row>
    <row r="101" spans="2:11" ht="17.25" customHeight="1">
      <c r="B101" s="313"/>
      <c r="C101" s="315" t="s">
        <v>1754</v>
      </c>
      <c r="D101" s="315"/>
      <c r="E101" s="315"/>
      <c r="F101" s="315" t="s">
        <v>1755</v>
      </c>
      <c r="G101" s="316"/>
      <c r="H101" s="315" t="s">
        <v>149</v>
      </c>
      <c r="I101" s="315" t="s">
        <v>70</v>
      </c>
      <c r="J101" s="315" t="s">
        <v>1756</v>
      </c>
      <c r="K101" s="314"/>
    </row>
    <row r="102" spans="2:11" ht="17.25" customHeight="1">
      <c r="B102" s="313"/>
      <c r="C102" s="317" t="s">
        <v>1757</v>
      </c>
      <c r="D102" s="317"/>
      <c r="E102" s="317"/>
      <c r="F102" s="318" t="s">
        <v>1758</v>
      </c>
      <c r="G102" s="319"/>
      <c r="H102" s="317"/>
      <c r="I102" s="317"/>
      <c r="J102" s="317" t="s">
        <v>1759</v>
      </c>
      <c r="K102" s="314"/>
    </row>
    <row r="103" spans="2:11" ht="5.25" customHeight="1">
      <c r="B103" s="313"/>
      <c r="C103" s="315"/>
      <c r="D103" s="315"/>
      <c r="E103" s="315"/>
      <c r="F103" s="315"/>
      <c r="G103" s="331"/>
      <c r="H103" s="315"/>
      <c r="I103" s="315"/>
      <c r="J103" s="315"/>
      <c r="K103" s="314"/>
    </row>
    <row r="104" spans="2:11" ht="15" customHeight="1">
      <c r="B104" s="313"/>
      <c r="C104" s="303" t="s">
        <v>66</v>
      </c>
      <c r="D104" s="320"/>
      <c r="E104" s="320"/>
      <c r="F104" s="322" t="s">
        <v>1760</v>
      </c>
      <c r="G104" s="331"/>
      <c r="H104" s="303" t="s">
        <v>1799</v>
      </c>
      <c r="I104" s="303" t="s">
        <v>1762</v>
      </c>
      <c r="J104" s="303">
        <v>20</v>
      </c>
      <c r="K104" s="314"/>
    </row>
    <row r="105" spans="2:11" ht="15" customHeight="1">
      <c r="B105" s="313"/>
      <c r="C105" s="303" t="s">
        <v>1763</v>
      </c>
      <c r="D105" s="303"/>
      <c r="E105" s="303"/>
      <c r="F105" s="322" t="s">
        <v>1760</v>
      </c>
      <c r="G105" s="303"/>
      <c r="H105" s="303" t="s">
        <v>1799</v>
      </c>
      <c r="I105" s="303" t="s">
        <v>1762</v>
      </c>
      <c r="J105" s="303">
        <v>120</v>
      </c>
      <c r="K105" s="314"/>
    </row>
    <row r="106" spans="2:11" ht="15" customHeight="1">
      <c r="B106" s="323"/>
      <c r="C106" s="303" t="s">
        <v>1765</v>
      </c>
      <c r="D106" s="303"/>
      <c r="E106" s="303"/>
      <c r="F106" s="322" t="s">
        <v>1766</v>
      </c>
      <c r="G106" s="303"/>
      <c r="H106" s="303" t="s">
        <v>1799</v>
      </c>
      <c r="I106" s="303" t="s">
        <v>1762</v>
      </c>
      <c r="J106" s="303">
        <v>50</v>
      </c>
      <c r="K106" s="314"/>
    </row>
    <row r="107" spans="2:11" ht="15" customHeight="1">
      <c r="B107" s="323"/>
      <c r="C107" s="303" t="s">
        <v>1768</v>
      </c>
      <c r="D107" s="303"/>
      <c r="E107" s="303"/>
      <c r="F107" s="322" t="s">
        <v>1760</v>
      </c>
      <c r="G107" s="303"/>
      <c r="H107" s="303" t="s">
        <v>1799</v>
      </c>
      <c r="I107" s="303" t="s">
        <v>1770</v>
      </c>
      <c r="J107" s="303"/>
      <c r="K107" s="314"/>
    </row>
    <row r="108" spans="2:11" ht="15" customHeight="1">
      <c r="B108" s="323"/>
      <c r="C108" s="303" t="s">
        <v>1779</v>
      </c>
      <c r="D108" s="303"/>
      <c r="E108" s="303"/>
      <c r="F108" s="322" t="s">
        <v>1766</v>
      </c>
      <c r="G108" s="303"/>
      <c r="H108" s="303" t="s">
        <v>1799</v>
      </c>
      <c r="I108" s="303" t="s">
        <v>1762</v>
      </c>
      <c r="J108" s="303">
        <v>50</v>
      </c>
      <c r="K108" s="314"/>
    </row>
    <row r="109" spans="2:11" ht="15" customHeight="1">
      <c r="B109" s="323"/>
      <c r="C109" s="303" t="s">
        <v>1787</v>
      </c>
      <c r="D109" s="303"/>
      <c r="E109" s="303"/>
      <c r="F109" s="322" t="s">
        <v>1766</v>
      </c>
      <c r="G109" s="303"/>
      <c r="H109" s="303" t="s">
        <v>1799</v>
      </c>
      <c r="I109" s="303" t="s">
        <v>1762</v>
      </c>
      <c r="J109" s="303">
        <v>50</v>
      </c>
      <c r="K109" s="314"/>
    </row>
    <row r="110" spans="2:11" ht="15" customHeight="1">
      <c r="B110" s="323"/>
      <c r="C110" s="303" t="s">
        <v>1785</v>
      </c>
      <c r="D110" s="303"/>
      <c r="E110" s="303"/>
      <c r="F110" s="322" t="s">
        <v>1766</v>
      </c>
      <c r="G110" s="303"/>
      <c r="H110" s="303" t="s">
        <v>1799</v>
      </c>
      <c r="I110" s="303" t="s">
        <v>1762</v>
      </c>
      <c r="J110" s="303">
        <v>50</v>
      </c>
      <c r="K110" s="314"/>
    </row>
    <row r="111" spans="2:11" ht="15" customHeight="1">
      <c r="B111" s="323"/>
      <c r="C111" s="303" t="s">
        <v>66</v>
      </c>
      <c r="D111" s="303"/>
      <c r="E111" s="303"/>
      <c r="F111" s="322" t="s">
        <v>1760</v>
      </c>
      <c r="G111" s="303"/>
      <c r="H111" s="303" t="s">
        <v>1800</v>
      </c>
      <c r="I111" s="303" t="s">
        <v>1762</v>
      </c>
      <c r="J111" s="303">
        <v>20</v>
      </c>
      <c r="K111" s="314"/>
    </row>
    <row r="112" spans="2:11" ht="15" customHeight="1">
      <c r="B112" s="323"/>
      <c r="C112" s="303" t="s">
        <v>1801</v>
      </c>
      <c r="D112" s="303"/>
      <c r="E112" s="303"/>
      <c r="F112" s="322" t="s">
        <v>1760</v>
      </c>
      <c r="G112" s="303"/>
      <c r="H112" s="303" t="s">
        <v>1802</v>
      </c>
      <c r="I112" s="303" t="s">
        <v>1762</v>
      </c>
      <c r="J112" s="303">
        <v>120</v>
      </c>
      <c r="K112" s="314"/>
    </row>
    <row r="113" spans="2:11" ht="15" customHeight="1">
      <c r="B113" s="323"/>
      <c r="C113" s="303" t="s">
        <v>51</v>
      </c>
      <c r="D113" s="303"/>
      <c r="E113" s="303"/>
      <c r="F113" s="322" t="s">
        <v>1760</v>
      </c>
      <c r="G113" s="303"/>
      <c r="H113" s="303" t="s">
        <v>1803</v>
      </c>
      <c r="I113" s="303" t="s">
        <v>1794</v>
      </c>
      <c r="J113" s="303"/>
      <c r="K113" s="314"/>
    </row>
    <row r="114" spans="2:11" ht="15" customHeight="1">
      <c r="B114" s="323"/>
      <c r="C114" s="303" t="s">
        <v>61</v>
      </c>
      <c r="D114" s="303"/>
      <c r="E114" s="303"/>
      <c r="F114" s="322" t="s">
        <v>1760</v>
      </c>
      <c r="G114" s="303"/>
      <c r="H114" s="303" t="s">
        <v>1804</v>
      </c>
      <c r="I114" s="303" t="s">
        <v>1794</v>
      </c>
      <c r="J114" s="303"/>
      <c r="K114" s="314"/>
    </row>
    <row r="115" spans="2:11" ht="15" customHeight="1">
      <c r="B115" s="323"/>
      <c r="C115" s="303" t="s">
        <v>70</v>
      </c>
      <c r="D115" s="303"/>
      <c r="E115" s="303"/>
      <c r="F115" s="322" t="s">
        <v>1760</v>
      </c>
      <c r="G115" s="303"/>
      <c r="H115" s="303" t="s">
        <v>1805</v>
      </c>
      <c r="I115" s="303" t="s">
        <v>1806</v>
      </c>
      <c r="J115" s="303"/>
      <c r="K115" s="314"/>
    </row>
    <row r="116" spans="2:11" ht="15" customHeight="1">
      <c r="B116" s="326"/>
      <c r="C116" s="332"/>
      <c r="D116" s="332"/>
      <c r="E116" s="332"/>
      <c r="F116" s="332"/>
      <c r="G116" s="332"/>
      <c r="H116" s="332"/>
      <c r="I116" s="332"/>
      <c r="J116" s="332"/>
      <c r="K116" s="328"/>
    </row>
    <row r="117" spans="2:11" ht="18.75" customHeight="1">
      <c r="B117" s="333"/>
      <c r="C117" s="299"/>
      <c r="D117" s="299"/>
      <c r="E117" s="299"/>
      <c r="F117" s="334"/>
      <c r="G117" s="299"/>
      <c r="H117" s="299"/>
      <c r="I117" s="299"/>
      <c r="J117" s="299"/>
      <c r="K117" s="333"/>
    </row>
    <row r="118" spans="2:11" ht="18.75" customHeight="1">
      <c r="B118" s="309"/>
      <c r="C118" s="309"/>
      <c r="D118" s="309"/>
      <c r="E118" s="309"/>
      <c r="F118" s="309"/>
      <c r="G118" s="309"/>
      <c r="H118" s="309"/>
      <c r="I118" s="309"/>
      <c r="J118" s="309"/>
      <c r="K118" s="309"/>
    </row>
    <row r="119" spans="2:11" ht="7.5" customHeight="1">
      <c r="B119" s="335"/>
      <c r="C119" s="336"/>
      <c r="D119" s="336"/>
      <c r="E119" s="336"/>
      <c r="F119" s="336"/>
      <c r="G119" s="336"/>
      <c r="H119" s="336"/>
      <c r="I119" s="336"/>
      <c r="J119" s="336"/>
      <c r="K119" s="337"/>
    </row>
    <row r="120" spans="2:11" ht="45" customHeight="1">
      <c r="B120" s="338"/>
      <c r="C120" s="424" t="s">
        <v>1807</v>
      </c>
      <c r="D120" s="424"/>
      <c r="E120" s="424"/>
      <c r="F120" s="424"/>
      <c r="G120" s="424"/>
      <c r="H120" s="424"/>
      <c r="I120" s="424"/>
      <c r="J120" s="424"/>
      <c r="K120" s="339"/>
    </row>
    <row r="121" spans="2:11" ht="17.25" customHeight="1">
      <c r="B121" s="340"/>
      <c r="C121" s="315" t="s">
        <v>1754</v>
      </c>
      <c r="D121" s="315"/>
      <c r="E121" s="315"/>
      <c r="F121" s="315" t="s">
        <v>1755</v>
      </c>
      <c r="G121" s="316"/>
      <c r="H121" s="315" t="s">
        <v>149</v>
      </c>
      <c r="I121" s="315" t="s">
        <v>70</v>
      </c>
      <c r="J121" s="315" t="s">
        <v>1756</v>
      </c>
      <c r="K121" s="341"/>
    </row>
    <row r="122" spans="2:11" ht="17.25" customHeight="1">
      <c r="B122" s="340"/>
      <c r="C122" s="317" t="s">
        <v>1757</v>
      </c>
      <c r="D122" s="317"/>
      <c r="E122" s="317"/>
      <c r="F122" s="318" t="s">
        <v>1758</v>
      </c>
      <c r="G122" s="319"/>
      <c r="H122" s="317"/>
      <c r="I122" s="317"/>
      <c r="J122" s="317" t="s">
        <v>1759</v>
      </c>
      <c r="K122" s="341"/>
    </row>
    <row r="123" spans="2:11" ht="5.25" customHeight="1">
      <c r="B123" s="342"/>
      <c r="C123" s="320"/>
      <c r="D123" s="320"/>
      <c r="E123" s="320"/>
      <c r="F123" s="320"/>
      <c r="G123" s="303"/>
      <c r="H123" s="320"/>
      <c r="I123" s="320"/>
      <c r="J123" s="320"/>
      <c r="K123" s="343"/>
    </row>
    <row r="124" spans="2:11" ht="15" customHeight="1">
      <c r="B124" s="342"/>
      <c r="C124" s="303" t="s">
        <v>1763</v>
      </c>
      <c r="D124" s="320"/>
      <c r="E124" s="320"/>
      <c r="F124" s="322" t="s">
        <v>1760</v>
      </c>
      <c r="G124" s="303"/>
      <c r="H124" s="303" t="s">
        <v>1799</v>
      </c>
      <c r="I124" s="303" t="s">
        <v>1762</v>
      </c>
      <c r="J124" s="303">
        <v>120</v>
      </c>
      <c r="K124" s="344"/>
    </row>
    <row r="125" spans="2:11" ht="15" customHeight="1">
      <c r="B125" s="342"/>
      <c r="C125" s="303" t="s">
        <v>1808</v>
      </c>
      <c r="D125" s="303"/>
      <c r="E125" s="303"/>
      <c r="F125" s="322" t="s">
        <v>1760</v>
      </c>
      <c r="G125" s="303"/>
      <c r="H125" s="303" t="s">
        <v>1809</v>
      </c>
      <c r="I125" s="303" t="s">
        <v>1762</v>
      </c>
      <c r="J125" s="303" t="s">
        <v>1810</v>
      </c>
      <c r="K125" s="344"/>
    </row>
    <row r="126" spans="2:11" ht="15" customHeight="1">
      <c r="B126" s="342"/>
      <c r="C126" s="303" t="s">
        <v>95</v>
      </c>
      <c r="D126" s="303"/>
      <c r="E126" s="303"/>
      <c r="F126" s="322" t="s">
        <v>1760</v>
      </c>
      <c r="G126" s="303"/>
      <c r="H126" s="303" t="s">
        <v>1811</v>
      </c>
      <c r="I126" s="303" t="s">
        <v>1762</v>
      </c>
      <c r="J126" s="303" t="s">
        <v>1810</v>
      </c>
      <c r="K126" s="344"/>
    </row>
    <row r="127" spans="2:11" ht="15" customHeight="1">
      <c r="B127" s="342"/>
      <c r="C127" s="303" t="s">
        <v>1771</v>
      </c>
      <c r="D127" s="303"/>
      <c r="E127" s="303"/>
      <c r="F127" s="322" t="s">
        <v>1766</v>
      </c>
      <c r="G127" s="303"/>
      <c r="H127" s="303" t="s">
        <v>1772</v>
      </c>
      <c r="I127" s="303" t="s">
        <v>1762</v>
      </c>
      <c r="J127" s="303">
        <v>15</v>
      </c>
      <c r="K127" s="344"/>
    </row>
    <row r="128" spans="2:11" ht="15" customHeight="1">
      <c r="B128" s="342"/>
      <c r="C128" s="324" t="s">
        <v>1773</v>
      </c>
      <c r="D128" s="324"/>
      <c r="E128" s="324"/>
      <c r="F128" s="325" t="s">
        <v>1766</v>
      </c>
      <c r="G128" s="324"/>
      <c r="H128" s="324" t="s">
        <v>1774</v>
      </c>
      <c r="I128" s="324" t="s">
        <v>1762</v>
      </c>
      <c r="J128" s="324">
        <v>15</v>
      </c>
      <c r="K128" s="344"/>
    </row>
    <row r="129" spans="2:11" ht="15" customHeight="1">
      <c r="B129" s="342"/>
      <c r="C129" s="324" t="s">
        <v>1775</v>
      </c>
      <c r="D129" s="324"/>
      <c r="E129" s="324"/>
      <c r="F129" s="325" t="s">
        <v>1766</v>
      </c>
      <c r="G129" s="324"/>
      <c r="H129" s="324" t="s">
        <v>1776</v>
      </c>
      <c r="I129" s="324" t="s">
        <v>1762</v>
      </c>
      <c r="J129" s="324">
        <v>20</v>
      </c>
      <c r="K129" s="344"/>
    </row>
    <row r="130" spans="2:11" ht="15" customHeight="1">
      <c r="B130" s="342"/>
      <c r="C130" s="324" t="s">
        <v>1777</v>
      </c>
      <c r="D130" s="324"/>
      <c r="E130" s="324"/>
      <c r="F130" s="325" t="s">
        <v>1766</v>
      </c>
      <c r="G130" s="324"/>
      <c r="H130" s="324" t="s">
        <v>1778</v>
      </c>
      <c r="I130" s="324" t="s">
        <v>1762</v>
      </c>
      <c r="J130" s="324">
        <v>20</v>
      </c>
      <c r="K130" s="344"/>
    </row>
    <row r="131" spans="2:11" ht="15" customHeight="1">
      <c r="B131" s="342"/>
      <c r="C131" s="303" t="s">
        <v>1765</v>
      </c>
      <c r="D131" s="303"/>
      <c r="E131" s="303"/>
      <c r="F131" s="322" t="s">
        <v>1766</v>
      </c>
      <c r="G131" s="303"/>
      <c r="H131" s="303" t="s">
        <v>1799</v>
      </c>
      <c r="I131" s="303" t="s">
        <v>1762</v>
      </c>
      <c r="J131" s="303">
        <v>50</v>
      </c>
      <c r="K131" s="344"/>
    </row>
    <row r="132" spans="2:11" ht="15" customHeight="1">
      <c r="B132" s="342"/>
      <c r="C132" s="303" t="s">
        <v>1779</v>
      </c>
      <c r="D132" s="303"/>
      <c r="E132" s="303"/>
      <c r="F132" s="322" t="s">
        <v>1766</v>
      </c>
      <c r="G132" s="303"/>
      <c r="H132" s="303" t="s">
        <v>1799</v>
      </c>
      <c r="I132" s="303" t="s">
        <v>1762</v>
      </c>
      <c r="J132" s="303">
        <v>50</v>
      </c>
      <c r="K132" s="344"/>
    </row>
    <row r="133" spans="2:11" ht="15" customHeight="1">
      <c r="B133" s="342"/>
      <c r="C133" s="303" t="s">
        <v>1785</v>
      </c>
      <c r="D133" s="303"/>
      <c r="E133" s="303"/>
      <c r="F133" s="322" t="s">
        <v>1766</v>
      </c>
      <c r="G133" s="303"/>
      <c r="H133" s="303" t="s">
        <v>1799</v>
      </c>
      <c r="I133" s="303" t="s">
        <v>1762</v>
      </c>
      <c r="J133" s="303">
        <v>50</v>
      </c>
      <c r="K133" s="344"/>
    </row>
    <row r="134" spans="2:11" ht="15" customHeight="1">
      <c r="B134" s="342"/>
      <c r="C134" s="303" t="s">
        <v>1787</v>
      </c>
      <c r="D134" s="303"/>
      <c r="E134" s="303"/>
      <c r="F134" s="322" t="s">
        <v>1766</v>
      </c>
      <c r="G134" s="303"/>
      <c r="H134" s="303" t="s">
        <v>1799</v>
      </c>
      <c r="I134" s="303" t="s">
        <v>1762</v>
      </c>
      <c r="J134" s="303">
        <v>50</v>
      </c>
      <c r="K134" s="344"/>
    </row>
    <row r="135" spans="2:11" ht="15" customHeight="1">
      <c r="B135" s="342"/>
      <c r="C135" s="303" t="s">
        <v>154</v>
      </c>
      <c r="D135" s="303"/>
      <c r="E135" s="303"/>
      <c r="F135" s="322" t="s">
        <v>1766</v>
      </c>
      <c r="G135" s="303"/>
      <c r="H135" s="303" t="s">
        <v>1812</v>
      </c>
      <c r="I135" s="303" t="s">
        <v>1762</v>
      </c>
      <c r="J135" s="303">
        <v>255</v>
      </c>
      <c r="K135" s="344"/>
    </row>
    <row r="136" spans="2:11" ht="15" customHeight="1">
      <c r="B136" s="342"/>
      <c r="C136" s="303" t="s">
        <v>1789</v>
      </c>
      <c r="D136" s="303"/>
      <c r="E136" s="303"/>
      <c r="F136" s="322" t="s">
        <v>1760</v>
      </c>
      <c r="G136" s="303"/>
      <c r="H136" s="303" t="s">
        <v>1813</v>
      </c>
      <c r="I136" s="303" t="s">
        <v>1791</v>
      </c>
      <c r="J136" s="303"/>
      <c r="K136" s="344"/>
    </row>
    <row r="137" spans="2:11" ht="15" customHeight="1">
      <c r="B137" s="342"/>
      <c r="C137" s="303" t="s">
        <v>1792</v>
      </c>
      <c r="D137" s="303"/>
      <c r="E137" s="303"/>
      <c r="F137" s="322" t="s">
        <v>1760</v>
      </c>
      <c r="G137" s="303"/>
      <c r="H137" s="303" t="s">
        <v>1814</v>
      </c>
      <c r="I137" s="303" t="s">
        <v>1794</v>
      </c>
      <c r="J137" s="303"/>
      <c r="K137" s="344"/>
    </row>
    <row r="138" spans="2:11" ht="15" customHeight="1">
      <c r="B138" s="342"/>
      <c r="C138" s="303" t="s">
        <v>1795</v>
      </c>
      <c r="D138" s="303"/>
      <c r="E138" s="303"/>
      <c r="F138" s="322" t="s">
        <v>1760</v>
      </c>
      <c r="G138" s="303"/>
      <c r="H138" s="303" t="s">
        <v>1795</v>
      </c>
      <c r="I138" s="303" t="s">
        <v>1794</v>
      </c>
      <c r="J138" s="303"/>
      <c r="K138" s="344"/>
    </row>
    <row r="139" spans="2:11" ht="15" customHeight="1">
      <c r="B139" s="342"/>
      <c r="C139" s="303" t="s">
        <v>51</v>
      </c>
      <c r="D139" s="303"/>
      <c r="E139" s="303"/>
      <c r="F139" s="322" t="s">
        <v>1760</v>
      </c>
      <c r="G139" s="303"/>
      <c r="H139" s="303" t="s">
        <v>1815</v>
      </c>
      <c r="I139" s="303" t="s">
        <v>1794</v>
      </c>
      <c r="J139" s="303"/>
      <c r="K139" s="344"/>
    </row>
    <row r="140" spans="2:11" ht="15" customHeight="1">
      <c r="B140" s="342"/>
      <c r="C140" s="303" t="s">
        <v>1816</v>
      </c>
      <c r="D140" s="303"/>
      <c r="E140" s="303"/>
      <c r="F140" s="322" t="s">
        <v>1760</v>
      </c>
      <c r="G140" s="303"/>
      <c r="H140" s="303" t="s">
        <v>1817</v>
      </c>
      <c r="I140" s="303" t="s">
        <v>1794</v>
      </c>
      <c r="J140" s="303"/>
      <c r="K140" s="344"/>
    </row>
    <row r="141" spans="2:11" ht="15" customHeight="1">
      <c r="B141" s="345"/>
      <c r="C141" s="346"/>
      <c r="D141" s="346"/>
      <c r="E141" s="346"/>
      <c r="F141" s="346"/>
      <c r="G141" s="346"/>
      <c r="H141" s="346"/>
      <c r="I141" s="346"/>
      <c r="J141" s="346"/>
      <c r="K141" s="347"/>
    </row>
    <row r="142" spans="2:11" ht="18.75" customHeight="1">
      <c r="B142" s="299"/>
      <c r="C142" s="299"/>
      <c r="D142" s="299"/>
      <c r="E142" s="299"/>
      <c r="F142" s="334"/>
      <c r="G142" s="299"/>
      <c r="H142" s="299"/>
      <c r="I142" s="299"/>
      <c r="J142" s="299"/>
      <c r="K142" s="299"/>
    </row>
    <row r="143" spans="2:11" ht="18.75" customHeight="1">
      <c r="B143" s="309"/>
      <c r="C143" s="309"/>
      <c r="D143" s="309"/>
      <c r="E143" s="309"/>
      <c r="F143" s="309"/>
      <c r="G143" s="309"/>
      <c r="H143" s="309"/>
      <c r="I143" s="309"/>
      <c r="J143" s="309"/>
      <c r="K143" s="309"/>
    </row>
    <row r="144" spans="2:11" ht="7.5" customHeight="1">
      <c r="B144" s="310"/>
      <c r="C144" s="311"/>
      <c r="D144" s="311"/>
      <c r="E144" s="311"/>
      <c r="F144" s="311"/>
      <c r="G144" s="311"/>
      <c r="H144" s="311"/>
      <c r="I144" s="311"/>
      <c r="J144" s="311"/>
      <c r="K144" s="312"/>
    </row>
    <row r="145" spans="2:11" ht="45" customHeight="1">
      <c r="B145" s="313"/>
      <c r="C145" s="425" t="s">
        <v>1818</v>
      </c>
      <c r="D145" s="425"/>
      <c r="E145" s="425"/>
      <c r="F145" s="425"/>
      <c r="G145" s="425"/>
      <c r="H145" s="425"/>
      <c r="I145" s="425"/>
      <c r="J145" s="425"/>
      <c r="K145" s="314"/>
    </row>
    <row r="146" spans="2:11" ht="17.25" customHeight="1">
      <c r="B146" s="313"/>
      <c r="C146" s="315" t="s">
        <v>1754</v>
      </c>
      <c r="D146" s="315"/>
      <c r="E146" s="315"/>
      <c r="F146" s="315" t="s">
        <v>1755</v>
      </c>
      <c r="G146" s="316"/>
      <c r="H146" s="315" t="s">
        <v>149</v>
      </c>
      <c r="I146" s="315" t="s">
        <v>70</v>
      </c>
      <c r="J146" s="315" t="s">
        <v>1756</v>
      </c>
      <c r="K146" s="314"/>
    </row>
    <row r="147" spans="2:11" ht="17.25" customHeight="1">
      <c r="B147" s="313"/>
      <c r="C147" s="317" t="s">
        <v>1757</v>
      </c>
      <c r="D147" s="317"/>
      <c r="E147" s="317"/>
      <c r="F147" s="318" t="s">
        <v>1758</v>
      </c>
      <c r="G147" s="319"/>
      <c r="H147" s="317"/>
      <c r="I147" s="317"/>
      <c r="J147" s="317" t="s">
        <v>1759</v>
      </c>
      <c r="K147" s="314"/>
    </row>
    <row r="148" spans="2:11" ht="5.25" customHeight="1">
      <c r="B148" s="323"/>
      <c r="C148" s="320"/>
      <c r="D148" s="320"/>
      <c r="E148" s="320"/>
      <c r="F148" s="320"/>
      <c r="G148" s="321"/>
      <c r="H148" s="320"/>
      <c r="I148" s="320"/>
      <c r="J148" s="320"/>
      <c r="K148" s="344"/>
    </row>
    <row r="149" spans="2:11" ht="15" customHeight="1">
      <c r="B149" s="323"/>
      <c r="C149" s="348" t="s">
        <v>1763</v>
      </c>
      <c r="D149" s="303"/>
      <c r="E149" s="303"/>
      <c r="F149" s="349" t="s">
        <v>1760</v>
      </c>
      <c r="G149" s="303"/>
      <c r="H149" s="348" t="s">
        <v>1799</v>
      </c>
      <c r="I149" s="348" t="s">
        <v>1762</v>
      </c>
      <c r="J149" s="348">
        <v>120</v>
      </c>
      <c r="K149" s="344"/>
    </row>
    <row r="150" spans="2:11" ht="15" customHeight="1">
      <c r="B150" s="323"/>
      <c r="C150" s="348" t="s">
        <v>1808</v>
      </c>
      <c r="D150" s="303"/>
      <c r="E150" s="303"/>
      <c r="F150" s="349" t="s">
        <v>1760</v>
      </c>
      <c r="G150" s="303"/>
      <c r="H150" s="348" t="s">
        <v>1819</v>
      </c>
      <c r="I150" s="348" t="s">
        <v>1762</v>
      </c>
      <c r="J150" s="348" t="s">
        <v>1810</v>
      </c>
      <c r="K150" s="344"/>
    </row>
    <row r="151" spans="2:11" ht="15" customHeight="1">
      <c r="B151" s="323"/>
      <c r="C151" s="348" t="s">
        <v>95</v>
      </c>
      <c r="D151" s="303"/>
      <c r="E151" s="303"/>
      <c r="F151" s="349" t="s">
        <v>1760</v>
      </c>
      <c r="G151" s="303"/>
      <c r="H151" s="348" t="s">
        <v>1820</v>
      </c>
      <c r="I151" s="348" t="s">
        <v>1762</v>
      </c>
      <c r="J151" s="348" t="s">
        <v>1810</v>
      </c>
      <c r="K151" s="344"/>
    </row>
    <row r="152" spans="2:11" ht="15" customHeight="1">
      <c r="B152" s="323"/>
      <c r="C152" s="348" t="s">
        <v>1765</v>
      </c>
      <c r="D152" s="303"/>
      <c r="E152" s="303"/>
      <c r="F152" s="349" t="s">
        <v>1766</v>
      </c>
      <c r="G152" s="303"/>
      <c r="H152" s="348" t="s">
        <v>1799</v>
      </c>
      <c r="I152" s="348" t="s">
        <v>1762</v>
      </c>
      <c r="J152" s="348">
        <v>50</v>
      </c>
      <c r="K152" s="344"/>
    </row>
    <row r="153" spans="2:11" ht="15" customHeight="1">
      <c r="B153" s="323"/>
      <c r="C153" s="348" t="s">
        <v>1768</v>
      </c>
      <c r="D153" s="303"/>
      <c r="E153" s="303"/>
      <c r="F153" s="349" t="s">
        <v>1760</v>
      </c>
      <c r="G153" s="303"/>
      <c r="H153" s="348" t="s">
        <v>1799</v>
      </c>
      <c r="I153" s="348" t="s">
        <v>1770</v>
      </c>
      <c r="J153" s="348"/>
      <c r="K153" s="344"/>
    </row>
    <row r="154" spans="2:11" ht="15" customHeight="1">
      <c r="B154" s="323"/>
      <c r="C154" s="348" t="s">
        <v>1779</v>
      </c>
      <c r="D154" s="303"/>
      <c r="E154" s="303"/>
      <c r="F154" s="349" t="s">
        <v>1766</v>
      </c>
      <c r="G154" s="303"/>
      <c r="H154" s="348" t="s">
        <v>1799</v>
      </c>
      <c r="I154" s="348" t="s">
        <v>1762</v>
      </c>
      <c r="J154" s="348">
        <v>50</v>
      </c>
      <c r="K154" s="344"/>
    </row>
    <row r="155" spans="2:11" ht="15" customHeight="1">
      <c r="B155" s="323"/>
      <c r="C155" s="348" t="s">
        <v>1787</v>
      </c>
      <c r="D155" s="303"/>
      <c r="E155" s="303"/>
      <c r="F155" s="349" t="s">
        <v>1766</v>
      </c>
      <c r="G155" s="303"/>
      <c r="H155" s="348" t="s">
        <v>1799</v>
      </c>
      <c r="I155" s="348" t="s">
        <v>1762</v>
      </c>
      <c r="J155" s="348">
        <v>50</v>
      </c>
      <c r="K155" s="344"/>
    </row>
    <row r="156" spans="2:11" ht="15" customHeight="1">
      <c r="B156" s="323"/>
      <c r="C156" s="348" t="s">
        <v>1785</v>
      </c>
      <c r="D156" s="303"/>
      <c r="E156" s="303"/>
      <c r="F156" s="349" t="s">
        <v>1766</v>
      </c>
      <c r="G156" s="303"/>
      <c r="H156" s="348" t="s">
        <v>1799</v>
      </c>
      <c r="I156" s="348" t="s">
        <v>1762</v>
      </c>
      <c r="J156" s="348">
        <v>50</v>
      </c>
      <c r="K156" s="344"/>
    </row>
    <row r="157" spans="2:11" ht="15" customHeight="1">
      <c r="B157" s="323"/>
      <c r="C157" s="348" t="s">
        <v>138</v>
      </c>
      <c r="D157" s="303"/>
      <c r="E157" s="303"/>
      <c r="F157" s="349" t="s">
        <v>1760</v>
      </c>
      <c r="G157" s="303"/>
      <c r="H157" s="348" t="s">
        <v>1821</v>
      </c>
      <c r="I157" s="348" t="s">
        <v>1762</v>
      </c>
      <c r="J157" s="348" t="s">
        <v>1822</v>
      </c>
      <c r="K157" s="344"/>
    </row>
    <row r="158" spans="2:11" ht="15" customHeight="1">
      <c r="B158" s="323"/>
      <c r="C158" s="348" t="s">
        <v>1823</v>
      </c>
      <c r="D158" s="303"/>
      <c r="E158" s="303"/>
      <c r="F158" s="349" t="s">
        <v>1760</v>
      </c>
      <c r="G158" s="303"/>
      <c r="H158" s="348" t="s">
        <v>1824</v>
      </c>
      <c r="I158" s="348" t="s">
        <v>1794</v>
      </c>
      <c r="J158" s="348"/>
      <c r="K158" s="344"/>
    </row>
    <row r="159" spans="2:11" ht="15" customHeight="1">
      <c r="B159" s="350"/>
      <c r="C159" s="332"/>
      <c r="D159" s="332"/>
      <c r="E159" s="332"/>
      <c r="F159" s="332"/>
      <c r="G159" s="332"/>
      <c r="H159" s="332"/>
      <c r="I159" s="332"/>
      <c r="J159" s="332"/>
      <c r="K159" s="351"/>
    </row>
    <row r="160" spans="2:11" ht="18.75" customHeight="1">
      <c r="B160" s="299"/>
      <c r="C160" s="303"/>
      <c r="D160" s="303"/>
      <c r="E160" s="303"/>
      <c r="F160" s="322"/>
      <c r="G160" s="303"/>
      <c r="H160" s="303"/>
      <c r="I160" s="303"/>
      <c r="J160" s="303"/>
      <c r="K160" s="299"/>
    </row>
    <row r="161" spans="2:11" ht="18.75" customHeight="1">
      <c r="B161" s="309"/>
      <c r="C161" s="309"/>
      <c r="D161" s="309"/>
      <c r="E161" s="309"/>
      <c r="F161" s="309"/>
      <c r="G161" s="309"/>
      <c r="H161" s="309"/>
      <c r="I161" s="309"/>
      <c r="J161" s="309"/>
      <c r="K161" s="309"/>
    </row>
    <row r="162" spans="2:11" ht="7.5" customHeight="1">
      <c r="B162" s="291"/>
      <c r="C162" s="292"/>
      <c r="D162" s="292"/>
      <c r="E162" s="292"/>
      <c r="F162" s="292"/>
      <c r="G162" s="292"/>
      <c r="H162" s="292"/>
      <c r="I162" s="292"/>
      <c r="J162" s="292"/>
      <c r="K162" s="293"/>
    </row>
    <row r="163" spans="2:11" ht="45" customHeight="1">
      <c r="B163" s="294"/>
      <c r="C163" s="424" t="s">
        <v>1825</v>
      </c>
      <c r="D163" s="424"/>
      <c r="E163" s="424"/>
      <c r="F163" s="424"/>
      <c r="G163" s="424"/>
      <c r="H163" s="424"/>
      <c r="I163" s="424"/>
      <c r="J163" s="424"/>
      <c r="K163" s="295"/>
    </row>
    <row r="164" spans="2:11" ht="17.25" customHeight="1">
      <c r="B164" s="294"/>
      <c r="C164" s="315" t="s">
        <v>1754</v>
      </c>
      <c r="D164" s="315"/>
      <c r="E164" s="315"/>
      <c r="F164" s="315" t="s">
        <v>1755</v>
      </c>
      <c r="G164" s="352"/>
      <c r="H164" s="353" t="s">
        <v>149</v>
      </c>
      <c r="I164" s="353" t="s">
        <v>70</v>
      </c>
      <c r="J164" s="315" t="s">
        <v>1756</v>
      </c>
      <c r="K164" s="295"/>
    </row>
    <row r="165" spans="2:11" ht="17.25" customHeight="1">
      <c r="B165" s="296"/>
      <c r="C165" s="317" t="s">
        <v>1757</v>
      </c>
      <c r="D165" s="317"/>
      <c r="E165" s="317"/>
      <c r="F165" s="318" t="s">
        <v>1758</v>
      </c>
      <c r="G165" s="354"/>
      <c r="H165" s="355"/>
      <c r="I165" s="355"/>
      <c r="J165" s="317" t="s">
        <v>1759</v>
      </c>
      <c r="K165" s="297"/>
    </row>
    <row r="166" spans="2:11" ht="5.25" customHeight="1">
      <c r="B166" s="323"/>
      <c r="C166" s="320"/>
      <c r="D166" s="320"/>
      <c r="E166" s="320"/>
      <c r="F166" s="320"/>
      <c r="G166" s="321"/>
      <c r="H166" s="320"/>
      <c r="I166" s="320"/>
      <c r="J166" s="320"/>
      <c r="K166" s="344"/>
    </row>
    <row r="167" spans="2:11" ht="15" customHeight="1">
      <c r="B167" s="323"/>
      <c r="C167" s="303" t="s">
        <v>1763</v>
      </c>
      <c r="D167" s="303"/>
      <c r="E167" s="303"/>
      <c r="F167" s="322" t="s">
        <v>1760</v>
      </c>
      <c r="G167" s="303"/>
      <c r="H167" s="303" t="s">
        <v>1799</v>
      </c>
      <c r="I167" s="303" t="s">
        <v>1762</v>
      </c>
      <c r="J167" s="303">
        <v>120</v>
      </c>
      <c r="K167" s="344"/>
    </row>
    <row r="168" spans="2:11" ht="15" customHeight="1">
      <c r="B168" s="323"/>
      <c r="C168" s="303" t="s">
        <v>1808</v>
      </c>
      <c r="D168" s="303"/>
      <c r="E168" s="303"/>
      <c r="F168" s="322" t="s">
        <v>1760</v>
      </c>
      <c r="G168" s="303"/>
      <c r="H168" s="303" t="s">
        <v>1809</v>
      </c>
      <c r="I168" s="303" t="s">
        <v>1762</v>
      </c>
      <c r="J168" s="303" t="s">
        <v>1810</v>
      </c>
      <c r="K168" s="344"/>
    </row>
    <row r="169" spans="2:11" ht="15" customHeight="1">
      <c r="B169" s="323"/>
      <c r="C169" s="303" t="s">
        <v>95</v>
      </c>
      <c r="D169" s="303"/>
      <c r="E169" s="303"/>
      <c r="F169" s="322" t="s">
        <v>1760</v>
      </c>
      <c r="G169" s="303"/>
      <c r="H169" s="303" t="s">
        <v>1826</v>
      </c>
      <c r="I169" s="303" t="s">
        <v>1762</v>
      </c>
      <c r="J169" s="303" t="s">
        <v>1810</v>
      </c>
      <c r="K169" s="344"/>
    </row>
    <row r="170" spans="2:11" ht="15" customHeight="1">
      <c r="B170" s="323"/>
      <c r="C170" s="303" t="s">
        <v>1765</v>
      </c>
      <c r="D170" s="303"/>
      <c r="E170" s="303"/>
      <c r="F170" s="322" t="s">
        <v>1766</v>
      </c>
      <c r="G170" s="303"/>
      <c r="H170" s="303" t="s">
        <v>1826</v>
      </c>
      <c r="I170" s="303" t="s">
        <v>1762</v>
      </c>
      <c r="J170" s="303">
        <v>50</v>
      </c>
      <c r="K170" s="344"/>
    </row>
    <row r="171" spans="2:11" ht="15" customHeight="1">
      <c r="B171" s="323"/>
      <c r="C171" s="303" t="s">
        <v>1768</v>
      </c>
      <c r="D171" s="303"/>
      <c r="E171" s="303"/>
      <c r="F171" s="322" t="s">
        <v>1760</v>
      </c>
      <c r="G171" s="303"/>
      <c r="H171" s="303" t="s">
        <v>1826</v>
      </c>
      <c r="I171" s="303" t="s">
        <v>1770</v>
      </c>
      <c r="J171" s="303"/>
      <c r="K171" s="344"/>
    </row>
    <row r="172" spans="2:11" ht="15" customHeight="1">
      <c r="B172" s="323"/>
      <c r="C172" s="303" t="s">
        <v>1779</v>
      </c>
      <c r="D172" s="303"/>
      <c r="E172" s="303"/>
      <c r="F172" s="322" t="s">
        <v>1766</v>
      </c>
      <c r="G172" s="303"/>
      <c r="H172" s="303" t="s">
        <v>1826</v>
      </c>
      <c r="I172" s="303" t="s">
        <v>1762</v>
      </c>
      <c r="J172" s="303">
        <v>50</v>
      </c>
      <c r="K172" s="344"/>
    </row>
    <row r="173" spans="2:11" ht="15" customHeight="1">
      <c r="B173" s="323"/>
      <c r="C173" s="303" t="s">
        <v>1787</v>
      </c>
      <c r="D173" s="303"/>
      <c r="E173" s="303"/>
      <c r="F173" s="322" t="s">
        <v>1766</v>
      </c>
      <c r="G173" s="303"/>
      <c r="H173" s="303" t="s">
        <v>1826</v>
      </c>
      <c r="I173" s="303" t="s">
        <v>1762</v>
      </c>
      <c r="J173" s="303">
        <v>50</v>
      </c>
      <c r="K173" s="344"/>
    </row>
    <row r="174" spans="2:11" ht="15" customHeight="1">
      <c r="B174" s="323"/>
      <c r="C174" s="303" t="s">
        <v>1785</v>
      </c>
      <c r="D174" s="303"/>
      <c r="E174" s="303"/>
      <c r="F174" s="322" t="s">
        <v>1766</v>
      </c>
      <c r="G174" s="303"/>
      <c r="H174" s="303" t="s">
        <v>1826</v>
      </c>
      <c r="I174" s="303" t="s">
        <v>1762</v>
      </c>
      <c r="J174" s="303">
        <v>50</v>
      </c>
      <c r="K174" s="344"/>
    </row>
    <row r="175" spans="2:11" ht="15" customHeight="1">
      <c r="B175" s="323"/>
      <c r="C175" s="303" t="s">
        <v>148</v>
      </c>
      <c r="D175" s="303"/>
      <c r="E175" s="303"/>
      <c r="F175" s="322" t="s">
        <v>1760</v>
      </c>
      <c r="G175" s="303"/>
      <c r="H175" s="303" t="s">
        <v>1827</v>
      </c>
      <c r="I175" s="303" t="s">
        <v>1828</v>
      </c>
      <c r="J175" s="303"/>
      <c r="K175" s="344"/>
    </row>
    <row r="176" spans="2:11" ht="15" customHeight="1">
      <c r="B176" s="323"/>
      <c r="C176" s="303" t="s">
        <v>70</v>
      </c>
      <c r="D176" s="303"/>
      <c r="E176" s="303"/>
      <c r="F176" s="322" t="s">
        <v>1760</v>
      </c>
      <c r="G176" s="303"/>
      <c r="H176" s="303" t="s">
        <v>1829</v>
      </c>
      <c r="I176" s="303" t="s">
        <v>1830</v>
      </c>
      <c r="J176" s="303">
        <v>1</v>
      </c>
      <c r="K176" s="344"/>
    </row>
    <row r="177" spans="2:11" ht="15" customHeight="1">
      <c r="B177" s="323"/>
      <c r="C177" s="303" t="s">
        <v>66</v>
      </c>
      <c r="D177" s="303"/>
      <c r="E177" s="303"/>
      <c r="F177" s="322" t="s">
        <v>1760</v>
      </c>
      <c r="G177" s="303"/>
      <c r="H177" s="303" t="s">
        <v>1831</v>
      </c>
      <c r="I177" s="303" t="s">
        <v>1762</v>
      </c>
      <c r="J177" s="303">
        <v>20</v>
      </c>
      <c r="K177" s="344"/>
    </row>
    <row r="178" spans="2:11" ht="15" customHeight="1">
      <c r="B178" s="323"/>
      <c r="C178" s="303" t="s">
        <v>149</v>
      </c>
      <c r="D178" s="303"/>
      <c r="E178" s="303"/>
      <c r="F178" s="322" t="s">
        <v>1760</v>
      </c>
      <c r="G178" s="303"/>
      <c r="H178" s="303" t="s">
        <v>1832</v>
      </c>
      <c r="I178" s="303" t="s">
        <v>1762</v>
      </c>
      <c r="J178" s="303">
        <v>255</v>
      </c>
      <c r="K178" s="344"/>
    </row>
    <row r="179" spans="2:11" ht="15" customHeight="1">
      <c r="B179" s="323"/>
      <c r="C179" s="303" t="s">
        <v>150</v>
      </c>
      <c r="D179" s="303"/>
      <c r="E179" s="303"/>
      <c r="F179" s="322" t="s">
        <v>1760</v>
      </c>
      <c r="G179" s="303"/>
      <c r="H179" s="303" t="s">
        <v>1725</v>
      </c>
      <c r="I179" s="303" t="s">
        <v>1762</v>
      </c>
      <c r="J179" s="303">
        <v>10</v>
      </c>
      <c r="K179" s="344"/>
    </row>
    <row r="180" spans="2:11" ht="15" customHeight="1">
      <c r="B180" s="323"/>
      <c r="C180" s="303" t="s">
        <v>151</v>
      </c>
      <c r="D180" s="303"/>
      <c r="E180" s="303"/>
      <c r="F180" s="322" t="s">
        <v>1760</v>
      </c>
      <c r="G180" s="303"/>
      <c r="H180" s="303" t="s">
        <v>1833</v>
      </c>
      <c r="I180" s="303" t="s">
        <v>1794</v>
      </c>
      <c r="J180" s="303"/>
      <c r="K180" s="344"/>
    </row>
    <row r="181" spans="2:11" ht="15" customHeight="1">
      <c r="B181" s="323"/>
      <c r="C181" s="303" t="s">
        <v>1834</v>
      </c>
      <c r="D181" s="303"/>
      <c r="E181" s="303"/>
      <c r="F181" s="322" t="s">
        <v>1760</v>
      </c>
      <c r="G181" s="303"/>
      <c r="H181" s="303" t="s">
        <v>1835</v>
      </c>
      <c r="I181" s="303" t="s">
        <v>1794</v>
      </c>
      <c r="J181" s="303"/>
      <c r="K181" s="344"/>
    </row>
    <row r="182" spans="2:11" ht="15" customHeight="1">
      <c r="B182" s="323"/>
      <c r="C182" s="303" t="s">
        <v>1823</v>
      </c>
      <c r="D182" s="303"/>
      <c r="E182" s="303"/>
      <c r="F182" s="322" t="s">
        <v>1760</v>
      </c>
      <c r="G182" s="303"/>
      <c r="H182" s="303" t="s">
        <v>1836</v>
      </c>
      <c r="I182" s="303" t="s">
        <v>1794</v>
      </c>
      <c r="J182" s="303"/>
      <c r="K182" s="344"/>
    </row>
    <row r="183" spans="2:11" ht="15" customHeight="1">
      <c r="B183" s="323"/>
      <c r="C183" s="303" t="s">
        <v>153</v>
      </c>
      <c r="D183" s="303"/>
      <c r="E183" s="303"/>
      <c r="F183" s="322" t="s">
        <v>1766</v>
      </c>
      <c r="G183" s="303"/>
      <c r="H183" s="303" t="s">
        <v>1837</v>
      </c>
      <c r="I183" s="303" t="s">
        <v>1762</v>
      </c>
      <c r="J183" s="303">
        <v>50</v>
      </c>
      <c r="K183" s="344"/>
    </row>
    <row r="184" spans="2:11" ht="15" customHeight="1">
      <c r="B184" s="323"/>
      <c r="C184" s="303" t="s">
        <v>1838</v>
      </c>
      <c r="D184" s="303"/>
      <c r="E184" s="303"/>
      <c r="F184" s="322" t="s">
        <v>1766</v>
      </c>
      <c r="G184" s="303"/>
      <c r="H184" s="303" t="s">
        <v>1839</v>
      </c>
      <c r="I184" s="303" t="s">
        <v>1840</v>
      </c>
      <c r="J184" s="303"/>
      <c r="K184" s="344"/>
    </row>
    <row r="185" spans="2:11" ht="15" customHeight="1">
      <c r="B185" s="323"/>
      <c r="C185" s="303" t="s">
        <v>1841</v>
      </c>
      <c r="D185" s="303"/>
      <c r="E185" s="303"/>
      <c r="F185" s="322" t="s">
        <v>1766</v>
      </c>
      <c r="G185" s="303"/>
      <c r="H185" s="303" t="s">
        <v>1842</v>
      </c>
      <c r="I185" s="303" t="s">
        <v>1840</v>
      </c>
      <c r="J185" s="303"/>
      <c r="K185" s="344"/>
    </row>
    <row r="186" spans="2:11" ht="15" customHeight="1">
      <c r="B186" s="323"/>
      <c r="C186" s="303" t="s">
        <v>1843</v>
      </c>
      <c r="D186" s="303"/>
      <c r="E186" s="303"/>
      <c r="F186" s="322" t="s">
        <v>1766</v>
      </c>
      <c r="G186" s="303"/>
      <c r="H186" s="303" t="s">
        <v>1844</v>
      </c>
      <c r="I186" s="303" t="s">
        <v>1840</v>
      </c>
      <c r="J186" s="303"/>
      <c r="K186" s="344"/>
    </row>
    <row r="187" spans="2:11" ht="15" customHeight="1">
      <c r="B187" s="323"/>
      <c r="C187" s="356" t="s">
        <v>1845</v>
      </c>
      <c r="D187" s="303"/>
      <c r="E187" s="303"/>
      <c r="F187" s="322" t="s">
        <v>1766</v>
      </c>
      <c r="G187" s="303"/>
      <c r="H187" s="303" t="s">
        <v>1846</v>
      </c>
      <c r="I187" s="303" t="s">
        <v>1847</v>
      </c>
      <c r="J187" s="357" t="s">
        <v>1848</v>
      </c>
      <c r="K187" s="344"/>
    </row>
    <row r="188" spans="2:11" ht="15" customHeight="1">
      <c r="B188" s="323"/>
      <c r="C188" s="308" t="s">
        <v>55</v>
      </c>
      <c r="D188" s="303"/>
      <c r="E188" s="303"/>
      <c r="F188" s="322" t="s">
        <v>1760</v>
      </c>
      <c r="G188" s="303"/>
      <c r="H188" s="299" t="s">
        <v>1849</v>
      </c>
      <c r="I188" s="303" t="s">
        <v>1850</v>
      </c>
      <c r="J188" s="303"/>
      <c r="K188" s="344"/>
    </row>
    <row r="189" spans="2:11" ht="15" customHeight="1">
      <c r="B189" s="323"/>
      <c r="C189" s="308" t="s">
        <v>1851</v>
      </c>
      <c r="D189" s="303"/>
      <c r="E189" s="303"/>
      <c r="F189" s="322" t="s">
        <v>1760</v>
      </c>
      <c r="G189" s="303"/>
      <c r="H189" s="303" t="s">
        <v>1852</v>
      </c>
      <c r="I189" s="303" t="s">
        <v>1794</v>
      </c>
      <c r="J189" s="303"/>
      <c r="K189" s="344"/>
    </row>
    <row r="190" spans="2:11" ht="15" customHeight="1">
      <c r="B190" s="323"/>
      <c r="C190" s="308" t="s">
        <v>1853</v>
      </c>
      <c r="D190" s="303"/>
      <c r="E190" s="303"/>
      <c r="F190" s="322" t="s">
        <v>1760</v>
      </c>
      <c r="G190" s="303"/>
      <c r="H190" s="303" t="s">
        <v>1854</v>
      </c>
      <c r="I190" s="303" t="s">
        <v>1794</v>
      </c>
      <c r="J190" s="303"/>
      <c r="K190" s="344"/>
    </row>
    <row r="191" spans="2:11" ht="15" customHeight="1">
      <c r="B191" s="323"/>
      <c r="C191" s="308" t="s">
        <v>1855</v>
      </c>
      <c r="D191" s="303"/>
      <c r="E191" s="303"/>
      <c r="F191" s="322" t="s">
        <v>1766</v>
      </c>
      <c r="G191" s="303"/>
      <c r="H191" s="303" t="s">
        <v>1856</v>
      </c>
      <c r="I191" s="303" t="s">
        <v>1794</v>
      </c>
      <c r="J191" s="303"/>
      <c r="K191" s="344"/>
    </row>
    <row r="192" spans="2:11" ht="15" customHeight="1">
      <c r="B192" s="350"/>
      <c r="C192" s="358"/>
      <c r="D192" s="332"/>
      <c r="E192" s="332"/>
      <c r="F192" s="332"/>
      <c r="G192" s="332"/>
      <c r="H192" s="332"/>
      <c r="I192" s="332"/>
      <c r="J192" s="332"/>
      <c r="K192" s="351"/>
    </row>
    <row r="193" spans="2:11" ht="18.75" customHeight="1">
      <c r="B193" s="299"/>
      <c r="C193" s="303"/>
      <c r="D193" s="303"/>
      <c r="E193" s="303"/>
      <c r="F193" s="322"/>
      <c r="G193" s="303"/>
      <c r="H193" s="303"/>
      <c r="I193" s="303"/>
      <c r="J193" s="303"/>
      <c r="K193" s="299"/>
    </row>
    <row r="194" spans="2:11" ht="18.75" customHeight="1">
      <c r="B194" s="299"/>
      <c r="C194" s="303"/>
      <c r="D194" s="303"/>
      <c r="E194" s="303"/>
      <c r="F194" s="322"/>
      <c r="G194" s="303"/>
      <c r="H194" s="303"/>
      <c r="I194" s="303"/>
      <c r="J194" s="303"/>
      <c r="K194" s="299"/>
    </row>
    <row r="195" spans="2:11" ht="18.75" customHeight="1">
      <c r="B195" s="309"/>
      <c r="C195" s="309"/>
      <c r="D195" s="309"/>
      <c r="E195" s="309"/>
      <c r="F195" s="309"/>
      <c r="G195" s="309"/>
      <c r="H195" s="309"/>
      <c r="I195" s="309"/>
      <c r="J195" s="309"/>
      <c r="K195" s="309"/>
    </row>
    <row r="196" spans="2:11">
      <c r="B196" s="291"/>
      <c r="C196" s="292"/>
      <c r="D196" s="292"/>
      <c r="E196" s="292"/>
      <c r="F196" s="292"/>
      <c r="G196" s="292"/>
      <c r="H196" s="292"/>
      <c r="I196" s="292"/>
      <c r="J196" s="292"/>
      <c r="K196" s="293"/>
    </row>
    <row r="197" spans="2:11" ht="21">
      <c r="B197" s="294"/>
      <c r="C197" s="424" t="s">
        <v>1857</v>
      </c>
      <c r="D197" s="424"/>
      <c r="E197" s="424"/>
      <c r="F197" s="424"/>
      <c r="G197" s="424"/>
      <c r="H197" s="424"/>
      <c r="I197" s="424"/>
      <c r="J197" s="424"/>
      <c r="K197" s="295"/>
    </row>
    <row r="198" spans="2:11" ht="25.5" customHeight="1">
      <c r="B198" s="294"/>
      <c r="C198" s="359" t="s">
        <v>1858</v>
      </c>
      <c r="D198" s="359"/>
      <c r="E198" s="359"/>
      <c r="F198" s="359" t="s">
        <v>1859</v>
      </c>
      <c r="G198" s="360"/>
      <c r="H198" s="423" t="s">
        <v>1860</v>
      </c>
      <c r="I198" s="423"/>
      <c r="J198" s="423"/>
      <c r="K198" s="295"/>
    </row>
    <row r="199" spans="2:11" ht="5.25" customHeight="1">
      <c r="B199" s="323"/>
      <c r="C199" s="320"/>
      <c r="D199" s="320"/>
      <c r="E199" s="320"/>
      <c r="F199" s="320"/>
      <c r="G199" s="303"/>
      <c r="H199" s="320"/>
      <c r="I199" s="320"/>
      <c r="J199" s="320"/>
      <c r="K199" s="344"/>
    </row>
    <row r="200" spans="2:11" ht="15" customHeight="1">
      <c r="B200" s="323"/>
      <c r="C200" s="303" t="s">
        <v>1850</v>
      </c>
      <c r="D200" s="303"/>
      <c r="E200" s="303"/>
      <c r="F200" s="322" t="s">
        <v>56</v>
      </c>
      <c r="G200" s="303"/>
      <c r="H200" s="421" t="s">
        <v>1861</v>
      </c>
      <c r="I200" s="421"/>
      <c r="J200" s="421"/>
      <c r="K200" s="344"/>
    </row>
    <row r="201" spans="2:11" ht="15" customHeight="1">
      <c r="B201" s="323"/>
      <c r="C201" s="329"/>
      <c r="D201" s="303"/>
      <c r="E201" s="303"/>
      <c r="F201" s="322" t="s">
        <v>57</v>
      </c>
      <c r="G201" s="303"/>
      <c r="H201" s="421" t="s">
        <v>1862</v>
      </c>
      <c r="I201" s="421"/>
      <c r="J201" s="421"/>
      <c r="K201" s="344"/>
    </row>
    <row r="202" spans="2:11" ht="15" customHeight="1">
      <c r="B202" s="323"/>
      <c r="C202" s="329"/>
      <c r="D202" s="303"/>
      <c r="E202" s="303"/>
      <c r="F202" s="322" t="s">
        <v>60</v>
      </c>
      <c r="G202" s="303"/>
      <c r="H202" s="421" t="s">
        <v>1863</v>
      </c>
      <c r="I202" s="421"/>
      <c r="J202" s="421"/>
      <c r="K202" s="344"/>
    </row>
    <row r="203" spans="2:11" ht="15" customHeight="1">
      <c r="B203" s="323"/>
      <c r="C203" s="303"/>
      <c r="D203" s="303"/>
      <c r="E203" s="303"/>
      <c r="F203" s="322" t="s">
        <v>58</v>
      </c>
      <c r="G203" s="303"/>
      <c r="H203" s="421" t="s">
        <v>1864</v>
      </c>
      <c r="I203" s="421"/>
      <c r="J203" s="421"/>
      <c r="K203" s="344"/>
    </row>
    <row r="204" spans="2:11" ht="15" customHeight="1">
      <c r="B204" s="323"/>
      <c r="C204" s="303"/>
      <c r="D204" s="303"/>
      <c r="E204" s="303"/>
      <c r="F204" s="322" t="s">
        <v>59</v>
      </c>
      <c r="G204" s="303"/>
      <c r="H204" s="421" t="s">
        <v>1865</v>
      </c>
      <c r="I204" s="421"/>
      <c r="J204" s="421"/>
      <c r="K204" s="344"/>
    </row>
    <row r="205" spans="2:11" ht="15" customHeight="1">
      <c r="B205" s="323"/>
      <c r="C205" s="303"/>
      <c r="D205" s="303"/>
      <c r="E205" s="303"/>
      <c r="F205" s="322"/>
      <c r="G205" s="303"/>
      <c r="H205" s="303"/>
      <c r="I205" s="303"/>
      <c r="J205" s="303"/>
      <c r="K205" s="344"/>
    </row>
    <row r="206" spans="2:11" ht="15" customHeight="1">
      <c r="B206" s="323"/>
      <c r="C206" s="303" t="s">
        <v>1806</v>
      </c>
      <c r="D206" s="303"/>
      <c r="E206" s="303"/>
      <c r="F206" s="322" t="s">
        <v>90</v>
      </c>
      <c r="G206" s="303"/>
      <c r="H206" s="421" t="s">
        <v>1866</v>
      </c>
      <c r="I206" s="421"/>
      <c r="J206" s="421"/>
      <c r="K206" s="344"/>
    </row>
    <row r="207" spans="2:11" ht="15" customHeight="1">
      <c r="B207" s="323"/>
      <c r="C207" s="329"/>
      <c r="D207" s="303"/>
      <c r="E207" s="303"/>
      <c r="F207" s="322" t="s">
        <v>1704</v>
      </c>
      <c r="G207" s="303"/>
      <c r="H207" s="421" t="s">
        <v>1705</v>
      </c>
      <c r="I207" s="421"/>
      <c r="J207" s="421"/>
      <c r="K207" s="344"/>
    </row>
    <row r="208" spans="2:11" ht="15" customHeight="1">
      <c r="B208" s="323"/>
      <c r="C208" s="303"/>
      <c r="D208" s="303"/>
      <c r="E208" s="303"/>
      <c r="F208" s="322" t="s">
        <v>1702</v>
      </c>
      <c r="G208" s="303"/>
      <c r="H208" s="421" t="s">
        <v>1867</v>
      </c>
      <c r="I208" s="421"/>
      <c r="J208" s="421"/>
      <c r="K208" s="344"/>
    </row>
    <row r="209" spans="2:11" ht="15" customHeight="1">
      <c r="B209" s="361"/>
      <c r="C209" s="329"/>
      <c r="D209" s="329"/>
      <c r="E209" s="329"/>
      <c r="F209" s="322" t="s">
        <v>1706</v>
      </c>
      <c r="G209" s="308"/>
      <c r="H209" s="422" t="s">
        <v>1707</v>
      </c>
      <c r="I209" s="422"/>
      <c r="J209" s="422"/>
      <c r="K209" s="362"/>
    </row>
    <row r="210" spans="2:11" ht="15" customHeight="1">
      <c r="B210" s="361"/>
      <c r="C210" s="329"/>
      <c r="D210" s="329"/>
      <c r="E210" s="329"/>
      <c r="F210" s="322" t="s">
        <v>1708</v>
      </c>
      <c r="G210" s="308"/>
      <c r="H210" s="422" t="s">
        <v>1868</v>
      </c>
      <c r="I210" s="422"/>
      <c r="J210" s="422"/>
      <c r="K210" s="362"/>
    </row>
    <row r="211" spans="2:11" ht="15" customHeight="1">
      <c r="B211" s="361"/>
      <c r="C211" s="329"/>
      <c r="D211" s="329"/>
      <c r="E211" s="329"/>
      <c r="F211" s="363"/>
      <c r="G211" s="308"/>
      <c r="H211" s="364"/>
      <c r="I211" s="364"/>
      <c r="J211" s="364"/>
      <c r="K211" s="362"/>
    </row>
    <row r="212" spans="2:11" ht="15" customHeight="1">
      <c r="B212" s="361"/>
      <c r="C212" s="303" t="s">
        <v>1830</v>
      </c>
      <c r="D212" s="329"/>
      <c r="E212" s="329"/>
      <c r="F212" s="322">
        <v>1</v>
      </c>
      <c r="G212" s="308"/>
      <c r="H212" s="422" t="s">
        <v>1869</v>
      </c>
      <c r="I212" s="422"/>
      <c r="J212" s="422"/>
      <c r="K212" s="362"/>
    </row>
    <row r="213" spans="2:11" ht="15" customHeight="1">
      <c r="B213" s="361"/>
      <c r="C213" s="329"/>
      <c r="D213" s="329"/>
      <c r="E213" s="329"/>
      <c r="F213" s="322">
        <v>2</v>
      </c>
      <c r="G213" s="308"/>
      <c r="H213" s="422" t="s">
        <v>1870</v>
      </c>
      <c r="I213" s="422"/>
      <c r="J213" s="422"/>
      <c r="K213" s="362"/>
    </row>
    <row r="214" spans="2:11" ht="15" customHeight="1">
      <c r="B214" s="361"/>
      <c r="C214" s="329"/>
      <c r="D214" s="329"/>
      <c r="E214" s="329"/>
      <c r="F214" s="322">
        <v>3</v>
      </c>
      <c r="G214" s="308"/>
      <c r="H214" s="422" t="s">
        <v>1871</v>
      </c>
      <c r="I214" s="422"/>
      <c r="J214" s="422"/>
      <c r="K214" s="362"/>
    </row>
    <row r="215" spans="2:11" ht="15" customHeight="1">
      <c r="B215" s="361"/>
      <c r="C215" s="329"/>
      <c r="D215" s="329"/>
      <c r="E215" s="329"/>
      <c r="F215" s="322">
        <v>4</v>
      </c>
      <c r="G215" s="308"/>
      <c r="H215" s="422" t="s">
        <v>1872</v>
      </c>
      <c r="I215" s="422"/>
      <c r="J215" s="422"/>
      <c r="K215" s="362"/>
    </row>
    <row r="216" spans="2:11" ht="12.75" customHeight="1">
      <c r="B216" s="365"/>
      <c r="C216" s="366"/>
      <c r="D216" s="366"/>
      <c r="E216" s="366"/>
      <c r="F216" s="366"/>
      <c r="G216" s="366"/>
      <c r="H216" s="366"/>
      <c r="I216" s="366"/>
      <c r="J216" s="366"/>
      <c r="K216" s="367"/>
    </row>
  </sheetData>
  <sheetProtection password="CC35" sheet="1" objects="1" scenarios="1" formatCells="0" formatColumns="0" formatRows="0" sort="0" autoFilter="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15</vt:i4>
      </vt:variant>
    </vt:vector>
  </HeadingPairs>
  <TitlesOfParts>
    <vt:vector size="23" baseType="lpstr">
      <vt:lpstr>Rekapitulace stavby</vt:lpstr>
      <vt:lpstr>1-1 - SO 102 - Uznatelné ...</vt:lpstr>
      <vt:lpstr>1-2 - SO 102 -Neuznatelné...</vt:lpstr>
      <vt:lpstr>2-1 - SO 102 - Uznatelné ...</vt:lpstr>
      <vt:lpstr>2-2 - SO 102 -Neuznatelné...</vt:lpstr>
      <vt:lpstr>3-1 - SO 01.2 Stoka A - 2...</vt:lpstr>
      <vt:lpstr>4-1 - Vedlejší rozpočtové...</vt:lpstr>
      <vt:lpstr>Pokyny pro vyplnění</vt:lpstr>
      <vt:lpstr>'1-1 - SO 102 - Uznatelné ...'!Názvy_tisku</vt:lpstr>
      <vt:lpstr>'1-2 - SO 102 -Neuznatelné...'!Názvy_tisku</vt:lpstr>
      <vt:lpstr>'2-1 - SO 102 - Uznatelné ...'!Názvy_tisku</vt:lpstr>
      <vt:lpstr>'2-2 - SO 102 -Neuznatelné...'!Názvy_tisku</vt:lpstr>
      <vt:lpstr>'3-1 - SO 01.2 Stoka A - 2...'!Názvy_tisku</vt:lpstr>
      <vt:lpstr>'4-1 - Vedlejší rozpočtové...'!Názvy_tisku</vt:lpstr>
      <vt:lpstr>'Rekapitulace stavby'!Názvy_tisku</vt:lpstr>
      <vt:lpstr>'1-1 - SO 102 - Uznatelné ...'!Oblast_tisku</vt:lpstr>
      <vt:lpstr>'1-2 - SO 102 -Neuznatelné...'!Oblast_tisku</vt:lpstr>
      <vt:lpstr>'2-1 - SO 102 - Uznatelné ...'!Oblast_tisku</vt:lpstr>
      <vt:lpstr>'2-2 - SO 102 -Neuznatelné...'!Oblast_tisku</vt:lpstr>
      <vt:lpstr>'3-1 - SO 01.2 Stoka A - 2...'!Oblast_tisku</vt:lpstr>
      <vt:lpstr>'4-1 - Vedlejší rozpočtové...'!Oblast_tisku</vt:lpstr>
      <vt:lpstr>'Pokyny pro vyplnění'!Oblast_tisku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DESKTOP-81LJ5SO\Michal</dc:creator>
  <cp:lastModifiedBy>Michal</cp:lastModifiedBy>
  <dcterms:created xsi:type="dcterms:W3CDTF">2017-04-05T14:37:37Z</dcterms:created>
  <dcterms:modified xsi:type="dcterms:W3CDTF">2017-04-05T14:37:50Z</dcterms:modified>
</cp:coreProperties>
</file>