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70" yWindow="630" windowWidth="24615" windowHeight="13485"/>
  </bookViews>
  <sheets>
    <sheet name="Rekapitulace stavby" sheetId="1" r:id="rId1"/>
    <sheet name="1-1 - SO 101 - I.etapa -s..." sheetId="2" r:id="rId2"/>
    <sheet name="2-1 - SO 101 -II.etapa-so..." sheetId="3" r:id="rId3"/>
    <sheet name="3-1 - SO 102-II.etapa -so..." sheetId="4" r:id="rId4"/>
    <sheet name="4-1 - SO 01.1 Stoka A 1. ..." sheetId="5" r:id="rId5"/>
    <sheet name="4-2 - SO 05 Mlýnský náhon..." sheetId="6" r:id="rId6"/>
    <sheet name="5-1 - Vedlejší rozpočtové..." sheetId="7" r:id="rId7"/>
    <sheet name="Pokyny pro vyplnění" sheetId="8" r:id="rId8"/>
  </sheets>
  <definedNames>
    <definedName name="_xlnm._FilterDatabase" localSheetId="1" hidden="1">'1-1 - SO 101 - I.etapa -s...'!$C$92:$K$804</definedName>
    <definedName name="_xlnm._FilterDatabase" localSheetId="2" hidden="1">'2-1 - SO 101 -II.etapa-so...'!$C$96:$K$1019</definedName>
    <definedName name="_xlnm._FilterDatabase" localSheetId="3" hidden="1">'3-1 - SO 102-II.etapa -so...'!$C$88:$K$522</definedName>
    <definedName name="_xlnm._FilterDatabase" localSheetId="4" hidden="1">'4-1 - SO 01.1 Stoka A 1. ...'!$C$89:$K$305</definedName>
    <definedName name="_xlnm._FilterDatabase" localSheetId="5" hidden="1">'4-2 - SO 05 Mlýnský náhon...'!$C$93:$K$279</definedName>
    <definedName name="_xlnm._FilterDatabase" localSheetId="6" hidden="1">'5-1 - Vedlejší rozpočtové...'!$C$85:$K$147</definedName>
    <definedName name="_xlnm.Print_Titles" localSheetId="1">'1-1 - SO 101 - I.etapa -s...'!$92:$92</definedName>
    <definedName name="_xlnm.Print_Titles" localSheetId="2">'2-1 - SO 101 -II.etapa-so...'!$96:$96</definedName>
    <definedName name="_xlnm.Print_Titles" localSheetId="3">'3-1 - SO 102-II.etapa -so...'!$88:$88</definedName>
    <definedName name="_xlnm.Print_Titles" localSheetId="4">'4-1 - SO 01.1 Stoka A 1. ...'!$89:$89</definedName>
    <definedName name="_xlnm.Print_Titles" localSheetId="5">'4-2 - SO 05 Mlýnský náhon...'!$93:$93</definedName>
    <definedName name="_xlnm.Print_Titles" localSheetId="6">'5-1 - Vedlejší rozpočtové...'!$85:$85</definedName>
    <definedName name="_xlnm.Print_Titles" localSheetId="0">'Rekapitulace stavby'!$49:$49</definedName>
    <definedName name="_xlnm.Print_Area" localSheetId="1">'1-1 - SO 101 - I.etapa -s...'!$C$4:$J$38,'1-1 - SO 101 - I.etapa -s...'!$C$44:$J$72,'1-1 - SO 101 - I.etapa -s...'!$C$78:$K$804</definedName>
    <definedName name="_xlnm.Print_Area" localSheetId="2">'2-1 - SO 101 -II.etapa-so...'!$C$4:$J$38,'2-1 - SO 101 -II.etapa-so...'!$C$44:$J$76,'2-1 - SO 101 -II.etapa-so...'!$C$82:$K$1019</definedName>
    <definedName name="_xlnm.Print_Area" localSheetId="3">'3-1 - SO 102-II.etapa -so...'!$C$4:$J$38,'3-1 - SO 102-II.etapa -so...'!$C$44:$J$68,'3-1 - SO 102-II.etapa -so...'!$C$74:$K$522</definedName>
    <definedName name="_xlnm.Print_Area" localSheetId="4">'4-1 - SO 01.1 Stoka A 1. ...'!$C$4:$J$38,'4-1 - SO 01.1 Stoka A 1. ...'!$C$44:$J$69,'4-1 - SO 01.1 Stoka A 1. ...'!$C$75:$K$305</definedName>
    <definedName name="_xlnm.Print_Area" localSheetId="5">'4-2 - SO 05 Mlýnský náhon...'!$C$4:$J$38,'4-2 - SO 05 Mlýnský náhon...'!$C$44:$J$73,'4-2 - SO 05 Mlýnský náhon...'!$C$79:$K$279</definedName>
    <definedName name="_xlnm.Print_Area" localSheetId="6">'5-1 - Vedlejší rozpočtové...'!$C$4:$J$38,'5-1 - Vedlejší rozpočtové...'!$C$44:$J$65,'5-1 - Vedlejší rozpočtové...'!$C$71:$K$147</definedName>
    <definedName name="_xlnm.Print_Area" localSheetId="7">'Pokyny pro vyplnění'!$B$2:$K$69,'Pokyny pro vyplnění'!$B$72:$K$116,'Pokyny pro vyplnění'!$B$119:$K$188,'Pokyny pro vyplnění'!$B$196:$K$216</definedName>
    <definedName name="_xlnm.Print_Area" localSheetId="0">'Rekapitulace stavby'!$D$4:$AO$33,'Rekapitulace stavby'!$C$39:$AQ$63</definedName>
  </definedNames>
  <calcPr calcId="145621"/>
</workbook>
</file>

<file path=xl/calcChain.xml><?xml version="1.0" encoding="utf-8"?>
<calcChain xmlns="http://schemas.openxmlformats.org/spreadsheetml/2006/main">
  <c r="AY62" i="1" l="1"/>
  <c r="AX62" i="1"/>
  <c r="BI142" i="7"/>
  <c r="BH142" i="7"/>
  <c r="BG142" i="7"/>
  <c r="BF142" i="7"/>
  <c r="T142" i="7"/>
  <c r="R142" i="7"/>
  <c r="P142" i="7"/>
  <c r="BK142" i="7"/>
  <c r="J142" i="7"/>
  <c r="BE142" i="7" s="1"/>
  <c r="BI140" i="7"/>
  <c r="BH140" i="7"/>
  <c r="BG140" i="7"/>
  <c r="BF140" i="7"/>
  <c r="T140" i="7"/>
  <c r="R140" i="7"/>
  <c r="P140" i="7"/>
  <c r="BK140" i="7"/>
  <c r="J140" i="7"/>
  <c r="BE140" i="7" s="1"/>
  <c r="BI127" i="7"/>
  <c r="BH127" i="7"/>
  <c r="BG127" i="7"/>
  <c r="BF127" i="7"/>
  <c r="BE127" i="7"/>
  <c r="T127" i="7"/>
  <c r="R127" i="7"/>
  <c r="P127" i="7"/>
  <c r="BK127" i="7"/>
  <c r="J127" i="7"/>
  <c r="BI123" i="7"/>
  <c r="BH123" i="7"/>
  <c r="BG123" i="7"/>
  <c r="BF123" i="7"/>
  <c r="BE123" i="7"/>
  <c r="T123" i="7"/>
  <c r="T122" i="7" s="1"/>
  <c r="R123" i="7"/>
  <c r="R122" i="7" s="1"/>
  <c r="P123" i="7"/>
  <c r="P122" i="7" s="1"/>
  <c r="BK123" i="7"/>
  <c r="BK122" i="7" s="1"/>
  <c r="J122" i="7" s="1"/>
  <c r="J64" i="7" s="1"/>
  <c r="J123" i="7"/>
  <c r="BI119" i="7"/>
  <c r="BH119" i="7"/>
  <c r="BG119" i="7"/>
  <c r="BF119" i="7"/>
  <c r="BE119" i="7"/>
  <c r="T119" i="7"/>
  <c r="R119" i="7"/>
  <c r="P119" i="7"/>
  <c r="BK119" i="7"/>
  <c r="J119" i="7"/>
  <c r="BI116" i="7"/>
  <c r="BH116" i="7"/>
  <c r="BG116" i="7"/>
  <c r="BF116" i="7"/>
  <c r="BE116" i="7"/>
  <c r="T116" i="7"/>
  <c r="R116" i="7"/>
  <c r="P116" i="7"/>
  <c r="BK116" i="7"/>
  <c r="J116" i="7"/>
  <c r="BI113" i="7"/>
  <c r="BH113" i="7"/>
  <c r="BG113" i="7"/>
  <c r="BF113" i="7"/>
  <c r="BE113" i="7"/>
  <c r="T113" i="7"/>
  <c r="R113" i="7"/>
  <c r="P113" i="7"/>
  <c r="BK113" i="7"/>
  <c r="J113" i="7"/>
  <c r="BI110" i="7"/>
  <c r="BH110" i="7"/>
  <c r="BG110" i="7"/>
  <c r="BF110" i="7"/>
  <c r="BE110" i="7"/>
  <c r="T110" i="7"/>
  <c r="T109" i="7" s="1"/>
  <c r="R110" i="7"/>
  <c r="R109" i="7" s="1"/>
  <c r="P110" i="7"/>
  <c r="P109" i="7" s="1"/>
  <c r="BK110" i="7"/>
  <c r="BK109" i="7" s="1"/>
  <c r="J109" i="7" s="1"/>
  <c r="J63" i="7" s="1"/>
  <c r="J110" i="7"/>
  <c r="BI106" i="7"/>
  <c r="BH106" i="7"/>
  <c r="BG106" i="7"/>
  <c r="BF106" i="7"/>
  <c r="T106" i="7"/>
  <c r="R106" i="7"/>
  <c r="P106" i="7"/>
  <c r="BK106" i="7"/>
  <c r="J106" i="7"/>
  <c r="BE106" i="7" s="1"/>
  <c r="BI103" i="7"/>
  <c r="BH103" i="7"/>
  <c r="BG103" i="7"/>
  <c r="BF103" i="7"/>
  <c r="T103" i="7"/>
  <c r="R103" i="7"/>
  <c r="P103" i="7"/>
  <c r="BK103" i="7"/>
  <c r="J103" i="7"/>
  <c r="BE103" i="7" s="1"/>
  <c r="BI101" i="7"/>
  <c r="BH101" i="7"/>
  <c r="BG101" i="7"/>
  <c r="BF101" i="7"/>
  <c r="T101" i="7"/>
  <c r="R101" i="7"/>
  <c r="P101" i="7"/>
  <c r="BK101" i="7"/>
  <c r="J101" i="7"/>
  <c r="BE101" i="7" s="1"/>
  <c r="BI99" i="7"/>
  <c r="BH99" i="7"/>
  <c r="BG99" i="7"/>
  <c r="BF99" i="7"/>
  <c r="BE99" i="7"/>
  <c r="T99" i="7"/>
  <c r="R99" i="7"/>
  <c r="P99" i="7"/>
  <c r="BK99" i="7"/>
  <c r="J99" i="7"/>
  <c r="BI97" i="7"/>
  <c r="BH97" i="7"/>
  <c r="BG97" i="7"/>
  <c r="BF97" i="7"/>
  <c r="T97" i="7"/>
  <c r="R97" i="7"/>
  <c r="P97" i="7"/>
  <c r="BK97" i="7"/>
  <c r="J97" i="7"/>
  <c r="BE97" i="7" s="1"/>
  <c r="BI95" i="7"/>
  <c r="BH95" i="7"/>
  <c r="BG95" i="7"/>
  <c r="BF95" i="7"/>
  <c r="BE95" i="7"/>
  <c r="T95" i="7"/>
  <c r="R95" i="7"/>
  <c r="P95" i="7"/>
  <c r="BK95" i="7"/>
  <c r="J95" i="7"/>
  <c r="BI93" i="7"/>
  <c r="BH93" i="7"/>
  <c r="BG93" i="7"/>
  <c r="BF93" i="7"/>
  <c r="BE93" i="7"/>
  <c r="T93" i="7"/>
  <c r="R93" i="7"/>
  <c r="P93" i="7"/>
  <c r="BK93" i="7"/>
  <c r="J93" i="7"/>
  <c r="BI91" i="7"/>
  <c r="BH91" i="7"/>
  <c r="BG91" i="7"/>
  <c r="BF91" i="7"/>
  <c r="BE91" i="7"/>
  <c r="T91" i="7"/>
  <c r="R91" i="7"/>
  <c r="P91" i="7"/>
  <c r="BK91" i="7"/>
  <c r="J91" i="7"/>
  <c r="BI89" i="7"/>
  <c r="F36" i="7" s="1"/>
  <c r="BD62" i="1" s="1"/>
  <c r="BH89" i="7"/>
  <c r="F35" i="7" s="1"/>
  <c r="BC62" i="1" s="1"/>
  <c r="BG89" i="7"/>
  <c r="F34" i="7" s="1"/>
  <c r="BB62" i="1" s="1"/>
  <c r="BF89" i="7"/>
  <c r="J33" i="7" s="1"/>
  <c r="AW62" i="1" s="1"/>
  <c r="BE89" i="7"/>
  <c r="F32" i="7" s="1"/>
  <c r="AZ62" i="1" s="1"/>
  <c r="T89" i="7"/>
  <c r="T88" i="7" s="1"/>
  <c r="T87" i="7" s="1"/>
  <c r="T86" i="7" s="1"/>
  <c r="R89" i="7"/>
  <c r="R88" i="7" s="1"/>
  <c r="R87" i="7" s="1"/>
  <c r="R86" i="7" s="1"/>
  <c r="P89" i="7"/>
  <c r="P88" i="7" s="1"/>
  <c r="P87" i="7" s="1"/>
  <c r="P86" i="7" s="1"/>
  <c r="AU62" i="1" s="1"/>
  <c r="BK89" i="7"/>
  <c r="BK88" i="7" s="1"/>
  <c r="J89" i="7"/>
  <c r="J82" i="7"/>
  <c r="F82" i="7"/>
  <c r="F80" i="7"/>
  <c r="E78" i="7"/>
  <c r="J55" i="7"/>
  <c r="F55" i="7"/>
  <c r="F53" i="7"/>
  <c r="E51" i="7"/>
  <c r="J20" i="7"/>
  <c r="E20" i="7"/>
  <c r="F56" i="7" s="1"/>
  <c r="J19" i="7"/>
  <c r="J14" i="7"/>
  <c r="J53" i="7" s="1"/>
  <c r="E7" i="7"/>
  <c r="E47" i="7" s="1"/>
  <c r="AY60" i="1"/>
  <c r="AX60" i="1"/>
  <c r="BI278" i="6"/>
  <c r="BH278" i="6"/>
  <c r="BG278" i="6"/>
  <c r="BF278" i="6"/>
  <c r="T278" i="6"/>
  <c r="R278" i="6"/>
  <c r="P278" i="6"/>
  <c r="BK278" i="6"/>
  <c r="J278" i="6"/>
  <c r="BE278" i="6" s="1"/>
  <c r="BI275" i="6"/>
  <c r="BH275" i="6"/>
  <c r="BG275" i="6"/>
  <c r="BF275" i="6"/>
  <c r="BE275" i="6"/>
  <c r="T275" i="6"/>
  <c r="R275" i="6"/>
  <c r="P275" i="6"/>
  <c r="BK275" i="6"/>
  <c r="J275" i="6"/>
  <c r="BI273" i="6"/>
  <c r="BH273" i="6"/>
  <c r="BG273" i="6"/>
  <c r="BF273" i="6"/>
  <c r="BE273" i="6"/>
  <c r="T273" i="6"/>
  <c r="R273" i="6"/>
  <c r="P273" i="6"/>
  <c r="BK273" i="6"/>
  <c r="J273" i="6"/>
  <c r="BI270" i="6"/>
  <c r="BH270" i="6"/>
  <c r="BG270" i="6"/>
  <c r="BF270" i="6"/>
  <c r="BE270" i="6"/>
  <c r="T270" i="6"/>
  <c r="R270" i="6"/>
  <c r="P270" i="6"/>
  <c r="BK270" i="6"/>
  <c r="J270" i="6"/>
  <c r="BI265" i="6"/>
  <c r="BH265" i="6"/>
  <c r="BG265" i="6"/>
  <c r="BF265" i="6"/>
  <c r="BE265" i="6"/>
  <c r="T265" i="6"/>
  <c r="R265" i="6"/>
  <c r="P265" i="6"/>
  <c r="BK265" i="6"/>
  <c r="J265" i="6"/>
  <c r="BI262" i="6"/>
  <c r="BH262" i="6"/>
  <c r="BG262" i="6"/>
  <c r="BF262" i="6"/>
  <c r="BE262" i="6"/>
  <c r="T262" i="6"/>
  <c r="R262" i="6"/>
  <c r="P262" i="6"/>
  <c r="BK262" i="6"/>
  <c r="J262" i="6"/>
  <c r="BI257" i="6"/>
  <c r="BH257" i="6"/>
  <c r="BG257" i="6"/>
  <c r="BF257" i="6"/>
  <c r="BE257" i="6"/>
  <c r="T257" i="6"/>
  <c r="R257" i="6"/>
  <c r="P257" i="6"/>
  <c r="BK257" i="6"/>
  <c r="J257" i="6"/>
  <c r="BI255" i="6"/>
  <c r="BH255" i="6"/>
  <c r="BG255" i="6"/>
  <c r="BF255" i="6"/>
  <c r="BE255" i="6"/>
  <c r="T255" i="6"/>
  <c r="R255" i="6"/>
  <c r="P255" i="6"/>
  <c r="BK255" i="6"/>
  <c r="J255" i="6"/>
  <c r="BI251" i="6"/>
  <c r="BH251" i="6"/>
  <c r="BG251" i="6"/>
  <c r="BF251" i="6"/>
  <c r="BE251" i="6"/>
  <c r="T251" i="6"/>
  <c r="T250" i="6" s="1"/>
  <c r="T249" i="6" s="1"/>
  <c r="R251" i="6"/>
  <c r="R250" i="6" s="1"/>
  <c r="R249" i="6" s="1"/>
  <c r="P251" i="6"/>
  <c r="P250" i="6" s="1"/>
  <c r="P249" i="6" s="1"/>
  <c r="BK251" i="6"/>
  <c r="BK250" i="6" s="1"/>
  <c r="J251" i="6"/>
  <c r="BI247" i="6"/>
  <c r="BH247" i="6"/>
  <c r="BG247" i="6"/>
  <c r="BF247" i="6"/>
  <c r="BE247" i="6"/>
  <c r="T247" i="6"/>
  <c r="R247" i="6"/>
  <c r="P247" i="6"/>
  <c r="BK247" i="6"/>
  <c r="J247" i="6"/>
  <c r="BI244" i="6"/>
  <c r="BH244" i="6"/>
  <c r="BG244" i="6"/>
  <c r="BF244" i="6"/>
  <c r="BE244" i="6"/>
  <c r="T244" i="6"/>
  <c r="R244" i="6"/>
  <c r="P244" i="6"/>
  <c r="BK244" i="6"/>
  <c r="J244" i="6"/>
  <c r="BI242" i="6"/>
  <c r="BH242" i="6"/>
  <c r="BG242" i="6"/>
  <c r="BF242" i="6"/>
  <c r="BE242" i="6"/>
  <c r="T242" i="6"/>
  <c r="R242" i="6"/>
  <c r="P242" i="6"/>
  <c r="BK242" i="6"/>
  <c r="J242" i="6"/>
  <c r="BI238" i="6"/>
  <c r="BH238" i="6"/>
  <c r="BG238" i="6"/>
  <c r="BF238" i="6"/>
  <c r="BE238" i="6"/>
  <c r="T238" i="6"/>
  <c r="R238" i="6"/>
  <c r="P238" i="6"/>
  <c r="BK238" i="6"/>
  <c r="J238" i="6"/>
  <c r="BI233" i="6"/>
  <c r="BH233" i="6"/>
  <c r="BG233" i="6"/>
  <c r="BF233" i="6"/>
  <c r="BE233" i="6"/>
  <c r="T233" i="6"/>
  <c r="R233" i="6"/>
  <c r="P233" i="6"/>
  <c r="BK233" i="6"/>
  <c r="J233" i="6"/>
  <c r="BI229" i="6"/>
  <c r="BH229" i="6"/>
  <c r="BG229" i="6"/>
  <c r="BF229" i="6"/>
  <c r="BE229" i="6"/>
  <c r="T229" i="6"/>
  <c r="R229" i="6"/>
  <c r="P229" i="6"/>
  <c r="BK229" i="6"/>
  <c r="J229" i="6"/>
  <c r="BI221" i="6"/>
  <c r="BH221" i="6"/>
  <c r="BG221" i="6"/>
  <c r="BF221" i="6"/>
  <c r="BE221" i="6"/>
  <c r="T221" i="6"/>
  <c r="T220" i="6" s="1"/>
  <c r="R221" i="6"/>
  <c r="R220" i="6" s="1"/>
  <c r="P221" i="6"/>
  <c r="P220" i="6" s="1"/>
  <c r="BK221" i="6"/>
  <c r="BK220" i="6" s="1"/>
  <c r="J220" i="6" s="1"/>
  <c r="J70" i="6" s="1"/>
  <c r="J221" i="6"/>
  <c r="BI218" i="6"/>
  <c r="BH218" i="6"/>
  <c r="BG218" i="6"/>
  <c r="BF218" i="6"/>
  <c r="T218" i="6"/>
  <c r="R218" i="6"/>
  <c r="P218" i="6"/>
  <c r="BK218" i="6"/>
  <c r="J218" i="6"/>
  <c r="BE218" i="6" s="1"/>
  <c r="BI215" i="6"/>
  <c r="BH215" i="6"/>
  <c r="BG215" i="6"/>
  <c r="BF215" i="6"/>
  <c r="T215" i="6"/>
  <c r="T214" i="6" s="1"/>
  <c r="R215" i="6"/>
  <c r="R214" i="6" s="1"/>
  <c r="P215" i="6"/>
  <c r="P214" i="6" s="1"/>
  <c r="BK215" i="6"/>
  <c r="BK214" i="6" s="1"/>
  <c r="J214" i="6" s="1"/>
  <c r="J69" i="6" s="1"/>
  <c r="J215" i="6"/>
  <c r="BE215" i="6" s="1"/>
  <c r="BI212" i="6"/>
  <c r="BH212" i="6"/>
  <c r="BG212" i="6"/>
  <c r="BF212" i="6"/>
  <c r="BE212" i="6"/>
  <c r="T212" i="6"/>
  <c r="R212" i="6"/>
  <c r="P212" i="6"/>
  <c r="BK212" i="6"/>
  <c r="J212" i="6"/>
  <c r="BI210" i="6"/>
  <c r="BH210" i="6"/>
  <c r="BG210" i="6"/>
  <c r="BF210" i="6"/>
  <c r="BE210" i="6"/>
  <c r="T210" i="6"/>
  <c r="R210" i="6"/>
  <c r="P210" i="6"/>
  <c r="BK210" i="6"/>
  <c r="J210" i="6"/>
  <c r="BI208" i="6"/>
  <c r="BH208" i="6"/>
  <c r="BG208" i="6"/>
  <c r="BF208" i="6"/>
  <c r="BE208" i="6"/>
  <c r="T208" i="6"/>
  <c r="R208" i="6"/>
  <c r="P208" i="6"/>
  <c r="BK208" i="6"/>
  <c r="J208" i="6"/>
  <c r="BI205" i="6"/>
  <c r="BH205" i="6"/>
  <c r="BG205" i="6"/>
  <c r="BF205" i="6"/>
  <c r="BE205" i="6"/>
  <c r="T205" i="6"/>
  <c r="R205" i="6"/>
  <c r="P205" i="6"/>
  <c r="BK205" i="6"/>
  <c r="J205" i="6"/>
  <c r="BI201" i="6"/>
  <c r="BH201" i="6"/>
  <c r="BG201" i="6"/>
  <c r="BF201" i="6"/>
  <c r="BE201" i="6"/>
  <c r="T201" i="6"/>
  <c r="R201" i="6"/>
  <c r="P201" i="6"/>
  <c r="BK201" i="6"/>
  <c r="J201" i="6"/>
  <c r="BI199" i="6"/>
  <c r="BH199" i="6"/>
  <c r="BG199" i="6"/>
  <c r="BF199" i="6"/>
  <c r="BE199" i="6"/>
  <c r="T199" i="6"/>
  <c r="R199" i="6"/>
  <c r="P199" i="6"/>
  <c r="BK199" i="6"/>
  <c r="J199" i="6"/>
  <c r="BI197" i="6"/>
  <c r="BH197" i="6"/>
  <c r="BG197" i="6"/>
  <c r="BF197" i="6"/>
  <c r="BE197" i="6"/>
  <c r="T197" i="6"/>
  <c r="R197" i="6"/>
  <c r="P197" i="6"/>
  <c r="BK197" i="6"/>
  <c r="J197" i="6"/>
  <c r="BI195" i="6"/>
  <c r="BH195" i="6"/>
  <c r="BG195" i="6"/>
  <c r="BF195" i="6"/>
  <c r="BE195" i="6"/>
  <c r="T195" i="6"/>
  <c r="R195" i="6"/>
  <c r="P195" i="6"/>
  <c r="BK195" i="6"/>
  <c r="J195" i="6"/>
  <c r="BI193" i="6"/>
  <c r="BH193" i="6"/>
  <c r="BG193" i="6"/>
  <c r="BF193" i="6"/>
  <c r="BE193" i="6"/>
  <c r="T193" i="6"/>
  <c r="T192" i="6" s="1"/>
  <c r="R193" i="6"/>
  <c r="R192" i="6" s="1"/>
  <c r="P193" i="6"/>
  <c r="P192" i="6" s="1"/>
  <c r="BK193" i="6"/>
  <c r="BK192" i="6" s="1"/>
  <c r="J192" i="6" s="1"/>
  <c r="J68" i="6" s="1"/>
  <c r="J193" i="6"/>
  <c r="BI190" i="6"/>
  <c r="BH190" i="6"/>
  <c r="BG190" i="6"/>
  <c r="BF190" i="6"/>
  <c r="T190" i="6"/>
  <c r="R190" i="6"/>
  <c r="P190" i="6"/>
  <c r="BK190" i="6"/>
  <c r="J190" i="6"/>
  <c r="BE190" i="6" s="1"/>
  <c r="BI187" i="6"/>
  <c r="BH187" i="6"/>
  <c r="BG187" i="6"/>
  <c r="BF187" i="6"/>
  <c r="T187" i="6"/>
  <c r="R187" i="6"/>
  <c r="P187" i="6"/>
  <c r="BK187" i="6"/>
  <c r="J187" i="6"/>
  <c r="BE187" i="6" s="1"/>
  <c r="BI184" i="6"/>
  <c r="BH184" i="6"/>
  <c r="BG184" i="6"/>
  <c r="BF184" i="6"/>
  <c r="T184" i="6"/>
  <c r="R184" i="6"/>
  <c r="P184" i="6"/>
  <c r="BK184" i="6"/>
  <c r="J184" i="6"/>
  <c r="BE184" i="6" s="1"/>
  <c r="BI182" i="6"/>
  <c r="BH182" i="6"/>
  <c r="BG182" i="6"/>
  <c r="BF182" i="6"/>
  <c r="T182" i="6"/>
  <c r="T181" i="6" s="1"/>
  <c r="T180" i="6" s="1"/>
  <c r="R182" i="6"/>
  <c r="R181" i="6" s="1"/>
  <c r="R180" i="6" s="1"/>
  <c r="P182" i="6"/>
  <c r="P181" i="6" s="1"/>
  <c r="P180" i="6" s="1"/>
  <c r="BK182" i="6"/>
  <c r="BK181" i="6" s="1"/>
  <c r="J182" i="6"/>
  <c r="BE182" i="6" s="1"/>
  <c r="BI178" i="6"/>
  <c r="BH178" i="6"/>
  <c r="BG178" i="6"/>
  <c r="BF178" i="6"/>
  <c r="BE178" i="6"/>
  <c r="T178" i="6"/>
  <c r="R178" i="6"/>
  <c r="P178" i="6"/>
  <c r="BK178" i="6"/>
  <c r="J178" i="6"/>
  <c r="BI176" i="6"/>
  <c r="BH176" i="6"/>
  <c r="BG176" i="6"/>
  <c r="BF176" i="6"/>
  <c r="T176" i="6"/>
  <c r="R176" i="6"/>
  <c r="P176" i="6"/>
  <c r="BK176" i="6"/>
  <c r="J176" i="6"/>
  <c r="BE176" i="6" s="1"/>
  <c r="BI172" i="6"/>
  <c r="BH172" i="6"/>
  <c r="BG172" i="6"/>
  <c r="BF172" i="6"/>
  <c r="BE172" i="6"/>
  <c r="T172" i="6"/>
  <c r="T171" i="6" s="1"/>
  <c r="R172" i="6"/>
  <c r="R171" i="6" s="1"/>
  <c r="P172" i="6"/>
  <c r="P171" i="6" s="1"/>
  <c r="BK172" i="6"/>
  <c r="BK171" i="6" s="1"/>
  <c r="J171" i="6" s="1"/>
  <c r="J65" i="6" s="1"/>
  <c r="J172" i="6"/>
  <c r="BI166" i="6"/>
  <c r="BH166" i="6"/>
  <c r="BG166" i="6"/>
  <c r="BF166" i="6"/>
  <c r="BE166" i="6"/>
  <c r="T166" i="6"/>
  <c r="R166" i="6"/>
  <c r="P166" i="6"/>
  <c r="BK166" i="6"/>
  <c r="J166" i="6"/>
  <c r="BI161" i="6"/>
  <c r="BH161" i="6"/>
  <c r="BG161" i="6"/>
  <c r="BF161" i="6"/>
  <c r="T161" i="6"/>
  <c r="T160" i="6" s="1"/>
  <c r="R161" i="6"/>
  <c r="R160" i="6" s="1"/>
  <c r="P161" i="6"/>
  <c r="P160" i="6" s="1"/>
  <c r="BK161" i="6"/>
  <c r="BK160" i="6" s="1"/>
  <c r="J160" i="6" s="1"/>
  <c r="J64" i="6" s="1"/>
  <c r="J161" i="6"/>
  <c r="BE161" i="6" s="1"/>
  <c r="BI157" i="6"/>
  <c r="BH157" i="6"/>
  <c r="BG157" i="6"/>
  <c r="BF157" i="6"/>
  <c r="BE157" i="6"/>
  <c r="T157" i="6"/>
  <c r="R157" i="6"/>
  <c r="P157" i="6"/>
  <c r="BK157" i="6"/>
  <c r="J157" i="6"/>
  <c r="BI154" i="6"/>
  <c r="BH154" i="6"/>
  <c r="BG154" i="6"/>
  <c r="BF154" i="6"/>
  <c r="T154" i="6"/>
  <c r="R154" i="6"/>
  <c r="P154" i="6"/>
  <c r="BK154" i="6"/>
  <c r="J154" i="6"/>
  <c r="BE154" i="6" s="1"/>
  <c r="BI152" i="6"/>
  <c r="BH152" i="6"/>
  <c r="BG152" i="6"/>
  <c r="BF152" i="6"/>
  <c r="BE152" i="6"/>
  <c r="T152" i="6"/>
  <c r="R152" i="6"/>
  <c r="P152" i="6"/>
  <c r="BK152" i="6"/>
  <c r="J152" i="6"/>
  <c r="BI147" i="6"/>
  <c r="BH147" i="6"/>
  <c r="BG147" i="6"/>
  <c r="BF147" i="6"/>
  <c r="T147" i="6"/>
  <c r="T146" i="6" s="1"/>
  <c r="R147" i="6"/>
  <c r="R146" i="6" s="1"/>
  <c r="P147" i="6"/>
  <c r="P146" i="6" s="1"/>
  <c r="BK147" i="6"/>
  <c r="BK146" i="6" s="1"/>
  <c r="J146" i="6" s="1"/>
  <c r="J63" i="6" s="1"/>
  <c r="J147" i="6"/>
  <c r="BE147" i="6" s="1"/>
  <c r="BI144" i="6"/>
  <c r="BH144" i="6"/>
  <c r="BG144" i="6"/>
  <c r="BF144" i="6"/>
  <c r="T144" i="6"/>
  <c r="R144" i="6"/>
  <c r="P144" i="6"/>
  <c r="BK144" i="6"/>
  <c r="J144" i="6"/>
  <c r="BE144" i="6" s="1"/>
  <c r="BI141" i="6"/>
  <c r="BH141" i="6"/>
  <c r="BG141" i="6"/>
  <c r="BF141" i="6"/>
  <c r="T141" i="6"/>
  <c r="R141" i="6"/>
  <c r="P141" i="6"/>
  <c r="BK141" i="6"/>
  <c r="J141" i="6"/>
  <c r="BE141" i="6" s="1"/>
  <c r="BI136" i="6"/>
  <c r="BH136" i="6"/>
  <c r="BG136" i="6"/>
  <c r="BF136" i="6"/>
  <c r="BE136" i="6"/>
  <c r="T136" i="6"/>
  <c r="R136" i="6"/>
  <c r="P136" i="6"/>
  <c r="BK136" i="6"/>
  <c r="J136" i="6"/>
  <c r="BI129" i="6"/>
  <c r="BH129" i="6"/>
  <c r="BG129" i="6"/>
  <c r="BF129" i="6"/>
  <c r="BE129" i="6"/>
  <c r="T129" i="6"/>
  <c r="R129" i="6"/>
  <c r="P129" i="6"/>
  <c r="BK129" i="6"/>
  <c r="J129" i="6"/>
  <c r="BI126" i="6"/>
  <c r="BH126" i="6"/>
  <c r="BG126" i="6"/>
  <c r="BF126" i="6"/>
  <c r="BE126" i="6"/>
  <c r="T126" i="6"/>
  <c r="R126" i="6"/>
  <c r="P126" i="6"/>
  <c r="BK126" i="6"/>
  <c r="J126" i="6"/>
  <c r="BI124" i="6"/>
  <c r="BH124" i="6"/>
  <c r="BG124" i="6"/>
  <c r="BF124" i="6"/>
  <c r="BE124" i="6"/>
  <c r="T124" i="6"/>
  <c r="R124" i="6"/>
  <c r="P124" i="6"/>
  <c r="BK124" i="6"/>
  <c r="J124" i="6"/>
  <c r="BI119" i="6"/>
  <c r="BH119" i="6"/>
  <c r="BG119" i="6"/>
  <c r="BF119" i="6"/>
  <c r="BE119" i="6"/>
  <c r="T119" i="6"/>
  <c r="R119" i="6"/>
  <c r="P119" i="6"/>
  <c r="BK119" i="6"/>
  <c r="J119" i="6"/>
  <c r="BI114" i="6"/>
  <c r="BH114" i="6"/>
  <c r="BG114" i="6"/>
  <c r="BF114" i="6"/>
  <c r="BE114" i="6"/>
  <c r="T114" i="6"/>
  <c r="R114" i="6"/>
  <c r="P114" i="6"/>
  <c r="BK114" i="6"/>
  <c r="J114" i="6"/>
  <c r="BI112" i="6"/>
  <c r="BH112" i="6"/>
  <c r="BG112" i="6"/>
  <c r="BF112" i="6"/>
  <c r="BE112" i="6"/>
  <c r="T112" i="6"/>
  <c r="R112" i="6"/>
  <c r="P112" i="6"/>
  <c r="BK112" i="6"/>
  <c r="J112" i="6"/>
  <c r="BI108" i="6"/>
  <c r="BH108" i="6"/>
  <c r="BG108" i="6"/>
  <c r="BF108" i="6"/>
  <c r="BE108" i="6"/>
  <c r="T108" i="6"/>
  <c r="R108" i="6"/>
  <c r="P108" i="6"/>
  <c r="BK108" i="6"/>
  <c r="J108" i="6"/>
  <c r="BI103" i="6"/>
  <c r="BH103" i="6"/>
  <c r="BG103" i="6"/>
  <c r="BF103" i="6"/>
  <c r="BE103" i="6"/>
  <c r="T103" i="6"/>
  <c r="R103" i="6"/>
  <c r="P103" i="6"/>
  <c r="BK103" i="6"/>
  <c r="J103" i="6"/>
  <c r="BI101" i="6"/>
  <c r="BH101" i="6"/>
  <c r="BG101" i="6"/>
  <c r="BF101" i="6"/>
  <c r="BE101" i="6"/>
  <c r="T101" i="6"/>
  <c r="R101" i="6"/>
  <c r="P101" i="6"/>
  <c r="BK101" i="6"/>
  <c r="J101" i="6"/>
  <c r="BI97" i="6"/>
  <c r="F36" i="6" s="1"/>
  <c r="BD60" i="1" s="1"/>
  <c r="BH97" i="6"/>
  <c r="F35" i="6" s="1"/>
  <c r="BC60" i="1" s="1"/>
  <c r="BG97" i="6"/>
  <c r="F34" i="6" s="1"/>
  <c r="BB60" i="1" s="1"/>
  <c r="BF97" i="6"/>
  <c r="J33" i="6" s="1"/>
  <c r="AW60" i="1" s="1"/>
  <c r="BE97" i="6"/>
  <c r="J32" i="6" s="1"/>
  <c r="AV60" i="1" s="1"/>
  <c r="T97" i="6"/>
  <c r="T96" i="6" s="1"/>
  <c r="T95" i="6" s="1"/>
  <c r="T94" i="6" s="1"/>
  <c r="R97" i="6"/>
  <c r="R96" i="6" s="1"/>
  <c r="R95" i="6" s="1"/>
  <c r="R94" i="6" s="1"/>
  <c r="P97" i="6"/>
  <c r="P96" i="6" s="1"/>
  <c r="P95" i="6" s="1"/>
  <c r="P94" i="6" s="1"/>
  <c r="AU60" i="1" s="1"/>
  <c r="BK97" i="6"/>
  <c r="BK96" i="6" s="1"/>
  <c r="J97" i="6"/>
  <c r="J90" i="6"/>
  <c r="F90" i="6"/>
  <c r="F88" i="6"/>
  <c r="E86" i="6"/>
  <c r="E82" i="6"/>
  <c r="J55" i="6"/>
  <c r="F55" i="6"/>
  <c r="F53" i="6"/>
  <c r="E51" i="6"/>
  <c r="J20" i="6"/>
  <c r="E20" i="6"/>
  <c r="F56" i="6" s="1"/>
  <c r="J19" i="6"/>
  <c r="J14" i="6"/>
  <c r="J53" i="6" s="1"/>
  <c r="E7" i="6"/>
  <c r="E47" i="6" s="1"/>
  <c r="AY59" i="1"/>
  <c r="AX59" i="1"/>
  <c r="BI304" i="5"/>
  <c r="BH304" i="5"/>
  <c r="BG304" i="5"/>
  <c r="BF304" i="5"/>
  <c r="T304" i="5"/>
  <c r="R304" i="5"/>
  <c r="P304" i="5"/>
  <c r="BK304" i="5"/>
  <c r="J304" i="5"/>
  <c r="BE304" i="5" s="1"/>
  <c r="BI301" i="5"/>
  <c r="BH301" i="5"/>
  <c r="BG301" i="5"/>
  <c r="BF301" i="5"/>
  <c r="T301" i="5"/>
  <c r="R301" i="5"/>
  <c r="P301" i="5"/>
  <c r="BK301" i="5"/>
  <c r="J301" i="5"/>
  <c r="BE301" i="5" s="1"/>
  <c r="BI299" i="5"/>
  <c r="BH299" i="5"/>
  <c r="BG299" i="5"/>
  <c r="BF299" i="5"/>
  <c r="T299" i="5"/>
  <c r="R299" i="5"/>
  <c r="P299" i="5"/>
  <c r="BK299" i="5"/>
  <c r="J299" i="5"/>
  <c r="BE299" i="5" s="1"/>
  <c r="BI293" i="5"/>
  <c r="BH293" i="5"/>
  <c r="BG293" i="5"/>
  <c r="BF293" i="5"/>
  <c r="BE293" i="5"/>
  <c r="T293" i="5"/>
  <c r="T292" i="5" s="1"/>
  <c r="R293" i="5"/>
  <c r="R292" i="5" s="1"/>
  <c r="P293" i="5"/>
  <c r="P292" i="5" s="1"/>
  <c r="BK293" i="5"/>
  <c r="BK292" i="5" s="1"/>
  <c r="J292" i="5" s="1"/>
  <c r="J68" i="5" s="1"/>
  <c r="J293" i="5"/>
  <c r="BI289" i="5"/>
  <c r="BH289" i="5"/>
  <c r="BG289" i="5"/>
  <c r="BF289" i="5"/>
  <c r="BE289" i="5"/>
  <c r="T289" i="5"/>
  <c r="R289" i="5"/>
  <c r="P289" i="5"/>
  <c r="BK289" i="5"/>
  <c r="J289" i="5"/>
  <c r="BI287" i="5"/>
  <c r="BH287" i="5"/>
  <c r="BG287" i="5"/>
  <c r="BF287" i="5"/>
  <c r="T287" i="5"/>
  <c r="R287" i="5"/>
  <c r="P287" i="5"/>
  <c r="BK287" i="5"/>
  <c r="J287" i="5"/>
  <c r="BE287" i="5" s="1"/>
  <c r="BI285" i="5"/>
  <c r="BH285" i="5"/>
  <c r="BG285" i="5"/>
  <c r="BF285" i="5"/>
  <c r="BE285" i="5"/>
  <c r="T285" i="5"/>
  <c r="R285" i="5"/>
  <c r="P285" i="5"/>
  <c r="BK285" i="5"/>
  <c r="J285" i="5"/>
  <c r="BI282" i="5"/>
  <c r="BH282" i="5"/>
  <c r="BG282" i="5"/>
  <c r="BF282" i="5"/>
  <c r="BE282" i="5"/>
  <c r="T282" i="5"/>
  <c r="T281" i="5" s="1"/>
  <c r="R282" i="5"/>
  <c r="R281" i="5" s="1"/>
  <c r="P282" i="5"/>
  <c r="P281" i="5" s="1"/>
  <c r="BK282" i="5"/>
  <c r="BK281" i="5" s="1"/>
  <c r="J281" i="5" s="1"/>
  <c r="J67" i="5" s="1"/>
  <c r="J282" i="5"/>
  <c r="BI279" i="5"/>
  <c r="BH279" i="5"/>
  <c r="BG279" i="5"/>
  <c r="BF279" i="5"/>
  <c r="T279" i="5"/>
  <c r="R279" i="5"/>
  <c r="P279" i="5"/>
  <c r="BK279" i="5"/>
  <c r="J279" i="5"/>
  <c r="BE279" i="5" s="1"/>
  <c r="BI277" i="5"/>
  <c r="BH277" i="5"/>
  <c r="BG277" i="5"/>
  <c r="BF277" i="5"/>
  <c r="T277" i="5"/>
  <c r="R277" i="5"/>
  <c r="P277" i="5"/>
  <c r="BK277" i="5"/>
  <c r="J277" i="5"/>
  <c r="BE277" i="5" s="1"/>
  <c r="BI275" i="5"/>
  <c r="BH275" i="5"/>
  <c r="BG275" i="5"/>
  <c r="BF275" i="5"/>
  <c r="BE275" i="5"/>
  <c r="T275" i="5"/>
  <c r="R275" i="5"/>
  <c r="P275" i="5"/>
  <c r="BK275" i="5"/>
  <c r="J275" i="5"/>
  <c r="BI273" i="5"/>
  <c r="BH273" i="5"/>
  <c r="BG273" i="5"/>
  <c r="BF273" i="5"/>
  <c r="BE273" i="5"/>
  <c r="T273" i="5"/>
  <c r="R273" i="5"/>
  <c r="P273" i="5"/>
  <c r="BK273" i="5"/>
  <c r="J273" i="5"/>
  <c r="BI271" i="5"/>
  <c r="BH271" i="5"/>
  <c r="BG271" i="5"/>
  <c r="BF271" i="5"/>
  <c r="BE271" i="5"/>
  <c r="T271" i="5"/>
  <c r="R271" i="5"/>
  <c r="P271" i="5"/>
  <c r="BK271" i="5"/>
  <c r="J271" i="5"/>
  <c r="BI269" i="5"/>
  <c r="BH269" i="5"/>
  <c r="BG269" i="5"/>
  <c r="BF269" i="5"/>
  <c r="BE269" i="5"/>
  <c r="T269" i="5"/>
  <c r="R269" i="5"/>
  <c r="P269" i="5"/>
  <c r="BK269" i="5"/>
  <c r="J269" i="5"/>
  <c r="BI267" i="5"/>
  <c r="BH267" i="5"/>
  <c r="BG267" i="5"/>
  <c r="BF267" i="5"/>
  <c r="BE267" i="5"/>
  <c r="T267" i="5"/>
  <c r="R267" i="5"/>
  <c r="P267" i="5"/>
  <c r="BK267" i="5"/>
  <c r="J267" i="5"/>
  <c r="BI265" i="5"/>
  <c r="BH265" i="5"/>
  <c r="BG265" i="5"/>
  <c r="BF265" i="5"/>
  <c r="BE265" i="5"/>
  <c r="T265" i="5"/>
  <c r="R265" i="5"/>
  <c r="P265" i="5"/>
  <c r="BK265" i="5"/>
  <c r="J265" i="5"/>
  <c r="BI263" i="5"/>
  <c r="BH263" i="5"/>
  <c r="BG263" i="5"/>
  <c r="BF263" i="5"/>
  <c r="BE263" i="5"/>
  <c r="T263" i="5"/>
  <c r="R263" i="5"/>
  <c r="P263" i="5"/>
  <c r="BK263" i="5"/>
  <c r="J263" i="5"/>
  <c r="BI261" i="5"/>
  <c r="BH261" i="5"/>
  <c r="BG261" i="5"/>
  <c r="BF261" i="5"/>
  <c r="BE261" i="5"/>
  <c r="T261" i="5"/>
  <c r="R261" i="5"/>
  <c r="P261" i="5"/>
  <c r="BK261" i="5"/>
  <c r="J261" i="5"/>
  <c r="BI259" i="5"/>
  <c r="BH259" i="5"/>
  <c r="BG259" i="5"/>
  <c r="BF259" i="5"/>
  <c r="BE259" i="5"/>
  <c r="T259" i="5"/>
  <c r="R259" i="5"/>
  <c r="P259" i="5"/>
  <c r="BK259" i="5"/>
  <c r="J259" i="5"/>
  <c r="BI257" i="5"/>
  <c r="BH257" i="5"/>
  <c r="BG257" i="5"/>
  <c r="BF257" i="5"/>
  <c r="BE257" i="5"/>
  <c r="T257" i="5"/>
  <c r="R257" i="5"/>
  <c r="P257" i="5"/>
  <c r="BK257" i="5"/>
  <c r="J257" i="5"/>
  <c r="BI255" i="5"/>
  <c r="BH255" i="5"/>
  <c r="BG255" i="5"/>
  <c r="BF255" i="5"/>
  <c r="BE255" i="5"/>
  <c r="T255" i="5"/>
  <c r="R255" i="5"/>
  <c r="P255" i="5"/>
  <c r="BK255" i="5"/>
  <c r="J255" i="5"/>
  <c r="BI253" i="5"/>
  <c r="BH253" i="5"/>
  <c r="BG253" i="5"/>
  <c r="BF253" i="5"/>
  <c r="BE253" i="5"/>
  <c r="T253" i="5"/>
  <c r="R253" i="5"/>
  <c r="P253" i="5"/>
  <c r="BK253" i="5"/>
  <c r="J253" i="5"/>
  <c r="BI251" i="5"/>
  <c r="BH251" i="5"/>
  <c r="BG251" i="5"/>
  <c r="BF251" i="5"/>
  <c r="BE251" i="5"/>
  <c r="T251" i="5"/>
  <c r="R251" i="5"/>
  <c r="P251" i="5"/>
  <c r="BK251" i="5"/>
  <c r="J251" i="5"/>
  <c r="BI249" i="5"/>
  <c r="BH249" i="5"/>
  <c r="BG249" i="5"/>
  <c r="BF249" i="5"/>
  <c r="BE249" i="5"/>
  <c r="T249" i="5"/>
  <c r="R249" i="5"/>
  <c r="P249" i="5"/>
  <c r="BK249" i="5"/>
  <c r="J249" i="5"/>
  <c r="BI247" i="5"/>
  <c r="BH247" i="5"/>
  <c r="BG247" i="5"/>
  <c r="BF247" i="5"/>
  <c r="BE247" i="5"/>
  <c r="T247" i="5"/>
  <c r="R247" i="5"/>
  <c r="P247" i="5"/>
  <c r="BK247" i="5"/>
  <c r="J247" i="5"/>
  <c r="BI245" i="5"/>
  <c r="BH245" i="5"/>
  <c r="BG245" i="5"/>
  <c r="BF245" i="5"/>
  <c r="BE245" i="5"/>
  <c r="T245" i="5"/>
  <c r="T244" i="5" s="1"/>
  <c r="R245" i="5"/>
  <c r="R244" i="5" s="1"/>
  <c r="P245" i="5"/>
  <c r="P244" i="5" s="1"/>
  <c r="BK245" i="5"/>
  <c r="BK244" i="5" s="1"/>
  <c r="J244" i="5" s="1"/>
  <c r="J66" i="5" s="1"/>
  <c r="J245" i="5"/>
  <c r="BI242" i="5"/>
  <c r="BH242" i="5"/>
  <c r="BG242" i="5"/>
  <c r="BF242" i="5"/>
  <c r="T242" i="5"/>
  <c r="R242" i="5"/>
  <c r="P242" i="5"/>
  <c r="BK242" i="5"/>
  <c r="J242" i="5"/>
  <c r="BE242" i="5" s="1"/>
  <c r="BI240" i="5"/>
  <c r="BH240" i="5"/>
  <c r="BG240" i="5"/>
  <c r="BF240" i="5"/>
  <c r="T240" i="5"/>
  <c r="R240" i="5"/>
  <c r="P240" i="5"/>
  <c r="BK240" i="5"/>
  <c r="J240" i="5"/>
  <c r="BE240" i="5" s="1"/>
  <c r="BI238" i="5"/>
  <c r="BH238" i="5"/>
  <c r="BG238" i="5"/>
  <c r="BF238" i="5"/>
  <c r="T238" i="5"/>
  <c r="R238" i="5"/>
  <c r="P238" i="5"/>
  <c r="BK238" i="5"/>
  <c r="J238" i="5"/>
  <c r="BE238" i="5" s="1"/>
  <c r="BI236" i="5"/>
  <c r="BH236" i="5"/>
  <c r="BG236" i="5"/>
  <c r="BF236" i="5"/>
  <c r="T236" i="5"/>
  <c r="R236" i="5"/>
  <c r="P236" i="5"/>
  <c r="BK236" i="5"/>
  <c r="J236" i="5"/>
  <c r="BE236" i="5" s="1"/>
  <c r="BI234" i="5"/>
  <c r="BH234" i="5"/>
  <c r="BG234" i="5"/>
  <c r="BF234" i="5"/>
  <c r="T234" i="5"/>
  <c r="R234" i="5"/>
  <c r="P234" i="5"/>
  <c r="BK234" i="5"/>
  <c r="J234" i="5"/>
  <c r="BE234" i="5" s="1"/>
  <c r="BI232" i="5"/>
  <c r="BH232" i="5"/>
  <c r="BG232" i="5"/>
  <c r="BF232" i="5"/>
  <c r="T232" i="5"/>
  <c r="R232" i="5"/>
  <c r="P232" i="5"/>
  <c r="BK232" i="5"/>
  <c r="J232" i="5"/>
  <c r="BE232" i="5" s="1"/>
  <c r="BI230" i="5"/>
  <c r="BH230" i="5"/>
  <c r="BG230" i="5"/>
  <c r="BF230" i="5"/>
  <c r="BE230" i="5"/>
  <c r="T230" i="5"/>
  <c r="R230" i="5"/>
  <c r="P230" i="5"/>
  <c r="BK230" i="5"/>
  <c r="J230" i="5"/>
  <c r="BI228" i="5"/>
  <c r="BH228" i="5"/>
  <c r="BG228" i="5"/>
  <c r="BF228" i="5"/>
  <c r="BE228" i="5"/>
  <c r="T228" i="5"/>
  <c r="R228" i="5"/>
  <c r="P228" i="5"/>
  <c r="BK228" i="5"/>
  <c r="J228" i="5"/>
  <c r="BI226" i="5"/>
  <c r="BH226" i="5"/>
  <c r="BG226" i="5"/>
  <c r="BF226" i="5"/>
  <c r="BE226" i="5"/>
  <c r="T226" i="5"/>
  <c r="R226" i="5"/>
  <c r="P226" i="5"/>
  <c r="BK226" i="5"/>
  <c r="J226" i="5"/>
  <c r="BI223" i="5"/>
  <c r="BH223" i="5"/>
  <c r="BG223" i="5"/>
  <c r="BF223" i="5"/>
  <c r="BE223" i="5"/>
  <c r="T223" i="5"/>
  <c r="R223" i="5"/>
  <c r="P223" i="5"/>
  <c r="BK223" i="5"/>
  <c r="J223" i="5"/>
  <c r="BI221" i="5"/>
  <c r="BH221" i="5"/>
  <c r="BG221" i="5"/>
  <c r="BF221" i="5"/>
  <c r="BE221" i="5"/>
  <c r="T221" i="5"/>
  <c r="R221" i="5"/>
  <c r="P221" i="5"/>
  <c r="BK221" i="5"/>
  <c r="J221" i="5"/>
  <c r="BI218" i="5"/>
  <c r="BH218" i="5"/>
  <c r="BG218" i="5"/>
  <c r="BF218" i="5"/>
  <c r="BE218" i="5"/>
  <c r="T218" i="5"/>
  <c r="R218" i="5"/>
  <c r="P218" i="5"/>
  <c r="BK218" i="5"/>
  <c r="J218" i="5"/>
  <c r="BI216" i="5"/>
  <c r="BH216" i="5"/>
  <c r="BG216" i="5"/>
  <c r="BF216" i="5"/>
  <c r="BE216" i="5"/>
  <c r="T216" i="5"/>
  <c r="R216" i="5"/>
  <c r="P216" i="5"/>
  <c r="BK216" i="5"/>
  <c r="J216" i="5"/>
  <c r="BI214" i="5"/>
  <c r="BH214" i="5"/>
  <c r="BG214" i="5"/>
  <c r="BF214" i="5"/>
  <c r="BE214" i="5"/>
  <c r="T214" i="5"/>
  <c r="R214" i="5"/>
  <c r="P214" i="5"/>
  <c r="BK214" i="5"/>
  <c r="J214" i="5"/>
  <c r="BI212" i="5"/>
  <c r="BH212" i="5"/>
  <c r="BG212" i="5"/>
  <c r="BF212" i="5"/>
  <c r="BE212" i="5"/>
  <c r="T212" i="5"/>
  <c r="R212" i="5"/>
  <c r="P212" i="5"/>
  <c r="BK212" i="5"/>
  <c r="J212" i="5"/>
  <c r="BI210" i="5"/>
  <c r="BH210" i="5"/>
  <c r="BG210" i="5"/>
  <c r="BF210" i="5"/>
  <c r="BE210" i="5"/>
  <c r="T210" i="5"/>
  <c r="R210" i="5"/>
  <c r="P210" i="5"/>
  <c r="BK210" i="5"/>
  <c r="J210" i="5"/>
  <c r="BI208" i="5"/>
  <c r="BH208" i="5"/>
  <c r="BG208" i="5"/>
  <c r="BF208" i="5"/>
  <c r="BE208" i="5"/>
  <c r="T208" i="5"/>
  <c r="R208" i="5"/>
  <c r="P208" i="5"/>
  <c r="BK208" i="5"/>
  <c r="J208" i="5"/>
  <c r="BI205" i="5"/>
  <c r="BH205" i="5"/>
  <c r="BG205" i="5"/>
  <c r="BF205" i="5"/>
  <c r="BE205" i="5"/>
  <c r="T205" i="5"/>
  <c r="R205" i="5"/>
  <c r="P205" i="5"/>
  <c r="BK205" i="5"/>
  <c r="J205" i="5"/>
  <c r="BI203" i="5"/>
  <c r="BH203" i="5"/>
  <c r="BG203" i="5"/>
  <c r="BF203" i="5"/>
  <c r="BE203" i="5"/>
  <c r="T203" i="5"/>
  <c r="R203" i="5"/>
  <c r="P203" i="5"/>
  <c r="BK203" i="5"/>
  <c r="J203" i="5"/>
  <c r="BI200" i="5"/>
  <c r="BH200" i="5"/>
  <c r="BG200" i="5"/>
  <c r="BF200" i="5"/>
  <c r="BE200" i="5"/>
  <c r="T200" i="5"/>
  <c r="R200" i="5"/>
  <c r="P200" i="5"/>
  <c r="BK200" i="5"/>
  <c r="J200" i="5"/>
  <c r="BI198" i="5"/>
  <c r="BH198" i="5"/>
  <c r="BG198" i="5"/>
  <c r="BF198" i="5"/>
  <c r="BE198" i="5"/>
  <c r="T198" i="5"/>
  <c r="R198" i="5"/>
  <c r="P198" i="5"/>
  <c r="BK198" i="5"/>
  <c r="J198" i="5"/>
  <c r="BI196" i="5"/>
  <c r="BH196" i="5"/>
  <c r="BG196" i="5"/>
  <c r="BF196" i="5"/>
  <c r="BE196" i="5"/>
  <c r="T196" i="5"/>
  <c r="R196" i="5"/>
  <c r="P196" i="5"/>
  <c r="BK196" i="5"/>
  <c r="J196" i="5"/>
  <c r="BI194" i="5"/>
  <c r="BH194" i="5"/>
  <c r="BG194" i="5"/>
  <c r="BF194" i="5"/>
  <c r="BE194" i="5"/>
  <c r="T194" i="5"/>
  <c r="T193" i="5" s="1"/>
  <c r="T192" i="5" s="1"/>
  <c r="R194" i="5"/>
  <c r="R193" i="5" s="1"/>
  <c r="R192" i="5" s="1"/>
  <c r="P194" i="5"/>
  <c r="P193" i="5" s="1"/>
  <c r="P192" i="5" s="1"/>
  <c r="BK194" i="5"/>
  <c r="BK193" i="5" s="1"/>
  <c r="J194" i="5"/>
  <c r="BI187" i="5"/>
  <c r="BH187" i="5"/>
  <c r="BG187" i="5"/>
  <c r="BF187" i="5"/>
  <c r="BE187" i="5"/>
  <c r="T187" i="5"/>
  <c r="R187" i="5"/>
  <c r="P187" i="5"/>
  <c r="BK187" i="5"/>
  <c r="J187" i="5"/>
  <c r="BI176" i="5"/>
  <c r="BH176" i="5"/>
  <c r="BG176" i="5"/>
  <c r="BF176" i="5"/>
  <c r="BE176" i="5"/>
  <c r="T176" i="5"/>
  <c r="T175" i="5" s="1"/>
  <c r="R176" i="5"/>
  <c r="R175" i="5" s="1"/>
  <c r="P176" i="5"/>
  <c r="P175" i="5" s="1"/>
  <c r="BK176" i="5"/>
  <c r="BK175" i="5" s="1"/>
  <c r="J175" i="5" s="1"/>
  <c r="J63" i="5" s="1"/>
  <c r="J176" i="5"/>
  <c r="BI173" i="5"/>
  <c r="BH173" i="5"/>
  <c r="BG173" i="5"/>
  <c r="BF173" i="5"/>
  <c r="T173" i="5"/>
  <c r="R173" i="5"/>
  <c r="P173" i="5"/>
  <c r="BK173" i="5"/>
  <c r="J173" i="5"/>
  <c r="BE173" i="5" s="1"/>
  <c r="BI170" i="5"/>
  <c r="BH170" i="5"/>
  <c r="BG170" i="5"/>
  <c r="BF170" i="5"/>
  <c r="T170" i="5"/>
  <c r="R170" i="5"/>
  <c r="P170" i="5"/>
  <c r="BK170" i="5"/>
  <c r="J170" i="5"/>
  <c r="BE170" i="5" s="1"/>
  <c r="BI159" i="5"/>
  <c r="BH159" i="5"/>
  <c r="BG159" i="5"/>
  <c r="BF159" i="5"/>
  <c r="T159" i="5"/>
  <c r="R159" i="5"/>
  <c r="P159" i="5"/>
  <c r="BK159" i="5"/>
  <c r="J159" i="5"/>
  <c r="BE159" i="5" s="1"/>
  <c r="BI155" i="5"/>
  <c r="BH155" i="5"/>
  <c r="BG155" i="5"/>
  <c r="BF155" i="5"/>
  <c r="T155" i="5"/>
  <c r="R155" i="5"/>
  <c r="P155" i="5"/>
  <c r="BK155" i="5"/>
  <c r="J155" i="5"/>
  <c r="BE155" i="5" s="1"/>
  <c r="BI141" i="5"/>
  <c r="BH141" i="5"/>
  <c r="BG141" i="5"/>
  <c r="BF141" i="5"/>
  <c r="T141" i="5"/>
  <c r="R141" i="5"/>
  <c r="P141" i="5"/>
  <c r="BK141" i="5"/>
  <c r="J141" i="5"/>
  <c r="BE141" i="5" s="1"/>
  <c r="BI138" i="5"/>
  <c r="BH138" i="5"/>
  <c r="BG138" i="5"/>
  <c r="BF138" i="5"/>
  <c r="T138" i="5"/>
  <c r="R138" i="5"/>
  <c r="P138" i="5"/>
  <c r="BK138" i="5"/>
  <c r="J138" i="5"/>
  <c r="BE138" i="5" s="1"/>
  <c r="BI136" i="5"/>
  <c r="BH136" i="5"/>
  <c r="BG136" i="5"/>
  <c r="BF136" i="5"/>
  <c r="T136" i="5"/>
  <c r="R136" i="5"/>
  <c r="P136" i="5"/>
  <c r="BK136" i="5"/>
  <c r="J136" i="5"/>
  <c r="BE136" i="5" s="1"/>
  <c r="BI131" i="5"/>
  <c r="BH131" i="5"/>
  <c r="BG131" i="5"/>
  <c r="BF131" i="5"/>
  <c r="T131" i="5"/>
  <c r="R131" i="5"/>
  <c r="P131" i="5"/>
  <c r="BK131" i="5"/>
  <c r="J131" i="5"/>
  <c r="BE131" i="5" s="1"/>
  <c r="BI128" i="5"/>
  <c r="BH128" i="5"/>
  <c r="BG128" i="5"/>
  <c r="BF128" i="5"/>
  <c r="T128" i="5"/>
  <c r="R128" i="5"/>
  <c r="P128" i="5"/>
  <c r="BK128" i="5"/>
  <c r="J128" i="5"/>
  <c r="BE128" i="5" s="1"/>
  <c r="BI126" i="5"/>
  <c r="BH126" i="5"/>
  <c r="BG126" i="5"/>
  <c r="BF126" i="5"/>
  <c r="T126" i="5"/>
  <c r="R126" i="5"/>
  <c r="P126" i="5"/>
  <c r="BK126" i="5"/>
  <c r="J126" i="5"/>
  <c r="BE126" i="5" s="1"/>
  <c r="BI124" i="5"/>
  <c r="BH124" i="5"/>
  <c r="BG124" i="5"/>
  <c r="BF124" i="5"/>
  <c r="BE124" i="5"/>
  <c r="T124" i="5"/>
  <c r="R124" i="5"/>
  <c r="P124" i="5"/>
  <c r="BK124" i="5"/>
  <c r="J124" i="5"/>
  <c r="BI121" i="5"/>
  <c r="BH121" i="5"/>
  <c r="BG121" i="5"/>
  <c r="BF121" i="5"/>
  <c r="T121" i="5"/>
  <c r="R121" i="5"/>
  <c r="P121" i="5"/>
  <c r="BK121" i="5"/>
  <c r="J121" i="5"/>
  <c r="BE121" i="5" s="1"/>
  <c r="BI104" i="5"/>
  <c r="BH104" i="5"/>
  <c r="BG104" i="5"/>
  <c r="BF104" i="5"/>
  <c r="BE104" i="5"/>
  <c r="T104" i="5"/>
  <c r="R104" i="5"/>
  <c r="P104" i="5"/>
  <c r="BK104" i="5"/>
  <c r="J104" i="5"/>
  <c r="BI102" i="5"/>
  <c r="BH102" i="5"/>
  <c r="BG102" i="5"/>
  <c r="BF102" i="5"/>
  <c r="T102" i="5"/>
  <c r="R102" i="5"/>
  <c r="P102" i="5"/>
  <c r="BK102" i="5"/>
  <c r="J102" i="5"/>
  <c r="BE102" i="5" s="1"/>
  <c r="BI100" i="5"/>
  <c r="BH100" i="5"/>
  <c r="BG100" i="5"/>
  <c r="BF100" i="5"/>
  <c r="BE100" i="5"/>
  <c r="T100" i="5"/>
  <c r="R100" i="5"/>
  <c r="P100" i="5"/>
  <c r="BK100" i="5"/>
  <c r="J100" i="5"/>
  <c r="BI98" i="5"/>
  <c r="BH98" i="5"/>
  <c r="BG98" i="5"/>
  <c r="BF98" i="5"/>
  <c r="T98" i="5"/>
  <c r="R98" i="5"/>
  <c r="P98" i="5"/>
  <c r="BK98" i="5"/>
  <c r="J98" i="5"/>
  <c r="BE98" i="5" s="1"/>
  <c r="BI96" i="5"/>
  <c r="BH96" i="5"/>
  <c r="BG96" i="5"/>
  <c r="BF96" i="5"/>
  <c r="BE96" i="5"/>
  <c r="T96" i="5"/>
  <c r="R96" i="5"/>
  <c r="P96" i="5"/>
  <c r="BK96" i="5"/>
  <c r="J96" i="5"/>
  <c r="BI93" i="5"/>
  <c r="F36" i="5" s="1"/>
  <c r="BD59" i="1" s="1"/>
  <c r="BH93" i="5"/>
  <c r="F35" i="5" s="1"/>
  <c r="BC59" i="1" s="1"/>
  <c r="BG93" i="5"/>
  <c r="F34" i="5" s="1"/>
  <c r="BB59" i="1" s="1"/>
  <c r="BF93" i="5"/>
  <c r="F33" i="5" s="1"/>
  <c r="BA59" i="1" s="1"/>
  <c r="BE93" i="5"/>
  <c r="T93" i="5"/>
  <c r="T92" i="5" s="1"/>
  <c r="T91" i="5" s="1"/>
  <c r="T90" i="5" s="1"/>
  <c r="R93" i="5"/>
  <c r="R92" i="5" s="1"/>
  <c r="R91" i="5" s="1"/>
  <c r="R90" i="5" s="1"/>
  <c r="P93" i="5"/>
  <c r="P92" i="5" s="1"/>
  <c r="P91" i="5" s="1"/>
  <c r="P90" i="5" s="1"/>
  <c r="AU59" i="1" s="1"/>
  <c r="BK93" i="5"/>
  <c r="BK92" i="5" s="1"/>
  <c r="J93" i="5"/>
  <c r="J86" i="5"/>
  <c r="F86" i="5"/>
  <c r="F84" i="5"/>
  <c r="E82" i="5"/>
  <c r="E78" i="5"/>
  <c r="J55" i="5"/>
  <c r="F55" i="5"/>
  <c r="F53" i="5"/>
  <c r="E51" i="5"/>
  <c r="E47" i="5"/>
  <c r="J20" i="5"/>
  <c r="E20" i="5"/>
  <c r="F56" i="5" s="1"/>
  <c r="J19" i="5"/>
  <c r="J14" i="5"/>
  <c r="J84" i="5" s="1"/>
  <c r="E7" i="5"/>
  <c r="AY57" i="1"/>
  <c r="AX57" i="1"/>
  <c r="BI503" i="4"/>
  <c r="BH503" i="4"/>
  <c r="BG503" i="4"/>
  <c r="BF503" i="4"/>
  <c r="T503" i="4"/>
  <c r="R503" i="4"/>
  <c r="P503" i="4"/>
  <c r="BK503" i="4"/>
  <c r="J503" i="4"/>
  <c r="BE503" i="4" s="1"/>
  <c r="BI470" i="4"/>
  <c r="BH470" i="4"/>
  <c r="BG470" i="4"/>
  <c r="BF470" i="4"/>
  <c r="BE470" i="4"/>
  <c r="T470" i="4"/>
  <c r="R470" i="4"/>
  <c r="P470" i="4"/>
  <c r="BK470" i="4"/>
  <c r="J470" i="4"/>
  <c r="BI442" i="4"/>
  <c r="BH442" i="4"/>
  <c r="BG442" i="4"/>
  <c r="BF442" i="4"/>
  <c r="BE442" i="4"/>
  <c r="T442" i="4"/>
  <c r="R442" i="4"/>
  <c r="P442" i="4"/>
  <c r="BK442" i="4"/>
  <c r="J442" i="4"/>
  <c r="BI414" i="4"/>
  <c r="BH414" i="4"/>
  <c r="BG414" i="4"/>
  <c r="BF414" i="4"/>
  <c r="BE414" i="4"/>
  <c r="T414" i="4"/>
  <c r="R414" i="4"/>
  <c r="P414" i="4"/>
  <c r="BK414" i="4"/>
  <c r="J414" i="4"/>
  <c r="BI404" i="4"/>
  <c r="BH404" i="4"/>
  <c r="BG404" i="4"/>
  <c r="BF404" i="4"/>
  <c r="BE404" i="4"/>
  <c r="T404" i="4"/>
  <c r="R404" i="4"/>
  <c r="P404" i="4"/>
  <c r="BK404" i="4"/>
  <c r="J404" i="4"/>
  <c r="BI399" i="4"/>
  <c r="BH399" i="4"/>
  <c r="BG399" i="4"/>
  <c r="BF399" i="4"/>
  <c r="BE399" i="4"/>
  <c r="T399" i="4"/>
  <c r="R399" i="4"/>
  <c r="P399" i="4"/>
  <c r="BK399" i="4"/>
  <c r="J399" i="4"/>
  <c r="BI394" i="4"/>
  <c r="BH394" i="4"/>
  <c r="BG394" i="4"/>
  <c r="BF394" i="4"/>
  <c r="BE394" i="4"/>
  <c r="T394" i="4"/>
  <c r="R394" i="4"/>
  <c r="P394" i="4"/>
  <c r="BK394" i="4"/>
  <c r="J394" i="4"/>
  <c r="BI387" i="4"/>
  <c r="BH387" i="4"/>
  <c r="BG387" i="4"/>
  <c r="BF387" i="4"/>
  <c r="BE387" i="4"/>
  <c r="T387" i="4"/>
  <c r="R387" i="4"/>
  <c r="P387" i="4"/>
  <c r="BK387" i="4"/>
  <c r="J387" i="4"/>
  <c r="BI380" i="4"/>
  <c r="BH380" i="4"/>
  <c r="BG380" i="4"/>
  <c r="BF380" i="4"/>
  <c r="BE380" i="4"/>
  <c r="T380" i="4"/>
  <c r="R380" i="4"/>
  <c r="P380" i="4"/>
  <c r="BK380" i="4"/>
  <c r="J380" i="4"/>
  <c r="BI375" i="4"/>
  <c r="BH375" i="4"/>
  <c r="BG375" i="4"/>
  <c r="BF375" i="4"/>
  <c r="BE375" i="4"/>
  <c r="T375" i="4"/>
  <c r="R375" i="4"/>
  <c r="P375" i="4"/>
  <c r="BK375" i="4"/>
  <c r="J375" i="4"/>
  <c r="BI370" i="4"/>
  <c r="BH370" i="4"/>
  <c r="BG370" i="4"/>
  <c r="BF370" i="4"/>
  <c r="BE370" i="4"/>
  <c r="T370" i="4"/>
  <c r="R370" i="4"/>
  <c r="P370" i="4"/>
  <c r="BK370" i="4"/>
  <c r="J370" i="4"/>
  <c r="BI363" i="4"/>
  <c r="BH363" i="4"/>
  <c r="BG363" i="4"/>
  <c r="BF363" i="4"/>
  <c r="BE363" i="4"/>
  <c r="T363" i="4"/>
  <c r="R363" i="4"/>
  <c r="P363" i="4"/>
  <c r="BK363" i="4"/>
  <c r="J363" i="4"/>
  <c r="BI354" i="4"/>
  <c r="BH354" i="4"/>
  <c r="BG354" i="4"/>
  <c r="BF354" i="4"/>
  <c r="BE354" i="4"/>
  <c r="T354" i="4"/>
  <c r="R354" i="4"/>
  <c r="P354" i="4"/>
  <c r="BK354" i="4"/>
  <c r="J354" i="4"/>
  <c r="BI349" i="4"/>
  <c r="BH349" i="4"/>
  <c r="BG349" i="4"/>
  <c r="BF349" i="4"/>
  <c r="BE349" i="4"/>
  <c r="T349" i="4"/>
  <c r="R349" i="4"/>
  <c r="P349" i="4"/>
  <c r="BK349" i="4"/>
  <c r="J349" i="4"/>
  <c r="BI344" i="4"/>
  <c r="BH344" i="4"/>
  <c r="BG344" i="4"/>
  <c r="BF344" i="4"/>
  <c r="BE344" i="4"/>
  <c r="T344" i="4"/>
  <c r="R344" i="4"/>
  <c r="P344" i="4"/>
  <c r="BK344" i="4"/>
  <c r="J344" i="4"/>
  <c r="BI340" i="4"/>
  <c r="BH340" i="4"/>
  <c r="BG340" i="4"/>
  <c r="BF340" i="4"/>
  <c r="BE340" i="4"/>
  <c r="T340" i="4"/>
  <c r="R340" i="4"/>
  <c r="P340" i="4"/>
  <c r="BK340" i="4"/>
  <c r="J340" i="4"/>
  <c r="BI335" i="4"/>
  <c r="BH335" i="4"/>
  <c r="BG335" i="4"/>
  <c r="BF335" i="4"/>
  <c r="BE335" i="4"/>
  <c r="T335" i="4"/>
  <c r="R335" i="4"/>
  <c r="P335" i="4"/>
  <c r="BK335" i="4"/>
  <c r="J335" i="4"/>
  <c r="BI328" i="4"/>
  <c r="BH328" i="4"/>
  <c r="BG328" i="4"/>
  <c r="BF328" i="4"/>
  <c r="BE328" i="4"/>
  <c r="T328" i="4"/>
  <c r="R328" i="4"/>
  <c r="R327" i="4" s="1"/>
  <c r="P328" i="4"/>
  <c r="P327" i="4" s="1"/>
  <c r="BK328" i="4"/>
  <c r="J328" i="4"/>
  <c r="BI323" i="4"/>
  <c r="BH323" i="4"/>
  <c r="BG323" i="4"/>
  <c r="BF323" i="4"/>
  <c r="T323" i="4"/>
  <c r="R323" i="4"/>
  <c r="P323" i="4"/>
  <c r="BK323" i="4"/>
  <c r="J323" i="4"/>
  <c r="BE323" i="4" s="1"/>
  <c r="BI318" i="4"/>
  <c r="BH318" i="4"/>
  <c r="BG318" i="4"/>
  <c r="BF318" i="4"/>
  <c r="T318" i="4"/>
  <c r="T317" i="4" s="1"/>
  <c r="R318" i="4"/>
  <c r="R317" i="4" s="1"/>
  <c r="P318" i="4"/>
  <c r="BK318" i="4"/>
  <c r="J318" i="4"/>
  <c r="BE318" i="4" s="1"/>
  <c r="BI315" i="4"/>
  <c r="BH315" i="4"/>
  <c r="BG315" i="4"/>
  <c r="BF315" i="4"/>
  <c r="BE315" i="4"/>
  <c r="T315" i="4"/>
  <c r="R315" i="4"/>
  <c r="P315" i="4"/>
  <c r="BK315" i="4"/>
  <c r="J315" i="4"/>
  <c r="BI311" i="4"/>
  <c r="BH311" i="4"/>
  <c r="BG311" i="4"/>
  <c r="BF311" i="4"/>
  <c r="BE311" i="4"/>
  <c r="T311" i="4"/>
  <c r="R311" i="4"/>
  <c r="P311" i="4"/>
  <c r="BK311" i="4"/>
  <c r="J311" i="4"/>
  <c r="BI289" i="4"/>
  <c r="BH289" i="4"/>
  <c r="BG289" i="4"/>
  <c r="BF289" i="4"/>
  <c r="BE289" i="4"/>
  <c r="T289" i="4"/>
  <c r="R289" i="4"/>
  <c r="P289" i="4"/>
  <c r="BK289" i="4"/>
  <c r="J289" i="4"/>
  <c r="BI285" i="4"/>
  <c r="BH285" i="4"/>
  <c r="BG285" i="4"/>
  <c r="BF285" i="4"/>
  <c r="BE285" i="4"/>
  <c r="T285" i="4"/>
  <c r="R285" i="4"/>
  <c r="P285" i="4"/>
  <c r="BK285" i="4"/>
  <c r="J285" i="4"/>
  <c r="BI281" i="4"/>
  <c r="BH281" i="4"/>
  <c r="BG281" i="4"/>
  <c r="BF281" i="4"/>
  <c r="BE281" i="4"/>
  <c r="T281" i="4"/>
  <c r="R281" i="4"/>
  <c r="P281" i="4"/>
  <c r="BK281" i="4"/>
  <c r="J281" i="4"/>
  <c r="BI275" i="4"/>
  <c r="BH275" i="4"/>
  <c r="BG275" i="4"/>
  <c r="BF275" i="4"/>
  <c r="BE275" i="4"/>
  <c r="T275" i="4"/>
  <c r="R275" i="4"/>
  <c r="P275" i="4"/>
  <c r="BK275" i="4"/>
  <c r="J275" i="4"/>
  <c r="BI271" i="4"/>
  <c r="BH271" i="4"/>
  <c r="BG271" i="4"/>
  <c r="BF271" i="4"/>
  <c r="BE271" i="4"/>
  <c r="T271" i="4"/>
  <c r="R271" i="4"/>
  <c r="P271" i="4"/>
  <c r="BK271" i="4"/>
  <c r="J271" i="4"/>
  <c r="BI258" i="4"/>
  <c r="BH258" i="4"/>
  <c r="BG258" i="4"/>
  <c r="BF258" i="4"/>
  <c r="BE258" i="4"/>
  <c r="T258" i="4"/>
  <c r="R258" i="4"/>
  <c r="P258" i="4"/>
  <c r="BK258" i="4"/>
  <c r="J258" i="4"/>
  <c r="BI254" i="4"/>
  <c r="BH254" i="4"/>
  <c r="BG254" i="4"/>
  <c r="BF254" i="4"/>
  <c r="BE254" i="4"/>
  <c r="T254" i="4"/>
  <c r="R254" i="4"/>
  <c r="P254" i="4"/>
  <c r="BK254" i="4"/>
  <c r="J254" i="4"/>
  <c r="BI250" i="4"/>
  <c r="BH250" i="4"/>
  <c r="BG250" i="4"/>
  <c r="BF250" i="4"/>
  <c r="BE250" i="4"/>
  <c r="T250" i="4"/>
  <c r="R250" i="4"/>
  <c r="P250" i="4"/>
  <c r="BK250" i="4"/>
  <c r="J250" i="4"/>
  <c r="BI246" i="4"/>
  <c r="BH246" i="4"/>
  <c r="BG246" i="4"/>
  <c r="BF246" i="4"/>
  <c r="BE246" i="4"/>
  <c r="T246" i="4"/>
  <c r="R246" i="4"/>
  <c r="P246" i="4"/>
  <c r="BK246" i="4"/>
  <c r="J246" i="4"/>
  <c r="BI237" i="4"/>
  <c r="BH237" i="4"/>
  <c r="BG237" i="4"/>
  <c r="BF237" i="4"/>
  <c r="BE237" i="4"/>
  <c r="T237" i="4"/>
  <c r="R237" i="4"/>
  <c r="P237" i="4"/>
  <c r="BK237" i="4"/>
  <c r="J237" i="4"/>
  <c r="BI233" i="4"/>
  <c r="BH233" i="4"/>
  <c r="BG233" i="4"/>
  <c r="BF233" i="4"/>
  <c r="BE233" i="4"/>
  <c r="T233" i="4"/>
  <c r="R233" i="4"/>
  <c r="P233" i="4"/>
  <c r="BK233" i="4"/>
  <c r="J233" i="4"/>
  <c r="BI228" i="4"/>
  <c r="BH228" i="4"/>
  <c r="BG228" i="4"/>
  <c r="BF228" i="4"/>
  <c r="BE228" i="4"/>
  <c r="T228" i="4"/>
  <c r="R228" i="4"/>
  <c r="P228" i="4"/>
  <c r="BK228" i="4"/>
  <c r="J228" i="4"/>
  <c r="BI223" i="4"/>
  <c r="BH223" i="4"/>
  <c r="BG223" i="4"/>
  <c r="BF223" i="4"/>
  <c r="BE223" i="4"/>
  <c r="T223" i="4"/>
  <c r="R223" i="4"/>
  <c r="P223" i="4"/>
  <c r="BK223" i="4"/>
  <c r="J223" i="4"/>
  <c r="BI219" i="4"/>
  <c r="BH219" i="4"/>
  <c r="BG219" i="4"/>
  <c r="BF219" i="4"/>
  <c r="BE219" i="4"/>
  <c r="T219" i="4"/>
  <c r="R219" i="4"/>
  <c r="P219" i="4"/>
  <c r="BK219" i="4"/>
  <c r="J219" i="4"/>
  <c r="BI214" i="4"/>
  <c r="BH214" i="4"/>
  <c r="BG214" i="4"/>
  <c r="BF214" i="4"/>
  <c r="BE214" i="4"/>
  <c r="T214" i="4"/>
  <c r="R214" i="4"/>
  <c r="P214" i="4"/>
  <c r="BK214" i="4"/>
  <c r="J214" i="4"/>
  <c r="BI210" i="4"/>
  <c r="BH210" i="4"/>
  <c r="BG210" i="4"/>
  <c r="BF210" i="4"/>
  <c r="BE210" i="4"/>
  <c r="T210" i="4"/>
  <c r="R210" i="4"/>
  <c r="P210" i="4"/>
  <c r="BK210" i="4"/>
  <c r="J210" i="4"/>
  <c r="BI205" i="4"/>
  <c r="BH205" i="4"/>
  <c r="BG205" i="4"/>
  <c r="BF205" i="4"/>
  <c r="BE205" i="4"/>
  <c r="T205" i="4"/>
  <c r="R205" i="4"/>
  <c r="P205" i="4"/>
  <c r="BK205" i="4"/>
  <c r="J205" i="4"/>
  <c r="BI200" i="4"/>
  <c r="BH200" i="4"/>
  <c r="BG200" i="4"/>
  <c r="BF200" i="4"/>
  <c r="BE200" i="4"/>
  <c r="T200" i="4"/>
  <c r="R200" i="4"/>
  <c r="P200" i="4"/>
  <c r="BK200" i="4"/>
  <c r="J200" i="4"/>
  <c r="BI196" i="4"/>
  <c r="BH196" i="4"/>
  <c r="BG196" i="4"/>
  <c r="BF196" i="4"/>
  <c r="BE196" i="4"/>
  <c r="T196" i="4"/>
  <c r="R196" i="4"/>
  <c r="P196" i="4"/>
  <c r="BK196" i="4"/>
  <c r="J196" i="4"/>
  <c r="BI189" i="4"/>
  <c r="BH189" i="4"/>
  <c r="BG189" i="4"/>
  <c r="BF189" i="4"/>
  <c r="BE189" i="4"/>
  <c r="T189" i="4"/>
  <c r="T188" i="4" s="1"/>
  <c r="R189" i="4"/>
  <c r="P189" i="4"/>
  <c r="BK189" i="4"/>
  <c r="BK188" i="4" s="1"/>
  <c r="J188" i="4" s="1"/>
  <c r="J65" i="4" s="1"/>
  <c r="J189" i="4"/>
  <c r="BI185" i="4"/>
  <c r="BH185" i="4"/>
  <c r="BG185" i="4"/>
  <c r="BF185" i="4"/>
  <c r="T185" i="4"/>
  <c r="R185" i="4"/>
  <c r="P185" i="4"/>
  <c r="BK185" i="4"/>
  <c r="J185" i="4"/>
  <c r="BE185" i="4" s="1"/>
  <c r="BI181" i="4"/>
  <c r="BH181" i="4"/>
  <c r="BG181" i="4"/>
  <c r="BF181" i="4"/>
  <c r="T181" i="4"/>
  <c r="R181" i="4"/>
  <c r="P181" i="4"/>
  <c r="BK181" i="4"/>
  <c r="J181" i="4"/>
  <c r="BE181" i="4" s="1"/>
  <c r="BI177" i="4"/>
  <c r="BH177" i="4"/>
  <c r="BG177" i="4"/>
  <c r="BF177" i="4"/>
  <c r="T177" i="4"/>
  <c r="R177" i="4"/>
  <c r="P177" i="4"/>
  <c r="BK177" i="4"/>
  <c r="J177" i="4"/>
  <c r="BE177" i="4" s="1"/>
  <c r="BI171" i="4"/>
  <c r="BH171" i="4"/>
  <c r="BG171" i="4"/>
  <c r="BF171" i="4"/>
  <c r="T171" i="4"/>
  <c r="R171" i="4"/>
  <c r="P171" i="4"/>
  <c r="P170" i="4" s="1"/>
  <c r="BK171" i="4"/>
  <c r="BK170" i="4" s="1"/>
  <c r="J170" i="4" s="1"/>
  <c r="J64" i="4" s="1"/>
  <c r="J171" i="4"/>
  <c r="BE171" i="4" s="1"/>
  <c r="BI165" i="4"/>
  <c r="BH165" i="4"/>
  <c r="BG165" i="4"/>
  <c r="BF165" i="4"/>
  <c r="T165" i="4"/>
  <c r="R165" i="4"/>
  <c r="P165" i="4"/>
  <c r="BK165" i="4"/>
  <c r="J165" i="4"/>
  <c r="BE165" i="4" s="1"/>
  <c r="BI160" i="4"/>
  <c r="BH160" i="4"/>
  <c r="BG160" i="4"/>
  <c r="BF160" i="4"/>
  <c r="T160" i="4"/>
  <c r="R160" i="4"/>
  <c r="P160" i="4"/>
  <c r="BK160" i="4"/>
  <c r="J160" i="4"/>
  <c r="BE160" i="4" s="1"/>
  <c r="BI156" i="4"/>
  <c r="BH156" i="4"/>
  <c r="BG156" i="4"/>
  <c r="BF156" i="4"/>
  <c r="T156" i="4"/>
  <c r="R156" i="4"/>
  <c r="P156" i="4"/>
  <c r="BK156" i="4"/>
  <c r="J156" i="4"/>
  <c r="BE156" i="4" s="1"/>
  <c r="BI151" i="4"/>
  <c r="BH151" i="4"/>
  <c r="BG151" i="4"/>
  <c r="BF151" i="4"/>
  <c r="T151" i="4"/>
  <c r="R151" i="4"/>
  <c r="P151" i="4"/>
  <c r="BK151" i="4"/>
  <c r="J151" i="4"/>
  <c r="BE151" i="4" s="1"/>
  <c r="BI146" i="4"/>
  <c r="BH146" i="4"/>
  <c r="BG146" i="4"/>
  <c r="BF146" i="4"/>
  <c r="T146" i="4"/>
  <c r="R146" i="4"/>
  <c r="P146" i="4"/>
  <c r="BK146" i="4"/>
  <c r="J146" i="4"/>
  <c r="BE146" i="4" s="1"/>
  <c r="BI137" i="4"/>
  <c r="BH137" i="4"/>
  <c r="BG137" i="4"/>
  <c r="BF137" i="4"/>
  <c r="T137" i="4"/>
  <c r="R137" i="4"/>
  <c r="P137" i="4"/>
  <c r="BK137" i="4"/>
  <c r="J137" i="4"/>
  <c r="BE137" i="4" s="1"/>
  <c r="BI132" i="4"/>
  <c r="BH132" i="4"/>
  <c r="BG132" i="4"/>
  <c r="BF132" i="4"/>
  <c r="T132" i="4"/>
  <c r="R132" i="4"/>
  <c r="P132" i="4"/>
  <c r="BK132" i="4"/>
  <c r="J132" i="4"/>
  <c r="BE132" i="4" s="1"/>
  <c r="BI125" i="4"/>
  <c r="BH125" i="4"/>
  <c r="BG125" i="4"/>
  <c r="BF125" i="4"/>
  <c r="T125" i="4"/>
  <c r="R125" i="4"/>
  <c r="P125" i="4"/>
  <c r="BK125" i="4"/>
  <c r="J125" i="4"/>
  <c r="BE125" i="4" s="1"/>
  <c r="BI118" i="4"/>
  <c r="BH118" i="4"/>
  <c r="BG118" i="4"/>
  <c r="BF118" i="4"/>
  <c r="T118" i="4"/>
  <c r="R118" i="4"/>
  <c r="P118" i="4"/>
  <c r="BK118" i="4"/>
  <c r="J118" i="4"/>
  <c r="BE118" i="4" s="1"/>
  <c r="BI113" i="4"/>
  <c r="BH113" i="4"/>
  <c r="BG113" i="4"/>
  <c r="BF113" i="4"/>
  <c r="T113" i="4"/>
  <c r="R113" i="4"/>
  <c r="P113" i="4"/>
  <c r="BK113" i="4"/>
  <c r="J113" i="4"/>
  <c r="BE113" i="4" s="1"/>
  <c r="BI107" i="4"/>
  <c r="BH107" i="4"/>
  <c r="BG107" i="4"/>
  <c r="BF107" i="4"/>
  <c r="T107" i="4"/>
  <c r="R107" i="4"/>
  <c r="P107" i="4"/>
  <c r="BK107" i="4"/>
  <c r="J107" i="4"/>
  <c r="BE107" i="4" s="1"/>
  <c r="BI102" i="4"/>
  <c r="BH102" i="4"/>
  <c r="BG102" i="4"/>
  <c r="BF102" i="4"/>
  <c r="T102" i="4"/>
  <c r="R102" i="4"/>
  <c r="P102" i="4"/>
  <c r="BK102" i="4"/>
  <c r="J102" i="4"/>
  <c r="BE102" i="4" s="1"/>
  <c r="BI97" i="4"/>
  <c r="BH97" i="4"/>
  <c r="BG97" i="4"/>
  <c r="BF97" i="4"/>
  <c r="T97" i="4"/>
  <c r="R97" i="4"/>
  <c r="P97" i="4"/>
  <c r="BK97" i="4"/>
  <c r="J97" i="4"/>
  <c r="BE97" i="4" s="1"/>
  <c r="BI92" i="4"/>
  <c r="F36" i="4" s="1"/>
  <c r="BD57" i="1" s="1"/>
  <c r="BH92" i="4"/>
  <c r="F35" i="4" s="1"/>
  <c r="BC57" i="1" s="1"/>
  <c r="BG92" i="4"/>
  <c r="F34" i="4" s="1"/>
  <c r="BB57" i="1" s="1"/>
  <c r="BF92" i="4"/>
  <c r="J33" i="4" s="1"/>
  <c r="AW57" i="1" s="1"/>
  <c r="T92" i="4"/>
  <c r="T91" i="4" s="1"/>
  <c r="R92" i="4"/>
  <c r="R91" i="4" s="1"/>
  <c r="P92" i="4"/>
  <c r="BK92" i="4"/>
  <c r="BK91" i="4" s="1"/>
  <c r="J92" i="4"/>
  <c r="BE92" i="4" s="1"/>
  <c r="J85" i="4"/>
  <c r="F85" i="4"/>
  <c r="F83" i="4"/>
  <c r="E81" i="4"/>
  <c r="F56" i="4"/>
  <c r="J55" i="4"/>
  <c r="F55" i="4"/>
  <c r="F53" i="4"/>
  <c r="E51" i="4"/>
  <c r="E47" i="4"/>
  <c r="J20" i="4"/>
  <c r="E20" i="4"/>
  <c r="F86" i="4" s="1"/>
  <c r="J19" i="4"/>
  <c r="J14" i="4"/>
  <c r="J83" i="4" s="1"/>
  <c r="E7" i="4"/>
  <c r="E77" i="4" s="1"/>
  <c r="AY55" i="1"/>
  <c r="AX55" i="1"/>
  <c r="BI1017" i="3"/>
  <c r="BH1017" i="3"/>
  <c r="BG1017" i="3"/>
  <c r="BF1017" i="3"/>
  <c r="T1017" i="3"/>
  <c r="R1017" i="3"/>
  <c r="P1017" i="3"/>
  <c r="BK1017" i="3"/>
  <c r="J1017" i="3"/>
  <c r="BE1017" i="3" s="1"/>
  <c r="BI1014" i="3"/>
  <c r="BH1014" i="3"/>
  <c r="BG1014" i="3"/>
  <c r="BF1014" i="3"/>
  <c r="BE1014" i="3"/>
  <c r="T1014" i="3"/>
  <c r="R1014" i="3"/>
  <c r="P1014" i="3"/>
  <c r="BK1014" i="3"/>
  <c r="J1014" i="3"/>
  <c r="BI1006" i="3"/>
  <c r="BH1006" i="3"/>
  <c r="BG1006" i="3"/>
  <c r="BF1006" i="3"/>
  <c r="T1006" i="3"/>
  <c r="R1006" i="3"/>
  <c r="P1006" i="3"/>
  <c r="BK1006" i="3"/>
  <c r="J1006" i="3"/>
  <c r="BE1006" i="3" s="1"/>
  <c r="BI999" i="3"/>
  <c r="BH999" i="3"/>
  <c r="BG999" i="3"/>
  <c r="BF999" i="3"/>
  <c r="BE999" i="3"/>
  <c r="T999" i="3"/>
  <c r="R999" i="3"/>
  <c r="P999" i="3"/>
  <c r="BK999" i="3"/>
  <c r="J999" i="3"/>
  <c r="BI992" i="3"/>
  <c r="BH992" i="3"/>
  <c r="BG992" i="3"/>
  <c r="BF992" i="3"/>
  <c r="T992" i="3"/>
  <c r="R992" i="3"/>
  <c r="P992" i="3"/>
  <c r="BK992" i="3"/>
  <c r="J992" i="3"/>
  <c r="BE992" i="3" s="1"/>
  <c r="BI985" i="3"/>
  <c r="BH985" i="3"/>
  <c r="BG985" i="3"/>
  <c r="BF985" i="3"/>
  <c r="BE985" i="3"/>
  <c r="T985" i="3"/>
  <c r="R985" i="3"/>
  <c r="P985" i="3"/>
  <c r="BK985" i="3"/>
  <c r="J985" i="3"/>
  <c r="BI979" i="3"/>
  <c r="BH979" i="3"/>
  <c r="BG979" i="3"/>
  <c r="BF979" i="3"/>
  <c r="T979" i="3"/>
  <c r="R979" i="3"/>
  <c r="P979" i="3"/>
  <c r="BK979" i="3"/>
  <c r="J979" i="3"/>
  <c r="BE979" i="3" s="1"/>
  <c r="BI972" i="3"/>
  <c r="BH972" i="3"/>
  <c r="BG972" i="3"/>
  <c r="BF972" i="3"/>
  <c r="BE972" i="3"/>
  <c r="T972" i="3"/>
  <c r="T971" i="3" s="1"/>
  <c r="R972" i="3"/>
  <c r="R971" i="3" s="1"/>
  <c r="P972" i="3"/>
  <c r="P971" i="3" s="1"/>
  <c r="BK972" i="3"/>
  <c r="BK971" i="3" s="1"/>
  <c r="J971" i="3" s="1"/>
  <c r="J75" i="3" s="1"/>
  <c r="J972" i="3"/>
  <c r="BI960" i="3"/>
  <c r="BH960" i="3"/>
  <c r="BG960" i="3"/>
  <c r="BF960" i="3"/>
  <c r="BE960" i="3"/>
  <c r="T960" i="3"/>
  <c r="R960" i="3"/>
  <c r="P960" i="3"/>
  <c r="BK960" i="3"/>
  <c r="J960" i="3"/>
  <c r="BI940" i="3"/>
  <c r="BH940" i="3"/>
  <c r="BG940" i="3"/>
  <c r="BF940" i="3"/>
  <c r="BE940" i="3"/>
  <c r="T940" i="3"/>
  <c r="R940" i="3"/>
  <c r="P940" i="3"/>
  <c r="BK940" i="3"/>
  <c r="J940" i="3"/>
  <c r="BI925" i="3"/>
  <c r="BH925" i="3"/>
  <c r="BG925" i="3"/>
  <c r="BF925" i="3"/>
  <c r="BE925" i="3"/>
  <c r="T925" i="3"/>
  <c r="R925" i="3"/>
  <c r="P925" i="3"/>
  <c r="BK925" i="3"/>
  <c r="J925" i="3"/>
  <c r="BI910" i="3"/>
  <c r="BH910" i="3"/>
  <c r="BG910" i="3"/>
  <c r="BF910" i="3"/>
  <c r="BE910" i="3"/>
  <c r="T910" i="3"/>
  <c r="R910" i="3"/>
  <c r="P910" i="3"/>
  <c r="BK910" i="3"/>
  <c r="J910" i="3"/>
  <c r="BI906" i="3"/>
  <c r="BH906" i="3"/>
  <c r="BG906" i="3"/>
  <c r="BF906" i="3"/>
  <c r="BE906" i="3"/>
  <c r="T906" i="3"/>
  <c r="R906" i="3"/>
  <c r="P906" i="3"/>
  <c r="BK906" i="3"/>
  <c r="J906" i="3"/>
  <c r="BI900" i="3"/>
  <c r="BH900" i="3"/>
  <c r="BG900" i="3"/>
  <c r="BF900" i="3"/>
  <c r="BE900" i="3"/>
  <c r="T900" i="3"/>
  <c r="R900" i="3"/>
  <c r="P900" i="3"/>
  <c r="BK900" i="3"/>
  <c r="J900" i="3"/>
  <c r="BI893" i="3"/>
  <c r="BH893" i="3"/>
  <c r="BG893" i="3"/>
  <c r="BF893" i="3"/>
  <c r="BE893" i="3"/>
  <c r="T893" i="3"/>
  <c r="R893" i="3"/>
  <c r="P893" i="3"/>
  <c r="BK893" i="3"/>
  <c r="J893" i="3"/>
  <c r="BI888" i="3"/>
  <c r="BH888" i="3"/>
  <c r="BG888" i="3"/>
  <c r="BF888" i="3"/>
  <c r="BE888" i="3"/>
  <c r="T888" i="3"/>
  <c r="R888" i="3"/>
  <c r="P888" i="3"/>
  <c r="BK888" i="3"/>
  <c r="J888" i="3"/>
  <c r="BI883" i="3"/>
  <c r="BH883" i="3"/>
  <c r="BG883" i="3"/>
  <c r="BF883" i="3"/>
  <c r="BE883" i="3"/>
  <c r="T883" i="3"/>
  <c r="R883" i="3"/>
  <c r="P883" i="3"/>
  <c r="BK883" i="3"/>
  <c r="J883" i="3"/>
  <c r="BI878" i="3"/>
  <c r="BH878" i="3"/>
  <c r="BG878" i="3"/>
  <c r="BF878" i="3"/>
  <c r="BE878" i="3"/>
  <c r="T878" i="3"/>
  <c r="R878" i="3"/>
  <c r="P878" i="3"/>
  <c r="BK878" i="3"/>
  <c r="J878" i="3"/>
  <c r="BI873" i="3"/>
  <c r="BH873" i="3"/>
  <c r="BG873" i="3"/>
  <c r="BF873" i="3"/>
  <c r="BE873" i="3"/>
  <c r="T873" i="3"/>
  <c r="R873" i="3"/>
  <c r="P873" i="3"/>
  <c r="BK873" i="3"/>
  <c r="J873" i="3"/>
  <c r="BI869" i="3"/>
  <c r="BH869" i="3"/>
  <c r="BG869" i="3"/>
  <c r="BF869" i="3"/>
  <c r="BE869" i="3"/>
  <c r="T869" i="3"/>
  <c r="R869" i="3"/>
  <c r="P869" i="3"/>
  <c r="BK869" i="3"/>
  <c r="J869" i="3"/>
  <c r="BI865" i="3"/>
  <c r="BH865" i="3"/>
  <c r="BG865" i="3"/>
  <c r="BF865" i="3"/>
  <c r="BE865" i="3"/>
  <c r="T865" i="3"/>
  <c r="R865" i="3"/>
  <c r="P865" i="3"/>
  <c r="BK865" i="3"/>
  <c r="J865" i="3"/>
  <c r="BI858" i="3"/>
  <c r="BH858" i="3"/>
  <c r="BG858" i="3"/>
  <c r="BF858" i="3"/>
  <c r="BE858" i="3"/>
  <c r="T858" i="3"/>
  <c r="R858" i="3"/>
  <c r="P858" i="3"/>
  <c r="BK858" i="3"/>
  <c r="J858" i="3"/>
  <c r="BI852" i="3"/>
  <c r="BH852" i="3"/>
  <c r="BG852" i="3"/>
  <c r="BF852" i="3"/>
  <c r="BE852" i="3"/>
  <c r="T852" i="3"/>
  <c r="R852" i="3"/>
  <c r="P852" i="3"/>
  <c r="BK852" i="3"/>
  <c r="J852" i="3"/>
  <c r="BI847" i="3"/>
  <c r="BH847" i="3"/>
  <c r="BG847" i="3"/>
  <c r="BF847" i="3"/>
  <c r="BE847" i="3"/>
  <c r="T847" i="3"/>
  <c r="R847" i="3"/>
  <c r="P847" i="3"/>
  <c r="BK847" i="3"/>
  <c r="J847" i="3"/>
  <c r="BI842" i="3"/>
  <c r="BH842" i="3"/>
  <c r="BG842" i="3"/>
  <c r="BF842" i="3"/>
  <c r="BE842" i="3"/>
  <c r="T842" i="3"/>
  <c r="R842" i="3"/>
  <c r="P842" i="3"/>
  <c r="BK842" i="3"/>
  <c r="J842" i="3"/>
  <c r="BI829" i="3"/>
  <c r="BH829" i="3"/>
  <c r="BG829" i="3"/>
  <c r="BF829" i="3"/>
  <c r="BE829" i="3"/>
  <c r="T829" i="3"/>
  <c r="R829" i="3"/>
  <c r="P829" i="3"/>
  <c r="BK829" i="3"/>
  <c r="J829" i="3"/>
  <c r="BI818" i="3"/>
  <c r="BH818" i="3"/>
  <c r="BG818" i="3"/>
  <c r="BF818" i="3"/>
  <c r="BE818" i="3"/>
  <c r="T818" i="3"/>
  <c r="R818" i="3"/>
  <c r="P818" i="3"/>
  <c r="BK818" i="3"/>
  <c r="J818" i="3"/>
  <c r="BI807" i="3"/>
  <c r="BH807" i="3"/>
  <c r="BG807" i="3"/>
  <c r="BF807" i="3"/>
  <c r="BE807" i="3"/>
  <c r="T807" i="3"/>
  <c r="R807" i="3"/>
  <c r="P807" i="3"/>
  <c r="BK807" i="3"/>
  <c r="J807" i="3"/>
  <c r="BI803" i="3"/>
  <c r="BH803" i="3"/>
  <c r="BG803" i="3"/>
  <c r="BF803" i="3"/>
  <c r="BE803" i="3"/>
  <c r="T803" i="3"/>
  <c r="R803" i="3"/>
  <c r="P803" i="3"/>
  <c r="BK803" i="3"/>
  <c r="J803" i="3"/>
  <c r="BI794" i="3"/>
  <c r="BH794" i="3"/>
  <c r="BG794" i="3"/>
  <c r="BF794" i="3"/>
  <c r="BE794" i="3"/>
  <c r="T794" i="3"/>
  <c r="R794" i="3"/>
  <c r="P794" i="3"/>
  <c r="BK794" i="3"/>
  <c r="J794" i="3"/>
  <c r="BI787" i="3"/>
  <c r="BH787" i="3"/>
  <c r="BG787" i="3"/>
  <c r="BF787" i="3"/>
  <c r="BE787" i="3"/>
  <c r="T787" i="3"/>
  <c r="R787" i="3"/>
  <c r="P787" i="3"/>
  <c r="BK787" i="3"/>
  <c r="J787" i="3"/>
  <c r="BI782" i="3"/>
  <c r="BH782" i="3"/>
  <c r="BG782" i="3"/>
  <c r="BF782" i="3"/>
  <c r="BE782" i="3"/>
  <c r="T782" i="3"/>
  <c r="R782" i="3"/>
  <c r="P782" i="3"/>
  <c r="BK782" i="3"/>
  <c r="J782" i="3"/>
  <c r="BI777" i="3"/>
  <c r="BH777" i="3"/>
  <c r="BG777" i="3"/>
  <c r="BF777" i="3"/>
  <c r="BE777" i="3"/>
  <c r="T777" i="3"/>
  <c r="R777" i="3"/>
  <c r="P777" i="3"/>
  <c r="BK777" i="3"/>
  <c r="J777" i="3"/>
  <c r="BI772" i="3"/>
  <c r="BH772" i="3"/>
  <c r="BG772" i="3"/>
  <c r="BF772" i="3"/>
  <c r="BE772" i="3"/>
  <c r="T772" i="3"/>
  <c r="T771" i="3" s="1"/>
  <c r="R772" i="3"/>
  <c r="R771" i="3" s="1"/>
  <c r="P772" i="3"/>
  <c r="P771" i="3" s="1"/>
  <c r="BK772" i="3"/>
  <c r="BK771" i="3" s="1"/>
  <c r="J771" i="3" s="1"/>
  <c r="J74" i="3" s="1"/>
  <c r="J772" i="3"/>
  <c r="BI760" i="3"/>
  <c r="BH760" i="3"/>
  <c r="BG760" i="3"/>
  <c r="BF760" i="3"/>
  <c r="T760" i="3"/>
  <c r="R760" i="3"/>
  <c r="P760" i="3"/>
  <c r="BK760" i="3"/>
  <c r="J760" i="3"/>
  <c r="BE760" i="3" s="1"/>
  <c r="BI749" i="3"/>
  <c r="BH749" i="3"/>
  <c r="BG749" i="3"/>
  <c r="BF749" i="3"/>
  <c r="T749" i="3"/>
  <c r="R749" i="3"/>
  <c r="P749" i="3"/>
  <c r="BK749" i="3"/>
  <c r="J749" i="3"/>
  <c r="BE749" i="3" s="1"/>
  <c r="BI738" i="3"/>
  <c r="BH738" i="3"/>
  <c r="BG738" i="3"/>
  <c r="BF738" i="3"/>
  <c r="BE738" i="3"/>
  <c r="T738" i="3"/>
  <c r="R738" i="3"/>
  <c r="P738" i="3"/>
  <c r="BK738" i="3"/>
  <c r="J738" i="3"/>
  <c r="BI729" i="3"/>
  <c r="BH729" i="3"/>
  <c r="BG729" i="3"/>
  <c r="BF729" i="3"/>
  <c r="T729" i="3"/>
  <c r="R729" i="3"/>
  <c r="P729" i="3"/>
  <c r="BK729" i="3"/>
  <c r="J729" i="3"/>
  <c r="BE729" i="3" s="1"/>
  <c r="BI722" i="3"/>
  <c r="BH722" i="3"/>
  <c r="BG722" i="3"/>
  <c r="BF722" i="3"/>
  <c r="BE722" i="3"/>
  <c r="T722" i="3"/>
  <c r="R722" i="3"/>
  <c r="P722" i="3"/>
  <c r="BK722" i="3"/>
  <c r="J722" i="3"/>
  <c r="BI718" i="3"/>
  <c r="BH718" i="3"/>
  <c r="BG718" i="3"/>
  <c r="BF718" i="3"/>
  <c r="T718" i="3"/>
  <c r="R718" i="3"/>
  <c r="P718" i="3"/>
  <c r="BK718" i="3"/>
  <c r="J718" i="3"/>
  <c r="BE718" i="3" s="1"/>
  <c r="BI713" i="3"/>
  <c r="BH713" i="3"/>
  <c r="BG713" i="3"/>
  <c r="BF713" i="3"/>
  <c r="BE713" i="3"/>
  <c r="T713" i="3"/>
  <c r="R713" i="3"/>
  <c r="P713" i="3"/>
  <c r="BK713" i="3"/>
  <c r="J713" i="3"/>
  <c r="BI703" i="3"/>
  <c r="BH703" i="3"/>
  <c r="BG703" i="3"/>
  <c r="BF703" i="3"/>
  <c r="T703" i="3"/>
  <c r="R703" i="3"/>
  <c r="P703" i="3"/>
  <c r="BK703" i="3"/>
  <c r="J703" i="3"/>
  <c r="BE703" i="3" s="1"/>
  <c r="BI699" i="3"/>
  <c r="BH699" i="3"/>
  <c r="BG699" i="3"/>
  <c r="BF699" i="3"/>
  <c r="BE699" i="3"/>
  <c r="T699" i="3"/>
  <c r="R699" i="3"/>
  <c r="P699" i="3"/>
  <c r="BK699" i="3"/>
  <c r="J699" i="3"/>
  <c r="BI694" i="3"/>
  <c r="BH694" i="3"/>
  <c r="BG694" i="3"/>
  <c r="BF694" i="3"/>
  <c r="T694" i="3"/>
  <c r="R694" i="3"/>
  <c r="P694" i="3"/>
  <c r="BK694" i="3"/>
  <c r="J694" i="3"/>
  <c r="BE694" i="3" s="1"/>
  <c r="BI686" i="3"/>
  <c r="BH686" i="3"/>
  <c r="BG686" i="3"/>
  <c r="BF686" i="3"/>
  <c r="BE686" i="3"/>
  <c r="T686" i="3"/>
  <c r="R686" i="3"/>
  <c r="P686" i="3"/>
  <c r="BK686" i="3"/>
  <c r="J686" i="3"/>
  <c r="BI677" i="3"/>
  <c r="BH677" i="3"/>
  <c r="BG677" i="3"/>
  <c r="BF677" i="3"/>
  <c r="T677" i="3"/>
  <c r="R677" i="3"/>
  <c r="P677" i="3"/>
  <c r="BK677" i="3"/>
  <c r="J677" i="3"/>
  <c r="BE677" i="3" s="1"/>
  <c r="BI673" i="3"/>
  <c r="BH673" i="3"/>
  <c r="BG673" i="3"/>
  <c r="BF673" i="3"/>
  <c r="BE673" i="3"/>
  <c r="T673" i="3"/>
  <c r="R673" i="3"/>
  <c r="P673" i="3"/>
  <c r="BK673" i="3"/>
  <c r="J673" i="3"/>
  <c r="BI669" i="3"/>
  <c r="BH669" i="3"/>
  <c r="BG669" i="3"/>
  <c r="BF669" i="3"/>
  <c r="T669" i="3"/>
  <c r="R669" i="3"/>
  <c r="P669" i="3"/>
  <c r="BK669" i="3"/>
  <c r="J669" i="3"/>
  <c r="BE669" i="3" s="1"/>
  <c r="BI665" i="3"/>
  <c r="BH665" i="3"/>
  <c r="BG665" i="3"/>
  <c r="BF665" i="3"/>
  <c r="BE665" i="3"/>
  <c r="T665" i="3"/>
  <c r="R665" i="3"/>
  <c r="P665" i="3"/>
  <c r="BK665" i="3"/>
  <c r="J665" i="3"/>
  <c r="BI661" i="3"/>
  <c r="BH661" i="3"/>
  <c r="BG661" i="3"/>
  <c r="BF661" i="3"/>
  <c r="T661" i="3"/>
  <c r="R661" i="3"/>
  <c r="P661" i="3"/>
  <c r="BK661" i="3"/>
  <c r="J661" i="3"/>
  <c r="BE661" i="3" s="1"/>
  <c r="BI652" i="3"/>
  <c r="BH652" i="3"/>
  <c r="BG652" i="3"/>
  <c r="BF652" i="3"/>
  <c r="BE652" i="3"/>
  <c r="T652" i="3"/>
  <c r="R652" i="3"/>
  <c r="P652" i="3"/>
  <c r="BK652" i="3"/>
  <c r="J652" i="3"/>
  <c r="BI648" i="3"/>
  <c r="BH648" i="3"/>
  <c r="BG648" i="3"/>
  <c r="BF648" i="3"/>
  <c r="T648" i="3"/>
  <c r="R648" i="3"/>
  <c r="P648" i="3"/>
  <c r="BK648" i="3"/>
  <c r="J648" i="3"/>
  <c r="BE648" i="3" s="1"/>
  <c r="BI643" i="3"/>
  <c r="BH643" i="3"/>
  <c r="BG643" i="3"/>
  <c r="BF643" i="3"/>
  <c r="BE643" i="3"/>
  <c r="T643" i="3"/>
  <c r="R643" i="3"/>
  <c r="P643" i="3"/>
  <c r="BK643" i="3"/>
  <c r="J643" i="3"/>
  <c r="BI639" i="3"/>
  <c r="BH639" i="3"/>
  <c r="BG639" i="3"/>
  <c r="BF639" i="3"/>
  <c r="T639" i="3"/>
  <c r="R639" i="3"/>
  <c r="P639" i="3"/>
  <c r="BK639" i="3"/>
  <c r="J639" i="3"/>
  <c r="BE639" i="3" s="1"/>
  <c r="BI634" i="3"/>
  <c r="BH634" i="3"/>
  <c r="BG634" i="3"/>
  <c r="BF634" i="3"/>
  <c r="BE634" i="3"/>
  <c r="T634" i="3"/>
  <c r="R634" i="3"/>
  <c r="P634" i="3"/>
  <c r="BK634" i="3"/>
  <c r="J634" i="3"/>
  <c r="BI629" i="3"/>
  <c r="BH629" i="3"/>
  <c r="BG629" i="3"/>
  <c r="BF629" i="3"/>
  <c r="T629" i="3"/>
  <c r="T628" i="3" s="1"/>
  <c r="R629" i="3"/>
  <c r="R628" i="3" s="1"/>
  <c r="P629" i="3"/>
  <c r="P628" i="3" s="1"/>
  <c r="BK629" i="3"/>
  <c r="BK628" i="3" s="1"/>
  <c r="J628" i="3" s="1"/>
  <c r="J73" i="3" s="1"/>
  <c r="J629" i="3"/>
  <c r="BE629" i="3" s="1"/>
  <c r="BI625" i="3"/>
  <c r="BH625" i="3"/>
  <c r="BG625" i="3"/>
  <c r="BF625" i="3"/>
  <c r="T625" i="3"/>
  <c r="R625" i="3"/>
  <c r="P625" i="3"/>
  <c r="BK625" i="3"/>
  <c r="J625" i="3"/>
  <c r="BE625" i="3" s="1"/>
  <c r="BI622" i="3"/>
  <c r="BH622" i="3"/>
  <c r="BG622" i="3"/>
  <c r="BF622" i="3"/>
  <c r="BE622" i="3"/>
  <c r="T622" i="3"/>
  <c r="R622" i="3"/>
  <c r="P622" i="3"/>
  <c r="BK622" i="3"/>
  <c r="J622" i="3"/>
  <c r="BI619" i="3"/>
  <c r="BH619" i="3"/>
  <c r="BG619" i="3"/>
  <c r="BF619" i="3"/>
  <c r="T619" i="3"/>
  <c r="R619" i="3"/>
  <c r="P619" i="3"/>
  <c r="BK619" i="3"/>
  <c r="J619" i="3"/>
  <c r="BE619" i="3" s="1"/>
  <c r="BI615" i="3"/>
  <c r="BH615" i="3"/>
  <c r="BG615" i="3"/>
  <c r="BF615" i="3"/>
  <c r="BE615" i="3"/>
  <c r="T615" i="3"/>
  <c r="R615" i="3"/>
  <c r="P615" i="3"/>
  <c r="BK615" i="3"/>
  <c r="J615" i="3"/>
  <c r="BI610" i="3"/>
  <c r="BH610" i="3"/>
  <c r="BG610" i="3"/>
  <c r="BF610" i="3"/>
  <c r="T610" i="3"/>
  <c r="R610" i="3"/>
  <c r="P610" i="3"/>
  <c r="BK610" i="3"/>
  <c r="J610" i="3"/>
  <c r="BE610" i="3" s="1"/>
  <c r="BI606" i="3"/>
  <c r="BH606" i="3"/>
  <c r="BG606" i="3"/>
  <c r="BF606" i="3"/>
  <c r="BE606" i="3"/>
  <c r="T606" i="3"/>
  <c r="R606" i="3"/>
  <c r="P606" i="3"/>
  <c r="BK606" i="3"/>
  <c r="J606" i="3"/>
  <c r="BI601" i="3"/>
  <c r="BH601" i="3"/>
  <c r="BG601" i="3"/>
  <c r="BF601" i="3"/>
  <c r="BE601" i="3"/>
  <c r="T601" i="3"/>
  <c r="R601" i="3"/>
  <c r="P601" i="3"/>
  <c r="BK601" i="3"/>
  <c r="J601" i="3"/>
  <c r="BI597" i="3"/>
  <c r="BH597" i="3"/>
  <c r="BG597" i="3"/>
  <c r="BF597" i="3"/>
  <c r="BE597" i="3"/>
  <c r="T597" i="3"/>
  <c r="R597" i="3"/>
  <c r="P597" i="3"/>
  <c r="BK597" i="3"/>
  <c r="J597" i="3"/>
  <c r="BI593" i="3"/>
  <c r="BH593" i="3"/>
  <c r="BG593" i="3"/>
  <c r="BF593" i="3"/>
  <c r="BE593" i="3"/>
  <c r="T593" i="3"/>
  <c r="R593" i="3"/>
  <c r="P593" i="3"/>
  <c r="BK593" i="3"/>
  <c r="J593" i="3"/>
  <c r="BI589" i="3"/>
  <c r="BH589" i="3"/>
  <c r="BG589" i="3"/>
  <c r="BF589" i="3"/>
  <c r="BE589" i="3"/>
  <c r="T589" i="3"/>
  <c r="R589" i="3"/>
  <c r="P589" i="3"/>
  <c r="BK589" i="3"/>
  <c r="J589" i="3"/>
  <c r="BI584" i="3"/>
  <c r="BH584" i="3"/>
  <c r="BG584" i="3"/>
  <c r="BF584" i="3"/>
  <c r="BE584" i="3"/>
  <c r="T584" i="3"/>
  <c r="R584" i="3"/>
  <c r="P584" i="3"/>
  <c r="BK584" i="3"/>
  <c r="J584" i="3"/>
  <c r="BI578" i="3"/>
  <c r="BH578" i="3"/>
  <c r="BG578" i="3"/>
  <c r="BF578" i="3"/>
  <c r="BE578" i="3"/>
  <c r="T578" i="3"/>
  <c r="T577" i="3" s="1"/>
  <c r="R578" i="3"/>
  <c r="R577" i="3" s="1"/>
  <c r="P578" i="3"/>
  <c r="P577" i="3" s="1"/>
  <c r="BK578" i="3"/>
  <c r="BK577" i="3" s="1"/>
  <c r="J577" i="3" s="1"/>
  <c r="J72" i="3" s="1"/>
  <c r="J578" i="3"/>
  <c r="BI574" i="3"/>
  <c r="BH574" i="3"/>
  <c r="BG574" i="3"/>
  <c r="BF574" i="3"/>
  <c r="T574" i="3"/>
  <c r="R574" i="3"/>
  <c r="P574" i="3"/>
  <c r="BK574" i="3"/>
  <c r="J574" i="3"/>
  <c r="BE574" i="3" s="1"/>
  <c r="BI569" i="3"/>
  <c r="BH569" i="3"/>
  <c r="BG569" i="3"/>
  <c r="BF569" i="3"/>
  <c r="BE569" i="3"/>
  <c r="T569" i="3"/>
  <c r="R569" i="3"/>
  <c r="P569" i="3"/>
  <c r="BK569" i="3"/>
  <c r="J569" i="3"/>
  <c r="BI565" i="3"/>
  <c r="BH565" i="3"/>
  <c r="BG565" i="3"/>
  <c r="BF565" i="3"/>
  <c r="T565" i="3"/>
  <c r="R565" i="3"/>
  <c r="P565" i="3"/>
  <c r="BK565" i="3"/>
  <c r="J565" i="3"/>
  <c r="BE565" i="3" s="1"/>
  <c r="BI560" i="3"/>
  <c r="BH560" i="3"/>
  <c r="BG560" i="3"/>
  <c r="BF560" i="3"/>
  <c r="BE560" i="3"/>
  <c r="T560" i="3"/>
  <c r="R560" i="3"/>
  <c r="P560" i="3"/>
  <c r="BK560" i="3"/>
  <c r="J560" i="3"/>
  <c r="BI555" i="3"/>
  <c r="BH555" i="3"/>
  <c r="BG555" i="3"/>
  <c r="BF555" i="3"/>
  <c r="T555" i="3"/>
  <c r="R555" i="3"/>
  <c r="P555" i="3"/>
  <c r="BK555" i="3"/>
  <c r="J555" i="3"/>
  <c r="BE555" i="3" s="1"/>
  <c r="BI550" i="3"/>
  <c r="BH550" i="3"/>
  <c r="BG550" i="3"/>
  <c r="BF550" i="3"/>
  <c r="BE550" i="3"/>
  <c r="T550" i="3"/>
  <c r="R550" i="3"/>
  <c r="P550" i="3"/>
  <c r="BK550" i="3"/>
  <c r="J550" i="3"/>
  <c r="BI546" i="3"/>
  <c r="BH546" i="3"/>
  <c r="BG546" i="3"/>
  <c r="BF546" i="3"/>
  <c r="T546" i="3"/>
  <c r="R546" i="3"/>
  <c r="P546" i="3"/>
  <c r="BK546" i="3"/>
  <c r="J546" i="3"/>
  <c r="BE546" i="3" s="1"/>
  <c r="BI542" i="3"/>
  <c r="BH542" i="3"/>
  <c r="BG542" i="3"/>
  <c r="BF542" i="3"/>
  <c r="BE542" i="3"/>
  <c r="T542" i="3"/>
  <c r="R542" i="3"/>
  <c r="P542" i="3"/>
  <c r="BK542" i="3"/>
  <c r="J542" i="3"/>
  <c r="BI538" i="3"/>
  <c r="BH538" i="3"/>
  <c r="BG538" i="3"/>
  <c r="BF538" i="3"/>
  <c r="T538" i="3"/>
  <c r="R538" i="3"/>
  <c r="P538" i="3"/>
  <c r="BK538" i="3"/>
  <c r="J538" i="3"/>
  <c r="BE538" i="3" s="1"/>
  <c r="BI533" i="3"/>
  <c r="BH533" i="3"/>
  <c r="BG533" i="3"/>
  <c r="BF533" i="3"/>
  <c r="BE533" i="3"/>
  <c r="T533" i="3"/>
  <c r="R533" i="3"/>
  <c r="P533" i="3"/>
  <c r="BK533" i="3"/>
  <c r="J533" i="3"/>
  <c r="BI529" i="3"/>
  <c r="BH529" i="3"/>
  <c r="BG529" i="3"/>
  <c r="BF529" i="3"/>
  <c r="T529" i="3"/>
  <c r="R529" i="3"/>
  <c r="P529" i="3"/>
  <c r="BK529" i="3"/>
  <c r="J529" i="3"/>
  <c r="BE529" i="3" s="1"/>
  <c r="BI525" i="3"/>
  <c r="BH525" i="3"/>
  <c r="BG525" i="3"/>
  <c r="BF525" i="3"/>
  <c r="BE525" i="3"/>
  <c r="T525" i="3"/>
  <c r="R525" i="3"/>
  <c r="P525" i="3"/>
  <c r="BK525" i="3"/>
  <c r="J525" i="3"/>
  <c r="BI521" i="3"/>
  <c r="BH521" i="3"/>
  <c r="BG521" i="3"/>
  <c r="BF521" i="3"/>
  <c r="T521" i="3"/>
  <c r="R521" i="3"/>
  <c r="P521" i="3"/>
  <c r="BK521" i="3"/>
  <c r="J521" i="3"/>
  <c r="BE521" i="3" s="1"/>
  <c r="BI516" i="3"/>
  <c r="BH516" i="3"/>
  <c r="BG516" i="3"/>
  <c r="BF516" i="3"/>
  <c r="BE516" i="3"/>
  <c r="T516" i="3"/>
  <c r="T515" i="3" s="1"/>
  <c r="T514" i="3" s="1"/>
  <c r="R516" i="3"/>
  <c r="R515" i="3" s="1"/>
  <c r="R514" i="3" s="1"/>
  <c r="P516" i="3"/>
  <c r="P515" i="3" s="1"/>
  <c r="BK516" i="3"/>
  <c r="BK515" i="3" s="1"/>
  <c r="J516" i="3"/>
  <c r="BI512" i="3"/>
  <c r="BH512" i="3"/>
  <c r="BG512" i="3"/>
  <c r="BF512" i="3"/>
  <c r="BE512" i="3"/>
  <c r="T512" i="3"/>
  <c r="R512" i="3"/>
  <c r="P512" i="3"/>
  <c r="BK512" i="3"/>
  <c r="J512" i="3"/>
  <c r="BI508" i="3"/>
  <c r="BH508" i="3"/>
  <c r="BG508" i="3"/>
  <c r="BF508" i="3"/>
  <c r="T508" i="3"/>
  <c r="R508" i="3"/>
  <c r="P508" i="3"/>
  <c r="BK508" i="3"/>
  <c r="J508" i="3"/>
  <c r="BE508" i="3" s="1"/>
  <c r="BI492" i="3"/>
  <c r="BH492" i="3"/>
  <c r="BG492" i="3"/>
  <c r="BF492" i="3"/>
  <c r="BE492" i="3"/>
  <c r="T492" i="3"/>
  <c r="R492" i="3"/>
  <c r="P492" i="3"/>
  <c r="BK492" i="3"/>
  <c r="J492" i="3"/>
  <c r="BI487" i="3"/>
  <c r="BH487" i="3"/>
  <c r="BG487" i="3"/>
  <c r="BF487" i="3"/>
  <c r="T487" i="3"/>
  <c r="R487" i="3"/>
  <c r="P487" i="3"/>
  <c r="BK487" i="3"/>
  <c r="J487" i="3"/>
  <c r="BE487" i="3" s="1"/>
  <c r="BI482" i="3"/>
  <c r="BH482" i="3"/>
  <c r="BG482" i="3"/>
  <c r="BF482" i="3"/>
  <c r="BE482" i="3"/>
  <c r="T482" i="3"/>
  <c r="R482" i="3"/>
  <c r="P482" i="3"/>
  <c r="BK482" i="3"/>
  <c r="J482" i="3"/>
  <c r="BI475" i="3"/>
  <c r="BH475" i="3"/>
  <c r="BG475" i="3"/>
  <c r="BF475" i="3"/>
  <c r="T475" i="3"/>
  <c r="R475" i="3"/>
  <c r="P475" i="3"/>
  <c r="BK475" i="3"/>
  <c r="J475" i="3"/>
  <c r="BE475" i="3" s="1"/>
  <c r="BI471" i="3"/>
  <c r="BH471" i="3"/>
  <c r="BG471" i="3"/>
  <c r="BF471" i="3"/>
  <c r="BE471" i="3"/>
  <c r="T471" i="3"/>
  <c r="R471" i="3"/>
  <c r="P471" i="3"/>
  <c r="BK471" i="3"/>
  <c r="J471" i="3"/>
  <c r="BI466" i="3"/>
  <c r="BH466" i="3"/>
  <c r="BG466" i="3"/>
  <c r="BF466" i="3"/>
  <c r="T466" i="3"/>
  <c r="R466" i="3"/>
  <c r="P466" i="3"/>
  <c r="BK466" i="3"/>
  <c r="J466" i="3"/>
  <c r="BE466" i="3" s="1"/>
  <c r="BI462" i="3"/>
  <c r="BH462" i="3"/>
  <c r="BG462" i="3"/>
  <c r="BF462" i="3"/>
  <c r="BE462" i="3"/>
  <c r="T462" i="3"/>
  <c r="R462" i="3"/>
  <c r="P462" i="3"/>
  <c r="BK462" i="3"/>
  <c r="J462" i="3"/>
  <c r="BI457" i="3"/>
  <c r="BH457" i="3"/>
  <c r="BG457" i="3"/>
  <c r="BF457" i="3"/>
  <c r="T457" i="3"/>
  <c r="R457" i="3"/>
  <c r="P457" i="3"/>
  <c r="BK457" i="3"/>
  <c r="J457" i="3"/>
  <c r="BE457" i="3" s="1"/>
  <c r="BI453" i="3"/>
  <c r="BH453" i="3"/>
  <c r="BG453" i="3"/>
  <c r="BF453" i="3"/>
  <c r="BE453" i="3"/>
  <c r="T453" i="3"/>
  <c r="R453" i="3"/>
  <c r="P453" i="3"/>
  <c r="BK453" i="3"/>
  <c r="J453" i="3"/>
  <c r="BI449" i="3"/>
  <c r="BH449" i="3"/>
  <c r="BG449" i="3"/>
  <c r="BF449" i="3"/>
  <c r="T449" i="3"/>
  <c r="R449" i="3"/>
  <c r="P449" i="3"/>
  <c r="BK449" i="3"/>
  <c r="J449" i="3"/>
  <c r="BE449" i="3" s="1"/>
  <c r="BI442" i="3"/>
  <c r="BH442" i="3"/>
  <c r="BG442" i="3"/>
  <c r="BF442" i="3"/>
  <c r="BE442" i="3"/>
  <c r="T442" i="3"/>
  <c r="R442" i="3"/>
  <c r="P442" i="3"/>
  <c r="BK442" i="3"/>
  <c r="J442" i="3"/>
  <c r="BI438" i="3"/>
  <c r="BH438" i="3"/>
  <c r="BG438" i="3"/>
  <c r="BF438" i="3"/>
  <c r="T438" i="3"/>
  <c r="R438" i="3"/>
  <c r="P438" i="3"/>
  <c r="BK438" i="3"/>
  <c r="J438" i="3"/>
  <c r="BE438" i="3" s="1"/>
  <c r="BI433" i="3"/>
  <c r="BH433" i="3"/>
  <c r="BG433" i="3"/>
  <c r="BF433" i="3"/>
  <c r="BE433" i="3"/>
  <c r="T433" i="3"/>
  <c r="R433" i="3"/>
  <c r="P433" i="3"/>
  <c r="BK433" i="3"/>
  <c r="J433" i="3"/>
  <c r="BI426" i="3"/>
  <c r="BH426" i="3"/>
  <c r="BG426" i="3"/>
  <c r="BF426" i="3"/>
  <c r="T426" i="3"/>
  <c r="R426" i="3"/>
  <c r="P426" i="3"/>
  <c r="BK426" i="3"/>
  <c r="J426" i="3"/>
  <c r="BE426" i="3" s="1"/>
  <c r="BI422" i="3"/>
  <c r="BH422" i="3"/>
  <c r="BG422" i="3"/>
  <c r="BF422" i="3"/>
  <c r="BE422" i="3"/>
  <c r="T422" i="3"/>
  <c r="R422" i="3"/>
  <c r="P422" i="3"/>
  <c r="BK422" i="3"/>
  <c r="J422" i="3"/>
  <c r="BI417" i="3"/>
  <c r="BH417" i="3"/>
  <c r="BG417" i="3"/>
  <c r="BF417" i="3"/>
  <c r="T417" i="3"/>
  <c r="R417" i="3"/>
  <c r="P417" i="3"/>
  <c r="BK417" i="3"/>
  <c r="J417" i="3"/>
  <c r="BE417" i="3" s="1"/>
  <c r="BI412" i="3"/>
  <c r="BH412" i="3"/>
  <c r="BG412" i="3"/>
  <c r="BF412" i="3"/>
  <c r="BE412" i="3"/>
  <c r="T412" i="3"/>
  <c r="R412" i="3"/>
  <c r="P412" i="3"/>
  <c r="BK412" i="3"/>
  <c r="J412" i="3"/>
  <c r="BI407" i="3"/>
  <c r="BH407" i="3"/>
  <c r="BG407" i="3"/>
  <c r="BF407" i="3"/>
  <c r="T407" i="3"/>
  <c r="R407" i="3"/>
  <c r="P407" i="3"/>
  <c r="P406" i="3" s="1"/>
  <c r="BK407" i="3"/>
  <c r="BK406" i="3" s="1"/>
  <c r="J406" i="3" s="1"/>
  <c r="J69" i="3" s="1"/>
  <c r="J407" i="3"/>
  <c r="BE407" i="3" s="1"/>
  <c r="BI403" i="3"/>
  <c r="BH403" i="3"/>
  <c r="BG403" i="3"/>
  <c r="BF403" i="3"/>
  <c r="T403" i="3"/>
  <c r="R403" i="3"/>
  <c r="P403" i="3"/>
  <c r="BK403" i="3"/>
  <c r="J403" i="3"/>
  <c r="BE403" i="3" s="1"/>
  <c r="BI399" i="3"/>
  <c r="BH399" i="3"/>
  <c r="BG399" i="3"/>
  <c r="BF399" i="3"/>
  <c r="BE399" i="3"/>
  <c r="T399" i="3"/>
  <c r="R399" i="3"/>
  <c r="P399" i="3"/>
  <c r="BK399" i="3"/>
  <c r="J399" i="3"/>
  <c r="BI395" i="3"/>
  <c r="BH395" i="3"/>
  <c r="BG395" i="3"/>
  <c r="BF395" i="3"/>
  <c r="T395" i="3"/>
  <c r="R395" i="3"/>
  <c r="P395" i="3"/>
  <c r="BK395" i="3"/>
  <c r="J395" i="3"/>
  <c r="BE395" i="3" s="1"/>
  <c r="BI391" i="3"/>
  <c r="BH391" i="3"/>
  <c r="BG391" i="3"/>
  <c r="BF391" i="3"/>
  <c r="T391" i="3"/>
  <c r="T390" i="3" s="1"/>
  <c r="R391" i="3"/>
  <c r="P391" i="3"/>
  <c r="BK391" i="3"/>
  <c r="BK390" i="3" s="1"/>
  <c r="J390" i="3" s="1"/>
  <c r="J68" i="3" s="1"/>
  <c r="J391" i="3"/>
  <c r="BE391" i="3" s="1"/>
  <c r="BI385" i="3"/>
  <c r="BH385" i="3"/>
  <c r="BG385" i="3"/>
  <c r="BF385" i="3"/>
  <c r="T385" i="3"/>
  <c r="R385" i="3"/>
  <c r="P385" i="3"/>
  <c r="BK385" i="3"/>
  <c r="J385" i="3"/>
  <c r="BE385" i="3" s="1"/>
  <c r="BI380" i="3"/>
  <c r="BH380" i="3"/>
  <c r="BG380" i="3"/>
  <c r="BF380" i="3"/>
  <c r="BE380" i="3"/>
  <c r="T380" i="3"/>
  <c r="R380" i="3"/>
  <c r="P380" i="3"/>
  <c r="BK380" i="3"/>
  <c r="J380" i="3"/>
  <c r="BI372" i="3"/>
  <c r="BH372" i="3"/>
  <c r="BG372" i="3"/>
  <c r="BF372" i="3"/>
  <c r="T372" i="3"/>
  <c r="R372" i="3"/>
  <c r="P372" i="3"/>
  <c r="BK372" i="3"/>
  <c r="J372" i="3"/>
  <c r="BE372" i="3" s="1"/>
  <c r="BI366" i="3"/>
  <c r="BH366" i="3"/>
  <c r="BG366" i="3"/>
  <c r="BF366" i="3"/>
  <c r="BE366" i="3"/>
  <c r="T366" i="3"/>
  <c r="R366" i="3"/>
  <c r="P366" i="3"/>
  <c r="BK366" i="3"/>
  <c r="J366" i="3"/>
  <c r="BI360" i="3"/>
  <c r="BH360" i="3"/>
  <c r="BG360" i="3"/>
  <c r="BF360" i="3"/>
  <c r="BE360" i="3"/>
  <c r="T360" i="3"/>
  <c r="R360" i="3"/>
  <c r="P360" i="3"/>
  <c r="BK360" i="3"/>
  <c r="J360" i="3"/>
  <c r="BI354" i="3"/>
  <c r="BH354" i="3"/>
  <c r="BG354" i="3"/>
  <c r="BF354" i="3"/>
  <c r="BE354" i="3"/>
  <c r="T354" i="3"/>
  <c r="R354" i="3"/>
  <c r="P354" i="3"/>
  <c r="BK354" i="3"/>
  <c r="J354" i="3"/>
  <c r="BI350" i="3"/>
  <c r="BH350" i="3"/>
  <c r="BG350" i="3"/>
  <c r="BF350" i="3"/>
  <c r="BE350" i="3"/>
  <c r="T350" i="3"/>
  <c r="R350" i="3"/>
  <c r="P350" i="3"/>
  <c r="BK350" i="3"/>
  <c r="J350" i="3"/>
  <c r="BI346" i="3"/>
  <c r="BH346" i="3"/>
  <c r="BG346" i="3"/>
  <c r="BF346" i="3"/>
  <c r="BE346" i="3"/>
  <c r="T346" i="3"/>
  <c r="R346" i="3"/>
  <c r="P346" i="3"/>
  <c r="BK346" i="3"/>
  <c r="J346" i="3"/>
  <c r="BI342" i="3"/>
  <c r="BH342" i="3"/>
  <c r="BG342" i="3"/>
  <c r="BF342" i="3"/>
  <c r="BE342" i="3"/>
  <c r="T342" i="3"/>
  <c r="R342" i="3"/>
  <c r="P342" i="3"/>
  <c r="BK342" i="3"/>
  <c r="J342" i="3"/>
  <c r="BI338" i="3"/>
  <c r="BH338" i="3"/>
  <c r="BG338" i="3"/>
  <c r="BF338" i="3"/>
  <c r="BE338" i="3"/>
  <c r="T338" i="3"/>
  <c r="R338" i="3"/>
  <c r="P338" i="3"/>
  <c r="BK338" i="3"/>
  <c r="J338" i="3"/>
  <c r="BI332" i="3"/>
  <c r="BH332" i="3"/>
  <c r="BG332" i="3"/>
  <c r="BF332" i="3"/>
  <c r="BE332" i="3"/>
  <c r="T332" i="3"/>
  <c r="T331" i="3" s="1"/>
  <c r="R332" i="3"/>
  <c r="P332" i="3"/>
  <c r="BK332" i="3"/>
  <c r="BK331" i="3" s="1"/>
  <c r="J332" i="3"/>
  <c r="BI326" i="3"/>
  <c r="BH326" i="3"/>
  <c r="BG326" i="3"/>
  <c r="BF326" i="3"/>
  <c r="BE326" i="3"/>
  <c r="T326" i="3"/>
  <c r="T325" i="3" s="1"/>
  <c r="R326" i="3"/>
  <c r="R325" i="3" s="1"/>
  <c r="P326" i="3"/>
  <c r="P325" i="3" s="1"/>
  <c r="BK326" i="3"/>
  <c r="BK325" i="3" s="1"/>
  <c r="J325" i="3" s="1"/>
  <c r="J65" i="3" s="1"/>
  <c r="J326" i="3"/>
  <c r="BI323" i="3"/>
  <c r="BH323" i="3"/>
  <c r="BG323" i="3"/>
  <c r="BF323" i="3"/>
  <c r="T323" i="3"/>
  <c r="R323" i="3"/>
  <c r="P323" i="3"/>
  <c r="BK323" i="3"/>
  <c r="J323" i="3"/>
  <c r="BE323" i="3" s="1"/>
  <c r="BI317" i="3"/>
  <c r="BH317" i="3"/>
  <c r="BG317" i="3"/>
  <c r="BF317" i="3"/>
  <c r="BE317" i="3"/>
  <c r="T317" i="3"/>
  <c r="R317" i="3"/>
  <c r="P317" i="3"/>
  <c r="BK317" i="3"/>
  <c r="J317" i="3"/>
  <c r="BI311" i="3"/>
  <c r="BH311" i="3"/>
  <c r="BG311" i="3"/>
  <c r="BF311" i="3"/>
  <c r="T311" i="3"/>
  <c r="R311" i="3"/>
  <c r="P311" i="3"/>
  <c r="BK311" i="3"/>
  <c r="J311" i="3"/>
  <c r="BE311" i="3" s="1"/>
  <c r="BI305" i="3"/>
  <c r="BH305" i="3"/>
  <c r="BG305" i="3"/>
  <c r="BF305" i="3"/>
  <c r="BE305" i="3"/>
  <c r="T305" i="3"/>
  <c r="R305" i="3"/>
  <c r="P305" i="3"/>
  <c r="BK305" i="3"/>
  <c r="J305" i="3"/>
  <c r="BI299" i="3"/>
  <c r="BH299" i="3"/>
  <c r="BG299" i="3"/>
  <c r="BF299" i="3"/>
  <c r="T299" i="3"/>
  <c r="R299" i="3"/>
  <c r="P299" i="3"/>
  <c r="BK299" i="3"/>
  <c r="J299" i="3"/>
  <c r="BE299" i="3" s="1"/>
  <c r="BI294" i="3"/>
  <c r="BH294" i="3"/>
  <c r="BG294" i="3"/>
  <c r="BF294" i="3"/>
  <c r="BE294" i="3"/>
  <c r="T294" i="3"/>
  <c r="R294" i="3"/>
  <c r="P294" i="3"/>
  <c r="BK294" i="3"/>
  <c r="J294" i="3"/>
  <c r="BI288" i="3"/>
  <c r="BH288" i="3"/>
  <c r="BG288" i="3"/>
  <c r="BF288" i="3"/>
  <c r="T288" i="3"/>
  <c r="R288" i="3"/>
  <c r="P288" i="3"/>
  <c r="BK288" i="3"/>
  <c r="J288" i="3"/>
  <c r="BE288" i="3" s="1"/>
  <c r="BI283" i="3"/>
  <c r="BH283" i="3"/>
  <c r="BG283" i="3"/>
  <c r="BF283" i="3"/>
  <c r="BE283" i="3"/>
  <c r="T283" i="3"/>
  <c r="R283" i="3"/>
  <c r="P283" i="3"/>
  <c r="BK283" i="3"/>
  <c r="J283" i="3"/>
  <c r="BI277" i="3"/>
  <c r="BH277" i="3"/>
  <c r="BG277" i="3"/>
  <c r="BF277" i="3"/>
  <c r="T277" i="3"/>
  <c r="R277" i="3"/>
  <c r="P277" i="3"/>
  <c r="BK277" i="3"/>
  <c r="J277" i="3"/>
  <c r="BE277" i="3" s="1"/>
  <c r="BI272" i="3"/>
  <c r="BH272" i="3"/>
  <c r="BG272" i="3"/>
  <c r="BF272" i="3"/>
  <c r="BE272" i="3"/>
  <c r="T272" i="3"/>
  <c r="R272" i="3"/>
  <c r="P272" i="3"/>
  <c r="BK272" i="3"/>
  <c r="J272" i="3"/>
  <c r="BI266" i="3"/>
  <c r="BH266" i="3"/>
  <c r="BG266" i="3"/>
  <c r="BF266" i="3"/>
  <c r="T266" i="3"/>
  <c r="R266" i="3"/>
  <c r="P266" i="3"/>
  <c r="BK266" i="3"/>
  <c r="J266" i="3"/>
  <c r="BE266" i="3" s="1"/>
  <c r="BI260" i="3"/>
  <c r="BH260" i="3"/>
  <c r="BG260" i="3"/>
  <c r="BF260" i="3"/>
  <c r="BE260" i="3"/>
  <c r="T260" i="3"/>
  <c r="R260" i="3"/>
  <c r="P260" i="3"/>
  <c r="BK260" i="3"/>
  <c r="J260" i="3"/>
  <c r="BI255" i="3"/>
  <c r="BH255" i="3"/>
  <c r="BG255" i="3"/>
  <c r="BF255" i="3"/>
  <c r="T255" i="3"/>
  <c r="R255" i="3"/>
  <c r="P255" i="3"/>
  <c r="BK255" i="3"/>
  <c r="J255" i="3"/>
  <c r="BE255" i="3" s="1"/>
  <c r="BI250" i="3"/>
  <c r="BH250" i="3"/>
  <c r="BG250" i="3"/>
  <c r="BF250" i="3"/>
  <c r="BE250" i="3"/>
  <c r="T250" i="3"/>
  <c r="R250" i="3"/>
  <c r="P250" i="3"/>
  <c r="BK250" i="3"/>
  <c r="J250" i="3"/>
  <c r="BI244" i="3"/>
  <c r="BH244" i="3"/>
  <c r="BG244" i="3"/>
  <c r="BF244" i="3"/>
  <c r="T244" i="3"/>
  <c r="R244" i="3"/>
  <c r="P244" i="3"/>
  <c r="BK244" i="3"/>
  <c r="J244" i="3"/>
  <c r="BE244" i="3" s="1"/>
  <c r="BI237" i="3"/>
  <c r="BH237" i="3"/>
  <c r="BG237" i="3"/>
  <c r="BF237" i="3"/>
  <c r="BE237" i="3"/>
  <c r="T237" i="3"/>
  <c r="R237" i="3"/>
  <c r="P237" i="3"/>
  <c r="BK237" i="3"/>
  <c r="J237" i="3"/>
  <c r="BI230" i="3"/>
  <c r="BH230" i="3"/>
  <c r="BG230" i="3"/>
  <c r="BF230" i="3"/>
  <c r="T230" i="3"/>
  <c r="R230" i="3"/>
  <c r="P230" i="3"/>
  <c r="BK230" i="3"/>
  <c r="J230" i="3"/>
  <c r="BE230" i="3" s="1"/>
  <c r="BI224" i="3"/>
  <c r="BH224" i="3"/>
  <c r="BG224" i="3"/>
  <c r="BF224" i="3"/>
  <c r="BE224" i="3"/>
  <c r="T224" i="3"/>
  <c r="R224" i="3"/>
  <c r="P224" i="3"/>
  <c r="P223" i="3" s="1"/>
  <c r="P222" i="3" s="1"/>
  <c r="BK224" i="3"/>
  <c r="BK223" i="3" s="1"/>
  <c r="J224" i="3"/>
  <c r="BI217" i="3"/>
  <c r="BH217" i="3"/>
  <c r="BG217" i="3"/>
  <c r="BF217" i="3"/>
  <c r="BE217" i="3"/>
  <c r="T217" i="3"/>
  <c r="R217" i="3"/>
  <c r="P217" i="3"/>
  <c r="BK217" i="3"/>
  <c r="J217" i="3"/>
  <c r="BI208" i="3"/>
  <c r="BH208" i="3"/>
  <c r="BG208" i="3"/>
  <c r="BF208" i="3"/>
  <c r="T208" i="3"/>
  <c r="R208" i="3"/>
  <c r="P208" i="3"/>
  <c r="BK208" i="3"/>
  <c r="J208" i="3"/>
  <c r="BE208" i="3" s="1"/>
  <c r="BI199" i="3"/>
  <c r="BH199" i="3"/>
  <c r="BG199" i="3"/>
  <c r="BF199" i="3"/>
  <c r="BE199" i="3"/>
  <c r="T199" i="3"/>
  <c r="R199" i="3"/>
  <c r="P199" i="3"/>
  <c r="BK199" i="3"/>
  <c r="J199" i="3"/>
  <c r="BI195" i="3"/>
  <c r="BH195" i="3"/>
  <c r="BG195" i="3"/>
  <c r="BF195" i="3"/>
  <c r="T195" i="3"/>
  <c r="R195" i="3"/>
  <c r="P195" i="3"/>
  <c r="BK195" i="3"/>
  <c r="J195" i="3"/>
  <c r="BE195" i="3" s="1"/>
  <c r="BI190" i="3"/>
  <c r="BH190" i="3"/>
  <c r="BG190" i="3"/>
  <c r="BF190" i="3"/>
  <c r="BE190" i="3"/>
  <c r="T190" i="3"/>
  <c r="R190" i="3"/>
  <c r="P190" i="3"/>
  <c r="BK190" i="3"/>
  <c r="J190" i="3"/>
  <c r="BI181" i="3"/>
  <c r="BH181" i="3"/>
  <c r="BG181" i="3"/>
  <c r="BF181" i="3"/>
  <c r="T181" i="3"/>
  <c r="R181" i="3"/>
  <c r="P181" i="3"/>
  <c r="BK181" i="3"/>
  <c r="J181" i="3"/>
  <c r="BE181" i="3" s="1"/>
  <c r="BI170" i="3"/>
  <c r="BH170" i="3"/>
  <c r="BG170" i="3"/>
  <c r="BF170" i="3"/>
  <c r="BE170" i="3"/>
  <c r="T170" i="3"/>
  <c r="R170" i="3"/>
  <c r="P170" i="3"/>
  <c r="BK170" i="3"/>
  <c r="J170" i="3"/>
  <c r="BI158" i="3"/>
  <c r="BH158" i="3"/>
  <c r="BG158" i="3"/>
  <c r="BF158" i="3"/>
  <c r="T158" i="3"/>
  <c r="R158" i="3"/>
  <c r="P158" i="3"/>
  <c r="BK158" i="3"/>
  <c r="J158" i="3"/>
  <c r="BE158" i="3" s="1"/>
  <c r="BI145" i="3"/>
  <c r="BH145" i="3"/>
  <c r="BG145" i="3"/>
  <c r="BF145" i="3"/>
  <c r="BE145" i="3"/>
  <c r="T145" i="3"/>
  <c r="R145" i="3"/>
  <c r="P145" i="3"/>
  <c r="BK145" i="3"/>
  <c r="J145" i="3"/>
  <c r="BI135" i="3"/>
  <c r="BH135" i="3"/>
  <c r="BG135" i="3"/>
  <c r="BF135" i="3"/>
  <c r="T135" i="3"/>
  <c r="R135" i="3"/>
  <c r="P135" i="3"/>
  <c r="BK135" i="3"/>
  <c r="J135" i="3"/>
  <c r="BE135" i="3" s="1"/>
  <c r="BI126" i="3"/>
  <c r="BH126" i="3"/>
  <c r="BG126" i="3"/>
  <c r="BF126" i="3"/>
  <c r="BE126" i="3"/>
  <c r="T126" i="3"/>
  <c r="R126" i="3"/>
  <c r="P126" i="3"/>
  <c r="BK126" i="3"/>
  <c r="J126" i="3"/>
  <c r="BI121" i="3"/>
  <c r="BH121" i="3"/>
  <c r="BG121" i="3"/>
  <c r="BF121" i="3"/>
  <c r="T121" i="3"/>
  <c r="R121" i="3"/>
  <c r="P121" i="3"/>
  <c r="BK121" i="3"/>
  <c r="J121" i="3"/>
  <c r="BE121" i="3" s="1"/>
  <c r="BI116" i="3"/>
  <c r="BH116" i="3"/>
  <c r="BG116" i="3"/>
  <c r="BF116" i="3"/>
  <c r="BE116" i="3"/>
  <c r="T116" i="3"/>
  <c r="R116" i="3"/>
  <c r="P116" i="3"/>
  <c r="BK116" i="3"/>
  <c r="J116" i="3"/>
  <c r="BI111" i="3"/>
  <c r="BH111" i="3"/>
  <c r="BG111" i="3"/>
  <c r="BF111" i="3"/>
  <c r="T111" i="3"/>
  <c r="R111" i="3"/>
  <c r="P111" i="3"/>
  <c r="BK111" i="3"/>
  <c r="J111" i="3"/>
  <c r="BE111" i="3" s="1"/>
  <c r="BI105" i="3"/>
  <c r="BH105" i="3"/>
  <c r="BG105" i="3"/>
  <c r="BF105" i="3"/>
  <c r="BE105" i="3"/>
  <c r="T105" i="3"/>
  <c r="R105" i="3"/>
  <c r="P105" i="3"/>
  <c r="BK105" i="3"/>
  <c r="J105" i="3"/>
  <c r="BI100" i="3"/>
  <c r="BH100" i="3"/>
  <c r="F35" i="3" s="1"/>
  <c r="BC55" i="1" s="1"/>
  <c r="BG100" i="3"/>
  <c r="F34" i="3" s="1"/>
  <c r="BB55" i="1" s="1"/>
  <c r="BF100" i="3"/>
  <c r="T100" i="3"/>
  <c r="T99" i="3" s="1"/>
  <c r="R100" i="3"/>
  <c r="R99" i="3" s="1"/>
  <c r="P100" i="3"/>
  <c r="BK100" i="3"/>
  <c r="J100" i="3"/>
  <c r="BE100" i="3" s="1"/>
  <c r="J93" i="3"/>
  <c r="F93" i="3"/>
  <c r="F91" i="3"/>
  <c r="E89" i="3"/>
  <c r="E85" i="3"/>
  <c r="J55" i="3"/>
  <c r="F55" i="3"/>
  <c r="F53" i="3"/>
  <c r="E51" i="3"/>
  <c r="E47" i="3"/>
  <c r="J20" i="3"/>
  <c r="E20" i="3"/>
  <c r="F94" i="3" s="1"/>
  <c r="J19" i="3"/>
  <c r="J14" i="3"/>
  <c r="J53" i="3" s="1"/>
  <c r="E7" i="3"/>
  <c r="AY53" i="1"/>
  <c r="AX53" i="1"/>
  <c r="BI802" i="2"/>
  <c r="BH802" i="2"/>
  <c r="BG802" i="2"/>
  <c r="BF802" i="2"/>
  <c r="T802" i="2"/>
  <c r="R802" i="2"/>
  <c r="P802" i="2"/>
  <c r="BK802" i="2"/>
  <c r="J802" i="2"/>
  <c r="BE802" i="2" s="1"/>
  <c r="BI799" i="2"/>
  <c r="BH799" i="2"/>
  <c r="BG799" i="2"/>
  <c r="BF799" i="2"/>
  <c r="BE799" i="2"/>
  <c r="T799" i="2"/>
  <c r="R799" i="2"/>
  <c r="P799" i="2"/>
  <c r="BK799" i="2"/>
  <c r="J799" i="2"/>
  <c r="BI791" i="2"/>
  <c r="BH791" i="2"/>
  <c r="BG791" i="2"/>
  <c r="BF791" i="2"/>
  <c r="T791" i="2"/>
  <c r="R791" i="2"/>
  <c r="P791" i="2"/>
  <c r="BK791" i="2"/>
  <c r="J791" i="2"/>
  <c r="BE791" i="2" s="1"/>
  <c r="BI784" i="2"/>
  <c r="BH784" i="2"/>
  <c r="BG784" i="2"/>
  <c r="BF784" i="2"/>
  <c r="BE784" i="2"/>
  <c r="T784" i="2"/>
  <c r="R784" i="2"/>
  <c r="P784" i="2"/>
  <c r="BK784" i="2"/>
  <c r="J784" i="2"/>
  <c r="BI777" i="2"/>
  <c r="BH777" i="2"/>
  <c r="BG777" i="2"/>
  <c r="BF777" i="2"/>
  <c r="T777" i="2"/>
  <c r="R777" i="2"/>
  <c r="P777" i="2"/>
  <c r="BK777" i="2"/>
  <c r="J777" i="2"/>
  <c r="BE777" i="2" s="1"/>
  <c r="BI770" i="2"/>
  <c r="BH770" i="2"/>
  <c r="BG770" i="2"/>
  <c r="BF770" i="2"/>
  <c r="BE770" i="2"/>
  <c r="T770" i="2"/>
  <c r="R770" i="2"/>
  <c r="P770" i="2"/>
  <c r="BK770" i="2"/>
  <c r="J770" i="2"/>
  <c r="BI764" i="2"/>
  <c r="BH764" i="2"/>
  <c r="BG764" i="2"/>
  <c r="BF764" i="2"/>
  <c r="T764" i="2"/>
  <c r="R764" i="2"/>
  <c r="R756" i="2" s="1"/>
  <c r="P764" i="2"/>
  <c r="BK764" i="2"/>
  <c r="J764" i="2"/>
  <c r="BE764" i="2" s="1"/>
  <c r="BI757" i="2"/>
  <c r="BH757" i="2"/>
  <c r="BG757" i="2"/>
  <c r="BF757" i="2"/>
  <c r="BE757" i="2"/>
  <c r="T757" i="2"/>
  <c r="T756" i="2" s="1"/>
  <c r="R757" i="2"/>
  <c r="P757" i="2"/>
  <c r="P756" i="2" s="1"/>
  <c r="BK757" i="2"/>
  <c r="BK756" i="2" s="1"/>
  <c r="J756" i="2" s="1"/>
  <c r="J71" i="2" s="1"/>
  <c r="J757" i="2"/>
  <c r="BI743" i="2"/>
  <c r="BH743" i="2"/>
  <c r="BG743" i="2"/>
  <c r="BF743" i="2"/>
  <c r="T743" i="2"/>
  <c r="R743" i="2"/>
  <c r="P743" i="2"/>
  <c r="BK743" i="2"/>
  <c r="J743" i="2"/>
  <c r="BE743" i="2" s="1"/>
  <c r="BI721" i="2"/>
  <c r="BH721" i="2"/>
  <c r="BG721" i="2"/>
  <c r="BF721" i="2"/>
  <c r="T721" i="2"/>
  <c r="R721" i="2"/>
  <c r="P721" i="2"/>
  <c r="BK721" i="2"/>
  <c r="J721" i="2"/>
  <c r="BE721" i="2" s="1"/>
  <c r="BI704" i="2"/>
  <c r="BH704" i="2"/>
  <c r="BG704" i="2"/>
  <c r="BF704" i="2"/>
  <c r="T704" i="2"/>
  <c r="R704" i="2"/>
  <c r="P704" i="2"/>
  <c r="BK704" i="2"/>
  <c r="J704" i="2"/>
  <c r="BE704" i="2" s="1"/>
  <c r="BI687" i="2"/>
  <c r="BH687" i="2"/>
  <c r="BG687" i="2"/>
  <c r="BF687" i="2"/>
  <c r="T687" i="2"/>
  <c r="R687" i="2"/>
  <c r="P687" i="2"/>
  <c r="BK687" i="2"/>
  <c r="J687" i="2"/>
  <c r="BE687" i="2" s="1"/>
  <c r="BI683" i="2"/>
  <c r="BH683" i="2"/>
  <c r="BG683" i="2"/>
  <c r="BF683" i="2"/>
  <c r="T683" i="2"/>
  <c r="R683" i="2"/>
  <c r="P683" i="2"/>
  <c r="BK683" i="2"/>
  <c r="J683" i="2"/>
  <c r="BE683" i="2" s="1"/>
  <c r="BI677" i="2"/>
  <c r="BH677" i="2"/>
  <c r="BG677" i="2"/>
  <c r="BF677" i="2"/>
  <c r="T677" i="2"/>
  <c r="R677" i="2"/>
  <c r="P677" i="2"/>
  <c r="BK677" i="2"/>
  <c r="J677" i="2"/>
  <c r="BE677" i="2" s="1"/>
  <c r="BI673" i="2"/>
  <c r="BH673" i="2"/>
  <c r="BG673" i="2"/>
  <c r="BF673" i="2"/>
  <c r="T673" i="2"/>
  <c r="R673" i="2"/>
  <c r="P673" i="2"/>
  <c r="BK673" i="2"/>
  <c r="J673" i="2"/>
  <c r="BE673" i="2" s="1"/>
  <c r="BI666" i="2"/>
  <c r="BH666" i="2"/>
  <c r="BG666" i="2"/>
  <c r="BF666" i="2"/>
  <c r="T666" i="2"/>
  <c r="R666" i="2"/>
  <c r="P666" i="2"/>
  <c r="BK666" i="2"/>
  <c r="J666" i="2"/>
  <c r="BE666" i="2" s="1"/>
  <c r="BI661" i="2"/>
  <c r="BH661" i="2"/>
  <c r="BG661" i="2"/>
  <c r="BF661" i="2"/>
  <c r="T661" i="2"/>
  <c r="R661" i="2"/>
  <c r="P661" i="2"/>
  <c r="BK661" i="2"/>
  <c r="J661" i="2"/>
  <c r="BE661" i="2" s="1"/>
  <c r="BI656" i="2"/>
  <c r="BH656" i="2"/>
  <c r="BG656" i="2"/>
  <c r="BF656" i="2"/>
  <c r="BE656" i="2"/>
  <c r="T656" i="2"/>
  <c r="R656" i="2"/>
  <c r="P656" i="2"/>
  <c r="BK656" i="2"/>
  <c r="J656" i="2"/>
  <c r="BI651" i="2"/>
  <c r="BH651" i="2"/>
  <c r="BG651" i="2"/>
  <c r="BF651" i="2"/>
  <c r="T651" i="2"/>
  <c r="R651" i="2"/>
  <c r="P651" i="2"/>
  <c r="BK651" i="2"/>
  <c r="J651" i="2"/>
  <c r="BE651" i="2" s="1"/>
  <c r="BI646" i="2"/>
  <c r="BH646" i="2"/>
  <c r="BG646" i="2"/>
  <c r="BF646" i="2"/>
  <c r="BE646" i="2"/>
  <c r="T646" i="2"/>
  <c r="R646" i="2"/>
  <c r="P646" i="2"/>
  <c r="BK646" i="2"/>
  <c r="J646" i="2"/>
  <c r="BI642" i="2"/>
  <c r="BH642" i="2"/>
  <c r="BG642" i="2"/>
  <c r="BF642" i="2"/>
  <c r="T642" i="2"/>
  <c r="R642" i="2"/>
  <c r="P642" i="2"/>
  <c r="BK642" i="2"/>
  <c r="J642" i="2"/>
  <c r="BE642" i="2" s="1"/>
  <c r="BI638" i="2"/>
  <c r="BH638" i="2"/>
  <c r="BG638" i="2"/>
  <c r="BF638" i="2"/>
  <c r="BE638" i="2"/>
  <c r="T638" i="2"/>
  <c r="R638" i="2"/>
  <c r="P638" i="2"/>
  <c r="BK638" i="2"/>
  <c r="J638" i="2"/>
  <c r="BI631" i="2"/>
  <c r="BH631" i="2"/>
  <c r="BG631" i="2"/>
  <c r="BF631" i="2"/>
  <c r="T631" i="2"/>
  <c r="R631" i="2"/>
  <c r="P631" i="2"/>
  <c r="BK631" i="2"/>
  <c r="J631" i="2"/>
  <c r="BE631" i="2" s="1"/>
  <c r="BI625" i="2"/>
  <c r="BH625" i="2"/>
  <c r="BG625" i="2"/>
  <c r="BF625" i="2"/>
  <c r="BE625" i="2"/>
  <c r="T625" i="2"/>
  <c r="R625" i="2"/>
  <c r="P625" i="2"/>
  <c r="BK625" i="2"/>
  <c r="J625" i="2"/>
  <c r="BI620" i="2"/>
  <c r="BH620" i="2"/>
  <c r="BG620" i="2"/>
  <c r="BF620" i="2"/>
  <c r="T620" i="2"/>
  <c r="R620" i="2"/>
  <c r="P620" i="2"/>
  <c r="BK620" i="2"/>
  <c r="J620" i="2"/>
  <c r="BE620" i="2" s="1"/>
  <c r="BI615" i="2"/>
  <c r="BH615" i="2"/>
  <c r="BG615" i="2"/>
  <c r="BF615" i="2"/>
  <c r="BE615" i="2"/>
  <c r="T615" i="2"/>
  <c r="R615" i="2"/>
  <c r="P615" i="2"/>
  <c r="BK615" i="2"/>
  <c r="J615" i="2"/>
  <c r="BI602" i="2"/>
  <c r="BH602" i="2"/>
  <c r="BG602" i="2"/>
  <c r="BF602" i="2"/>
  <c r="T602" i="2"/>
  <c r="R602" i="2"/>
  <c r="P602" i="2"/>
  <c r="BK602" i="2"/>
  <c r="J602" i="2"/>
  <c r="BE602" i="2" s="1"/>
  <c r="BI591" i="2"/>
  <c r="BH591" i="2"/>
  <c r="BG591" i="2"/>
  <c r="BF591" i="2"/>
  <c r="BE591" i="2"/>
  <c r="T591" i="2"/>
  <c r="R591" i="2"/>
  <c r="P591" i="2"/>
  <c r="BK591" i="2"/>
  <c r="J591" i="2"/>
  <c r="BI580" i="2"/>
  <c r="BH580" i="2"/>
  <c r="BG580" i="2"/>
  <c r="BF580" i="2"/>
  <c r="T580" i="2"/>
  <c r="R580" i="2"/>
  <c r="P580" i="2"/>
  <c r="BK580" i="2"/>
  <c r="J580" i="2"/>
  <c r="BE580" i="2" s="1"/>
  <c r="BI576" i="2"/>
  <c r="BH576" i="2"/>
  <c r="BG576" i="2"/>
  <c r="BF576" i="2"/>
  <c r="BE576" i="2"/>
  <c r="T576" i="2"/>
  <c r="R576" i="2"/>
  <c r="P576" i="2"/>
  <c r="BK576" i="2"/>
  <c r="J576" i="2"/>
  <c r="BI572" i="2"/>
  <c r="BH572" i="2"/>
  <c r="BG572" i="2"/>
  <c r="BF572" i="2"/>
  <c r="T572" i="2"/>
  <c r="R572" i="2"/>
  <c r="P572" i="2"/>
  <c r="BK572" i="2"/>
  <c r="J572" i="2"/>
  <c r="BE572" i="2" s="1"/>
  <c r="BI565" i="2"/>
  <c r="BH565" i="2"/>
  <c r="BG565" i="2"/>
  <c r="BF565" i="2"/>
  <c r="BE565" i="2"/>
  <c r="T565" i="2"/>
  <c r="R565" i="2"/>
  <c r="P565" i="2"/>
  <c r="BK565" i="2"/>
  <c r="J565" i="2"/>
  <c r="BI558" i="2"/>
  <c r="BH558" i="2"/>
  <c r="BG558" i="2"/>
  <c r="BF558" i="2"/>
  <c r="BE558" i="2"/>
  <c r="T558" i="2"/>
  <c r="R558" i="2"/>
  <c r="P558" i="2"/>
  <c r="BK558" i="2"/>
  <c r="J558" i="2"/>
  <c r="BI553" i="2"/>
  <c r="BH553" i="2"/>
  <c r="BG553" i="2"/>
  <c r="BF553" i="2"/>
  <c r="BE553" i="2"/>
  <c r="T553" i="2"/>
  <c r="R553" i="2"/>
  <c r="P553" i="2"/>
  <c r="BK553" i="2"/>
  <c r="J553" i="2"/>
  <c r="BI548" i="2"/>
  <c r="BH548" i="2"/>
  <c r="BG548" i="2"/>
  <c r="BF548" i="2"/>
  <c r="BE548" i="2"/>
  <c r="T548" i="2"/>
  <c r="R548" i="2"/>
  <c r="P548" i="2"/>
  <c r="BK548" i="2"/>
  <c r="J548" i="2"/>
  <c r="BI543" i="2"/>
  <c r="BH543" i="2"/>
  <c r="BG543" i="2"/>
  <c r="BF543" i="2"/>
  <c r="BE543" i="2"/>
  <c r="T543" i="2"/>
  <c r="T542" i="2" s="1"/>
  <c r="R543" i="2"/>
  <c r="R542" i="2" s="1"/>
  <c r="P543" i="2"/>
  <c r="P542" i="2" s="1"/>
  <c r="BK543" i="2"/>
  <c r="BK542" i="2" s="1"/>
  <c r="J542" i="2" s="1"/>
  <c r="J70" i="2" s="1"/>
  <c r="J543" i="2"/>
  <c r="BI535" i="2"/>
  <c r="BH535" i="2"/>
  <c r="BG535" i="2"/>
  <c r="BF535" i="2"/>
  <c r="BE535" i="2"/>
  <c r="T535" i="2"/>
  <c r="R535" i="2"/>
  <c r="P535" i="2"/>
  <c r="BK535" i="2"/>
  <c r="J535" i="2"/>
  <c r="BI528" i="2"/>
  <c r="BH528" i="2"/>
  <c r="BG528" i="2"/>
  <c r="BF528" i="2"/>
  <c r="T528" i="2"/>
  <c r="R528" i="2"/>
  <c r="P528" i="2"/>
  <c r="BK528" i="2"/>
  <c r="J528" i="2"/>
  <c r="BE528" i="2" s="1"/>
  <c r="BI519" i="2"/>
  <c r="BH519" i="2"/>
  <c r="BG519" i="2"/>
  <c r="BF519" i="2"/>
  <c r="BE519" i="2"/>
  <c r="T519" i="2"/>
  <c r="R519" i="2"/>
  <c r="P519" i="2"/>
  <c r="BK519" i="2"/>
  <c r="J519" i="2"/>
  <c r="BI513" i="2"/>
  <c r="BH513" i="2"/>
  <c r="BG513" i="2"/>
  <c r="BF513" i="2"/>
  <c r="T513" i="2"/>
  <c r="R513" i="2"/>
  <c r="P513" i="2"/>
  <c r="BK513" i="2"/>
  <c r="J513" i="2"/>
  <c r="BE513" i="2" s="1"/>
  <c r="BI506" i="2"/>
  <c r="BH506" i="2"/>
  <c r="BG506" i="2"/>
  <c r="BF506" i="2"/>
  <c r="BE506" i="2"/>
  <c r="T506" i="2"/>
  <c r="R506" i="2"/>
  <c r="P506" i="2"/>
  <c r="BK506" i="2"/>
  <c r="J506" i="2"/>
  <c r="BI502" i="2"/>
  <c r="BH502" i="2"/>
  <c r="BG502" i="2"/>
  <c r="BF502" i="2"/>
  <c r="T502" i="2"/>
  <c r="R502" i="2"/>
  <c r="P502" i="2"/>
  <c r="BK502" i="2"/>
  <c r="J502" i="2"/>
  <c r="BE502" i="2" s="1"/>
  <c r="BI495" i="2"/>
  <c r="BH495" i="2"/>
  <c r="BG495" i="2"/>
  <c r="BF495" i="2"/>
  <c r="BE495" i="2"/>
  <c r="T495" i="2"/>
  <c r="R495" i="2"/>
  <c r="P495" i="2"/>
  <c r="BK495" i="2"/>
  <c r="J495" i="2"/>
  <c r="BI491" i="2"/>
  <c r="BH491" i="2"/>
  <c r="BG491" i="2"/>
  <c r="BF491" i="2"/>
  <c r="T491" i="2"/>
  <c r="R491" i="2"/>
  <c r="P491" i="2"/>
  <c r="BK491" i="2"/>
  <c r="J491" i="2"/>
  <c r="BE491" i="2" s="1"/>
  <c r="BI486" i="2"/>
  <c r="BH486" i="2"/>
  <c r="BG486" i="2"/>
  <c r="BF486" i="2"/>
  <c r="BE486" i="2"/>
  <c r="T486" i="2"/>
  <c r="R486" i="2"/>
  <c r="P486" i="2"/>
  <c r="BK486" i="2"/>
  <c r="J486" i="2"/>
  <c r="BI482" i="2"/>
  <c r="BH482" i="2"/>
  <c r="BG482" i="2"/>
  <c r="BF482" i="2"/>
  <c r="T482" i="2"/>
  <c r="R482" i="2"/>
  <c r="P482" i="2"/>
  <c r="BK482" i="2"/>
  <c r="J482" i="2"/>
  <c r="BE482" i="2" s="1"/>
  <c r="BI477" i="2"/>
  <c r="BH477" i="2"/>
  <c r="BG477" i="2"/>
  <c r="BF477" i="2"/>
  <c r="BE477" i="2"/>
  <c r="T477" i="2"/>
  <c r="R477" i="2"/>
  <c r="P477" i="2"/>
  <c r="BK477" i="2"/>
  <c r="J477" i="2"/>
  <c r="BI473" i="2"/>
  <c r="BH473" i="2"/>
  <c r="BG473" i="2"/>
  <c r="BF473" i="2"/>
  <c r="T473" i="2"/>
  <c r="T472" i="2" s="1"/>
  <c r="R473" i="2"/>
  <c r="R472" i="2" s="1"/>
  <c r="P473" i="2"/>
  <c r="P472" i="2" s="1"/>
  <c r="BK473" i="2"/>
  <c r="BK472" i="2" s="1"/>
  <c r="J472" i="2" s="1"/>
  <c r="J69" i="2" s="1"/>
  <c r="J473" i="2"/>
  <c r="BE473" i="2" s="1"/>
  <c r="BI469" i="2"/>
  <c r="BH469" i="2"/>
  <c r="BG469" i="2"/>
  <c r="BF469" i="2"/>
  <c r="T469" i="2"/>
  <c r="R469" i="2"/>
  <c r="P469" i="2"/>
  <c r="BK469" i="2"/>
  <c r="J469" i="2"/>
  <c r="BE469" i="2" s="1"/>
  <c r="BI464" i="2"/>
  <c r="BH464" i="2"/>
  <c r="BG464" i="2"/>
  <c r="BF464" i="2"/>
  <c r="T464" i="2"/>
  <c r="R464" i="2"/>
  <c r="P464" i="2"/>
  <c r="BK464" i="2"/>
  <c r="J464" i="2"/>
  <c r="BE464" i="2" s="1"/>
  <c r="BI461" i="2"/>
  <c r="BH461" i="2"/>
  <c r="BG461" i="2"/>
  <c r="BF461" i="2"/>
  <c r="BE461" i="2"/>
  <c r="T461" i="2"/>
  <c r="R461" i="2"/>
  <c r="P461" i="2"/>
  <c r="BK461" i="2"/>
  <c r="J461" i="2"/>
  <c r="BI457" i="2"/>
  <c r="BH457" i="2"/>
  <c r="BG457" i="2"/>
  <c r="BF457" i="2"/>
  <c r="T457" i="2"/>
  <c r="R457" i="2"/>
  <c r="P457" i="2"/>
  <c r="BK457" i="2"/>
  <c r="J457" i="2"/>
  <c r="BE457" i="2" s="1"/>
  <c r="BI453" i="2"/>
  <c r="BH453" i="2"/>
  <c r="BG453" i="2"/>
  <c r="BF453" i="2"/>
  <c r="BE453" i="2"/>
  <c r="T453" i="2"/>
  <c r="R453" i="2"/>
  <c r="P453" i="2"/>
  <c r="BK453" i="2"/>
  <c r="J453" i="2"/>
  <c r="BI448" i="2"/>
  <c r="BH448" i="2"/>
  <c r="BG448" i="2"/>
  <c r="BF448" i="2"/>
  <c r="T448" i="2"/>
  <c r="R448" i="2"/>
  <c r="P448" i="2"/>
  <c r="BK448" i="2"/>
  <c r="J448" i="2"/>
  <c r="BE448" i="2" s="1"/>
  <c r="BI443" i="2"/>
  <c r="BH443" i="2"/>
  <c r="BG443" i="2"/>
  <c r="BF443" i="2"/>
  <c r="BE443" i="2"/>
  <c r="T443" i="2"/>
  <c r="R443" i="2"/>
  <c r="P443" i="2"/>
  <c r="BK443" i="2"/>
  <c r="J443" i="2"/>
  <c r="BI438" i="2"/>
  <c r="BH438" i="2"/>
  <c r="BG438" i="2"/>
  <c r="BF438" i="2"/>
  <c r="T438" i="2"/>
  <c r="R438" i="2"/>
  <c r="P438" i="2"/>
  <c r="BK438" i="2"/>
  <c r="J438" i="2"/>
  <c r="BE438" i="2" s="1"/>
  <c r="BI434" i="2"/>
  <c r="BH434" i="2"/>
  <c r="BG434" i="2"/>
  <c r="BF434" i="2"/>
  <c r="BE434" i="2"/>
  <c r="T434" i="2"/>
  <c r="R434" i="2"/>
  <c r="P434" i="2"/>
  <c r="BK434" i="2"/>
  <c r="J434" i="2"/>
  <c r="BI430" i="2"/>
  <c r="BH430" i="2"/>
  <c r="BG430" i="2"/>
  <c r="BF430" i="2"/>
  <c r="T430" i="2"/>
  <c r="R430" i="2"/>
  <c r="P430" i="2"/>
  <c r="BK430" i="2"/>
  <c r="J430" i="2"/>
  <c r="BE430" i="2" s="1"/>
  <c r="BI426" i="2"/>
  <c r="BH426" i="2"/>
  <c r="BG426" i="2"/>
  <c r="BF426" i="2"/>
  <c r="BE426" i="2"/>
  <c r="T426" i="2"/>
  <c r="R426" i="2"/>
  <c r="P426" i="2"/>
  <c r="BK426" i="2"/>
  <c r="J426" i="2"/>
  <c r="BI421" i="2"/>
  <c r="BH421" i="2"/>
  <c r="BG421" i="2"/>
  <c r="BF421" i="2"/>
  <c r="BE421" i="2"/>
  <c r="T421" i="2"/>
  <c r="R421" i="2"/>
  <c r="P421" i="2"/>
  <c r="BK421" i="2"/>
  <c r="J421" i="2"/>
  <c r="BI413" i="2"/>
  <c r="BH413" i="2"/>
  <c r="BG413" i="2"/>
  <c r="BF413" i="2"/>
  <c r="BE413" i="2"/>
  <c r="T413" i="2"/>
  <c r="R413" i="2"/>
  <c r="P413" i="2"/>
  <c r="BK413" i="2"/>
  <c r="J413" i="2"/>
  <c r="BI408" i="2"/>
  <c r="BH408" i="2"/>
  <c r="BG408" i="2"/>
  <c r="BF408" i="2"/>
  <c r="BE408" i="2"/>
  <c r="T408" i="2"/>
  <c r="T407" i="2" s="1"/>
  <c r="R408" i="2"/>
  <c r="R407" i="2" s="1"/>
  <c r="P408" i="2"/>
  <c r="P407" i="2" s="1"/>
  <c r="BK408" i="2"/>
  <c r="BK407" i="2" s="1"/>
  <c r="J407" i="2" s="1"/>
  <c r="J68" i="2" s="1"/>
  <c r="J408" i="2"/>
  <c r="BI404" i="2"/>
  <c r="BH404" i="2"/>
  <c r="BG404" i="2"/>
  <c r="BF404" i="2"/>
  <c r="T404" i="2"/>
  <c r="R404" i="2"/>
  <c r="P404" i="2"/>
  <c r="BK404" i="2"/>
  <c r="J404" i="2"/>
  <c r="BE404" i="2" s="1"/>
  <c r="BI399" i="2"/>
  <c r="BH399" i="2"/>
  <c r="BG399" i="2"/>
  <c r="BF399" i="2"/>
  <c r="BE399" i="2"/>
  <c r="T399" i="2"/>
  <c r="R399" i="2"/>
  <c r="P399" i="2"/>
  <c r="BK399" i="2"/>
  <c r="J399" i="2"/>
  <c r="BI396" i="2"/>
  <c r="BH396" i="2"/>
  <c r="BG396" i="2"/>
  <c r="BF396" i="2"/>
  <c r="T396" i="2"/>
  <c r="R396" i="2"/>
  <c r="P396" i="2"/>
  <c r="BK396" i="2"/>
  <c r="J396" i="2"/>
  <c r="BE396" i="2" s="1"/>
  <c r="BI393" i="2"/>
  <c r="BH393" i="2"/>
  <c r="BG393" i="2"/>
  <c r="BF393" i="2"/>
  <c r="BE393" i="2"/>
  <c r="T393" i="2"/>
  <c r="R393" i="2"/>
  <c r="P393" i="2"/>
  <c r="BK393" i="2"/>
  <c r="J393" i="2"/>
  <c r="BI388" i="2"/>
  <c r="BH388" i="2"/>
  <c r="BG388" i="2"/>
  <c r="BF388" i="2"/>
  <c r="T388" i="2"/>
  <c r="R388" i="2"/>
  <c r="P388" i="2"/>
  <c r="BK388" i="2"/>
  <c r="J388" i="2"/>
  <c r="BE388" i="2" s="1"/>
  <c r="BI383" i="2"/>
  <c r="BH383" i="2"/>
  <c r="BG383" i="2"/>
  <c r="BF383" i="2"/>
  <c r="BE383" i="2"/>
  <c r="T383" i="2"/>
  <c r="R383" i="2"/>
  <c r="P383" i="2"/>
  <c r="BK383" i="2"/>
  <c r="J383" i="2"/>
  <c r="BI378" i="2"/>
  <c r="BH378" i="2"/>
  <c r="BG378" i="2"/>
  <c r="BF378" i="2"/>
  <c r="T378" i="2"/>
  <c r="R378" i="2"/>
  <c r="P378" i="2"/>
  <c r="BK378" i="2"/>
  <c r="J378" i="2"/>
  <c r="BE378" i="2" s="1"/>
  <c r="BI374" i="2"/>
  <c r="BH374" i="2"/>
  <c r="BG374" i="2"/>
  <c r="BF374" i="2"/>
  <c r="BE374" i="2"/>
  <c r="T374" i="2"/>
  <c r="R374" i="2"/>
  <c r="P374" i="2"/>
  <c r="BK374" i="2"/>
  <c r="J374" i="2"/>
  <c r="BI370" i="2"/>
  <c r="BH370" i="2"/>
  <c r="BG370" i="2"/>
  <c r="BF370" i="2"/>
  <c r="T370" i="2"/>
  <c r="R370" i="2"/>
  <c r="P370" i="2"/>
  <c r="BK370" i="2"/>
  <c r="J370" i="2"/>
  <c r="BE370" i="2" s="1"/>
  <c r="BI366" i="2"/>
  <c r="BH366" i="2"/>
  <c r="BG366" i="2"/>
  <c r="BF366" i="2"/>
  <c r="BE366" i="2"/>
  <c r="T366" i="2"/>
  <c r="R366" i="2"/>
  <c r="P366" i="2"/>
  <c r="BK366" i="2"/>
  <c r="J366" i="2"/>
  <c r="BI361" i="2"/>
  <c r="BH361" i="2"/>
  <c r="BG361" i="2"/>
  <c r="BF361" i="2"/>
  <c r="T361" i="2"/>
  <c r="R361" i="2"/>
  <c r="P361" i="2"/>
  <c r="BK361" i="2"/>
  <c r="J361" i="2"/>
  <c r="BE361" i="2" s="1"/>
  <c r="BI357" i="2"/>
  <c r="BH357" i="2"/>
  <c r="BG357" i="2"/>
  <c r="BF357" i="2"/>
  <c r="BE357" i="2"/>
  <c r="T357" i="2"/>
  <c r="R357" i="2"/>
  <c r="P357" i="2"/>
  <c r="BK357" i="2"/>
  <c r="J357" i="2"/>
  <c r="BI353" i="2"/>
  <c r="BH353" i="2"/>
  <c r="BG353" i="2"/>
  <c r="BF353" i="2"/>
  <c r="T353" i="2"/>
  <c r="R353" i="2"/>
  <c r="P353" i="2"/>
  <c r="BK353" i="2"/>
  <c r="J353" i="2"/>
  <c r="BE353" i="2" s="1"/>
  <c r="BI349" i="2"/>
  <c r="BH349" i="2"/>
  <c r="BG349" i="2"/>
  <c r="BF349" i="2"/>
  <c r="BE349" i="2"/>
  <c r="T349" i="2"/>
  <c r="R349" i="2"/>
  <c r="P349" i="2"/>
  <c r="BK349" i="2"/>
  <c r="J349" i="2"/>
  <c r="BI344" i="2"/>
  <c r="BH344" i="2"/>
  <c r="BG344" i="2"/>
  <c r="BF344" i="2"/>
  <c r="T344" i="2"/>
  <c r="T343" i="2" s="1"/>
  <c r="T342" i="2" s="1"/>
  <c r="R344" i="2"/>
  <c r="R343" i="2" s="1"/>
  <c r="R342" i="2" s="1"/>
  <c r="P344" i="2"/>
  <c r="P343" i="2" s="1"/>
  <c r="P342" i="2" s="1"/>
  <c r="BK344" i="2"/>
  <c r="BK343" i="2" s="1"/>
  <c r="J344" i="2"/>
  <c r="BE344" i="2" s="1"/>
  <c r="BI340" i="2"/>
  <c r="BH340" i="2"/>
  <c r="BG340" i="2"/>
  <c r="BF340" i="2"/>
  <c r="T340" i="2"/>
  <c r="R340" i="2"/>
  <c r="P340" i="2"/>
  <c r="BK340" i="2"/>
  <c r="J340" i="2"/>
  <c r="BE340" i="2" s="1"/>
  <c r="BI336" i="2"/>
  <c r="BH336" i="2"/>
  <c r="BG336" i="2"/>
  <c r="BF336" i="2"/>
  <c r="BE336" i="2"/>
  <c r="T336" i="2"/>
  <c r="R336" i="2"/>
  <c r="P336" i="2"/>
  <c r="BK336" i="2"/>
  <c r="J336" i="2"/>
  <c r="BI331" i="2"/>
  <c r="BH331" i="2"/>
  <c r="BG331" i="2"/>
  <c r="BF331" i="2"/>
  <c r="T331" i="2"/>
  <c r="R331" i="2"/>
  <c r="P331" i="2"/>
  <c r="BK331" i="2"/>
  <c r="J331" i="2"/>
  <c r="BE331" i="2" s="1"/>
  <c r="BI326" i="2"/>
  <c r="BH326" i="2"/>
  <c r="BG326" i="2"/>
  <c r="BF326" i="2"/>
  <c r="BE326" i="2"/>
  <c r="T326" i="2"/>
  <c r="T325" i="2" s="1"/>
  <c r="R326" i="2"/>
  <c r="R325" i="2" s="1"/>
  <c r="P326" i="2"/>
  <c r="P325" i="2" s="1"/>
  <c r="BK326" i="2"/>
  <c r="BK325" i="2" s="1"/>
  <c r="J325" i="2" s="1"/>
  <c r="J65" i="2" s="1"/>
  <c r="J326" i="2"/>
  <c r="BI322" i="2"/>
  <c r="BH322" i="2"/>
  <c r="BG322" i="2"/>
  <c r="BF322" i="2"/>
  <c r="T322" i="2"/>
  <c r="R322" i="2"/>
  <c r="P322" i="2"/>
  <c r="BK322" i="2"/>
  <c r="J322" i="2"/>
  <c r="BE322" i="2" s="1"/>
  <c r="BI317" i="2"/>
  <c r="BH317" i="2"/>
  <c r="BG317" i="2"/>
  <c r="BF317" i="2"/>
  <c r="T317" i="2"/>
  <c r="R317" i="2"/>
  <c r="P317" i="2"/>
  <c r="BK317" i="2"/>
  <c r="J317" i="2"/>
  <c r="BE317" i="2" s="1"/>
  <c r="BI312" i="2"/>
  <c r="BH312" i="2"/>
  <c r="BG312" i="2"/>
  <c r="BF312" i="2"/>
  <c r="T312" i="2"/>
  <c r="R312" i="2"/>
  <c r="P312" i="2"/>
  <c r="BK312" i="2"/>
  <c r="J312" i="2"/>
  <c r="BE312" i="2" s="1"/>
  <c r="BI304" i="2"/>
  <c r="BH304" i="2"/>
  <c r="BG304" i="2"/>
  <c r="BF304" i="2"/>
  <c r="T304" i="2"/>
  <c r="R304" i="2"/>
  <c r="P304" i="2"/>
  <c r="BK304" i="2"/>
  <c r="J304" i="2"/>
  <c r="BE304" i="2" s="1"/>
  <c r="BI298" i="2"/>
  <c r="BH298" i="2"/>
  <c r="BG298" i="2"/>
  <c r="BF298" i="2"/>
  <c r="T298" i="2"/>
  <c r="R298" i="2"/>
  <c r="P298" i="2"/>
  <c r="BK298" i="2"/>
  <c r="J298" i="2"/>
  <c r="BE298" i="2" s="1"/>
  <c r="BI292" i="2"/>
  <c r="BH292" i="2"/>
  <c r="BG292" i="2"/>
  <c r="BF292" i="2"/>
  <c r="T292" i="2"/>
  <c r="R292" i="2"/>
  <c r="P292" i="2"/>
  <c r="BK292" i="2"/>
  <c r="J292" i="2"/>
  <c r="BE292" i="2" s="1"/>
  <c r="BI286" i="2"/>
  <c r="BH286" i="2"/>
  <c r="BG286" i="2"/>
  <c r="BF286" i="2"/>
  <c r="T286" i="2"/>
  <c r="R286" i="2"/>
  <c r="P286" i="2"/>
  <c r="BK286" i="2"/>
  <c r="J286" i="2"/>
  <c r="BE286" i="2" s="1"/>
  <c r="BI282" i="2"/>
  <c r="BH282" i="2"/>
  <c r="BG282" i="2"/>
  <c r="BF282" i="2"/>
  <c r="T282" i="2"/>
  <c r="R282" i="2"/>
  <c r="P282" i="2"/>
  <c r="BK282" i="2"/>
  <c r="J282" i="2"/>
  <c r="BE282" i="2" s="1"/>
  <c r="BI278" i="2"/>
  <c r="BH278" i="2"/>
  <c r="BG278" i="2"/>
  <c r="BF278" i="2"/>
  <c r="T278" i="2"/>
  <c r="R278" i="2"/>
  <c r="P278" i="2"/>
  <c r="BK278" i="2"/>
  <c r="J278" i="2"/>
  <c r="BE278" i="2" s="1"/>
  <c r="BI274" i="2"/>
  <c r="BH274" i="2"/>
  <c r="BG274" i="2"/>
  <c r="BF274" i="2"/>
  <c r="T274" i="2"/>
  <c r="R274" i="2"/>
  <c r="P274" i="2"/>
  <c r="BK274" i="2"/>
  <c r="J274" i="2"/>
  <c r="BE274" i="2" s="1"/>
  <c r="BI266" i="2"/>
  <c r="BH266" i="2"/>
  <c r="BG266" i="2"/>
  <c r="BF266" i="2"/>
  <c r="T266" i="2"/>
  <c r="T265" i="2" s="1"/>
  <c r="T264" i="2" s="1"/>
  <c r="R266" i="2"/>
  <c r="R265" i="2" s="1"/>
  <c r="R264" i="2" s="1"/>
  <c r="P266" i="2"/>
  <c r="P265" i="2" s="1"/>
  <c r="P264" i="2" s="1"/>
  <c r="BK266" i="2"/>
  <c r="BK265" i="2" s="1"/>
  <c r="J266" i="2"/>
  <c r="BE266" i="2" s="1"/>
  <c r="BI257" i="2"/>
  <c r="BH257" i="2"/>
  <c r="BG257" i="2"/>
  <c r="BF257" i="2"/>
  <c r="T257" i="2"/>
  <c r="R257" i="2"/>
  <c r="P257" i="2"/>
  <c r="BK257" i="2"/>
  <c r="J257" i="2"/>
  <c r="BE257" i="2" s="1"/>
  <c r="BI248" i="2"/>
  <c r="BH248" i="2"/>
  <c r="BG248" i="2"/>
  <c r="BF248" i="2"/>
  <c r="BE248" i="2"/>
  <c r="T248" i="2"/>
  <c r="R248" i="2"/>
  <c r="P248" i="2"/>
  <c r="BK248" i="2"/>
  <c r="J248" i="2"/>
  <c r="BI244" i="2"/>
  <c r="BH244" i="2"/>
  <c r="BG244" i="2"/>
  <c r="BF244" i="2"/>
  <c r="BE244" i="2"/>
  <c r="T244" i="2"/>
  <c r="R244" i="2"/>
  <c r="P244" i="2"/>
  <c r="BK244" i="2"/>
  <c r="J244" i="2"/>
  <c r="BI239" i="2"/>
  <c r="BH239" i="2"/>
  <c r="BG239" i="2"/>
  <c r="BF239" i="2"/>
  <c r="BE239" i="2"/>
  <c r="T239" i="2"/>
  <c r="R239" i="2"/>
  <c r="P239" i="2"/>
  <c r="BK239" i="2"/>
  <c r="J239" i="2"/>
  <c r="BI235" i="2"/>
  <c r="BH235" i="2"/>
  <c r="BG235" i="2"/>
  <c r="BF235" i="2"/>
  <c r="BE235" i="2"/>
  <c r="T235" i="2"/>
  <c r="R235" i="2"/>
  <c r="P235" i="2"/>
  <c r="BK235" i="2"/>
  <c r="J235" i="2"/>
  <c r="BI230" i="2"/>
  <c r="BH230" i="2"/>
  <c r="BG230" i="2"/>
  <c r="BF230" i="2"/>
  <c r="BE230" i="2"/>
  <c r="T230" i="2"/>
  <c r="R230" i="2"/>
  <c r="P230" i="2"/>
  <c r="BK230" i="2"/>
  <c r="J230" i="2"/>
  <c r="BI221" i="2"/>
  <c r="BH221" i="2"/>
  <c r="BG221" i="2"/>
  <c r="BF221" i="2"/>
  <c r="BE221" i="2"/>
  <c r="T221" i="2"/>
  <c r="R221" i="2"/>
  <c r="P221" i="2"/>
  <c r="BK221" i="2"/>
  <c r="J221" i="2"/>
  <c r="BI215" i="2"/>
  <c r="BH215" i="2"/>
  <c r="BG215" i="2"/>
  <c r="BF215" i="2"/>
  <c r="BE215" i="2"/>
  <c r="T215" i="2"/>
  <c r="R215" i="2"/>
  <c r="P215" i="2"/>
  <c r="BK215" i="2"/>
  <c r="J215" i="2"/>
  <c r="BI208" i="2"/>
  <c r="BH208" i="2"/>
  <c r="BG208" i="2"/>
  <c r="BF208" i="2"/>
  <c r="BE208" i="2"/>
  <c r="T208" i="2"/>
  <c r="R208" i="2"/>
  <c r="P208" i="2"/>
  <c r="BK208" i="2"/>
  <c r="J208" i="2"/>
  <c r="BI203" i="2"/>
  <c r="BH203" i="2"/>
  <c r="BG203" i="2"/>
  <c r="BF203" i="2"/>
  <c r="BE203" i="2"/>
  <c r="T203" i="2"/>
  <c r="R203" i="2"/>
  <c r="P203" i="2"/>
  <c r="BK203" i="2"/>
  <c r="J203" i="2"/>
  <c r="BI192" i="2"/>
  <c r="BH192" i="2"/>
  <c r="BG192" i="2"/>
  <c r="BF192" i="2"/>
  <c r="BE192" i="2"/>
  <c r="T192" i="2"/>
  <c r="R192" i="2"/>
  <c r="P192" i="2"/>
  <c r="BK192" i="2"/>
  <c r="J192" i="2"/>
  <c r="BI181" i="2"/>
  <c r="BH181" i="2"/>
  <c r="BG181" i="2"/>
  <c r="BF181" i="2"/>
  <c r="BE181" i="2"/>
  <c r="T181" i="2"/>
  <c r="R181" i="2"/>
  <c r="P181" i="2"/>
  <c r="BK181" i="2"/>
  <c r="J181" i="2"/>
  <c r="BI165" i="2"/>
  <c r="BH165" i="2"/>
  <c r="BG165" i="2"/>
  <c r="BF165" i="2"/>
  <c r="BE165" i="2"/>
  <c r="T165" i="2"/>
  <c r="R165" i="2"/>
  <c r="P165" i="2"/>
  <c r="BK165" i="2"/>
  <c r="J165" i="2"/>
  <c r="BI148" i="2"/>
  <c r="BH148" i="2"/>
  <c r="BG148" i="2"/>
  <c r="BF148" i="2"/>
  <c r="BE148" i="2"/>
  <c r="T148" i="2"/>
  <c r="R148" i="2"/>
  <c r="P148" i="2"/>
  <c r="BK148" i="2"/>
  <c r="J148" i="2"/>
  <c r="BI134" i="2"/>
  <c r="BH134" i="2"/>
  <c r="BG134" i="2"/>
  <c r="BF134" i="2"/>
  <c r="BE134" i="2"/>
  <c r="T134" i="2"/>
  <c r="R134" i="2"/>
  <c r="P134" i="2"/>
  <c r="BK134" i="2"/>
  <c r="J134" i="2"/>
  <c r="BI123" i="2"/>
  <c r="BH123" i="2"/>
  <c r="BG123" i="2"/>
  <c r="BF123" i="2"/>
  <c r="BE123" i="2"/>
  <c r="T123" i="2"/>
  <c r="R123" i="2"/>
  <c r="P123" i="2"/>
  <c r="BK123" i="2"/>
  <c r="J123" i="2"/>
  <c r="BI118" i="2"/>
  <c r="BH118" i="2"/>
  <c r="BG118" i="2"/>
  <c r="BF118" i="2"/>
  <c r="BE118" i="2"/>
  <c r="T118" i="2"/>
  <c r="R118" i="2"/>
  <c r="P118" i="2"/>
  <c r="BK118" i="2"/>
  <c r="J118" i="2"/>
  <c r="BI111" i="2"/>
  <c r="BH111" i="2"/>
  <c r="BG111" i="2"/>
  <c r="BF111" i="2"/>
  <c r="BE111" i="2"/>
  <c r="T111" i="2"/>
  <c r="R111" i="2"/>
  <c r="P111" i="2"/>
  <c r="BK111" i="2"/>
  <c r="J111" i="2"/>
  <c r="BI106" i="2"/>
  <c r="BH106" i="2"/>
  <c r="BG106" i="2"/>
  <c r="BF106" i="2"/>
  <c r="BE106" i="2"/>
  <c r="T106" i="2"/>
  <c r="R106" i="2"/>
  <c r="P106" i="2"/>
  <c r="BK106" i="2"/>
  <c r="J106" i="2"/>
  <c r="BI101" i="2"/>
  <c r="BH101" i="2"/>
  <c r="BG101" i="2"/>
  <c r="BF101" i="2"/>
  <c r="BE101" i="2"/>
  <c r="T101" i="2"/>
  <c r="R101" i="2"/>
  <c r="P101" i="2"/>
  <c r="BK101" i="2"/>
  <c r="J101" i="2"/>
  <c r="BI96" i="2"/>
  <c r="F36" i="2" s="1"/>
  <c r="BD53" i="1" s="1"/>
  <c r="BD52" i="1" s="1"/>
  <c r="BH96" i="2"/>
  <c r="F35" i="2" s="1"/>
  <c r="BC53" i="1" s="1"/>
  <c r="BC52" i="1" s="1"/>
  <c r="BG96" i="2"/>
  <c r="BF96" i="2"/>
  <c r="J33" i="2" s="1"/>
  <c r="AW53" i="1" s="1"/>
  <c r="BE96" i="2"/>
  <c r="T96" i="2"/>
  <c r="T95" i="2" s="1"/>
  <c r="R96" i="2"/>
  <c r="P96" i="2"/>
  <c r="P95" i="2" s="1"/>
  <c r="P94" i="2" s="1"/>
  <c r="P93" i="2" s="1"/>
  <c r="AU53" i="1" s="1"/>
  <c r="BK96" i="2"/>
  <c r="BK95" i="2" s="1"/>
  <c r="J96" i="2"/>
  <c r="J89" i="2"/>
  <c r="F89" i="2"/>
  <c r="F87" i="2"/>
  <c r="E85" i="2"/>
  <c r="E81" i="2"/>
  <c r="J55" i="2"/>
  <c r="F55" i="2"/>
  <c r="F53" i="2"/>
  <c r="E51" i="2"/>
  <c r="E47" i="2"/>
  <c r="J20" i="2"/>
  <c r="E20" i="2"/>
  <c r="F56" i="2" s="1"/>
  <c r="J19" i="2"/>
  <c r="J14" i="2"/>
  <c r="J87" i="2" s="1"/>
  <c r="E7" i="2"/>
  <c r="BD61" i="1"/>
  <c r="BC61" i="1"/>
  <c r="AY61" i="1" s="1"/>
  <c r="BB61" i="1"/>
  <c r="AZ61" i="1"/>
  <c r="AX61" i="1"/>
  <c r="AV61" i="1"/>
  <c r="AU61" i="1"/>
  <c r="AS61" i="1"/>
  <c r="BD58" i="1"/>
  <c r="BC58" i="1"/>
  <c r="BB58" i="1"/>
  <c r="AY58" i="1"/>
  <c r="AX58" i="1"/>
  <c r="AU58" i="1"/>
  <c r="AS58" i="1"/>
  <c r="BD56" i="1"/>
  <c r="BC56" i="1"/>
  <c r="BB56" i="1"/>
  <c r="AY56" i="1"/>
  <c r="AX56" i="1"/>
  <c r="AS56" i="1"/>
  <c r="BC54" i="1"/>
  <c r="AY54" i="1" s="1"/>
  <c r="BB54" i="1"/>
  <c r="AX54" i="1"/>
  <c r="AS54" i="1"/>
  <c r="AS51" i="1" s="1"/>
  <c r="AU52" i="1"/>
  <c r="AS52" i="1"/>
  <c r="AT60" i="1"/>
  <c r="L47" i="1"/>
  <c r="AM46" i="1"/>
  <c r="L46" i="1"/>
  <c r="AM44" i="1"/>
  <c r="L44" i="1"/>
  <c r="L42" i="1"/>
  <c r="L41" i="1"/>
  <c r="AY52" i="1" l="1"/>
  <c r="BC51" i="1"/>
  <c r="F90" i="2"/>
  <c r="R95" i="2"/>
  <c r="R94" i="2" s="1"/>
  <c r="R93" i="2" s="1"/>
  <c r="F34" i="2"/>
  <c r="BB53" i="1" s="1"/>
  <c r="BB52" i="1" s="1"/>
  <c r="BK342" i="2"/>
  <c r="J342" i="2" s="1"/>
  <c r="J66" i="2" s="1"/>
  <c r="J343" i="2"/>
  <c r="J67" i="2" s="1"/>
  <c r="T94" i="2"/>
  <c r="T93" i="2" s="1"/>
  <c r="J95" i="2"/>
  <c r="J62" i="2" s="1"/>
  <c r="F32" i="3"/>
  <c r="AZ55" i="1" s="1"/>
  <c r="AZ54" i="1" s="1"/>
  <c r="AV54" i="1" s="1"/>
  <c r="J32" i="3"/>
  <c r="AV55" i="1" s="1"/>
  <c r="AT55" i="1" s="1"/>
  <c r="J32" i="2"/>
  <c r="AV53" i="1" s="1"/>
  <c r="AT53" i="1" s="1"/>
  <c r="F32" i="2"/>
  <c r="AZ53" i="1" s="1"/>
  <c r="AZ52" i="1" s="1"/>
  <c r="BK264" i="2"/>
  <c r="J264" i="2" s="1"/>
  <c r="J63" i="2" s="1"/>
  <c r="J265" i="2"/>
  <c r="J64" i="2" s="1"/>
  <c r="J53" i="2"/>
  <c r="F56" i="3"/>
  <c r="J91" i="3"/>
  <c r="P99" i="3"/>
  <c r="J33" i="3"/>
  <c r="AW55" i="1" s="1"/>
  <c r="F33" i="3"/>
  <c r="BA55" i="1" s="1"/>
  <c r="BA54" i="1" s="1"/>
  <c r="AW54" i="1" s="1"/>
  <c r="T223" i="3"/>
  <c r="T222" i="3" s="1"/>
  <c r="R331" i="3"/>
  <c r="R390" i="3"/>
  <c r="T406" i="3"/>
  <c r="T330" i="3" s="1"/>
  <c r="T98" i="3" s="1"/>
  <c r="T97" i="3" s="1"/>
  <c r="P514" i="3"/>
  <c r="BK222" i="3"/>
  <c r="J222" i="3" s="1"/>
  <c r="J63" i="3" s="1"/>
  <c r="J223" i="3"/>
  <c r="J64" i="3" s="1"/>
  <c r="J32" i="4"/>
  <c r="AV57" i="1" s="1"/>
  <c r="AT57" i="1" s="1"/>
  <c r="F32" i="4"/>
  <c r="AZ57" i="1" s="1"/>
  <c r="AZ56" i="1" s="1"/>
  <c r="AV56" i="1" s="1"/>
  <c r="F33" i="2"/>
  <c r="BA53" i="1" s="1"/>
  <c r="BA52" i="1" s="1"/>
  <c r="J331" i="3"/>
  <c r="J67" i="3" s="1"/>
  <c r="BK330" i="3"/>
  <c r="J330" i="3" s="1"/>
  <c r="J66" i="3" s="1"/>
  <c r="J91" i="4"/>
  <c r="J62" i="4" s="1"/>
  <c r="BK99" i="3"/>
  <c r="F36" i="3"/>
  <c r="BD55" i="1" s="1"/>
  <c r="BD54" i="1" s="1"/>
  <c r="BD51" i="1" s="1"/>
  <c r="W30" i="1" s="1"/>
  <c r="R223" i="3"/>
  <c r="R222" i="3" s="1"/>
  <c r="P331" i="3"/>
  <c r="P390" i="3"/>
  <c r="R406" i="3"/>
  <c r="J515" i="3"/>
  <c r="J71" i="3" s="1"/>
  <c r="BK514" i="3"/>
  <c r="J514" i="3" s="1"/>
  <c r="J70" i="3" s="1"/>
  <c r="J53" i="4"/>
  <c r="F33" i="4"/>
  <c r="BA57" i="1" s="1"/>
  <c r="BA56" i="1" s="1"/>
  <c r="AW56" i="1" s="1"/>
  <c r="J193" i="5"/>
  <c r="J65" i="5" s="1"/>
  <c r="BK192" i="5"/>
  <c r="J192" i="5" s="1"/>
  <c r="J64" i="5" s="1"/>
  <c r="BK180" i="6"/>
  <c r="J180" i="6" s="1"/>
  <c r="J66" i="6" s="1"/>
  <c r="J181" i="6"/>
  <c r="J67" i="6" s="1"/>
  <c r="R170" i="4"/>
  <c r="P188" i="4"/>
  <c r="P169" i="4" s="1"/>
  <c r="BK317" i="4"/>
  <c r="J317" i="4" s="1"/>
  <c r="J66" i="4" s="1"/>
  <c r="T327" i="4"/>
  <c r="BK169" i="4"/>
  <c r="J169" i="4" s="1"/>
  <c r="J63" i="4" s="1"/>
  <c r="BK91" i="5"/>
  <c r="J92" i="5"/>
  <c r="J62" i="5" s="1"/>
  <c r="J32" i="5"/>
  <c r="AV59" i="1" s="1"/>
  <c r="AT59" i="1" s="1"/>
  <c r="P91" i="4"/>
  <c r="T170" i="4"/>
  <c r="T169" i="4" s="1"/>
  <c r="T90" i="4" s="1"/>
  <c r="T89" i="4" s="1"/>
  <c r="R188" i="4"/>
  <c r="P317" i="4"/>
  <c r="BK327" i="4"/>
  <c r="J327" i="4" s="1"/>
  <c r="J67" i="4" s="1"/>
  <c r="J96" i="6"/>
  <c r="J62" i="6" s="1"/>
  <c r="BK95" i="6"/>
  <c r="BK249" i="6"/>
  <c r="J249" i="6" s="1"/>
  <c r="J71" i="6" s="1"/>
  <c r="J250" i="6"/>
  <c r="J72" i="6" s="1"/>
  <c r="J88" i="7"/>
  <c r="J62" i="7" s="1"/>
  <c r="BK87" i="7"/>
  <c r="J53" i="5"/>
  <c r="J33" i="5"/>
  <c r="AW59" i="1" s="1"/>
  <c r="F32" i="6"/>
  <c r="AZ60" i="1" s="1"/>
  <c r="F83" i="7"/>
  <c r="J32" i="7"/>
  <c r="AV62" i="1" s="1"/>
  <c r="AT62" i="1" s="1"/>
  <c r="F32" i="5"/>
  <c r="AZ59" i="1" s="1"/>
  <c r="F91" i="6"/>
  <c r="J80" i="7"/>
  <c r="F33" i="7"/>
  <c r="BA62" i="1" s="1"/>
  <c r="BA61" i="1" s="1"/>
  <c r="AW61" i="1" s="1"/>
  <c r="AT61" i="1" s="1"/>
  <c r="F87" i="5"/>
  <c r="J88" i="6"/>
  <c r="F33" i="6"/>
  <c r="BA60" i="1" s="1"/>
  <c r="BA58" i="1" s="1"/>
  <c r="AW58" i="1" s="1"/>
  <c r="E74" i="7"/>
  <c r="J95" i="6" l="1"/>
  <c r="J61" i="6" s="1"/>
  <c r="BK94" i="6"/>
  <c r="J94" i="6" s="1"/>
  <c r="AZ58" i="1"/>
  <c r="AV58" i="1" s="1"/>
  <c r="AT58" i="1" s="1"/>
  <c r="P90" i="4"/>
  <c r="P89" i="4" s="1"/>
  <c r="AU57" i="1" s="1"/>
  <c r="AU56" i="1" s="1"/>
  <c r="R169" i="4"/>
  <c r="R90" i="4" s="1"/>
  <c r="R89" i="4" s="1"/>
  <c r="P330" i="3"/>
  <c r="AT56" i="1"/>
  <c r="BK94" i="2"/>
  <c r="BK90" i="4"/>
  <c r="AW52" i="1"/>
  <c r="BA51" i="1"/>
  <c r="R330" i="3"/>
  <c r="R98" i="3" s="1"/>
  <c r="R97" i="3" s="1"/>
  <c r="P98" i="3"/>
  <c r="P97" i="3" s="1"/>
  <c r="AU55" i="1" s="1"/>
  <c r="AU54" i="1" s="1"/>
  <c r="AU51" i="1" s="1"/>
  <c r="AX52" i="1"/>
  <c r="BB51" i="1"/>
  <c r="W29" i="1"/>
  <c r="AY51" i="1"/>
  <c r="BK86" i="7"/>
  <c r="J86" i="7" s="1"/>
  <c r="J87" i="7"/>
  <c r="J61" i="7" s="1"/>
  <c r="J91" i="5"/>
  <c r="J61" i="5" s="1"/>
  <c r="BK90" i="5"/>
  <c r="J90" i="5" s="1"/>
  <c r="J99" i="3"/>
  <c r="J62" i="3" s="1"/>
  <c r="BK98" i="3"/>
  <c r="AZ51" i="1"/>
  <c r="AV52" i="1"/>
  <c r="AT52" i="1" s="1"/>
  <c r="AT54" i="1"/>
  <c r="J60" i="5" l="1"/>
  <c r="J29" i="5"/>
  <c r="BK97" i="3"/>
  <c r="J97" i="3" s="1"/>
  <c r="J98" i="3"/>
  <c r="J61" i="3" s="1"/>
  <c r="W28" i="1"/>
  <c r="AX51" i="1"/>
  <c r="W27" i="1"/>
  <c r="AW51" i="1"/>
  <c r="AK27" i="1" s="1"/>
  <c r="BK89" i="4"/>
  <c r="J89" i="4" s="1"/>
  <c r="J90" i="4"/>
  <c r="J61" i="4" s="1"/>
  <c r="J60" i="7"/>
  <c r="J29" i="7"/>
  <c r="J29" i="6"/>
  <c r="J60" i="6"/>
  <c r="W26" i="1"/>
  <c r="AV51" i="1"/>
  <c r="J94" i="2"/>
  <c r="J61" i="2" s="1"/>
  <c r="BK93" i="2"/>
  <c r="J93" i="2" s="1"/>
  <c r="AK26" i="1" l="1"/>
  <c r="AT51" i="1"/>
  <c r="J60" i="3"/>
  <c r="J29" i="3"/>
  <c r="J38" i="7"/>
  <c r="AG62" i="1"/>
  <c r="AG59" i="1"/>
  <c r="J38" i="5"/>
  <c r="J29" i="2"/>
  <c r="J60" i="2"/>
  <c r="J38" i="6"/>
  <c r="AG60" i="1"/>
  <c r="AN60" i="1" s="1"/>
  <c r="J60" i="4"/>
  <c r="J29" i="4"/>
  <c r="AG55" i="1" l="1"/>
  <c r="J38" i="3"/>
  <c r="AG58" i="1"/>
  <c r="AN58" i="1" s="1"/>
  <c r="AN59" i="1"/>
  <c r="AN62" i="1"/>
  <c r="AG61" i="1"/>
  <c r="AN61" i="1" s="1"/>
  <c r="AG57" i="1"/>
  <c r="J38" i="4"/>
  <c r="AG53" i="1"/>
  <c r="J38" i="2"/>
  <c r="AG56" i="1" l="1"/>
  <c r="AN56" i="1" s="1"/>
  <c r="AN57" i="1"/>
  <c r="AN53" i="1"/>
  <c r="AG52" i="1"/>
  <c r="AG54" i="1"/>
  <c r="AN54" i="1" s="1"/>
  <c r="AN55" i="1"/>
  <c r="AG51" i="1" l="1"/>
  <c r="AN52" i="1"/>
  <c r="AK23" i="1" l="1"/>
  <c r="AK32" i="1" s="1"/>
  <c r="AN51" i="1"/>
</calcChain>
</file>

<file path=xl/sharedStrings.xml><?xml version="1.0" encoding="utf-8"?>
<sst xmlns="http://schemas.openxmlformats.org/spreadsheetml/2006/main" count="23964" uniqueCount="2323">
  <si>
    <t>Export VZ</t>
  </si>
  <si>
    <t>List obsahuje:</t>
  </si>
  <si>
    <t>1) Rekapitulace stavby</t>
  </si>
  <si>
    <t>2) Rekapitulace objektů stavby a soupisů prací</t>
  </si>
  <si>
    <t>3.0</t>
  </si>
  <si>
    <t>ZAMOK</t>
  </si>
  <si>
    <t>False</t>
  </si>
  <si>
    <t>{b7ce0869-27ca-470f-aa19-2c7886f74a20}</t>
  </si>
  <si>
    <t>0,01</t>
  </si>
  <si>
    <t>21</t>
  </si>
  <si>
    <t>15</t>
  </si>
  <si>
    <t>REKAPITULACE STAVBY</t>
  </si>
  <si>
    <t>v ---  níže se nacházejí doplnkové a pomocné údaje k sestavám  --- v</t>
  </si>
  <si>
    <t>Návod na vyplnění</t>
  </si>
  <si>
    <t>0,001</t>
  </si>
  <si>
    <t>Kód:</t>
  </si>
  <si>
    <t>POSP294-2016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</si>
  <si>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</si>
  <si>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</si>
  <si>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III/44436 Bělkovice-Lašťany, průtah - I+II.etapa- Olomoucký kraj</t>
  </si>
  <si>
    <t>0,1</t>
  </si>
  <si>
    <t>KSO:</t>
  </si>
  <si>
    <t>822 24</t>
  </si>
  <si>
    <t>CC-CZ:</t>
  </si>
  <si>
    <t>21121</t>
  </si>
  <si>
    <t>1</t>
  </si>
  <si>
    <t>Místo:</t>
  </si>
  <si>
    <t xml:space="preserve"> Bělkovice-Lašťany</t>
  </si>
  <si>
    <t>Datum:</t>
  </si>
  <si>
    <t>21.12.2016</t>
  </si>
  <si>
    <t>10</t>
  </si>
  <si>
    <t>CZ-CPV:</t>
  </si>
  <si>
    <t>45233223-8</t>
  </si>
  <si>
    <t>CZ-CPA:</t>
  </si>
  <si>
    <t>42.11.10</t>
  </si>
  <si>
    <t>100</t>
  </si>
  <si>
    <t>Zadavatel:</t>
  </si>
  <si>
    <t>IČ:</t>
  </si>
  <si>
    <t>60609460</t>
  </si>
  <si>
    <t>Olomoucký kraj</t>
  </si>
  <si>
    <t>DIČ:</t>
  </si>
  <si>
    <t>CZ60609460</t>
  </si>
  <si>
    <t>Uchazeč:</t>
  </si>
  <si>
    <t>Vyplň údaj</t>
  </si>
  <si>
    <t>Projektant:</t>
  </si>
  <si>
    <t>45186677</t>
  </si>
  <si>
    <t>Ing. Petr Doležel</t>
  </si>
  <si>
    <t>CZ6008091309</t>
  </si>
  <si>
    <t>True</t>
  </si>
  <si>
    <t>Poznámka:</t>
  </si>
  <si>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</si>
  <si>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</si>
  <si>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</si>
  <si>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</si>
  <si>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</si>
  <si>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</si>
  <si>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</si>
  <si>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</si>
  <si>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</si>
  <si>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</si>
  <si>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</si>
  <si>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</si>
  <si>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</si>
  <si>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</si>
  <si>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</si>
  <si>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</si>
  <si>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</si>
  <si>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</si>
  <si>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</si>
  <si>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</si>
  <si>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</si>
  <si>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</si>
  <si>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</si>
  <si>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</si>
  <si>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</si>
  <si>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</si>
  <si>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</si>
  <si>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</si>
  <si>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</si>
  <si>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</si>
  <si>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</si>
  <si>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</si>
  <si>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</si>
  <si>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</si>
  <si>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</si>
  <si>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</si>
  <si>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</si>
  <si>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</si>
  <si>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</si>
  <si>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101 - I.etapa</t>
  </si>
  <si>
    <t>STA</t>
  </si>
  <si>
    <t>{f8ed5ea0-4a06-4a89-85bd-f5491ee80c9d}</t>
  </si>
  <si>
    <t>82224</t>
  </si>
  <si>
    <t>2</t>
  </si>
  <si>
    <t>/</t>
  </si>
  <si>
    <t>1-1</t>
  </si>
  <si>
    <t>SO 101 - I.etapa -soupis prací</t>
  </si>
  <si>
    <t>Soupis</t>
  </si>
  <si>
    <t>{43e259ef-e82b-4e8f-81ad-30f0454a9539}</t>
  </si>
  <si>
    <t>SO 101 -II.etapa</t>
  </si>
  <si>
    <t>{4e5a963c-41b7-4a76-b1c8-a024e4f30c8b}</t>
  </si>
  <si>
    <t>2-1</t>
  </si>
  <si>
    <t>SO 101 -II.etapa-soupis prací</t>
  </si>
  <si>
    <t>{d58606d0-7be3-4a4f-935e-c3f4f55e71b2}</t>
  </si>
  <si>
    <t>3</t>
  </si>
  <si>
    <t>SO 102-II.etapa</t>
  </si>
  <si>
    <t>{4ddeb91d-7fa0-4101-99b3-5097190b34f7}</t>
  </si>
  <si>
    <t>3-1</t>
  </si>
  <si>
    <t>SO 102-II.etapa -soupis prací</t>
  </si>
  <si>
    <t>{3032584e-b309-4469-a826-0e6b5a24edbf}</t>
  </si>
  <si>
    <t>4</t>
  </si>
  <si>
    <t xml:space="preserve">Rekonstrukce dešťové kanalizace I. a II. etapa -náklady kraje 1/2, náklady obce 1/2 nákladů </t>
  </si>
  <si>
    <t>{6035242f-6a02-4a0d-b0b0-626dc8153c33}</t>
  </si>
  <si>
    <t>4-1</t>
  </si>
  <si>
    <t>SO 01.1 Stoka A 1. úsek + SO 04 Stoka A-1 -soupis prací--náklady kraje 1/2, náklady obce 1/2 nákladů</t>
  </si>
  <si>
    <t>{2720b5f2-6765-4616-ba8a-8ef0a865d912}</t>
  </si>
  <si>
    <t>4-2</t>
  </si>
  <si>
    <t xml:space="preserve">SO 05 Mlýnský náhon - stavební úpravy--soupis prací--náklady kraje 1/2, náklady obce 1/2 nákladů </t>
  </si>
  <si>
    <t>{a03da663-fd33-48af-b29c-0a4935427f44}</t>
  </si>
  <si>
    <t>5</t>
  </si>
  <si>
    <t>Vedlejší rozpočtové náklady-soupis prací</t>
  </si>
  <si>
    <t>{9de9dd15-5d1a-4a6d-bdf6-6ca82f96cb3f}</t>
  </si>
  <si>
    <t>5-1</t>
  </si>
  <si>
    <t>{04ff86c2-c7e8-43d5-9814-1fc4f215226b}</t>
  </si>
  <si>
    <t>1) Krycí list soupisu</t>
  </si>
  <si>
    <t>2) Rekapitulace</t>
  </si>
  <si>
    <t>3) Soupis prací</t>
  </si>
  <si>
    <t>Zpět na list:</t>
  </si>
  <si>
    <t>Rekapitulace stavby</t>
  </si>
  <si>
    <t>KRYCÍ LIST SOUPISU</t>
  </si>
  <si>
    <t>Objekt:</t>
  </si>
  <si>
    <t>1 - SO 101 - I.etapa</t>
  </si>
  <si>
    <t>Soupis:</t>
  </si>
  <si>
    <t>1-1 - SO 101 - I.etapa -soupis prací</t>
  </si>
  <si>
    <t>REKAPITULACE ČLENĚNÍ SOUPISU PRACÍ</t>
  </si>
  <si>
    <t>Kód dílu - Popis</t>
  </si>
  <si>
    <t>Cena celkem [CZK]</t>
  </si>
  <si>
    <t>Náklady soupisu celkem</t>
  </si>
  <si>
    <t>-1</t>
  </si>
  <si>
    <t>HSV - Práce a dodávky HSV</t>
  </si>
  <si>
    <t xml:space="preserve">    001 - Zemní práce</t>
  </si>
  <si>
    <t xml:space="preserve">    5 - Komunikace pozemní</t>
  </si>
  <si>
    <t xml:space="preserve">      57 - Kryty pozemních komunikací letišť a ploch z kameniva nebo živičné</t>
  </si>
  <si>
    <t xml:space="preserve">      59 - Kryty pozemních komunikací, letišť a ploch dlážděné</t>
  </si>
  <si>
    <t xml:space="preserve">    8 -  Trubní vedení</t>
  </si>
  <si>
    <t xml:space="preserve">      81 -  Potrubí z trub betonových</t>
  </si>
  <si>
    <t xml:space="preserve">      87 -  Potrubí z trub plastických a skleněných</t>
  </si>
  <si>
    <t xml:space="preserve">    91 - Doplňující konstrukce a práce pozemních komunikací, letišť a ploch</t>
  </si>
  <si>
    <t xml:space="preserve">    96 - Bourání konstrukcí</t>
  </si>
  <si>
    <t>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</si>
  <si>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</si>
  <si>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</si>
  <si>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</si>
  <si>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</si>
  <si>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</si>
  <si>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</si>
  <si>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</si>
  <si>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</si>
  <si>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</si>
  <si>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</si>
  <si>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</si>
  <si>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</si>
  <si>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</si>
  <si>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</si>
  <si>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</si>
  <si>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</si>
  <si>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</si>
  <si>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001</t>
  </si>
  <si>
    <t>Zemní práce</t>
  </si>
  <si>
    <t>K</t>
  </si>
  <si>
    <t>122202203</t>
  </si>
  <si>
    <t>Odkopávky a prokopávky nezapažené pro silnice objemu do 5000 m3 v hornině tř. 3</t>
  </si>
  <si>
    <t>m3</t>
  </si>
  <si>
    <t>CS ÚRS 2016 02</t>
  </si>
  <si>
    <t>1262289453</t>
  </si>
  <si>
    <t>PP</t>
  </si>
  <si>
    <t>Odkopávky a prokopávky nezapažené pro silnice s přemístěním výkopku v příčných profilech na vzdálenost do 15 m nebo s naložením na dopravní prostředek v hornině tř. 3 přes 1 000 do 5 000 m3</t>
  </si>
  <si>
    <t>PSC</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</si>
  <si>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</si>
  <si>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VV</t>
  </si>
  <si>
    <t>"položka výkazu výměr 5</t>
  </si>
  <si>
    <t>1236,98</t>
  </si>
  <si>
    <t>121101102</t>
  </si>
  <si>
    <t>Sejmutí ornice s přemístěním na vzdálenost do 100 m</t>
  </si>
  <si>
    <t>1449042587</t>
  </si>
  <si>
    <t>Sejmutí ornice nebo lesní půdy s vodorovným přemístěním na hromady v místě upotřebení nebo na dočasné či trvalé skládky se složením, na vzdálenost přes 50 do 100 m</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</si>
  <si>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</si>
  <si>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položka výkazu výměr 26</t>
  </si>
  <si>
    <t>205*0,1</t>
  </si>
  <si>
    <t>952904151</t>
  </si>
  <si>
    <t>Čištění mostních objektů - pročištění vtoků a výtoků strojně</t>
  </si>
  <si>
    <t>1466747980</t>
  </si>
  <si>
    <t>Čištění mostních objektů pročištění vtoků a výtoků strojně</t>
  </si>
  <si>
    <t xml:space="preserve">Poznámka k souboru cen:_x000D_
1. Množství měrných jednotek se určuje: a) u otvorů, vtoků a výtoků v m3 jejich objemu, b) u odvodňovačů v m jejich délky. </t>
  </si>
  <si>
    <t>"položka výkazu výměr 12</t>
  </si>
  <si>
    <t>1,2</t>
  </si>
  <si>
    <t>132201201</t>
  </si>
  <si>
    <t>Hloubení rýh š do 2000 mm v hornině tř. 3 objemu do 100 m3</t>
  </si>
  <si>
    <t>-2041567312</t>
  </si>
  <si>
    <t>Hloubení zapažených i nezapažených rýh šířky přes 600 do 2 000 mm s urovnáním dna do předepsaného profilu a spádu v hornině tř. 3 do 100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</si>
  <si>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</si>
  <si>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"položka výkazu výměr 9</t>
  </si>
  <si>
    <t>1,7*1,08*21,5</t>
  </si>
  <si>
    <t>"položka výkazu výměr 28 a  výpis vpustí</t>
  </si>
  <si>
    <t>32*0,96*1,1</t>
  </si>
  <si>
    <t>133201101</t>
  </si>
  <si>
    <t>Hloubení šachet v hornině tř. 3 objemu do 100 m3</t>
  </si>
  <si>
    <t>137091447</t>
  </si>
  <si>
    <t>Hloubení zapažených i nezapažených šachet s případným nutným přemístěním výkopku ve výkopišti v hornině tř. 3 do 100 m3</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</si>
  <si>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</si>
  <si>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0,5^2*3,14*7,52</t>
  </si>
  <si>
    <t>6</t>
  </si>
  <si>
    <t>162301102</t>
  </si>
  <si>
    <t>Vodorovné přemístění do 1000 m výkopku/sypaniny z horniny tř. 1 až 4</t>
  </si>
  <si>
    <t>145442057</t>
  </si>
  <si>
    <t>Vodorovné přemístění výkopku nebo sypaniny po suchu na obvyklém dopravním prostředku, bez naložení výkopku, avšak se složením bez rozhrnutí z horniny tř. 1 až 4 na vzdálenost přes 500 do 1 000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</si>
  <si>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</si>
  <si>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"položka výkazu výměr 26</t>
  </si>
  <si>
    <t>20,5</t>
  </si>
  <si>
    <t>0,5^2*3,14*3,96</t>
  </si>
  <si>
    <t>-0,275^2*3,14*3,96</t>
  </si>
  <si>
    <t>0,96*1,1*32</t>
  </si>
  <si>
    <t>-0,45*1,1*32</t>
  </si>
  <si>
    <t>-0,3*1,1*32</t>
  </si>
  <si>
    <t>7</t>
  </si>
  <si>
    <t>162701105</t>
  </si>
  <si>
    <t>Vodorovné přemístění do 10000 m výkopku/sypaniny z horniny tř. 1 až 4</t>
  </si>
  <si>
    <t>Vodorovné přemístění výkopku nebo sypaniny po suchu na obvyklém dopravním prostředku, bez naložení výkopku, avšak se složením bez rozhrnutí z horniny tř. 1 až 4 na vzdálenost přes 9 000 do 10 000 m</t>
  </si>
  <si>
    <t>0,275^2*3,14*3,96</t>
  </si>
  <si>
    <t>0,45*1,1*32</t>
  </si>
  <si>
    <t>0,3*1,1*32</t>
  </si>
  <si>
    <t>0,5^2*3,14*0,3*8</t>
  </si>
  <si>
    <t>8</t>
  </si>
  <si>
    <t>162701109</t>
  </si>
  <si>
    <t>Příplatek k vodorovnému přemístění výkopku/sypaniny z horniny tř. 1 až 4 ZKD 1000 m přes 10000 m</t>
  </si>
  <si>
    <t>1468684899</t>
  </si>
  <si>
    <t>Vodorovné přemístění výkopku nebo sypaniny po suchu na obvyklém dopravním prostředku, bez naložení výkopku, avšak se složením bez rozhrnutí z horniny tř. 1 až 4 na vzdálenost Příplatek k ceně za každých dalších i započatých 1 000 m</t>
  </si>
  <si>
    <t>15 km</t>
  </si>
  <si>
    <t>Mezisoučet</t>
  </si>
  <si>
    <t>1306,878*5</t>
  </si>
  <si>
    <t>9</t>
  </si>
  <si>
    <t>171201211</t>
  </si>
  <si>
    <t>Poplatek za uložení odpadu ze sypaniny na skládce (skládkovné)</t>
  </si>
  <si>
    <t>t</t>
  </si>
  <si>
    <t>Uložení sypaniny poplatek za uložení sypaniny na skládce (skládkovné)</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</si>
  <si>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</si>
  <si>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1306,878*1,8</t>
  </si>
  <si>
    <t>167101102</t>
  </si>
  <si>
    <t>Nakládání výkopku z hornin tř. 1 až 4 přes 100 m3</t>
  </si>
  <si>
    <t>-2118349363</t>
  </si>
  <si>
    <t>Nakládání, skládání a překládání neulehlého výkopku nebo sypaniny nakládání, množství přes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</si>
  <si>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</si>
  <si>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"položka výkazu výměr 27</t>
  </si>
  <si>
    <t>258*0,1</t>
  </si>
  <si>
    <t>11</t>
  </si>
  <si>
    <t>-1229493721</t>
  </si>
  <si>
    <t>12</t>
  </si>
  <si>
    <t>1665990950</t>
  </si>
  <si>
    <t>53*0,1</t>
  </si>
  <si>
    <t>13</t>
  </si>
  <si>
    <t>175111101</t>
  </si>
  <si>
    <t>Obsypání potrubí ručně sypaninou bez prohození, uloženou do 3 m</t>
  </si>
  <si>
    <t>-19082917</t>
  </si>
  <si>
    <t>Obsypání potrubí ručně sypaninou z vhodných hornin tř.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</si>
  <si>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t>
  </si>
  <si>
    <t>"položka  výkazu výměr 9</t>
  </si>
  <si>
    <t>1,466*21,5</t>
  </si>
  <si>
    <t>((0,45*1,1*32)-(0,085^2*3,14*32))</t>
  </si>
  <si>
    <t>14</t>
  </si>
  <si>
    <t>M</t>
  </si>
  <si>
    <t>583441710</t>
  </si>
  <si>
    <t>štěrkodrť frakce (Olbramovice) 0-32</t>
  </si>
  <si>
    <t>297540507</t>
  </si>
  <si>
    <t>štěrkodrť frakce 0-32</t>
  </si>
  <si>
    <t>1,466*21,5*2</t>
  </si>
  <si>
    <t>((0,45*1,1*32)-(0,085^2*3,14*32))*2</t>
  </si>
  <si>
    <t>174101101</t>
  </si>
  <si>
    <t>Zásyp jam, šachet rýh nebo kolem objektů sypaninou se zhutněním</t>
  </si>
  <si>
    <t>-129636517</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</si>
  <si>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</si>
  <si>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</si>
  <si>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16</t>
  </si>
  <si>
    <t>181301101</t>
  </si>
  <si>
    <t>Rozprostření ornice tl vrstvy do 100 mm pl do 500 m2 v rovině nebo ve svahu do 1:5</t>
  </si>
  <si>
    <t>m2</t>
  </si>
  <si>
    <t>-74946211</t>
  </si>
  <si>
    <t>Rozprostření a urovnání ornice v rovině nebo ve svahu sklonu do 1:5 při souvislé ploše do 500 m2, tl. vrstvy do 100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</si>
  <si>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</si>
  <si>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položka výkazu výměr 27</t>
  </si>
  <si>
    <t>258</t>
  </si>
  <si>
    <t>17</t>
  </si>
  <si>
    <t>R001-010</t>
  </si>
  <si>
    <t>Ornice</t>
  </si>
  <si>
    <t>-476542025</t>
  </si>
  <si>
    <t>ornice</t>
  </si>
  <si>
    <t>5,3</t>
  </si>
  <si>
    <t>18</t>
  </si>
  <si>
    <t>181451141</t>
  </si>
  <si>
    <t>Založení parterového trávníku výsevem plochy přes 1000 m2 v rovině a ve svahu do 1:5</t>
  </si>
  <si>
    <t>703567662</t>
  </si>
  <si>
    <t>Založení trávníku na půdě předem připravené plochy přes 1000 m2 výsevem včetně utažení parterového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</si>
  <si>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</si>
  <si>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19</t>
  </si>
  <si>
    <t>005724150</t>
  </si>
  <si>
    <t>osivo směs travní parková směs exclusive</t>
  </si>
  <si>
    <t>kg</t>
  </si>
  <si>
    <t>-576921770</t>
  </si>
  <si>
    <t>258*0,015</t>
  </si>
  <si>
    <t>20</t>
  </si>
  <si>
    <t>181102302</t>
  </si>
  <si>
    <t>Úprava pláně v zářezech se zhutněním</t>
  </si>
  <si>
    <t>-798387121</t>
  </si>
  <si>
    <t>Úprava pláně na stavbách dálnic v zářezech mimo skalních se zhutněním</t>
  </si>
  <si>
    <t xml:space="preserve">Poznámka k souboru cen:_x000D_
1. Ceny se zhutněním jsou určeny pro všechny míry zhutnění. 2. Ceny 10-2301, 10-2302, 20-2301 a 20-2305 jsou určeny pro urovnání nově zřizovaných ploch vodorovných nebo ve sklonu do 1:5 pod zpevnění ploch jakéhokoliv druhu, pod humusování, drnování a dále předepíše-li projekt urovnání pláně z jiného důvodu. 3. Cena 10-2303 je určena pro vyplnění sypaninou prohlubní zářezů v horninách 5, 6 a 7. 4. Ceny neplatí pro zhutnění podloží pod násypy; toto zhutnění se oceňuje cenou 215 90-1101 Zhutnění podloží pod násypy. 5. Ceny neplatí pro urovnání lavic (berem) šířky do 3 m přerušujících svahy, pro urovnání dna příkopů pro jakoukoliv jejich šířku; toto urovnání se oceňuje cenami souboru cen 182 . 0-11 Svahování trvalých svahů do projektovaných profilů A 01 tohoto katalogu. 6. Urovnání ploch ve sklonu přes 1:5 (svahování) se oceňuje cenou 182 20-1101 Svahování trvalých svahů do projektovaných profilů, části A 01 tohoto katalogu. 7. Vyplnění prohlubní v horninách tř. 5, 6, a 7 betonem nebo stabilizací se oceňuje cenami části A 01 Zřízení konstrukcí katalogu 822-1 Komunikace pozemní a letiště. </t>
  </si>
  <si>
    <t>"položka výkazu výměr 20</t>
  </si>
  <si>
    <t>1196</t>
  </si>
  <si>
    <t>"položka výkazu výměr 24</t>
  </si>
  <si>
    <t>696</t>
  </si>
  <si>
    <t>"položka výkazu výměr 25</t>
  </si>
  <si>
    <t>65</t>
  </si>
  <si>
    <t>215901101</t>
  </si>
  <si>
    <t>Zhutnění podloží z hornin soudržných do 92% PS nebo nesoudržných sypkých I(d) do 0,8</t>
  </si>
  <si>
    <t>-1065957031</t>
  </si>
  <si>
    <t>Zhutnění podloží pod násypy z rostlé horniny tř. 1 až 4 z hornin soudružných do 92 % PS a nesoudržných sypkých relativní ulehlosti I(d) do 0,8</t>
  </si>
  <si>
    <t xml:space="preserve">Poznámka k souboru cen:_x000D_
1. Cena je určena pro zhutnění ploch vodorovných nebo ve sklonu do 1 : 5, je-li předepsáno zhutnění do hloubky 0,7 m od pláně. 2. Cenu nelze použít pro zhutnění podloží z hornin konzistence kašovité až tekoucí. 3. Míru zhutnění podloží předepisuje projekt. 4. Množství jednotek se určí v m2 půdorysné plochy zhutněného podloží. </t>
  </si>
  <si>
    <t>"položka výkazu výměr 21</t>
  </si>
  <si>
    <t>1084</t>
  </si>
  <si>
    <t>"položka výkazu výměr 22</t>
  </si>
  <si>
    <t>69,6</t>
  </si>
  <si>
    <t>Komunikace pozemní</t>
  </si>
  <si>
    <t>57</t>
  </si>
  <si>
    <t>Kryty pozemních komunikací letišť a ploch z kameniva nebo živičné</t>
  </si>
  <si>
    <t>22</t>
  </si>
  <si>
    <t>564851111</t>
  </si>
  <si>
    <t>Podklad ze štěrkodrtě ŠD tl 150 mm</t>
  </si>
  <si>
    <t>634978383</t>
  </si>
  <si>
    <t>Podklad ze štěrkodrti ŠD s rozprostřením a zhutněním, po zhutnění tl. 150 mm</t>
  </si>
  <si>
    <t>"položka výkazu výměr 19</t>
  </si>
  <si>
    <t>1138</t>
  </si>
  <si>
    <t>23</t>
  </si>
  <si>
    <t>564861111</t>
  </si>
  <si>
    <t>Podklad ze štěrkodrtě ŠD tl 200 mm</t>
  </si>
  <si>
    <t>1788493084</t>
  </si>
  <si>
    <t>Podklad ze štěrkodrti ŠD s rozprostřením a zhutněním, po zhutnění tl. 200 mm</t>
  </si>
  <si>
    <t>24</t>
  </si>
  <si>
    <t>R-057-002</t>
  </si>
  <si>
    <t>Podklad z kameniva hrubého drceného vel. 0-125 mm tl 300 mm</t>
  </si>
  <si>
    <t>-40578719</t>
  </si>
  <si>
    <t>položka výkazu výměr 22</t>
  </si>
  <si>
    <t>25</t>
  </si>
  <si>
    <t>R-057-001</t>
  </si>
  <si>
    <t>Podklad z kameniva hrubého drceného vel. 0-125 mm tl 400 mm</t>
  </si>
  <si>
    <t>-453772914</t>
  </si>
  <si>
    <t>položka výkazu výměr 21</t>
  </si>
  <si>
    <t>26</t>
  </si>
  <si>
    <t>565135121</t>
  </si>
  <si>
    <t>Asfaltový beton vrstva podkladní ACP 16 (obalované kamenivo OKS) tl 50 mm š přes 3 m</t>
  </si>
  <si>
    <t>-991611504</t>
  </si>
  <si>
    <t>Asfaltový beton vrstva podkladní ACP 16 (obalované kamenivo střednězrnné - OKS) s rozprostřením a zhutněním v pruhu šířky přes 3 m, po zhutnění tl. 50 mm</t>
  </si>
  <si>
    <t xml:space="preserve">Poznámka k souboru cen:_x000D_
1. ČSN EN 13108-1 připouští pro ACP 16 pouze tl. 50 až 80 mm. </t>
  </si>
  <si>
    <t>"ACP16+</t>
  </si>
  <si>
    <t>"položka výkazu výměr 18</t>
  </si>
  <si>
    <t>1780</t>
  </si>
  <si>
    <t>27</t>
  </si>
  <si>
    <t>577134121</t>
  </si>
  <si>
    <t>Asfaltový beton vrstva obrusná ACO 11 (ABS) tř. I tl 40 mm š přes 3 m z nemodifikovaného asfaltu</t>
  </si>
  <si>
    <t>1016449958</t>
  </si>
  <si>
    <t>Asfaltový beton vrstva obrusná ACO 11 (ABS) s rozprostřením a se zhutněním z nemodifikovaného asfaltu v pruhu šířky přes 3 m tř. I, po zhutnění tl. 40 mm</t>
  </si>
  <si>
    <t xml:space="preserve">Poznámka k souboru cen:_x000D_
1. ČSN EN 13108-1 připouští pro ACO 11 pouze tl. 35 až 50 mm. </t>
  </si>
  <si>
    <t>"ACO 11+</t>
  </si>
  <si>
    <t>"položka výkazu výměr 16</t>
  </si>
  <si>
    <t>1750</t>
  </si>
  <si>
    <t>28</t>
  </si>
  <si>
    <t>577155122</t>
  </si>
  <si>
    <t>Asfaltový beton vrstva ložní ACL 16 (ABH) tl 60 mm š přes 3 m z nemodifikovaného asfaltu</t>
  </si>
  <si>
    <t>-1999694525</t>
  </si>
  <si>
    <t>Asfaltový beton vrstva ložní ACL 16 (ABH) s rozprostřením a zhutněním z nemodifikovaného asfaltu v pruhu šířky přes 3 m, po zhutnění tl. 60 mm</t>
  </si>
  <si>
    <t xml:space="preserve">Poznámka k souboru cen:_x000D_
1. ČSN EN 13108-1 připouští pro ACL 16 pouze tl. 50 až 70 mm. </t>
  </si>
  <si>
    <t>"ACL16+</t>
  </si>
  <si>
    <t>"položka výkazu výměr 17</t>
  </si>
  <si>
    <t>1765</t>
  </si>
  <si>
    <t>29</t>
  </si>
  <si>
    <t>573211111</t>
  </si>
  <si>
    <t>Postřik živičný spojovací z asfaltu v množství 0,60 kg/m2</t>
  </si>
  <si>
    <t>-1287998772</t>
  </si>
  <si>
    <t>Postřik spojovací PS bez posypu kamenivem z asfaltu silničního, v množství 0,60 kg/m2</t>
  </si>
  <si>
    <t>30</t>
  </si>
  <si>
    <t>919121212</t>
  </si>
  <si>
    <t>Těsnění spár zálivkou za studena pro komůrky š 10 mm hl 20 mm bez těsnicího profilu</t>
  </si>
  <si>
    <t>m</t>
  </si>
  <si>
    <t>Utěsnění dilatačních spár zálivkou za studena v cementobetonovém nebo živičném krytu včetně adhezního nátěru bez těsnicího profilu pod zálivkou, pro komůrky šířky 10 mm, hloubky 20 mm</t>
  </si>
  <si>
    <t xml:space="preserve">Poznámka k souboru cen:_x000D_
1. V cenách jsou započteny i náklady na vyčištění spár před těsněním a zalitím a náklady na impregnaci, těsnění a zalití spár včetně dodání hmot. </t>
  </si>
  <si>
    <t>"položka výkazu výměr 3</t>
  </si>
  <si>
    <t>31</t>
  </si>
  <si>
    <t>569831111</t>
  </si>
  <si>
    <t>Zpevnění krajnic štěrkodrtí tl 100 mm</t>
  </si>
  <si>
    <t>1364677033</t>
  </si>
  <si>
    <t>Zpevnění krajnic nebo komunikací pro pěší s rozprostřením a zhutněním, po zhutnění štěrkodrtí tl. 100 mm</t>
  </si>
  <si>
    <t xml:space="preserve">Poznámka k souboru cen:_x000D_
1. V cenách 51-11 až 55-11 jsou započteny i náklady na prohození zeminy. 2. V cenách 51-11 až 55-11 nejsou započteny náklady na: a) opatření zeminy a její přemístění k místu zabudování, které se oceňují podle čl. 3111 Všeobecných podmínek části A 01 tohoto katalogu, b) odklizení odpadu po prohození zeminy, které se oceňuje cenami části A 01 katalogu 800-1 Zemní práce. </t>
  </si>
  <si>
    <t>"položka výkazu výměr 14</t>
  </si>
  <si>
    <t>75</t>
  </si>
  <si>
    <t>32</t>
  </si>
  <si>
    <t>998225111</t>
  </si>
  <si>
    <t>Přesun hmot pro pozemní komunikace s krytem z kamene, monolitickým betonovým nebo živičným</t>
  </si>
  <si>
    <t>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</si>
  <si>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</si>
  <si>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59</t>
  </si>
  <si>
    <t>Kryty pozemních komunikací, letišť a ploch dlážděné</t>
  </si>
  <si>
    <t>33</t>
  </si>
  <si>
    <t>591211111</t>
  </si>
  <si>
    <t>Kladení dlažby z kostek drobných z kamene do lože z kameniva těženého tl 50 mm</t>
  </si>
  <si>
    <t>1592791078</t>
  </si>
  <si>
    <t>Kladení dlažby z kostek s provedením lože do tl. 50 mm, s vyplněním spár, s dvojím beraněním a se smetením přebytečného materiálu na krajnici drobných z kamene, do lože z kameniva těženého</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</si>
  <si>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</si>
  <si>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"položka výkazu výměr 15</t>
  </si>
  <si>
    <t>34</t>
  </si>
  <si>
    <t>916111123</t>
  </si>
  <si>
    <t>Osazení obruby z drobných kostek s boční opěrou do lože z betonu prostého</t>
  </si>
  <si>
    <t>-917479843</t>
  </si>
  <si>
    <t>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</si>
  <si>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</si>
  <si>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"položka výkazu výměr 13</t>
  </si>
  <si>
    <t>364</t>
  </si>
  <si>
    <t>35</t>
  </si>
  <si>
    <t>916991121</t>
  </si>
  <si>
    <t>Lože pod obrubníky, krajníky nebo obruby z dlažebních kostek z betonu prostého</t>
  </si>
  <si>
    <t>-462529321</t>
  </si>
  <si>
    <t>Lože pod obrubníky, krajníky nebo obruby z dlažebních kostek z betonu prostého tř. C 16/20</t>
  </si>
  <si>
    <t>364*0,15*0,1</t>
  </si>
  <si>
    <t>36</t>
  </si>
  <si>
    <t>998223011</t>
  </si>
  <si>
    <t>Přesun hmot pro pozemní komunikace s krytem dlážděným</t>
  </si>
  <si>
    <t>175786163</t>
  </si>
  <si>
    <t>Přesun hmot pro pozemní komunikace s krytem dlážděným dopravní vzdálenost do 200 m jakékoliv délky objektu</t>
  </si>
  <si>
    <t xml:space="preserve"> Trubní vedení</t>
  </si>
  <si>
    <t>81</t>
  </si>
  <si>
    <t xml:space="preserve"> Potrubí z trub betonových</t>
  </si>
  <si>
    <t>37</t>
  </si>
  <si>
    <t>895941111</t>
  </si>
  <si>
    <t>Zřízení vpusti kanalizační uliční z betonových dílců typ UV-50 normální</t>
  </si>
  <si>
    <t>kus</t>
  </si>
  <si>
    <t>-1410707669</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</si>
  <si>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</si>
  <si>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"položka výkazu výměr 28</t>
  </si>
  <si>
    <t>38</t>
  </si>
  <si>
    <t>59223854R</t>
  </si>
  <si>
    <t>skruž betonová pro uliční vpusťs výtokovým otvorem PVC , 45x35x5 cm</t>
  </si>
  <si>
    <t>692696011</t>
  </si>
  <si>
    <t>prefabrikáty pro uliční vpusti dílce betonové pro uliční vpusti skruž s  otvorem PVCPVC  45 x 35 x 5</t>
  </si>
  <si>
    <t>"položka výkazu výměr 28 a výpis vpustí</t>
  </si>
  <si>
    <t>39</t>
  </si>
  <si>
    <t>59223858R</t>
  </si>
  <si>
    <t>skruž betonová pro uliční vpusť  průtočné dno 450x400</t>
  </si>
  <si>
    <t>1482913812</t>
  </si>
  <si>
    <t>prefabrikáty pro uliční vpusti dílce betonové pro uliční vpusti skruž průtočné dno</t>
  </si>
  <si>
    <t>40</t>
  </si>
  <si>
    <t>59223856R</t>
  </si>
  <si>
    <t>skruž betonová pro uliční vpusť horní  45x19,5x5 cm</t>
  </si>
  <si>
    <t>555690141</t>
  </si>
  <si>
    <t>skruž betonová pro uliční vpusť horní 45x19,5x5 cm</t>
  </si>
  <si>
    <t>41</t>
  </si>
  <si>
    <t>899202111</t>
  </si>
  <si>
    <t>Osazení mříží litinových včetně rámů a košů na bahno hmotnosti nad 50 do 100 kg</t>
  </si>
  <si>
    <t>-1203461989</t>
  </si>
  <si>
    <t>Osazení mříží litinových včetně rámů a košů na bahno hmotnosti jednotlivě přes 50 do 100 kg</t>
  </si>
  <si>
    <t xml:space="preserve">Poznámka k souboru cen:_x000D_
1. V cenách nejsou započteny náklady na dodání mříží, rámů a košů na bahno; tyto náklady se oceňují ve specifikaci. </t>
  </si>
  <si>
    <t>42</t>
  </si>
  <si>
    <t>592238740</t>
  </si>
  <si>
    <t>koš pozink. C3 DIN 4052, vysoký, pro rám 500/300</t>
  </si>
  <si>
    <t>1168709417</t>
  </si>
  <si>
    <t>koš vysoký pro uliční vpusti, žárově zinkovaný plech,pro rám 500/300</t>
  </si>
  <si>
    <t>43</t>
  </si>
  <si>
    <t>592238760</t>
  </si>
  <si>
    <t>rám zabetonovaný DIN 19583-9 500/500 mm</t>
  </si>
  <si>
    <t>2029791421</t>
  </si>
  <si>
    <t>rám zabetonovaný pro uliční vpusti 500/500 mm</t>
  </si>
  <si>
    <t>44</t>
  </si>
  <si>
    <t>R081-003</t>
  </si>
  <si>
    <t>MRIZ KANAL PLAST D400</t>
  </si>
  <si>
    <t>2090421625</t>
  </si>
  <si>
    <t>45</t>
  </si>
  <si>
    <t>899331111</t>
  </si>
  <si>
    <t>Výšková úprava uličního vstupu nebo vpusti do 200 mm zvýšením poklopu</t>
  </si>
  <si>
    <t>-67897839</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</si>
  <si>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</si>
  <si>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"položka výkazu výměr 37 a výpis stávajících vpustí a šachet</t>
  </si>
  <si>
    <t>46</t>
  </si>
  <si>
    <t>899332111</t>
  </si>
  <si>
    <t>Výšková úprava uličního vstupu nebo vpusti do 200 mm snížením poklopu</t>
  </si>
  <si>
    <t>-1017788595</t>
  </si>
  <si>
    <t>47</t>
  </si>
  <si>
    <t>452112111</t>
  </si>
  <si>
    <t>Osazení betonových prstenců nebo rámů v do 100 mm</t>
  </si>
  <si>
    <t>-1368004814</t>
  </si>
  <si>
    <t>Osazení betonových dílců prstenců nebo rámů pod poklopy a mříže, výšky do 100 mm</t>
  </si>
  <si>
    <t xml:space="preserve">Poznámka k souboru cen:_x000D_
1. V cenách nejsou započteny náklady na dodávku betonových výrobků; tyto se oceňují ve specifikaci. </t>
  </si>
  <si>
    <t>48</t>
  </si>
  <si>
    <t>592241760</t>
  </si>
  <si>
    <t>prstenec betonový vyrovnávací TBW-Q 625/80/120 62,5x8x12 cm</t>
  </si>
  <si>
    <t>-1366132371</t>
  </si>
  <si>
    <t>prstenec betonový vyrovnávací 62,5x8x12 cm</t>
  </si>
  <si>
    <t>49</t>
  </si>
  <si>
    <t>592241750</t>
  </si>
  <si>
    <t>prstenec betonový vyrovnávací TBW-Q 625/60/120 62,5x6x12 cm</t>
  </si>
  <si>
    <t>984252190</t>
  </si>
  <si>
    <t>prstenec betonový vyrovnávací 62,5x6x12 cm</t>
  </si>
  <si>
    <t>50</t>
  </si>
  <si>
    <t>899431111</t>
  </si>
  <si>
    <t>Výšková úprava uličního vstupu nebo vpusti do 200 mm zvýšením krycího hrnce, šoupěte nebo hydrantu</t>
  </si>
  <si>
    <t>703912748</t>
  </si>
  <si>
    <t>Výšková úprava uličního vstupu nebo vpusti do 200 mm zvýšením krycího hrnce, šoupěte nebo hydrantu bez úpravy armatur</t>
  </si>
  <si>
    <t>"položka výkazu výměr 36</t>
  </si>
  <si>
    <t>51</t>
  </si>
  <si>
    <t>998274101</t>
  </si>
  <si>
    <t>Přesun hmot pro trubní vedení z trub betonových otevřený výkop</t>
  </si>
  <si>
    <t>175580529</t>
  </si>
  <si>
    <t>Přesun hmot pro trubní vedení hloubené z trub betonových nebo železobetonových pro vodovody nebo kanalizace v otevřeném výkopu dopravní vzdálenost do 15 m</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</si>
  <si>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</si>
  <si>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87</t>
  </si>
  <si>
    <t xml:space="preserve"> Potrubí z trub plastických a skleněných</t>
  </si>
  <si>
    <t>52</t>
  </si>
  <si>
    <t>359901211</t>
  </si>
  <si>
    <t>Monitoring stoky jakékoli výšky na nové kanalizaci</t>
  </si>
  <si>
    <t>1289899544</t>
  </si>
  <si>
    <t>Monitoring stok (kamerový systém) jakékoli výšky nová kanalizace</t>
  </si>
  <si>
    <t xml:space="preserve">Poznámka k souboru cen:_x000D_
1. V ceně jsou započteny náklady na zhotovení záznamu o prohlídce a protokolu prohlídky. </t>
  </si>
  <si>
    <t>21,5</t>
  </si>
  <si>
    <t>53</t>
  </si>
  <si>
    <t>451541111</t>
  </si>
  <si>
    <t>Lože pod potrubí otevřený výkop ze štěrkodrtě</t>
  </si>
  <si>
    <t>-1331836348</t>
  </si>
  <si>
    <t>Lože pod potrubí, stoky a drobné objekty v otevřeném výkopu ze štěrkodrtě 0-63 mm</t>
  </si>
  <si>
    <t xml:space="preserve">Poznámka k souboru cen:_x000D_
1. Ceny -1111 a -1192 lze použít i pro zřízení sběrných vrstev nad drenážními trubkami. 2. V cenách -5111 a -1192 jsou započteny i náklady na prohození výkopku získaného při zemních pracích. </t>
  </si>
  <si>
    <t>0,306*21,5</t>
  </si>
  <si>
    <t>1,1*0,3*32</t>
  </si>
  <si>
    <t>54</t>
  </si>
  <si>
    <t>871311101</t>
  </si>
  <si>
    <t>Montáž potrubí z PVC SDR 11 těsněných gumovým kroužkem otevřený výkop D 160 x 6,2 mm</t>
  </si>
  <si>
    <t>848819468</t>
  </si>
  <si>
    <t>Montáž vodovodního potrubí z plastů v otevřeném výkopu z tvrdého PVC s integrovaným těsněnim SDR 11/PN10 D 160 x 6,2 mm</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</si>
  <si>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 </t>
  </si>
  <si>
    <t>55</t>
  </si>
  <si>
    <t>286112620</t>
  </si>
  <si>
    <t>trubka KGEM s hrdlem 150X4,7X1M SN8KOEX,PVC</t>
  </si>
  <si>
    <t>25804743</t>
  </si>
  <si>
    <t>trubka kanalizační plastová s hrdlem KG KOEX 150X4,7X1M SN8</t>
  </si>
  <si>
    <t>"položka výkazu výměr 28  a výpis vpustí</t>
  </si>
  <si>
    <t>56</t>
  </si>
  <si>
    <t>286112630</t>
  </si>
  <si>
    <t>trubka KGEM s hrdlem 150X4,7X2M SN8KOEX,PVC</t>
  </si>
  <si>
    <t>68726240</t>
  </si>
  <si>
    <t>trubka kanalizační plastová s hrdlem KG KOEX 150X4,7X2M SN8</t>
  </si>
  <si>
    <t>286112640</t>
  </si>
  <si>
    <t>trubka KGEM s hrdlem 150X4,7X5M SN8KOEX,PVC</t>
  </si>
  <si>
    <t>-1523575842</t>
  </si>
  <si>
    <t>trubka kanalizační plastová s hrdlem KG KOEX 150X4,7X5M SN8</t>
  </si>
  <si>
    <t>58</t>
  </si>
  <si>
    <t>871472111</t>
  </si>
  <si>
    <t>Montáž kanalizačního potrubí z laminátových trub HOBAS DN 800 se spojkami v otevřeném výkopu</t>
  </si>
  <si>
    <t>-1903056895</t>
  </si>
  <si>
    <t>Montáž kanalizačního potrubí z laminátových trub [HOBAS] v otevřeném výkopu spojované spojkami DN 800</t>
  </si>
  <si>
    <t xml:space="preserve">Poznámka k souboru cen:_x000D_
1. V cenách nejsou započteny náklady na: a) dodání potrubí; potrubí se oceňuje ve specifikaci, b) náklady na montáž tvarovek; tvarovky se oceňují ve specifikaci, c) podkladní konstrukci ze štěrkopísku - podkladní vrstva ze štěrkopísku se oceňuje cenou 564 28-1111 Podklad ze štěrkopísku, d) trativody v podkladní konstrukci; tyto se oceňují cenou 212 75-2114 Trativody z drenážních trubek části A01 tohoto katalogu, e) zásyp potrubí, které se oceňují cenami souboru 174 . 0-11 Zásyp sypaninou z jakékoliv horniny části A 01 tohoto katalogu, f) napojení sklolaminátového potrubí do šachty nebo napojení odbočných potrubních řadů na potrubí mimo šachty, toto napojení se oceňuje individuálně. </t>
  </si>
  <si>
    <t>28641272R</t>
  </si>
  <si>
    <t>roury z odstředivě litého laminátu  PN 1 SN 15000 se spojkou DN 800</t>
  </si>
  <si>
    <t>1501061058</t>
  </si>
  <si>
    <t>4ks po 6m</t>
  </si>
  <si>
    <t>60</t>
  </si>
  <si>
    <t>877315211</t>
  </si>
  <si>
    <t>Montáž tvarovek z tvrdého PVC-systém KG nebo z polypropylenu-systém KG 2000 jednoosé DN 150</t>
  </si>
  <si>
    <t>1388562985</t>
  </si>
  <si>
    <t>Montáž tvarovek na kanalizačním potrubí z trub z plastu z tvrdého PVC [systém KG] nebo z polypropylenu [systém KG 2000] v otevřeném výkopu jednoosých DN 150</t>
  </si>
  <si>
    <t xml:space="preserve">Poznámka k souboru cen:_x000D_
1. V cenách nejsou započteny náklady na dodání tvarovek. Tvarovky se oceňují ve ve specifikaci. </t>
  </si>
  <si>
    <t>8*4</t>
  </si>
  <si>
    <t>61</t>
  </si>
  <si>
    <t>286113630</t>
  </si>
  <si>
    <t>koleno kanalizace plastové KGB 150x87°</t>
  </si>
  <si>
    <t>911379077</t>
  </si>
  <si>
    <t>koleno kanalizace plastové KG 150x87°</t>
  </si>
  <si>
    <t>62</t>
  </si>
  <si>
    <t>87739512R</t>
  </si>
  <si>
    <t>Výřez a montáž tvarovek odbočných na potrubí z kanalizačních trub z PVC DN 500</t>
  </si>
  <si>
    <t>260533716</t>
  </si>
  <si>
    <t>Výřez a montáž odbočné tvarovky na potrubí z trub z tvrdého PVC DN 500</t>
  </si>
  <si>
    <t>63</t>
  </si>
  <si>
    <t>28619405R</t>
  </si>
  <si>
    <t>napojovací odbočk DN 150 na troubu DN 500</t>
  </si>
  <si>
    <t>1782809911</t>
  </si>
  <si>
    <t>napojovací odbočk DN 150 na troubu DN 400</t>
  </si>
  <si>
    <t>64</t>
  </si>
  <si>
    <t>452312131</t>
  </si>
  <si>
    <t>Sedlové lože z betonu prostého tř. C 12/15 otevřený výkop</t>
  </si>
  <si>
    <t>364406743</t>
  </si>
  <si>
    <t>Podkladní a zajišťovací konstrukce z betonu prostého v otevřeném výkopu sedlové lože pod potrubí z betonu tř. C 12/15</t>
  </si>
  <si>
    <t xml:space="preserve">Poznámka k souboru cen:_x000D_
1. Ceny -1121 až -1181 a -1192 lze použít i pro ochrannou vrstvu pod železobetonové konstrukce. 2. Ceny -2121 až -2181 a -2192 jsou určeny pro jakékoliv úkosy sedel. </t>
  </si>
  <si>
    <t>1,5*0,2*21,5</t>
  </si>
  <si>
    <t>998276101</t>
  </si>
  <si>
    <t>Přesun hmot pro trubní vedení z trub z plastických hmot otevřený výkop</t>
  </si>
  <si>
    <t>1372740447</t>
  </si>
  <si>
    <t>Přesun hmot pro trubní vedení hloubené z trub z plastických hmot nebo sklolaminátových pro vodovody nebo kanalizace v otevřeném výkopu dopravní vzdálenost do 15 m</t>
  </si>
  <si>
    <t>91</t>
  </si>
  <si>
    <t>Doplňující konstrukce a práce pozemních komunikací, letišť a ploch</t>
  </si>
  <si>
    <t>66</t>
  </si>
  <si>
    <t>91944122R</t>
  </si>
  <si>
    <t xml:space="preserve">Čelo propustku z lomového kamene pro propustek </t>
  </si>
  <si>
    <t>298187907</t>
  </si>
  <si>
    <t>Čelo propustku včetně římsy ze zdiva z lomového kamene, pro propustek z trub DN 600 až 800 mm</t>
  </si>
  <si>
    <t xml:space="preserve">položka výkazu výměr 11 </t>
  </si>
  <si>
    <t>67</t>
  </si>
  <si>
    <t>911111111</t>
  </si>
  <si>
    <t>Montáž zábradlí ocelového zabetonovaného</t>
  </si>
  <si>
    <t>489543160</t>
  </si>
  <si>
    <t xml:space="preserve">Poznámka k souboru cen:_x000D_
1. Zábradlí je kotveno po 2 m. 2. V ceně jsou započteny i náklady na: a) vykopání jamek pro sloupky s odhozením výkopku na hromadu nebo naložením na dopravní prostředek i náklady na betonový základ; b) u ceny 911 11-1111 betonový základ; c) u ceny 911 12-1111 vruty. 3. V cenách nejsou započteny náklady na: a) dodání zábradlí (dílů zábradlí), tyto se oceňují ve specifikaci; b) nátěry zábradlí, tyto se oceňují jako práce PSV příslušnými cenami katalogu 800-783 Nátěry; c) zřízení betonového podkladu u položky 911 12-1111. </t>
  </si>
  <si>
    <t>"položka  výkazu výměr 10</t>
  </si>
  <si>
    <t>68</t>
  </si>
  <si>
    <t>74910600R</t>
  </si>
  <si>
    <t>zábradlí městské s madlem  pole 1,5 m</t>
  </si>
  <si>
    <t>1596649098</t>
  </si>
  <si>
    <t>zábradlí městské  lakovaný povrch  pole 1,5   rám z ocel. profilu 35x35 mm, Barva na zinek dle vzorníku barev. Upevnění je přímým zapuštěním.</t>
  </si>
  <si>
    <t>položka výkazu výměr 10</t>
  </si>
  <si>
    <t>69</t>
  </si>
  <si>
    <t>213141111</t>
  </si>
  <si>
    <t>Zřízení vrstvy z geotextilie v rovině nebo ve sklonu do 1:5 š do 3 m</t>
  </si>
  <si>
    <t>-1695565964</t>
  </si>
  <si>
    <t>Zřízení vrstvy z geotextilie filtrační, separační, odvodňovací, ochranné, výztužné nebo protierozní v rovině nebo ve sklonu do 1:5, šířky do 3 m</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</si>
  <si>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</si>
  <si>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"položka výkazu výměr 23</t>
  </si>
  <si>
    <t>70</t>
  </si>
  <si>
    <t>69311146R</t>
  </si>
  <si>
    <t>textilie  300 g/m2 do š 8,8 m</t>
  </si>
  <si>
    <t>1780961519</t>
  </si>
  <si>
    <t>Geotextilie geotextilie netkané3 (polypropylenová vlákna) se základní ÚV stabilizací šíře do 8,8 m   300 g/m2</t>
  </si>
  <si>
    <t>69,6*1,1</t>
  </si>
  <si>
    <t>71</t>
  </si>
  <si>
    <t>914111111</t>
  </si>
  <si>
    <t>Montáž svislé dopravní značky do velikosti 1 m2 objímkami na sloupek nebo konzolu</t>
  </si>
  <si>
    <t>283570418</t>
  </si>
  <si>
    <t>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</si>
  <si>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21 M Elektromontáže – silnoproud, b) upevněných na lanech, nebo speciálních konstrukcích nesoucích více značek, tyto se oceňují individuálně. </t>
  </si>
  <si>
    <t>"položka výkazu výměr 32</t>
  </si>
  <si>
    <t>"položka výkazu výměr 33</t>
  </si>
  <si>
    <t>2+4+1</t>
  </si>
  <si>
    <t>72</t>
  </si>
  <si>
    <t>404442380</t>
  </si>
  <si>
    <t>značka svislá reflexní AL- 3M 750 x 750 mm</t>
  </si>
  <si>
    <t>-461862372</t>
  </si>
  <si>
    <t>značka dopravní svislá reflexní AL- 3M 750 x 750 mm</t>
  </si>
  <si>
    <t>73</t>
  </si>
  <si>
    <t>914511112</t>
  </si>
  <si>
    <t>Montáž sloupku dopravních značek délky do 3,5 m s betonovým základem a patkou</t>
  </si>
  <si>
    <t>1761826145</t>
  </si>
  <si>
    <t>Montáž sloupku dopravních značek délky do 3,5 m do hliníkové patky</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</si>
  <si>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</si>
  <si>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74</t>
  </si>
  <si>
    <t>404452250</t>
  </si>
  <si>
    <t>sloupek Zn 60 - 350</t>
  </si>
  <si>
    <t>-109538113</t>
  </si>
  <si>
    <t>275313611</t>
  </si>
  <si>
    <t>Základové patky z betonu tř. C 16/20</t>
  </si>
  <si>
    <t>-667411842</t>
  </si>
  <si>
    <t>Základy z betonu prostého patky a bloky z betonu kamenem neprokládaného tř. C 16/20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</si>
  <si>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</si>
  <si>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5*0,5*0,5*0,6</t>
  </si>
  <si>
    <t>2*0,3*0,3*0,6</t>
  </si>
  <si>
    <t>3*0,3*0,3*0,6</t>
  </si>
  <si>
    <t>76</t>
  </si>
  <si>
    <t>915211122</t>
  </si>
  <si>
    <t>Vodorovné dopravní značení dělící čáry přerušované š 125 mm retroreflexní bílý plast</t>
  </si>
  <si>
    <t>-2010032779</t>
  </si>
  <si>
    <t>Vodorovné dopravní značení stříkaným plastem dělící čára šířky 125 mm přerušovaná bílá retroreflexní</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</si>
  <si>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</si>
  <si>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"položka  výkazu výměr 34</t>
  </si>
  <si>
    <t>260</t>
  </si>
  <si>
    <t>"položka výkazu výměr 35</t>
  </si>
  <si>
    <t>77</t>
  </si>
  <si>
    <t>915611111</t>
  </si>
  <si>
    <t>Předznačení vodorovného liniového značení</t>
  </si>
  <si>
    <t>406911593</t>
  </si>
  <si>
    <t>Předznačení pro vodorovné značení stříkané barvou nebo prováděné z nátěrových hmot liniové dělicí čáry, vodicí proužky</t>
  </si>
  <si>
    <t xml:space="preserve">Poznámka k souboru cen:_x000D_
1. Množství měrných jednotek se určuje: a) pro cenu -1111 v m délky dělicí čáry nebo vodícího proužku (včetně mezer), b) pro cenu -1112 v m2 natírané nebo stříkané plochy. </t>
  </si>
  <si>
    <t>96</t>
  </si>
  <si>
    <t>Bourání konstrukcí</t>
  </si>
  <si>
    <t>78</t>
  </si>
  <si>
    <t>919112213</t>
  </si>
  <si>
    <t>Řezání spár pro vytvoření komůrky š 10 mm hl 25 mm pro těsnící zálivku v živičném krytu</t>
  </si>
  <si>
    <t>1616232029</t>
  </si>
  <si>
    <t>Řezání dilatačních spár v živičném krytu vytvoření komůrky pro těsnící zálivku šířky 10 mm, hloubky 25 mm</t>
  </si>
  <si>
    <t xml:space="preserve">Poznámka k souboru cen:_x000D_
1. V cenách jsou započteny i náklady na vyčištění spár po řezání. </t>
  </si>
  <si>
    <t>79</t>
  </si>
  <si>
    <t>919735111</t>
  </si>
  <si>
    <t>Řezání stávajícího živičného krytu hl do 50 mm</t>
  </si>
  <si>
    <t>-415986330</t>
  </si>
  <si>
    <t>Řezání stávajícího živičného krytu nebo podkladu hloubky do 50 mm</t>
  </si>
  <si>
    <t xml:space="preserve">Poznámka k souboru cen:_x000D_
1. V cenách jsou započteny i náklady na spotřebu vody. </t>
  </si>
  <si>
    <t>"položka  výkazu výměr 1</t>
  </si>
  <si>
    <t>80</t>
  </si>
  <si>
    <t>963015121</t>
  </si>
  <si>
    <t>Demontáž prefabrikovaných krycích desek kanálů, šachet nebo žump do hmotnosti 0,09 t</t>
  </si>
  <si>
    <t>922725793</t>
  </si>
  <si>
    <t>Demontáž prefabrikovaných krycích desek kanálů, šachet nebo žump hmotnosti do 0,09 t</t>
  </si>
  <si>
    <t xml:space="preserve">Poznámka k souboru cen:_x000D_
1. V cenách jsou započteny náklady na manipulaci s deskami do vzdálenosti 8 m od osy kanálu. 2. V cenách jsou započteny náklady na očistění nebo vysekání betonu kolem závěsných ok pro zachycení háků zvedacího mechanizmu. 3. V cenách nejsou započteny náklady na odstranění krycí mazaniny, izolace a vyrovnávacího potěru. Tyto stavební práce se oceňují příslušnými cenami této části. </t>
  </si>
  <si>
    <t>položka výkazu výměr 37 a výpis stávajících vpustí a šachet</t>
  </si>
  <si>
    <t>966006132</t>
  </si>
  <si>
    <t>Odstranění značek dopravních nebo orientačních se sloupky s betonovými patkami</t>
  </si>
  <si>
    <t>-699785756</t>
  </si>
  <si>
    <t>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</si>
  <si>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</si>
  <si>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"položka výkazu výměr 30</t>
  </si>
  <si>
    <t>"položka  výkazu výměr 31</t>
  </si>
  <si>
    <t>82</t>
  </si>
  <si>
    <t>966006211</t>
  </si>
  <si>
    <t>Odstranění svislých dopravních značek ze sloupů, sloupků nebo konzol</t>
  </si>
  <si>
    <t>-1950603127</t>
  </si>
  <si>
    <t>Odstranění (demontáž) svislých dopravních značek s odklizením materiálu na skládku na vzdálenost do 20 m nebo s naložením na dopravní prostředek ze sloupů, sloupků nebo konzol</t>
  </si>
  <si>
    <t xml:space="preserve">Poznámka k souboru cen:_x000D_
1. Přemístění demontovaných značek na vzdálenost přes 20 m se oceňuje cenami souborů cen 997 22-1 Vodorovná doprava vybouraných hmot. </t>
  </si>
  <si>
    <t>13-7</t>
  </si>
  <si>
    <t>7-3</t>
  </si>
  <si>
    <t>83</t>
  </si>
  <si>
    <t>966075141</t>
  </si>
  <si>
    <t>Odstranění kovového zábradlí vcelku</t>
  </si>
  <si>
    <t>974009163</t>
  </si>
  <si>
    <t>Odstranění různých konstrukcí na mostech kovového zábradlí vcelku</t>
  </si>
  <si>
    <t>"položka  výkazu výměr 29</t>
  </si>
  <si>
    <t>5,5</t>
  </si>
  <si>
    <t>84</t>
  </si>
  <si>
    <t>899203211</t>
  </si>
  <si>
    <t>Demontáž mříží litinových včetně rámů hmotnosti přes 100 do 150 kg</t>
  </si>
  <si>
    <t>1644753994</t>
  </si>
  <si>
    <t>Demontáž mříží litinových včetně rámů, hmotnosti jednotlivě přes 100 do 150 Kg</t>
  </si>
  <si>
    <t>položka výkazu výměr  38</t>
  </si>
  <si>
    <t>85</t>
  </si>
  <si>
    <t>997221612</t>
  </si>
  <si>
    <t>Nakládání vybouraných hmot na dopravní prostředky pro vodorovnou dopravu</t>
  </si>
  <si>
    <t>-1068845350</t>
  </si>
  <si>
    <t>Nakládání na dopravní prostředky pro vodorovnou dopravu vybouraných hmot</t>
  </si>
  <si>
    <t xml:space="preserve">Poznámka k souboru cen:_x000D_
1. Ceny lze použít i pro překládání při lomené dopravě. 2. Ceny nelze použít při dopravě po železnici, po vodě nebo neobvyklými dopravními prostředky. </t>
  </si>
  <si>
    <t>5,5*0,018</t>
  </si>
  <si>
    <t>"položka  výkazu výměr 30</t>
  </si>
  <si>
    <t>7*0,082+6*0,004</t>
  </si>
  <si>
    <t>2*0,086</t>
  </si>
  <si>
    <t>5*0,15</t>
  </si>
  <si>
    <t>86</t>
  </si>
  <si>
    <t>997221571</t>
  </si>
  <si>
    <t>Vodorovná doprava vybouraných hmot do 1 km</t>
  </si>
  <si>
    <t>-1384977133</t>
  </si>
  <si>
    <t>Vodorovná doprava vybouraných hmot bez naložení, ale se složením a s hrubým urovnáním na vzdálenost do 1 km</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</si>
  <si>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</si>
  <si>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997221579</t>
  </si>
  <si>
    <t>Příplatek ZKD 1 km u vodorovné dopravy vybouraných hmot</t>
  </si>
  <si>
    <t>-1185651158</t>
  </si>
  <si>
    <t>Vodorovná doprava vybouraných hmot bez naložení, ale se složením a s hrubým urovnáním na vzdálenost Příplatek k ceně za každý další i započatý 1 km přes 1 km</t>
  </si>
  <si>
    <t xml:space="preserve">"12 km </t>
  </si>
  <si>
    <t>5,5*0,018*11</t>
  </si>
  <si>
    <t>(7*0,082+6*0,004)*11</t>
  </si>
  <si>
    <t>7 km</t>
  </si>
  <si>
    <t>2*0,086*6</t>
  </si>
  <si>
    <t>5*0,15*6</t>
  </si>
  <si>
    <t>88</t>
  </si>
  <si>
    <t>113154324</t>
  </si>
  <si>
    <t>Frézování živičného krytu tl 100 mm pruh š 1 m pl do 10000 m2 bez překážek v trase</t>
  </si>
  <si>
    <t>-1267045176</t>
  </si>
  <si>
    <t>Frézování živičného podkladu nebo krytu s naložením na dopravní prostředek plochy přes 1 000 do 10 000 m2 bez překážek v trase pruhu šířky do 1 m, tloušťky vrstvy 100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</si>
  <si>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</si>
  <si>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"položka  výkazu výměr 2</t>
  </si>
  <si>
    <t>1005</t>
  </si>
  <si>
    <t>89</t>
  </si>
  <si>
    <t>113154323</t>
  </si>
  <si>
    <t>Frézování živičného krytu tl 50 mm pruh š 1 m pl do 10000 m2 bez překážek v trase</t>
  </si>
  <si>
    <t>667351889</t>
  </si>
  <si>
    <t>Frézování živičného podkladu nebo krytu s naložením na dopravní prostředek plochy přes 1 000 do 10 000 m2 bez překážek v trase pruhu šířky do 1 m, tloušťky vrstvy 50 mm</t>
  </si>
  <si>
    <t>90</t>
  </si>
  <si>
    <t>997221551</t>
  </si>
  <si>
    <t>Vodorovná doprava suti ze sypkých materiálů do 1 km</t>
  </si>
  <si>
    <t>-2110802818</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</si>
  <si>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</si>
  <si>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</si>
  <si>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1/2 na skládku obce 4 km</t>
  </si>
  <si>
    <t>1005*(0,256+0,128)/2</t>
  </si>
  <si>
    <t>997221559</t>
  </si>
  <si>
    <t>Příplatek ZKD 1 km u vodorovné dopravy suti ze sypkých materiálů</t>
  </si>
  <si>
    <t>766180352</t>
  </si>
  <si>
    <t>Vodorovná doprava suti bez naložení, ale se složením a s hrubým urovnáním Příplatek k ceně za každý další i započatý 1 km přes 1 km</t>
  </si>
  <si>
    <t>4 km</t>
  </si>
  <si>
    <t>1005*(0,256+0,128)/2*3</t>
  </si>
  <si>
    <t>92</t>
  </si>
  <si>
    <t>R-096-003</t>
  </si>
  <si>
    <t xml:space="preserve">Odkup vyfrézovaného recyklátu minimálně za cenu 50 Kč/t </t>
  </si>
  <si>
    <t>-1982897511</t>
  </si>
  <si>
    <t>-1005*(0,256+0,128)/2</t>
  </si>
  <si>
    <t>93</t>
  </si>
  <si>
    <t>R-096-004</t>
  </si>
  <si>
    <t>Náklady spojené s odvozem odkoupeného recyklátu</t>
  </si>
  <si>
    <t>924928820</t>
  </si>
  <si>
    <t>94</t>
  </si>
  <si>
    <t>113106521</t>
  </si>
  <si>
    <t>Rozebrání dlažeb vozovek pl přes 200 m2 z drobných kostek do lože z kameniva</t>
  </si>
  <si>
    <t>1647134606</t>
  </si>
  <si>
    <t>Rozebrání dlažeb a dílců komunikací pro pěší, vozovek a ploch s přemístěním hmot na skládku na vzdálenost do 3 m nebo s naložením na dopravní prostředek vozovek a ploch, s jakoukoliv výplní spár v ploše jednotlivě přes 200 m2 z drobných kostek nebo odseků kladených do lože z kameniva těženého</t>
  </si>
  <si>
    <t xml:space="preserve">Poznámka k souboru cen:_x000D_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</si>
  <si>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562</t>
  </si>
  <si>
    <t>95</t>
  </si>
  <si>
    <t>113106152</t>
  </si>
  <si>
    <t>Rozebrání dlažeb vozovek pl do 50 m2 z velkých kostek do lože ze živice</t>
  </si>
  <si>
    <t>1229715102</t>
  </si>
  <si>
    <t>Rozebrání dlažeb a dílců komunikací pro pěší, vozovek a ploch s přemístěním hmot na skládku na vzdálenost do 3 m nebo s naložením na dopravní prostředek vozovek a ploch, s jakoukoliv výplní spár v ploše jednotlivě do 50 m2 z velkých kostek kladených do lože ze živice</t>
  </si>
  <si>
    <t>"položka výkazu výměr 6</t>
  </si>
  <si>
    <t>186*0,17</t>
  </si>
  <si>
    <t>113106512</t>
  </si>
  <si>
    <t>Rozebrání dlažeb vozovek pl přes 200 m2 z velkých kostek do lože ze živice</t>
  </si>
  <si>
    <t>-930240206</t>
  </si>
  <si>
    <t>Rozebrání dlažeb a dílců komunikací pro pěší, vozovek a ploch s přemístěním hmot na skládku na vzdálenost do 3 m nebo s naložením na dopravní prostředek vozovek a ploch, s jakoukoliv výplní spár v ploše jednotlivě přes 200 m2 z velkých kostek kladených do lože ze živice</t>
  </si>
  <si>
    <t>"položka výkazu výměr 7</t>
  </si>
  <si>
    <t>485</t>
  </si>
  <si>
    <t>97</t>
  </si>
  <si>
    <t>979071121</t>
  </si>
  <si>
    <t>Očištění dlažebních kostek drobných s původním spárováním kamenivem těženým</t>
  </si>
  <si>
    <t>-862218603</t>
  </si>
  <si>
    <t>Očištění vybouraných dlažebních kostek od spojovacího materiálu, s uložením očištěných kostek na skládku, s odklizením odpadových hmot na hromady a s odklizením vybouraných kostek na vzdálenost do 3 m drobných, s původním vyplněním spár kamenivem těženým</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</si>
  <si>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</si>
  <si>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98</t>
  </si>
  <si>
    <t>979071112</t>
  </si>
  <si>
    <t>Očištění dlažebních kostek velkých s původním spárováním živičnou směsí nebo MC</t>
  </si>
  <si>
    <t>1310999973</t>
  </si>
  <si>
    <t>Očištění vybouraných dlažebních kostek od spojovacího materiálu, s uložením očištěných kostek na skládku, s odklizením odpadových hmot na hromady a s odklizením vybouraných kostek na vzdálenost do 3 m velkých, s původním vyplněním spár živicí nebo cementovou maltou</t>
  </si>
  <si>
    <t>99</t>
  </si>
  <si>
    <t>96600811R</t>
  </si>
  <si>
    <t>Bourání trubního propustku do DN 800</t>
  </si>
  <si>
    <t>-1349807072</t>
  </si>
  <si>
    <t>Bourání trubního propustku s odklizením a uložením vybouraného materiálu na skládku na vzdálenost do 3 m nebo s naložením na dopravní prostředek z trub DN přes 500 do 800 mm</t>
  </si>
  <si>
    <t>"položka  výkazu výměr 8</t>
  </si>
  <si>
    <t>961044111</t>
  </si>
  <si>
    <t>Bourání základů z betonu prostého</t>
  </si>
  <si>
    <t>20495262</t>
  </si>
  <si>
    <t>Bourání základů z betonu prostého</t>
  </si>
  <si>
    <t>7*0,3*0,3*0,5</t>
  </si>
  <si>
    <t>3*0,3*0,3*0,5</t>
  </si>
  <si>
    <t>101</t>
  </si>
  <si>
    <t>R-096-002</t>
  </si>
  <si>
    <t>Bourání kanal vpusť</t>
  </si>
  <si>
    <t>-1305205351</t>
  </si>
  <si>
    <t>102</t>
  </si>
  <si>
    <t>997221611</t>
  </si>
  <si>
    <t>Nakládání suti na dopravní prostředky pro vodorovnou dopravu</t>
  </si>
  <si>
    <t>428534648</t>
  </si>
  <si>
    <t>Nakládání na dopravní prostředky pro vodorovnou dopravu suti</t>
  </si>
  <si>
    <t>562*0,32</t>
  </si>
  <si>
    <t>"položka  výkazu výměr 6</t>
  </si>
  <si>
    <t>186*0,17*0,505</t>
  </si>
  <si>
    <t>"položka  výkazu výměr 7</t>
  </si>
  <si>
    <t>485*0,505</t>
  </si>
  <si>
    <t>19*2,055</t>
  </si>
  <si>
    <t>7*0,3*0,3*0,5*2</t>
  </si>
  <si>
    <t>3*0,3*0,3*0,5*2</t>
  </si>
  <si>
    <t>5*0,4</t>
  </si>
  <si>
    <t>103</t>
  </si>
  <si>
    <t>997221561</t>
  </si>
  <si>
    <t>Vodorovná doprava suti z kusových materiálů do 1 km</t>
  </si>
  <si>
    <t>505889902</t>
  </si>
  <si>
    <t>Vodorovná doprava suti bez naložení, ale se složením a s hrubým urovnáním z kusových materiálů, na vzdálenost do 1 km</t>
  </si>
  <si>
    <t>104</t>
  </si>
  <si>
    <t>997221569</t>
  </si>
  <si>
    <t>Příplatek ZKD 1 km u vodorovné dopravy suti z kusových materiálů</t>
  </si>
  <si>
    <t>2108826454</t>
  </si>
  <si>
    <t>"skládka 2 km</t>
  </si>
  <si>
    <t>212,8*0,32</t>
  </si>
  <si>
    <t>skládka 7 km</t>
  </si>
  <si>
    <t>19*2,055*6</t>
  </si>
  <si>
    <t>7*0,3*0,3*0,5*2*6</t>
  </si>
  <si>
    <t>3*0,3*0,3*0,5*2*6</t>
  </si>
  <si>
    <t>5*0,4*6</t>
  </si>
  <si>
    <t>skládka 25 km</t>
  </si>
  <si>
    <t>349,2*0,32*24</t>
  </si>
  <si>
    <t>186*0,17*0,505*24</t>
  </si>
  <si>
    <t>485*0,505*24</t>
  </si>
  <si>
    <t>105</t>
  </si>
  <si>
    <t>997013801</t>
  </si>
  <si>
    <t>Poplatek za uložení stavebního betonového odpadu na skládce (skládkovné)</t>
  </si>
  <si>
    <t>930705738</t>
  </si>
  <si>
    <t>Poplatek za uložení stavebního odpadu na skládce (skládkovné) betonového</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</si>
  <si>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</si>
  <si>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VRN7</t>
  </si>
  <si>
    <t>Provozní vlivy</t>
  </si>
  <si>
    <t>106</t>
  </si>
  <si>
    <t>113154113</t>
  </si>
  <si>
    <t>Frézování živičného krytu tl 50 mm pruh š 0,5 m pl do 500 m2 bez překážek v trase</t>
  </si>
  <si>
    <t>-1174343174</t>
  </si>
  <si>
    <t>Frézování živičného podkladu nebo krytu s naložením na dopravní prostředek plochy do 500 m2 bez překážek v trase pruhu šířky do 0,5 m, tloušťky vrstvy 50 mm</t>
  </si>
  <si>
    <t>"bude použita jen po odsouhlasení investorem</t>
  </si>
  <si>
    <t>oprava komunikací a chodníků objízdných tras</t>
  </si>
  <si>
    <t xml:space="preserve">pro I.etapu předpoklad 1/4 celkové plochy </t>
  </si>
  <si>
    <t>500</t>
  </si>
  <si>
    <t>107</t>
  </si>
  <si>
    <t>-1880960769</t>
  </si>
  <si>
    <t>108</t>
  </si>
  <si>
    <t>577144111</t>
  </si>
  <si>
    <t>Asfaltový beton vrstva obrusná ACO 11 (ABS) tř. I tl 50 mm š do 3 m z nemodifikovaného asfaltu</t>
  </si>
  <si>
    <t>-399538488</t>
  </si>
  <si>
    <t>Asfaltový beton vrstva obrusná ACO 11 (ABS) s rozprostřením a se zhutněním z nemodifikovaného asfaltu v pruhu šířky do 3 m tř. I, po zhutnění tl. 50 mm</t>
  </si>
  <si>
    <t>pro I.etapu předpoklad 1/4 celkové plochy</t>
  </si>
  <si>
    <t>109</t>
  </si>
  <si>
    <t>938908411</t>
  </si>
  <si>
    <t>Čištění vozovek splachováním vodou</t>
  </si>
  <si>
    <t>2088365507</t>
  </si>
  <si>
    <t>Čištění vozovek splachováním vodou povrchu podkladu nebo krytu živičného, betonového nebo dlážděného</t>
  </si>
  <si>
    <t xml:space="preserve">Poznámka k souboru cen:_x000D_
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 </t>
  </si>
  <si>
    <t>110</t>
  </si>
  <si>
    <t>1500202884</t>
  </si>
  <si>
    <t>500*0,128/2</t>
  </si>
  <si>
    <t>111</t>
  </si>
  <si>
    <t>1182101332</t>
  </si>
  <si>
    <t>500*0,128/2*3</t>
  </si>
  <si>
    <t>112</t>
  </si>
  <si>
    <t>-884912340</t>
  </si>
  <si>
    <t>-500*0,128/2</t>
  </si>
  <si>
    <t>113</t>
  </si>
  <si>
    <t>1330306914</t>
  </si>
  <si>
    <t>2 - SO 101 -II.etapa</t>
  </si>
  <si>
    <t>2-1 - SO 101 -II.etapa-soupis prací</t>
  </si>
  <si>
    <t xml:space="preserve">    18 - Zemní práce - výsadba stromů</t>
  </si>
  <si>
    <t xml:space="preserve">      18-2 - Keře</t>
  </si>
  <si>
    <t xml:space="preserve">      910 -  Sadové úpravy-specifikace</t>
  </si>
  <si>
    <t xml:space="preserve">      58 - Kryty pozemních komunikací, letišť a ploch z betonu a ostatních hmot</t>
  </si>
  <si>
    <t>111203201</t>
  </si>
  <si>
    <t>Odstranění křovin a stromů s ponecháním kořenů z plochy do 1000 m2</t>
  </si>
  <si>
    <t>1204079189</t>
  </si>
  <si>
    <t>Odstranění křovin a stromů s ponecháním kořenů průměru kmene do 100 mm, při jakémkoliv sklonu terénu mimo LTM, při celkové ploše do 1 000 m2</t>
  </si>
  <si>
    <t xml:space="preserve">Poznámka k souboru cen:_x000D_
1. Cenu -3201 lze použít i pro LTM při jakékoliv celkové ploše jednotlivě přes 30 m2. 2. Ceny jsou určeny pro případy, kdy kořeny (pařezy) se ponechají v půdě z důvodu stabilizace území. 3. V cenách jsou započteny i náklady na případné nutné odklizení na hromady do vzdálenosti 50 m nebo naložení na dopravní prostředek. 4. Množství jednotek se určí samostatně za každý objekt v m2 plochy rovné součtu půdorysných ploch omezených obalovými křivkami korun jednotlivých křovin a stromů, popř. jejich skupin, jejichž koruny se půdorysně překrývají; je-li tento součet ploch větší než půdorysná plocha staveniště, počítá se pouze s plochou staveniště. 5. Ponechané pařezy a kořeny nesmějí přesahovat výšku 150 mm nad přilehlým terénem; v této výšce se také měří průměr kmene. </t>
  </si>
  <si>
    <t>položka výkazu výměr 8</t>
  </si>
  <si>
    <t>125</t>
  </si>
  <si>
    <t>111251111</t>
  </si>
  <si>
    <t>Drcení ořezaných větví D do 100 mm s odvozem do 20 km</t>
  </si>
  <si>
    <t>1708233773</t>
  </si>
  <si>
    <t>Drcení ořezaných větví strojně - (štěpkování) o průměru větví do 100 mm</t>
  </si>
  <si>
    <t xml:space="preserve">Poznámka k souboru cen:_x000D_
1. V cenách jsou započteny i náklady na naložení na dopravní prostředek, odvoz dřevní drtě do 20 km a se složením. 2. V cenách nejsou započteny náklady na uložení drti na skládku. 3. Měří se objem nadrcené hmoty. </t>
  </si>
  <si>
    <t>předpoklad</t>
  </si>
  <si>
    <t>"položka výkazu výměr 4</t>
  </si>
  <si>
    <t>1565,05</t>
  </si>
  <si>
    <t>"položka výkazu výměr 37 a  výpis vpustí</t>
  </si>
  <si>
    <t>80*1,22*1,1</t>
  </si>
  <si>
    <t>0,5^2*3,14*21,72</t>
  </si>
  <si>
    <t>0,5^2*3,14*16,32</t>
  </si>
  <si>
    <t>-0,275^2*3,14*16,32</t>
  </si>
  <si>
    <t>1,22*1,1*80</t>
  </si>
  <si>
    <t>-0,45*1,1*80</t>
  </si>
  <si>
    <t>-0,3*1,1*80</t>
  </si>
  <si>
    <t>0,275^2*3,14*21,72</t>
  </si>
  <si>
    <t>0,45*1,1*80</t>
  </si>
  <si>
    <t>0,3*1,1*80</t>
  </si>
  <si>
    <t>0,5^2*3,14*0,3*21,72</t>
  </si>
  <si>
    <t>1641,323*5</t>
  </si>
  <si>
    <t>1641,323*1,8</t>
  </si>
  <si>
    <t>0,96*1,1*15</t>
  </si>
  <si>
    <t>-0,45*1,1*15</t>
  </si>
  <si>
    <t>-0,3*1,1*15</t>
  </si>
  <si>
    <t>((0,45*1,1*80)-(0,085^2*3,14*80)+(0,5^2*3,14*0,3*18))*2</t>
  </si>
  <si>
    <t>((0,45*1,1*80)-(0,085^2*3,14*80))*2</t>
  </si>
  <si>
    <t>0,96*1,1*80</t>
  </si>
  <si>
    <t>205</t>
  </si>
  <si>
    <t>1245</t>
  </si>
  <si>
    <t>2610</t>
  </si>
  <si>
    <t>Zemní práce - výsadba stromů</t>
  </si>
  <si>
    <t>18-2</t>
  </si>
  <si>
    <t>Keře</t>
  </si>
  <si>
    <t>1762215297</t>
  </si>
  <si>
    <t>položka výkazu výměr 54</t>
  </si>
  <si>
    <t>Výměna 50% zeminy za substrát</t>
  </si>
  <si>
    <t xml:space="preserve"> 0,2 * 0,2 * 0,40*184*0,5</t>
  </si>
  <si>
    <t>162701109.1</t>
  </si>
  <si>
    <t>-1459085266</t>
  </si>
  <si>
    <t>skládka 15 km</t>
  </si>
  <si>
    <t xml:space="preserve"> 0,2 * 0,2 * 0,40*184*0,5*14</t>
  </si>
  <si>
    <t>1779795694</t>
  </si>
  <si>
    <t>Uložení přebytečného výkopku na skládku-skládka- 15 km</t>
  </si>
  <si>
    <t xml:space="preserve"> 0,2 * 0,2 * 0,40*184*0,5*1,8</t>
  </si>
  <si>
    <t>183101213</t>
  </si>
  <si>
    <t>Jamky pro výsadbu s výměnou 50 % půdy zeminy tř 1 až 4 objem do 0,05 m3 v rovině a svahu do 1:5</t>
  </si>
  <si>
    <t>1235837382</t>
  </si>
  <si>
    <t>Hloubení jamek pro vysazování rostlin v zemině tř.1 až 4 s výměnou půdy z 50% v rovině nebo na svahu do 1:5, objemu přes 0,02 do 0,05 m3</t>
  </si>
  <si>
    <t xml:space="preserve">Poznámka k souboru cen:_x000D_
1. V cenách jsou započteny i náklady na případné naložení přebytečných výkopků na dopravní prostředek, odvoz na vzdálenost do 20 km a složení výkopků. 2. V cenách nejsou započteny náklady na: a) uložení odpadu na skládku, b) substrát, tyto náklady se oceňují ve specifikaci. 3. V cenách o sklonu svahu přes 1:1 jsou uvažovány podmínky pro svahy běžně schůdné; bez použití lezeckých technik. V případě použití lezeckých technik se tyto náklady oceňují individuálně. </t>
  </si>
  <si>
    <t>Velikost jamky pro výsadbu je uvažována 0,2 * 0,2 * 0,4</t>
  </si>
  <si>
    <t>184</t>
  </si>
  <si>
    <t>103715000</t>
  </si>
  <si>
    <t>substrát pro trávníky A  VL</t>
  </si>
  <si>
    <t>1372832708</t>
  </si>
  <si>
    <t>184102111</t>
  </si>
  <si>
    <t>Výsadba dřeviny s balem D do 0,2 m do jamky se zalitím v rovině a svahu do 1:5</t>
  </si>
  <si>
    <t>-1403743703</t>
  </si>
  <si>
    <t>Výsadba dřeviny s balem do předem vyhloubené jamky se zalitím v rovině nebo na svahu do 1:5, při průměru balu přes 100 do 200 mm</t>
  </si>
  <si>
    <t xml:space="preserve">Poznámka k souboru cen:_x000D_
1. Ceny lze použít i pro dřeviny pěstované v nádobách. 2. V cenách nejsou započteny náklady na vysazované dřeviny, tyto se oceňují ve specifikaci. 3. V cenách o sklonu svahu přes 1:1 jsou uvažovány podmínky pro svahy běžně schůdné; bez použití lezeckých technik. V případě použití lezeckých technik se tyto náklady oceňují individuálně. </t>
  </si>
  <si>
    <t>184851412</t>
  </si>
  <si>
    <t>Zpětný řez netrnitých keřů po výsadbě výšky do 1 m</t>
  </si>
  <si>
    <t>-665890404</t>
  </si>
  <si>
    <t>Zpětný řez keřů po výsadbě netrnitých, výšky přes 0,5 m do 1 m</t>
  </si>
  <si>
    <t xml:space="preserve">Poznámka k souboru cen:_x000D_
1. V cenách jsou započteny i náklady spojené s přemístěním odstraněných větví na vzdálenost do 20 m, naložením na dopravní prostředek, odvozem do 20 km a se složením. 2. V cenách nejsou započteny náklady na uložení odpadu na skládku. 3. Ceny nelze použít pro řez popínavých dřevin a řez stromů nebo keřů ve ztížených podmínkách. Tyto práce se oceňují individuálně. 4. Měrnou jednotkou kus se u řezu rozumí jeden keř. </t>
  </si>
  <si>
    <t>Srovnávací řez po výsadbě (zakrácení výhonů)</t>
  </si>
  <si>
    <t>184911311</t>
  </si>
  <si>
    <t>Položení mulčovací textilie v rovině a svahu do 1:5</t>
  </si>
  <si>
    <t>-1890161888</t>
  </si>
  <si>
    <t>Položení mulčovací textilie proti prorůstání plevelů kolem vysázených rostlin v rovině nebo na svahu do 1:5</t>
  </si>
  <si>
    <t xml:space="preserve">Poznámka k souboru cen:_x000D_
1. V cenách o sklonu svahu přes 1:1 jsou uvažovány podmínky pro svahy běžně schůdné; bez použití lezeckých technik. V případě použití lezeckých technik se tyto náklady oceňují individuálně. </t>
  </si>
  <si>
    <t xml:space="preserve">Plocha keřů v m2 </t>
  </si>
  <si>
    <t>R691-001</t>
  </si>
  <si>
    <t>Mulčovací fólie 50 g/m2</t>
  </si>
  <si>
    <t>1108440737</t>
  </si>
  <si>
    <t>Ztratné 1%</t>
  </si>
  <si>
    <t>46*1,1</t>
  </si>
  <si>
    <t>184911421</t>
  </si>
  <si>
    <t>Mulčování rostlin kůrou tl. do 0,1 m v rovině a svahu do 1:5</t>
  </si>
  <si>
    <t>1721947575</t>
  </si>
  <si>
    <t>Mulčování vysazených rostlin mulčovací kůrou, tl. do 100 mm v rovině nebo na svahu do 1:5</t>
  </si>
  <si>
    <t xml:space="preserve">Poznámka k souboru cen:_x000D_
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 </t>
  </si>
  <si>
    <t>Výška mulčovací vrstvy v průměru 100 m</t>
  </si>
  <si>
    <t>103911000</t>
  </si>
  <si>
    <t>kůra mulčovací VL</t>
  </si>
  <si>
    <t>1044025435</t>
  </si>
  <si>
    <t>dodávka - ztratné 3%</t>
  </si>
  <si>
    <t>45*0,1*1,03</t>
  </si>
  <si>
    <t>185802114</t>
  </si>
  <si>
    <t>Hnojení půdy umělým hnojivem k jednotlivým rostlinám v rovině a svahu do 1:5</t>
  </si>
  <si>
    <t>-1836556795</t>
  </si>
  <si>
    <t>Hnojení půdy nebo trávníku v rovině nebo na svahu do 1:5 umělým hnojivem s rozdělením k jednotlivým rostlinám</t>
  </si>
  <si>
    <t xml:space="preserve">Poznámka k souboru cen:_x000D_
1. V cenách jsou započteny i náklady na rozprostření nebo rozdělení hnojiva. 2. V cenách o sklonu svahu přes 1:1 jsou uvažovány podmínky pro svahy běžně schůdné; bez použití lezeckých technik. V případě použití lezeckých technik se tyto náklady oceňují individuálně. </t>
  </si>
  <si>
    <t xml:space="preserve">Startovací hnojení - na 1 keř 5 tablet po 10 g po obvodu keře o průměru 40-50 cm </t>
  </si>
  <si>
    <t>0,00005*184</t>
  </si>
  <si>
    <t>005724110/R</t>
  </si>
  <si>
    <t xml:space="preserve">Tabletové pomalu rozpustné hnojivo vysoké kvality </t>
  </si>
  <si>
    <t>1473619107</t>
  </si>
  <si>
    <t>0,05*184*1,03</t>
  </si>
  <si>
    <t>185804514</t>
  </si>
  <si>
    <t>Odplevelení souvislých keřových skupin v rovině a svahu do 1:5</t>
  </si>
  <si>
    <t>-1987759868</t>
  </si>
  <si>
    <t>Odplevelení výsadeb v rovině nebo na svahu do 1:5 souvislých keřových skupin</t>
  </si>
  <si>
    <t xml:space="preserve">Poznámka k souboru cen:_x000D_
1. V cenách jsou započteny i náklady spojené s nakypřením, s případným naložením odpadu na dopravní prostředek, odvozem do 20 km a se složením. 2. V cenách nejsou započteny náklady na uložení odpadu na skládku. 3. V cenách o sklonu svahu přes 1:1 jsou uvažovány podmínky pro svahy běžně schůdné; bez použití lezeckých technik. V případě použití lezeckých technik se tyto náklady oceňují individuálně. </t>
  </si>
  <si>
    <t>Mechanické a chemické vyčištění plochy od plevelů</t>
  </si>
  <si>
    <t>185851121</t>
  </si>
  <si>
    <t>Dovoz vody pro zálivku rostlin za vzdálenost do 1000 m</t>
  </si>
  <si>
    <t>2017403763</t>
  </si>
  <si>
    <t>Dovoz vody pro zálivku rostlin na vzdálenost do 1000 m</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</si>
  <si>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</si>
  <si>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požadavek 60 l vody/m2</t>
  </si>
  <si>
    <t>0,060*46</t>
  </si>
  <si>
    <t>185851129</t>
  </si>
  <si>
    <t>Příplatek k dovozu vody pro zálivku rostlin do 1000 m ZKD 1000 m</t>
  </si>
  <si>
    <t>622688030</t>
  </si>
  <si>
    <t>Dovoz vody pro zálivku rostlin Příplatek k ceně za každých dalších i započatých 1000 m</t>
  </si>
  <si>
    <t>položka výkazu výměr 1</t>
  </si>
  <si>
    <t>Příplatek za další 4 km</t>
  </si>
  <si>
    <t>2,76*4</t>
  </si>
  <si>
    <t>082113200</t>
  </si>
  <si>
    <t>voda pitná pro smluvní odběratele</t>
  </si>
  <si>
    <t>935118375</t>
  </si>
  <si>
    <t>P</t>
  </si>
  <si>
    <t>Poznámka k položce:
bez DPN 15%</t>
  </si>
  <si>
    <t>2,76</t>
  </si>
  <si>
    <t>998231311</t>
  </si>
  <si>
    <t>Přesun hmot pro sadovnické a krajinářské úpravy vodorovně do 5000 m</t>
  </si>
  <si>
    <t>1917665409</t>
  </si>
  <si>
    <t>Přesun hmot pro sadovnické a krajinářské úpravy dopravní vzdálenost do 5000 m</t>
  </si>
  <si>
    <t>910</t>
  </si>
  <si>
    <t xml:space="preserve"> Sadové úpravy-specifikace</t>
  </si>
  <si>
    <t>02650420R</t>
  </si>
  <si>
    <t>Potentilla fruticosa Goldfinger</t>
  </si>
  <si>
    <t>292842216</t>
  </si>
  <si>
    <t>Potentilla fruticosa Goldfinger (mochna, žluté květy)</t>
  </si>
  <si>
    <t>184*1,03</t>
  </si>
  <si>
    <t>"položka výkazu výměr 31</t>
  </si>
  <si>
    <t>564851114</t>
  </si>
  <si>
    <t>Podklad ze štěrkodrtě ŠD tl 180 mm</t>
  </si>
  <si>
    <t>350777274</t>
  </si>
  <si>
    <t>Podklad ze štěrkodrti ŠD s rozprostřením a zhutněním, po zhutnění tl. 180 mm</t>
  </si>
  <si>
    <t>položka výkazu výměr 34</t>
  </si>
  <si>
    <t>261</t>
  </si>
  <si>
    <t>položka výkazu výměr 33</t>
  </si>
  <si>
    <t>"položka výkazu výměr 29</t>
  </si>
  <si>
    <t>Kryty pozemních komunikací, letišť a ploch z betonu a ostatních hmot</t>
  </si>
  <si>
    <t>919716111</t>
  </si>
  <si>
    <t>Výztuž cementobetonového krytu ze svařovaných sítí KARI hmotnosti do 7,5 kg/m2</t>
  </si>
  <si>
    <t>-1503208535</t>
  </si>
  <si>
    <t>Ocelová výztuž cementobetonového krytu ze svařovaných sítí KARI hmotnosti do 7,5 kg/m2</t>
  </si>
  <si>
    <t>183*0,00303*1,1</t>
  </si>
  <si>
    <t>R-58-001</t>
  </si>
  <si>
    <t>Vrstva válcovaného betonu VB I 150mm</t>
  </si>
  <si>
    <t>-1756270472</t>
  </si>
  <si>
    <t>položka výkazu výměr 23</t>
  </si>
  <si>
    <t>183</t>
  </si>
  <si>
    <t>R-58-002</t>
  </si>
  <si>
    <t>Kryt superplastifikovaný beton CB II - 220 cm</t>
  </si>
  <si>
    <t>-6723545</t>
  </si>
  <si>
    <t>-751179195</t>
  </si>
  <si>
    <t>591141111</t>
  </si>
  <si>
    <t>Kladení dlažby z kostek velkých z kamene na MC tl 50 mm</t>
  </si>
  <si>
    <t>-957998409</t>
  </si>
  <si>
    <t>Kladení dlažby z kostek s provedením lože do tl. 50 mm, s vyplněním spár, s dvojím beraněním a se smetením přebytečného materiálu na krajnici velkých z kamene, do lože z cementové malty</t>
  </si>
  <si>
    <t>594111111</t>
  </si>
  <si>
    <t>Dlažba z lomového kamene s provedením lože z kameniva těženého</t>
  </si>
  <si>
    <t>1498819436</t>
  </si>
  <si>
    <t>Dlažba nebo přídlažba z lomového kamene lomařsky upraveného rigolového v ploše vodorovné nebo ve sklonu tl. do 250 mm, bez vyplnění spár, s provedením lože tl. 50 mm z kameniva těženého</t>
  </si>
  <si>
    <t xml:space="preserve">Poznámka k souboru cen:_x000D_
1. Ceny jsou určeny: a) pro jakýkoliv sklon plochy, b) i pro dlažby (přídlažby) silničních příkopů a kuželů. 2. Ceny nelze použít pro: a) rigoly dlážděné, které se oceňují cenami souborů cen 597 . 6- . 1 Rigol dlážděný, 597 17- . 1 Rigol krajnicový s kamennou obrubou a 597 17- . 1 Rigol dlážděný z lomového kamene, b) dlažbu nebo přídlažbu svahů nebo kuželů souvisejících s vodotečí, která se oceňuje cenami části A 01 katalogu 832-1 Hráze a úpravy na tocích-úpravy toků a kanály. 3. Část lože přesahující tl. 50 mm se oceňuje cenami souboru cen 451 31-97 Příplatek za každých dalších 10 mm tloušťky podkladu nebo lože. 4. V ceně -1111 jsou započteny i náklady na prohození zeminy. 5. V cenách nejsou započteny náklady na: a) provedení podkladu pod lože, které se oceňuje cenami souboru cen 451 . . - . . Podklad nebo lože pod dlažbu, b) vyplnění spár, které se oceňuje cenami souboru cen 599 . . -2 . Vyplnění spár dlažby, c) opatření zeminy a její přemístění k místu zabudování, které se oceňují podle ustanovení čl. 3111 Všeobecných podmínek části A 01 tohoto katalogu, d) odklizení odpadu po prohození zeminy, které se oceňuje cenami části A 01 katalogu 800-1 Zemní práce. 6. Množství měrných jednotek se určuje v m2 rozvinuté dlážděné plochy. </t>
  </si>
  <si>
    <t>63619501R</t>
  </si>
  <si>
    <t>Spárování dlažby z kamenů vysokopevnostní maltou</t>
  </si>
  <si>
    <t>-1410112537</t>
  </si>
  <si>
    <t>51*2</t>
  </si>
  <si>
    <t>"položka výkazu výměr 11</t>
  </si>
  <si>
    <t>545</t>
  </si>
  <si>
    <t>596211120</t>
  </si>
  <si>
    <t>Kladení zámkové dlažby komunikací pro pěší tl 60 mm skupiny B pl do 50 m2</t>
  </si>
  <si>
    <t>1864076971</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</si>
  <si>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</si>
  <si>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</si>
  <si>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položka výkazu výměr 16</t>
  </si>
  <si>
    <t>59245119R</t>
  </si>
  <si>
    <t>dlažba zámková slepecká 20x10x6 cm barevná</t>
  </si>
  <si>
    <t>626518052</t>
  </si>
  <si>
    <t>dlaždice betonové dlažba zámková (ČSN EN 1338) dlažba zámková SLEPECKÁ 1 m2=50 kusů 20 x 10 x 6 barevná</t>
  </si>
  <si>
    <t>7*1,01</t>
  </si>
  <si>
    <t>596211220</t>
  </si>
  <si>
    <t>Kladení zámkové dlažby komunikací pro pěší tl 80 mm skupiny B pl do 50 m2</t>
  </si>
  <si>
    <t>1549895568</t>
  </si>
  <si>
    <t>Kladení dlažby z betonových zámkových dlaždic komunikací pro pěší s ložem z kameniva těženého nebo drceného tl. do 40 mm, s vyplněním spár s dvojitým hutněním, vibrováním a se smetením přebytečného materiálu na krajnici tl. 80 mm skupiny B, pro plochy do 50 m2</t>
  </si>
  <si>
    <t>59245109R</t>
  </si>
  <si>
    <t>dlažba  skladebná 20x10x8 cm přírodní</t>
  </si>
  <si>
    <t>-851466760</t>
  </si>
  <si>
    <t>Dlaždice betonové dlažba zámková (ČSN EN 1338) dlažba skladebná HOLLAND, s fazetou 1 m2=50 kusů HBB  20 x 10 x 8 přírodní</t>
  </si>
  <si>
    <t>2*1,01</t>
  </si>
  <si>
    <t>59245000R</t>
  </si>
  <si>
    <t>dlažba zámková HB 20x16,5x8 cm barevná</t>
  </si>
  <si>
    <t>-1425882706</t>
  </si>
  <si>
    <t>dlažba zámková profilová pro komunikace 20x16,5x8 cm barevná</t>
  </si>
  <si>
    <t>9*1,01</t>
  </si>
  <si>
    <t>596811220</t>
  </si>
  <si>
    <t>Kladení betonové dlažby komunikací pro pěší do lože z kameniva vel do 0,25 m2 plochy do 50 m2</t>
  </si>
  <si>
    <t>-338395475</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</si>
  <si>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</si>
  <si>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</si>
  <si>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položka výkazu výměr 17</t>
  </si>
  <si>
    <t>R-059-004</t>
  </si>
  <si>
    <t xml:space="preserve">dlažba betonová 40x40x6 cm šedé kamenivo  </t>
  </si>
  <si>
    <t>-1468023408</t>
  </si>
  <si>
    <t>dlažba betonová hladká 40x40x6 cm šedé kamenivo typ 1710</t>
  </si>
  <si>
    <t>8*1,01</t>
  </si>
  <si>
    <t>916231213</t>
  </si>
  <si>
    <t>Osazení chodníkového obrubníku betonového stojatého s boční opěrou do lože z betonu prostého</t>
  </si>
  <si>
    <t>-1857545632</t>
  </si>
  <si>
    <t>Osazení chodníkového obrubníku betonového se zřízením lože, s vyplněním a zatřením spár cementovou maltou stojatého s boční opěrou z betonu prostého tř. C 12/15, do lože z betonu prostého téže značky</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</si>
  <si>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</si>
  <si>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592174170</t>
  </si>
  <si>
    <t>obrubník betonový chodníkový Standard 100x10x25 cm</t>
  </si>
  <si>
    <t>1990998620</t>
  </si>
  <si>
    <t>obrubník betonový chodníkový vibrolisovaný 100x10x25 cm</t>
  </si>
  <si>
    <t>"položka výkazu výměr  12</t>
  </si>
  <si>
    <t>10*1,01</t>
  </si>
  <si>
    <t>916241113</t>
  </si>
  <si>
    <t>Osazení obrubníku kamenného ležatého s boční opěrou do lože z betonu prostého</t>
  </si>
  <si>
    <t>1050569201</t>
  </si>
  <si>
    <t>Osazení obrubníku kamenného se zřízením lože, s vyplněním a zatřením spár cementovou maltou ležatého s boční opěrou z betonu prostého tř. C 12/15, do lože z betonu prostého téže značky</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</si>
  <si>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</si>
  <si>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58380375R</t>
  </si>
  <si>
    <t>obrubník kamenný přímý, (bSM) žula 20x35</t>
  </si>
  <si>
    <t>-1109031561</t>
  </si>
  <si>
    <t>Výrobky lomařské a kamenické pro komunikace (kostky dlažební, krajníky a obrubníky) obrubníky kamenné žula (materiálová skupina I/2) přímé 20 x 35 x 50 až 150 cm</t>
  </si>
  <si>
    <t>Poznámka k položce:
1 bm = 144 kg</t>
  </si>
  <si>
    <t>98*1,01</t>
  </si>
  <si>
    <t>583803750R</t>
  </si>
  <si>
    <t>obrubník kamenný přímý-oblou, (bSM) žula, OP6 15x25</t>
  </si>
  <si>
    <t>566906953</t>
  </si>
  <si>
    <t>obrubník kamenný přímý-oblou, žula, 15x25</t>
  </si>
  <si>
    <t>Poznámka k položce:
1 bm = 104 kg</t>
  </si>
  <si>
    <t>51*1,01</t>
  </si>
  <si>
    <t>51*0,25*0,1</t>
  </si>
  <si>
    <t>"položka výkazu výměr 10</t>
  </si>
  <si>
    <t>36*0,4*0,1</t>
  </si>
  <si>
    <t>545*0,15*0,1</t>
  </si>
  <si>
    <t>10*0,25*0,1</t>
  </si>
  <si>
    <t>98*0,45*0,1</t>
  </si>
  <si>
    <t>51*0,4*0,1</t>
  </si>
  <si>
    <t>81*0,05</t>
  </si>
  <si>
    <t>R-059-005</t>
  </si>
  <si>
    <t>Rezání obrub</t>
  </si>
  <si>
    <t>-1484228785</t>
  </si>
  <si>
    <t>položka soupisu prací 12-14</t>
  </si>
  <si>
    <t>"předpoklad" 10</t>
  </si>
  <si>
    <t>"položka výkazu výměr 37</t>
  </si>
  <si>
    <t>"položka výkazu výměr 37 a výpis vpustí</t>
  </si>
  <si>
    <t>"položka výkazu výměr 56 a výpis stávajících vpustí a šachet</t>
  </si>
  <si>
    <t>"položka výkazu výměr 55</t>
  </si>
  <si>
    <t>1,1*0,3*80</t>
  </si>
  <si>
    <t>0,5^2*3,14*0,3*18</t>
  </si>
  <si>
    <t>"položka výkazu výměr 37  a výpis vpustí</t>
  </si>
  <si>
    <t>877375121</t>
  </si>
  <si>
    <t>Výřez a montáž tvarovek odbočných na potrubí z kanalizačních trub z PVC DN 300</t>
  </si>
  <si>
    <t>1846560852</t>
  </si>
  <si>
    <t>Výřez a montáž odbočné tvarovky na potrubí z trub z tvrdého PVC DN 300</t>
  </si>
  <si>
    <t xml:space="preserve">Poznámka k souboru cen:_x000D_
1. Ceny jsou určeny pro dodatečné osazení odbočných tvarovek na stávající potrubí. 2. V cenách nejsou započteny náklady na dodání 1 ks odbočné tvarovky a 1 ks přesuvky, popř. 1 ks trouby a těsnících kroužků; tyto náklady se oceňují ve specifikaci. Ztratné lze dohodnout u trub kanalizačních z tvrdého PVC ve výši 1,5 %. </t>
  </si>
  <si>
    <t>87739514R</t>
  </si>
  <si>
    <t>Výřez a montáž tvarovek odbočných na potrubí z kanalizačních trub z PVC DN 600</t>
  </si>
  <si>
    <t>542719931</t>
  </si>
  <si>
    <t>Výřez a montáž odbočné tvarovky na potrubí z trub z tvrdého PVC DN 600</t>
  </si>
  <si>
    <t>28619406R</t>
  </si>
  <si>
    <t>napojovací odbočk DN 150 na troubu DN 600</t>
  </si>
  <si>
    <t>28619404R</t>
  </si>
  <si>
    <t>napojovací odbočk DN 150 na troubu DN 250</t>
  </si>
  <si>
    <t>-91815918</t>
  </si>
  <si>
    <t>919131111</t>
  </si>
  <si>
    <t>Vyztužení dilatačních spár kluznými trny D 25 mm dl 500 mm v CB krytu</t>
  </si>
  <si>
    <t>545593735</t>
  </si>
  <si>
    <t>Vyztužení dilatačních spár v cementobetonovém krytu kluznými trny průměru 25 mm, délky 500 mm</t>
  </si>
  <si>
    <t xml:space="preserve">Poznámka k souboru cen:_x000D_
1. V cenách jsou započteny i náklady na dodání trnů, kotev nebo filigránu. 2. Obvyklé rozpětí mezi kluznými trny je 25 cm, mezi kotvami 80 až 120 cm. </t>
  </si>
  <si>
    <t>položka výkazu výměr 24</t>
  </si>
  <si>
    <t>130</t>
  </si>
  <si>
    <t>919131311</t>
  </si>
  <si>
    <t>Vyztužení dilatačních spár - filigrán (distanční žebříček) pro uchycení trnů nebo kotev v CB krytu</t>
  </si>
  <si>
    <t>1006935455</t>
  </si>
  <si>
    <t>Vyztužení dilatačních spár v cementobetonovém krytu filigrán (distanční žebříček) pro uchycení trnů nebo kotev</t>
  </si>
  <si>
    <t>953312111</t>
  </si>
  <si>
    <t>Vložky do svislých dilatačních spár z fasádních polystyrénových desek tl 10 mm</t>
  </si>
  <si>
    <t>2024840455</t>
  </si>
  <si>
    <t>Vložky svislé do dilatačních spár z polystyrenových desek fasádních včetně dodání a osazení, v jakémkoliv zdivu do 10 mm</t>
  </si>
  <si>
    <t>položka výkazu výměr 25</t>
  </si>
  <si>
    <t>261*1,1</t>
  </si>
  <si>
    <t>"položka výkazu výměr 40</t>
  </si>
  <si>
    <t>12+4</t>
  </si>
  <si>
    <t>"položka výkazu výměr 42</t>
  </si>
  <si>
    <t>2+2</t>
  </si>
  <si>
    <t>"položka výkazu výměr 43</t>
  </si>
  <si>
    <t>-885967655</t>
  </si>
  <si>
    <t>404440040</t>
  </si>
  <si>
    <t>značka dopravní svislá reflexní výstražná AL 3M A1 - A30, P1,P4 700 mm</t>
  </si>
  <si>
    <t>-441752350</t>
  </si>
  <si>
    <t>404442130</t>
  </si>
  <si>
    <t>značka svislá reflexní zákazová C AL- 3M 700 mm</t>
  </si>
  <si>
    <t>-956000499</t>
  </si>
  <si>
    <t>značka dopravní svislá reflexní zákazová C AL- 3M 700 mm</t>
  </si>
  <si>
    <t>4+2</t>
  </si>
  <si>
    <t>404442580</t>
  </si>
  <si>
    <t>značka svislá reflexní AL- 3M 500 x 700 mm</t>
  </si>
  <si>
    <t>1590263360</t>
  </si>
  <si>
    <t>značka dopravní svislá reflexní AL- 3M 500 x 700 mm</t>
  </si>
  <si>
    <t>"položka výkazu výměr 44</t>
  </si>
  <si>
    <t>3*2</t>
  </si>
  <si>
    <t>914211111</t>
  </si>
  <si>
    <t>Montáž svislé dopravní značky velkoplošné velikosti do 6 m2</t>
  </si>
  <si>
    <t>743227986</t>
  </si>
  <si>
    <t xml:space="preserve">Poznámka k souboru cen:_x000D_
1. V cenách jsou započteny i náklady na: a) zemní práce s odhozem výkopku na vzdálenost do 3 m, b) železobetonovou základovou konstrukci 2. V cenách nejsou započteny náklady na: a) dodání značek a nosné konstrukce, včetně spojovacího materiálu, tyto se oceňují ve specifikaci b) naložení a odklizení výkopku, tyto se oceňují cenami části A 01 katalogu 800-1 Zemní práce. </t>
  </si>
  <si>
    <t>"položka  výkazu výměr  44</t>
  </si>
  <si>
    <t>40444341R</t>
  </si>
  <si>
    <t>značka svislá reflexní AL- 3M 2000 x 1500 mm</t>
  </si>
  <si>
    <t>-928190227</t>
  </si>
  <si>
    <t>Výrobky a zabezpečovací prvky pro zařízení silniční značky dopravní svislé FeZn  plech FeZn AL     plech Al NK, 3M   povrchová úprava reflexní fólií tř.1 obdélníkové značky IS 22a, 22b, 22c, 22d, 22e, 22f, IS24a, 24c 1000 x 250 mm AL- 3M  reflexní tř.1</t>
  </si>
  <si>
    <t>"IS9b"2*1,5*3</t>
  </si>
  <si>
    <t>20*0,3*0,3*0,6</t>
  </si>
  <si>
    <t>912321111</t>
  </si>
  <si>
    <t>Montáž odrazky na betonové svodidlo</t>
  </si>
  <si>
    <t>-1777085316</t>
  </si>
  <si>
    <t>Montáž odrazek na svodidla betonová</t>
  </si>
  <si>
    <t xml:space="preserve">Poznámka k souboru cen:_x000D_
1. V cenách jsou započteny i náklady na montáž odrazek včetně upevňovacího materiálu. 2. V cenách nejsou započteny náklady na dodání odrazek, tyto se oceňují ve specifikaci. </t>
  </si>
  <si>
    <t>položka výkazu výměr 41</t>
  </si>
  <si>
    <t>174</t>
  </si>
  <si>
    <t>R-091-015</t>
  </si>
  <si>
    <t>Reflexní oko na obrubník</t>
  </si>
  <si>
    <t>404984269</t>
  </si>
  <si>
    <t>114</t>
  </si>
  <si>
    <t>915211112</t>
  </si>
  <si>
    <t>Vodorovné dopravní značení dělící čáry souvislé š 125 mm retroreflexní bílý plast</t>
  </si>
  <si>
    <t>1132135402</t>
  </si>
  <si>
    <t>Vodorovné dopravní značení stříkaným plastem dělící čára šířky 125 mm souvislá bílá retroreflexní</t>
  </si>
  <si>
    <t>"položka  výkazu výměr 45</t>
  </si>
  <si>
    <t>168</t>
  </si>
  <si>
    <t>"položka  výkazu výměr  48</t>
  </si>
  <si>
    <t>12*3</t>
  </si>
  <si>
    <t>115</t>
  </si>
  <si>
    <t>"položka  výkazu výměr 47</t>
  </si>
  <si>
    <t>"položka výkazu výměr 49</t>
  </si>
  <si>
    <t>"položka výkazu výměr 52</t>
  </si>
  <si>
    <t>116</t>
  </si>
  <si>
    <t>117</t>
  </si>
  <si>
    <t>915231112</t>
  </si>
  <si>
    <t>Vodorovné dopravní značení přechody pro chodce, šipky, symboly retroreflexní bílý plast</t>
  </si>
  <si>
    <t>1515326804</t>
  </si>
  <si>
    <t>Vodorovné dopravní značení stříkaným plastem přechody pro chodce, šipky, symboly nápisy bílé retroreflexní</t>
  </si>
  <si>
    <t>"položka  výkazu výměr  46</t>
  </si>
  <si>
    <t>6*2</t>
  </si>
  <si>
    <t>"položka výkazu výměr 50</t>
  </si>
  <si>
    <t>"položka výkazu výměr 51</t>
  </si>
  <si>
    <t>"položka výkazu výměr 53</t>
  </si>
  <si>
    <t>118</t>
  </si>
  <si>
    <t>915621111</t>
  </si>
  <si>
    <t>Předznačení vodorovného plošného značení</t>
  </si>
  <si>
    <t>1356647173</t>
  </si>
  <si>
    <t>Předznačení pro vodorovné značení stříkané barvou nebo prováděné z nátěrových hmot plošné šipky, symboly, nápisy</t>
  </si>
  <si>
    <t>119</t>
  </si>
  <si>
    <t>120</t>
  </si>
  <si>
    <t>121</t>
  </si>
  <si>
    <t>položka výkazu výměr 56 a výpis stávajících vpustí a šachet</t>
  </si>
  <si>
    <t>122</t>
  </si>
  <si>
    <t>"položka výkazu výměr 38</t>
  </si>
  <si>
    <t>"položka  výkazu výměr 39</t>
  </si>
  <si>
    <t>123</t>
  </si>
  <si>
    <t>"položka  výkazu výměr  43</t>
  </si>
  <si>
    <t>124</t>
  </si>
  <si>
    <t>-239423651</t>
  </si>
  <si>
    <t>položka výkazu výměr  57</t>
  </si>
  <si>
    <t>"položka  výkazu výměr 38</t>
  </si>
  <si>
    <t>11*0,082+5*0,004</t>
  </si>
  <si>
    <t>2*0,082+2*0,004</t>
  </si>
  <si>
    <t>1*0,086</t>
  </si>
  <si>
    <t>položka výkazu výměr  56</t>
  </si>
  <si>
    <t>8*0,15</t>
  </si>
  <si>
    <t>126</t>
  </si>
  <si>
    <t>(11*0,082+5*0,004)*11</t>
  </si>
  <si>
    <t>(2*0,082+2*0,004)*11</t>
  </si>
  <si>
    <t>1*6</t>
  </si>
  <si>
    <t>127</t>
  </si>
  <si>
    <t>7km</t>
  </si>
  <si>
    <t>1*0,086*6</t>
  </si>
  <si>
    <t>8*0,15*6</t>
  </si>
  <si>
    <t>128</t>
  </si>
  <si>
    <t>325</t>
  </si>
  <si>
    <t>129</t>
  </si>
  <si>
    <t>1/2 na skládku obce</t>
  </si>
  <si>
    <t>325*(0,256+0,128)/2</t>
  </si>
  <si>
    <t>131</t>
  </si>
  <si>
    <t>325*(0,256+0,128)/2*3</t>
  </si>
  <si>
    <t>132</t>
  </si>
  <si>
    <t>1823641239</t>
  </si>
  <si>
    <t>-325*(0,256+0,128)/2</t>
  </si>
  <si>
    <t>133</t>
  </si>
  <si>
    <t>940700409</t>
  </si>
  <si>
    <t>134</t>
  </si>
  <si>
    <t>1918</t>
  </si>
  <si>
    <t>135</t>
  </si>
  <si>
    <t>579*0,17</t>
  </si>
  <si>
    <t>136</t>
  </si>
  <si>
    <t>939</t>
  </si>
  <si>
    <t>137</t>
  </si>
  <si>
    <t>138</t>
  </si>
  <si>
    <t>139</t>
  </si>
  <si>
    <t>11*0,3*0,3*0,5</t>
  </si>
  <si>
    <t>2*0,3*0,3*0,5</t>
  </si>
  <si>
    <t>140</t>
  </si>
  <si>
    <t>-147643746</t>
  </si>
  <si>
    <t>141</t>
  </si>
  <si>
    <t>1590,3*0,32</t>
  </si>
  <si>
    <t>579*0,17*0,505</t>
  </si>
  <si>
    <t>939*0,505</t>
  </si>
  <si>
    <t>11*0,3*0,3*0,5*2</t>
  </si>
  <si>
    <t>2*0,3*0,3*0,5*2</t>
  </si>
  <si>
    <t>8*0,4</t>
  </si>
  <si>
    <t>142</t>
  </si>
  <si>
    <t>143</t>
  </si>
  <si>
    <t>37*0,505</t>
  </si>
  <si>
    <t>1590,3*0,32*24</t>
  </si>
  <si>
    <t>902*0,505*24</t>
  </si>
  <si>
    <t>11*0,3*0,3*0,5*2*6</t>
  </si>
  <si>
    <t>2*0,3*0,3*0,5*2*6</t>
  </si>
  <si>
    <t>144</t>
  </si>
  <si>
    <t>145</t>
  </si>
  <si>
    <t>1974139806</t>
  </si>
  <si>
    <t xml:space="preserve">pro II.etapu předpoklad 1/4 celkové plochy </t>
  </si>
  <si>
    <t>146</t>
  </si>
  <si>
    <t>-1922126947</t>
  </si>
  <si>
    <t>147</t>
  </si>
  <si>
    <t>1891029610</t>
  </si>
  <si>
    <t>pro II.etapu předpoklad 1/4 celkové plochy</t>
  </si>
  <si>
    <t>148</t>
  </si>
  <si>
    <t>-1202817103</t>
  </si>
  <si>
    <t>149</t>
  </si>
  <si>
    <t>1431513356</t>
  </si>
  <si>
    <t>150</t>
  </si>
  <si>
    <t>1947646667</t>
  </si>
  <si>
    <t>151</t>
  </si>
  <si>
    <t>1435927687</t>
  </si>
  <si>
    <t>152</t>
  </si>
  <si>
    <t>-863383733</t>
  </si>
  <si>
    <t>3 - SO 102-II.etapa</t>
  </si>
  <si>
    <t>3-1 - SO 102-II.etapa -soupis prací</t>
  </si>
  <si>
    <t>310512480</t>
  </si>
  <si>
    <t>položka výkazu výměr 31</t>
  </si>
  <si>
    <t>266*0,1</t>
  </si>
  <si>
    <t>122202202</t>
  </si>
  <si>
    <t>Odkopávky a prokopávky nezapažené pro silnice objemu do 1000 m3 v hornině tř. 3</t>
  </si>
  <si>
    <t>-322781695</t>
  </si>
  <si>
    <t>Odkopávky a prokopávky nezapažené pro silnice s přemístěním výkopku v příčných profilech na vzdálenost do 15 m nebo s naložením na dopravní prostředek v hornině tř. 3 přes 100 do 1 000 m3</t>
  </si>
  <si>
    <t>"položka výkazu výměr 1</t>
  </si>
  <si>
    <t>105*5</t>
  </si>
  <si>
    <t>105*1,8</t>
  </si>
  <si>
    <t>položka výkazu výměr 32</t>
  </si>
  <si>
    <t>19,1</t>
  </si>
  <si>
    <t>57,3</t>
  </si>
  <si>
    <t>-1550065920</t>
  </si>
  <si>
    <t>(57,3-7,5)</t>
  </si>
  <si>
    <t>164</t>
  </si>
  <si>
    <t>39447225</t>
  </si>
  <si>
    <t>191</t>
  </si>
  <si>
    <t>181301105</t>
  </si>
  <si>
    <t>Rozprostření ornice tl vrstvy do 300 mm pl do 500 m2 v rovině nebo ve svahu do 1:5</t>
  </si>
  <si>
    <t>-81273594</t>
  </si>
  <si>
    <t>Rozprostření a urovnání ornice v rovině nebo ve svahu sklonu do 1:5 při souvislé ploše do 500 m2, tl. vrstvy přes 250 do 300 mm</t>
  </si>
  <si>
    <t>-1132855293</t>
  </si>
  <si>
    <t>49,8</t>
  </si>
  <si>
    <t>-411701267</t>
  </si>
  <si>
    <t>-120971703</t>
  </si>
  <si>
    <t>191*0,015</t>
  </si>
  <si>
    <t>564871116</t>
  </si>
  <si>
    <t>Podklad ze štěrkodrtě ŠD tl. 300 mm</t>
  </si>
  <si>
    <t>326334907</t>
  </si>
  <si>
    <t>Podklad ze štěrkodrti ŠD s rozprostřením a zhutněním, po zhutnění tl. 300 mm</t>
  </si>
  <si>
    <t>-1663747312</t>
  </si>
  <si>
    <t>dlažba zámková  slepecká 20x10x6 cm barevná</t>
  </si>
  <si>
    <t>dlaždice betonové dlažba zámková (ČSN EN 1338) dlažba zámková -SLEPECKÁ 1 m2=50 kusů 20 x 10 x 6 barevná</t>
  </si>
  <si>
    <t>14*1,01</t>
  </si>
  <si>
    <t>59245111R</t>
  </si>
  <si>
    <t>dlažba  skladebná  20x10x6 cm bílá</t>
  </si>
  <si>
    <t>-1352509380</t>
  </si>
  <si>
    <t>Dlaždice betonové dlažba zámková (ČSN EN 1338) dlažba skladebná   20 x 10 x 6 bílá</t>
  </si>
  <si>
    <t>Poznámka k položce:
spotřeba: 50 kus/m2</t>
  </si>
  <si>
    <t>4*1,01</t>
  </si>
  <si>
    <t>13*1,01</t>
  </si>
  <si>
    <t>146*1,01</t>
  </si>
  <si>
    <t>"položka výkazu výměr  14</t>
  </si>
  <si>
    <t>88*1,01</t>
  </si>
  <si>
    <t>916431111</t>
  </si>
  <si>
    <t>Osazení bezbariérového betonového obrubníku do betonového lože tl 150 mm</t>
  </si>
  <si>
    <t>-209445014</t>
  </si>
  <si>
    <t>Osazení betonového bezbariérového obrubníku z betonu prostého tř. C 30/37 s ložem betonovým tl. 150 mm úložná šířka do 400 mm</t>
  </si>
  <si>
    <t xml:space="preserve">Poznámka k souboru cen:_x000D_
1. Cenu lze použít pro osazení přímých i náběhových bezbariérových obrubníků. 2. V cenách nejsou započteny náklady na dodání obrubníků, tyto se oceňují ve specifikaci. </t>
  </si>
  <si>
    <t>položka výkazu výměr 15</t>
  </si>
  <si>
    <t>2*0,335</t>
  </si>
  <si>
    <t>59217540R</t>
  </si>
  <si>
    <t>obrubník HK přímý 435x350x1000 mm šedý</t>
  </si>
  <si>
    <t>-793381382</t>
  </si>
  <si>
    <t>obrubník bezbariérový betonový přímý 435x350x1000 mm šedý</t>
  </si>
  <si>
    <t>12*1,01</t>
  </si>
  <si>
    <t>59217538R</t>
  </si>
  <si>
    <t>Bezbariérový zastávkový obrubník přechodový 435/350/330/335</t>
  </si>
  <si>
    <t>-393618464</t>
  </si>
  <si>
    <t>Bezbariérový zastávkový obrubník přechodový  435/350/330/335</t>
  </si>
  <si>
    <t>59217539R</t>
  </si>
  <si>
    <t>Bezbariérový zastávkový obrubník přechodový  435/270/330/1000</t>
  </si>
  <si>
    <t>-40007334</t>
  </si>
  <si>
    <t>916131213</t>
  </si>
  <si>
    <t>Osazení silničního obrubníku betonového stojatého s boční opěrou do lože z betonu prostého</t>
  </si>
  <si>
    <t>-336757422</t>
  </si>
  <si>
    <t>Osazení silničního obrubníku betonového se zřízením lože, s vyplněním a zatřením spár cementovou maltou stojatého s boční opěrou z betonu prostého tř. C 12/15, do lože z betonu prostého téže značky</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</si>
  <si>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</si>
  <si>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1*0,8</t>
  </si>
  <si>
    <t>592174650</t>
  </si>
  <si>
    <t>obrubník betonový silniční Standard 100x15x25 cm</t>
  </si>
  <si>
    <t>-1289234379</t>
  </si>
  <si>
    <t>obrubník betonový silniční vibrolisovaný 100x15x25 cm</t>
  </si>
  <si>
    <t>položka výkazu výměr 18</t>
  </si>
  <si>
    <t>41*1,01</t>
  </si>
  <si>
    <t>592174690</t>
  </si>
  <si>
    <t>obrubník betonový silniční přechodový L + P Standard 100x15x15-25 cm</t>
  </si>
  <si>
    <t>-1802848372</t>
  </si>
  <si>
    <t>obrubník betonový silniční přechodový L + P vibrolisovaný 100x15x15-25 cm</t>
  </si>
  <si>
    <t>592174680</t>
  </si>
  <si>
    <t>obrubník betonový silniční nájezdový Standard 100x15x15 cm</t>
  </si>
  <si>
    <t>1069913653</t>
  </si>
  <si>
    <t>obrubník betonový silniční nájezdový vibrolisovaný 100x15x15 cm</t>
  </si>
  <si>
    <t>položka výkazu výměr 20</t>
  </si>
  <si>
    <t>19*1,01</t>
  </si>
  <si>
    <t>592174710</t>
  </si>
  <si>
    <t>obrubník betonový silniční vnější oblý R 1,0 Standard 78x15x25 cm</t>
  </si>
  <si>
    <t>-1682459647</t>
  </si>
  <si>
    <t>obrubník betonový silniční vnější oblý R 1,0 vibrolisovaný 78x15x25 cm</t>
  </si>
  <si>
    <t>položka výkazu výměr 19</t>
  </si>
  <si>
    <t>1*1,01</t>
  </si>
  <si>
    <t>41*0,15*0,1</t>
  </si>
  <si>
    <t>88*0,25*0,1</t>
  </si>
  <si>
    <t>12*0,5*0,1</t>
  </si>
  <si>
    <t>2*0,335*0,5*0,1</t>
  </si>
  <si>
    <t>2*0,5*0,1</t>
  </si>
  <si>
    <t>41*0,3*0,1</t>
  </si>
  <si>
    <t>1*0,8*0,3*0,1</t>
  </si>
  <si>
    <t>19*0,3*0,1</t>
  </si>
  <si>
    <t>4*0,3*0,1</t>
  </si>
  <si>
    <t>položka soupisu prací 18-22</t>
  </si>
  <si>
    <t>"položka výkazu výměr 2</t>
  </si>
  <si>
    <t>"položka  výkazu výměr 3</t>
  </si>
  <si>
    <t>966001312</t>
  </si>
  <si>
    <t>Odstranění odpadkového koše přichyceného páskováním nebo šrouby</t>
  </si>
  <si>
    <t>1861629493</t>
  </si>
  <si>
    <t xml:space="preserve">Poznámka k souboru cen:_x000D_
1. V cenách jsou započteny i náklady na odklizení materiálu na vzdálenost do 20 m nebo naložení na dopravní prostředek. 2. Přemístění vybouraných hmot na vzdálenost přes 20 m se oceňuje cenami souborů cen 997 22-1 . Vodorovná doprava vybouraných hmot katalogu 822-1 Komunikace pozemní. a letiště. </t>
  </si>
  <si>
    <t>R-091-006</t>
  </si>
  <si>
    <t>Demontáž  přístřešku  autobusové zastávky</t>
  </si>
  <si>
    <t>ks</t>
  </si>
  <si>
    <t>1280242087</t>
  </si>
  <si>
    <t>položka výkazu výměr 5</t>
  </si>
  <si>
    <t>113106522</t>
  </si>
  <si>
    <t>Rozebrání dlažeb vozovek pl přes 200 m2 z drobných kostek do lože ze živice</t>
  </si>
  <si>
    <t>400884651</t>
  </si>
  <si>
    <t>Rozebrání dlažeb a dílců komunikací pro pěší, vozovek a ploch s přemístěním hmot na skládku na vzdálenost do 3 m nebo s naložením na dopravní prostředek vozovek a ploch, s jakoukoliv výplní spár v ploše jednotlivě přes 200 m2 z drobných kostek nebo odseků kladených do lože ze živice</t>
  </si>
  <si>
    <t>40*0,2</t>
  </si>
  <si>
    <t>113107130</t>
  </si>
  <si>
    <t>Odstranění podkladu pl do 50 m2 z betonu prostého tl 100 mm</t>
  </si>
  <si>
    <t>-1880162401</t>
  </si>
  <si>
    <t>Odstranění podkladů nebo krytů s přemístěním hmot na skládku na vzdálenost do 3 m nebo s naložením na dopravní prostředek v ploše jednotlivě do 50 m2 z betonu prostého, o tl. vrstvy do 100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</si>
  <si>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</si>
  <si>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70*0,3</t>
  </si>
  <si>
    <t>95*0,25</t>
  </si>
  <si>
    <t>11*0,5</t>
  </si>
  <si>
    <t>113202111</t>
  </si>
  <si>
    <t>Vytrhání obrub krajníků obrubníků stojatých</t>
  </si>
  <si>
    <t>1983051199</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</si>
  <si>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</si>
  <si>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</si>
  <si>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113201112</t>
  </si>
  <si>
    <t>Vytrhání obrub silničních ležatých</t>
  </si>
  <si>
    <t>-1636071677</t>
  </si>
  <si>
    <t>Vytrhání obrub s vybouráním lože, s přemístěním hmot na skládku na vzdálenost do 3 m nebo s naložením na dopravní prostředek silničních ležatých</t>
  </si>
  <si>
    <t>"položka výkazu výměr 8</t>
  </si>
  <si>
    <t>113203111</t>
  </si>
  <si>
    <t>Vytrhání obrub z dlažebních kostek</t>
  </si>
  <si>
    <t>636547649</t>
  </si>
  <si>
    <t>Vytrhání obrub s vybouráním lože, s přemístěním hmot na skládku na vzdálenost do 3 m nebo s naložením na dopravní prostředek z dlažebních kostek</t>
  </si>
  <si>
    <t>40*2</t>
  </si>
  <si>
    <t>113106171</t>
  </si>
  <si>
    <t>Rozebrání dlažeb vozovek pl do 50 m2 ze zámkové dlažby do lože z kameniva</t>
  </si>
  <si>
    <t>1196001819</t>
  </si>
  <si>
    <t>Rozebrání dlažeb a dílců komunikací pro pěší, vozovek a ploch s přemístěním hmot na skládku na vzdálenost do 3 m nebo s naložením na dopravní prostředek vozovek a ploch, s jakoukoliv výplní spár v ploše jednotlivě do 50 m2 ze zámkové dlažby kladené do lože z kameniva</t>
  </si>
  <si>
    <t>165</t>
  </si>
  <si>
    <t>979054451</t>
  </si>
  <si>
    <t>Očištění vybouraných zámkových dlaždic s původním spárováním z kameniva těženého</t>
  </si>
  <si>
    <t>2132943839</t>
  </si>
  <si>
    <t>Očištění vybouraných prvků komunikací od spojovacího materiálu s odklizením a uložením očištěných hmot a spojovacího materiálu na skládku na vzdálenost do 10 m zámkových dlaždic s vyplněním spár kamenivem</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</si>
  <si>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</si>
  <si>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979071122</t>
  </si>
  <si>
    <t>Očištění dlažebních kostek drobných s původním spárováním živičnou směsí nebo MC</t>
  </si>
  <si>
    <t>-879291518</t>
  </si>
  <si>
    <t>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</si>
  <si>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6*0,4*0,4*0,6</t>
  </si>
  <si>
    <t>6*0,4*0,4*0,6*2</t>
  </si>
  <si>
    <t>70*0,205</t>
  </si>
  <si>
    <t>70*0,3*0,185</t>
  </si>
  <si>
    <t>95*0,205</t>
  </si>
  <si>
    <t>95*0,25*0,185</t>
  </si>
  <si>
    <t>11*0,290</t>
  </si>
  <si>
    <t>11*0,5*0,185</t>
  </si>
  <si>
    <t>18*0,32</t>
  </si>
  <si>
    <t>40*0,2*0,388</t>
  </si>
  <si>
    <t>165*0,295</t>
  </si>
  <si>
    <t>"položka  výkazu výměr 12</t>
  </si>
  <si>
    <t>15*0,295</t>
  </si>
  <si>
    <t>4,1*32</t>
  </si>
  <si>
    <t>6*0,4*0,4*0,6*2*6</t>
  </si>
  <si>
    <t>70*0,205*6</t>
  </si>
  <si>
    <t>70*0,3*0,185*6</t>
  </si>
  <si>
    <t>95*0,205*6</t>
  </si>
  <si>
    <t>95*0,25*0,185*6</t>
  </si>
  <si>
    <t>11*0,290*6</t>
  </si>
  <si>
    <t>11*0,5*0,185*6</t>
  </si>
  <si>
    <t>25km</t>
  </si>
  <si>
    <t>13,9*0,32*24</t>
  </si>
  <si>
    <t>40*0,2*0,388*24</t>
  </si>
  <si>
    <t xml:space="preserve">4 - Rekonstrukce dešťové kanalizace I. a II. etapa -náklady kraje 1/2, náklady obce 1/2 nákladů </t>
  </si>
  <si>
    <t>4-1 - SO 01.1 Stoka A 1. úsek + SO 04 Stoka A-1 -soupis prací--náklady kraje 1/2, náklady obce 1/2 nákladů</t>
  </si>
  <si>
    <t>1/2 Olomoucký kraj,1/2 Obec Bělkovice</t>
  </si>
  <si>
    <t>25893173</t>
  </si>
  <si>
    <t>VISSO s.r.o., Tovární 1059/41, Olomouc</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</si>
  <si>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</si>
  <si>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 xml:space="preserve">    1 - Zemní práce</t>
  </si>
  <si>
    <t xml:space="preserve">    4 - Vodorovné konstrukce</t>
  </si>
  <si>
    <t xml:space="preserve">    8 - Trubní vedení</t>
  </si>
  <si>
    <t xml:space="preserve">      87 - Potrubí z trub plastických a skleněných</t>
  </si>
  <si>
    <t xml:space="preserve">      89 - Trubní vedení - ostatní konstrukce</t>
  </si>
  <si>
    <t xml:space="preserve">    9 - Ostatní konstrukce a práce-bourání</t>
  </si>
  <si>
    <t>119001401</t>
  </si>
  <si>
    <t>Dočasné zajištění potrubí ocelového nebo litinového DN do 200</t>
  </si>
  <si>
    <t>CS ÚRS 2017 01</t>
  </si>
  <si>
    <t>512258012</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</si>
  <si>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</si>
  <si>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5*1,4</t>
  </si>
  <si>
    <t>119001411</t>
  </si>
  <si>
    <t>Dočasné zajištění potrubí betonového, ŽB nebo kameninového DN do 200</t>
  </si>
  <si>
    <t>2019313752</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</si>
  <si>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betonového, kameninového nebo železobetonového, světlosti DN do 200</t>
  </si>
  <si>
    <t>119001412</t>
  </si>
  <si>
    <t>Dočasné zajištění potrubí betonového, ŽB nebo kameninového DN do 500</t>
  </si>
  <si>
    <t>1373102193</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</si>
  <si>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betonového, kameninového nebo železobetonového, světlosti DN přes 200 do 500</t>
  </si>
  <si>
    <t>119001421</t>
  </si>
  <si>
    <t>Dočasné zajištění kabelů a kabelových tratí ze 3 volně ložených kabelů</t>
  </si>
  <si>
    <t>166647820</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</si>
  <si>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</si>
  <si>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130001101</t>
  </si>
  <si>
    <t>Příplatek za ztížení vykopávky v blízkosti podzemního vedení</t>
  </si>
  <si>
    <t>-1326742613</t>
  </si>
  <si>
    <t>Příplatek k cenám hloubených vykopávek za ztížení vykopávky v blízkosti podzemního vedení nebo výbušnin pro jakoukoliv třídu horniny</t>
  </si>
  <si>
    <t>132201202</t>
  </si>
  <si>
    <t>Hloubení rýh š do 2000 mm v hornině tř. 3 objemu do 1000 m3</t>
  </si>
  <si>
    <t>173373166</t>
  </si>
  <si>
    <t>Hloubení zapažených i nezapažených rýh šířky přes 600 do 2 000 mm s urovnáním dna do předepsaného profilu a spádu v hornině tř. 3 přes 100 do 1 000 m3</t>
  </si>
  <si>
    <t>PD příl C.3, D.1.1, D.1.2, D.1.3, D.4.1, D.4.2, D.4.3</t>
  </si>
  <si>
    <t>PD příl B</t>
  </si>
  <si>
    <t>stoka A</t>
  </si>
  <si>
    <t>"potrubí DN 600 bez pažení</t>
  </si>
  <si>
    <t>1,4*0,95*112,45</t>
  </si>
  <si>
    <t>"potrubí DN 600 vč. pažení</t>
  </si>
  <si>
    <t>1,6*1,65*90</t>
  </si>
  <si>
    <t>stoka A1</t>
  </si>
  <si>
    <t>"potrubí DN 250 bez pažení</t>
  </si>
  <si>
    <t>0,9*1,25*58,15</t>
  </si>
  <si>
    <t>"potrubí DN 250 vč. pažení</t>
  </si>
  <si>
    <t>1,2*1,7*25</t>
  </si>
  <si>
    <t>rozšíření pro šachty a přípojky</t>
  </si>
  <si>
    <t>0,3*1,5*1,2*7+1*1,35*16</t>
  </si>
  <si>
    <t>Součet</t>
  </si>
  <si>
    <t>151101101</t>
  </si>
  <si>
    <t>Zřízení příložného pažení a rozepření stěn rýh hl do 2 m</t>
  </si>
  <si>
    <t>1474747016</t>
  </si>
  <si>
    <t>Zřízení pažení a rozepření stěn rýh pro podzemní vedení pro všechny šířky rýhy příložné pro jakoukoliv mezerovitost, hloubky do 2 m</t>
  </si>
  <si>
    <t>1,65*90*2+1,7*25*2</t>
  </si>
  <si>
    <t>151101111</t>
  </si>
  <si>
    <t>Odstranění příložného pažení a rozepření stěn rýh hl do 2 m</t>
  </si>
  <si>
    <t>-1699331254</t>
  </si>
  <si>
    <t>Odstranění pažení a rozepření stěn rýh pro podzemní vedení s uložením materiálu na vzdálenost do 3 m od kraje výkopu příložné, hloubky do 2 m</t>
  </si>
  <si>
    <t>161101101</t>
  </si>
  <si>
    <t>Svislé přemístění výkopku z horniny tř. 1 až 4 hl výkopu do 2,5 m</t>
  </si>
  <si>
    <t>811668900</t>
  </si>
  <si>
    <t>Svislé přemístění výkopku bez naložení do dopravní nádoby avšak s vyprázdněním dopravní nádoby na hromadu nebo do dopravního prostředku z horniny tř. 1 až 4, při hloubce výkopu přes 1 do 2,5 m</t>
  </si>
  <si>
    <t>471103727</t>
  </si>
  <si>
    <t>1425569640</t>
  </si>
  <si>
    <t>skládka Mrsklesy</t>
  </si>
  <si>
    <t>528,958*14</t>
  </si>
  <si>
    <t>171201201</t>
  </si>
  <si>
    <t>Uložení sypaniny na skládky</t>
  </si>
  <si>
    <t>1427712462</t>
  </si>
  <si>
    <t>1758172117</t>
  </si>
  <si>
    <t>Uložení sypaniny poplatek za uložení sypaniny na skládce ( skládkovné )</t>
  </si>
  <si>
    <t>528,958*1,7</t>
  </si>
  <si>
    <t>2011430694</t>
  </si>
  <si>
    <t>kubatura výkopu rýh s odpočtem lože a obsypu potrubí</t>
  </si>
  <si>
    <t>528,958-64,461-215,219</t>
  </si>
  <si>
    <t>odpočty objemů potrubí - stoka A, A1</t>
  </si>
  <si>
    <t>"potrubí DN 600</t>
  </si>
  <si>
    <t>-0,31*0,31*202,45*3,14</t>
  </si>
  <si>
    <t>"potrubí DN 250</t>
  </si>
  <si>
    <t>-0,13*0,13*83,15*3,14</t>
  </si>
  <si>
    <t>přípojky DN 150, 200</t>
  </si>
  <si>
    <t>-0,09*0,09*16*3,14</t>
  </si>
  <si>
    <t>odpočet objemu šachet</t>
  </si>
  <si>
    <t>-0,65*0,65*1,2*7*3,14</t>
  </si>
  <si>
    <t>583442000</t>
  </si>
  <si>
    <t>štěrkodrť frakce 0-63 třída C</t>
  </si>
  <si>
    <t>1383288552</t>
  </si>
  <si>
    <t>Poznámka k položce:
Drcené kamenivo dle ČSN EN 13242 (kamenivo pro nestmelené směsi …..)</t>
  </si>
  <si>
    <t>172,225*2</t>
  </si>
  <si>
    <t>175151101</t>
  </si>
  <si>
    <t>Obsypání potrubí strojně sypaninou bez prohození, uloženou do 3 m</t>
  </si>
  <si>
    <t>2013366250</t>
  </si>
  <si>
    <t>Obsypání potrubí strojně sypaninou z vhodných hornin tř. 1 až 4 nebo materiálem připraveným podél výkopu ve vzdálenosti do 3 m od jeho kraje, pro jakoukoliv hloubku výkopu a míru zhutnění bez prohození sypaniny</t>
  </si>
  <si>
    <t>0,867*202,45</t>
  </si>
  <si>
    <t xml:space="preserve">"potrubí DN 250 </t>
  </si>
  <si>
    <t>0,411*83,15</t>
  </si>
  <si>
    <t xml:space="preserve"> přípojky</t>
  </si>
  <si>
    <t>0,345*16</t>
  </si>
  <si>
    <t>583373030</t>
  </si>
  <si>
    <t>štěrkopísek (Bratčice) frakce 0-8</t>
  </si>
  <si>
    <t>-473947716</t>
  </si>
  <si>
    <t>Kamenivo přírodní těžené pro stavební účely  PTK  (drobné, hrubé, štěrkopísky) štěrkopísky frakce   0-8 pískovna Bratčice</t>
  </si>
  <si>
    <t>215,219*2</t>
  </si>
  <si>
    <t>72607027</t>
  </si>
  <si>
    <t>Vodorovné konstrukce</t>
  </si>
  <si>
    <t>451572111</t>
  </si>
  <si>
    <t>Lože pod potrubí otevřený výkop z kameniva drobného těženého</t>
  </si>
  <si>
    <t>-862671606</t>
  </si>
  <si>
    <t>Lože pod potrubí, stoky a drobné objekty v otevřeném výkopu z kameniva drobného těženého 0 až 4 mm</t>
  </si>
  <si>
    <t>0,24*202,45</t>
  </si>
  <si>
    <t>0,163*83,15</t>
  </si>
  <si>
    <t>přípojky</t>
  </si>
  <si>
    <t>0,145*16</t>
  </si>
  <si>
    <t>452311121</t>
  </si>
  <si>
    <t>Podkladní desky z betonu prostého tř. C 8/10 otevřený výkop</t>
  </si>
  <si>
    <t>620709210</t>
  </si>
  <si>
    <t>Podkladní a zajišťovací konstrukce z betonu prostého v otevřeném výkopu desky pod potrubí, stoky a drobné objekty z betonu tř. C 8/10</t>
  </si>
  <si>
    <t>"šachty</t>
  </si>
  <si>
    <t>0,1*1,5*1,5*7</t>
  </si>
  <si>
    <t>Trubní vedení</t>
  </si>
  <si>
    <t>Potrubí z trub plastických a skleněných</t>
  </si>
  <si>
    <t>871315221</t>
  </si>
  <si>
    <t>Kanalizační potrubí z tvrdého PVC jednovrstvé tuhost třídy SN8 DN 160</t>
  </si>
  <si>
    <t>-1626842625</t>
  </si>
  <si>
    <t>Kanalizační potrubí z tvrdého PVC v otevřeném výkopu ve sklonu do 20 %, hladkého plnostěnného jednovrstvého, tuhost třídy SN 8 DN 160</t>
  </si>
  <si>
    <t>871355221</t>
  </si>
  <si>
    <t>Kanalizační potrubí z tvrdého PVC jednovrstvé tuhost třídy SN8 DN 200</t>
  </si>
  <si>
    <t>-2062376684</t>
  </si>
  <si>
    <t>Kanalizační potrubí z tvrdého PVC v otevřeném výkopu ve sklonu do 20 %, hladkého plnostěnného jednovrstvého, tuhost třídy SN 8 DN 200</t>
  </si>
  <si>
    <t>871350310</t>
  </si>
  <si>
    <t>Montáž kanalizačního potrubí hladkého plnostěnného SN 10  z polypropylenu DN 200</t>
  </si>
  <si>
    <t>-1895600020</t>
  </si>
  <si>
    <t>Montáž kanalizačního potrubí z plastů z polypropylenu PP hladkého plnostěnného SN 10 DN 200</t>
  </si>
  <si>
    <t>286148020</t>
  </si>
  <si>
    <t>trubka kanalizační SN10 PP potrubí DN 200/6m</t>
  </si>
  <si>
    <t>355447725</t>
  </si>
  <si>
    <t>trubka kanalizační PP SN10 DN 200/6m</t>
  </si>
  <si>
    <t>Poznámka k položce:
WAVIN kód výrobku: JP000110W . Potrubí je černé barvy s bílou vnitřní stěnou !</t>
  </si>
  <si>
    <t>871360310</t>
  </si>
  <si>
    <t>Montáž kanalizačního potrubí hladkého plnostěnného SN 10  z polypropylenu DN 250</t>
  </si>
  <si>
    <t>1276645910</t>
  </si>
  <si>
    <t>Montáž kanalizačního potrubí z plastů z polypropylenu PP hladkého plnostěnného SN 10 DN 250</t>
  </si>
  <si>
    <t>286148030</t>
  </si>
  <si>
    <t>trubka kanalizační SN10 PP potrubí DN 250/6m</t>
  </si>
  <si>
    <t>-1912205910</t>
  </si>
  <si>
    <t>trubka kanalizační PP SN10 DN 250/6m</t>
  </si>
  <si>
    <t>Poznámka k položce:
WAVIN kód výrobku: JP000120W . Potrubí je černé barvy s bílou vnitřní stěnou !</t>
  </si>
  <si>
    <t>871442111</t>
  </si>
  <si>
    <t>Montáž kanalizačního potrubí z laminátových trub HOBAS DN 600 se spojkami v otevřeném výkopu</t>
  </si>
  <si>
    <t>955188599</t>
  </si>
  <si>
    <t>Montáž kanalizačního potrubí z laminátových trub [HOBAS] v otevřeném výkopu spojované spojkami DN 600</t>
  </si>
  <si>
    <t>286412700</t>
  </si>
  <si>
    <t>roury z odstředivě litého laminátu  PN 1 SN 10000 se spojkou DN 600</t>
  </si>
  <si>
    <t>-144372132</t>
  </si>
  <si>
    <t>28641271</t>
  </si>
  <si>
    <t>roury z odstředivě litého laminátu  PN 1 SN 15000 se spojkou DN 600</t>
  </si>
  <si>
    <t>1323935420</t>
  </si>
  <si>
    <t>877425221</t>
  </si>
  <si>
    <t>Montáž tvarovek z tvrdého PVC-systém KG nebo z polypropylenu-systém KG 2000 dvouosé DN 500</t>
  </si>
  <si>
    <t>-17378842</t>
  </si>
  <si>
    <t>2861741</t>
  </si>
  <si>
    <t>odbočka kloubová  DN 600/200</t>
  </si>
  <si>
    <t>1749228382</t>
  </si>
  <si>
    <t>odbočka sedlová kanalizace PP  DN 600/200</t>
  </si>
  <si>
    <t>JF01827</t>
  </si>
  <si>
    <t>odbočka kloubová  kanalizace CONNEX PP 600/160</t>
  </si>
  <si>
    <t>-1244164580</t>
  </si>
  <si>
    <t>Gravitační rozvody přípojné odbočky  PP přípojná odbočka 600/160</t>
  </si>
  <si>
    <t>Poznámka k položce:
Systém pro gravitační venkovní kanalizace, potrubí korugované, materiál plast PP, spojování pomocí hrdla a těsnícího kroužku</t>
  </si>
  <si>
    <t>877365221</t>
  </si>
  <si>
    <t>Montáž tvarovek z tvrdého PVC-systém KG nebo z polypropylenu-systém KG 2000 dvouosé DN 250</t>
  </si>
  <si>
    <t>-1257611262</t>
  </si>
  <si>
    <t>Montáž tvarovek na kanalizačním potrubí z trub z plastu z tvrdého PVC [systém KG] nebo z polypropylenu [systém KG 2000] v otevřeném výkopu dvouosých DN 250</t>
  </si>
  <si>
    <t>UF374200W</t>
  </si>
  <si>
    <t>odbočka kanalizační plastová s hrdlem ULTRA-RIB UR2/KG PP 250/150/45°</t>
  </si>
  <si>
    <t>-223032147</t>
  </si>
  <si>
    <t>Gravitační rozvody odbočky  PP odbočka/KG 250/150/45°</t>
  </si>
  <si>
    <t>Poznámka k položce:
Systém pro gravitační venkovní kanalizace, potrubí žebrované, materiál plast PP, spojování pomocí hrdla a těsnícího kroužku</t>
  </si>
  <si>
    <t>1191319669</t>
  </si>
  <si>
    <t>286113590</t>
  </si>
  <si>
    <t>koleno kanalizace plastové KGB 150x15°</t>
  </si>
  <si>
    <t>630514148</t>
  </si>
  <si>
    <t>koleno kanalizace plastové KG 150x15°</t>
  </si>
  <si>
    <t>877355211</t>
  </si>
  <si>
    <t>Montáž tvarovek z tvrdého PVC-systém KG nebo z polypropylenu-systém KG 2000 jednoosé DN 200</t>
  </si>
  <si>
    <t>-1279539704</t>
  </si>
  <si>
    <t>Montáž tvarovek na kanalizačním potrubí z trub z plastu z tvrdého PVC [systém KG] nebo z polypropylenu [systém KG 2000] v otevřeném výkopu jednoosých DN 200</t>
  </si>
  <si>
    <t>286171730</t>
  </si>
  <si>
    <t>koleno kanalizační PP Master 30 ° DN 200</t>
  </si>
  <si>
    <t>1351740815</t>
  </si>
  <si>
    <t>koleno kanalizační PP SN 16 30 ° DN 200</t>
  </si>
  <si>
    <t>286113660</t>
  </si>
  <si>
    <t>koleno kanalizace plastové KGB 200x45°</t>
  </si>
  <si>
    <t>-1776368403</t>
  </si>
  <si>
    <t>koleno kanalizace plastové KG 200x45°</t>
  </si>
  <si>
    <t>286113640</t>
  </si>
  <si>
    <t>koleno kanalizace plastové KGB 200x15°</t>
  </si>
  <si>
    <t>95158432</t>
  </si>
  <si>
    <t>koleno kanalizace plastové KG 200x15°</t>
  </si>
  <si>
    <t>891369111</t>
  </si>
  <si>
    <t>Montáž navrtávacích pasů na potrubí z jakýchkoli trub DN 250</t>
  </si>
  <si>
    <t>-51915647</t>
  </si>
  <si>
    <t>Montáž armatur na potrubí navrtávacích pasů Jt 1 MPa, na potrubí z trub litinových, ocelových nebo plastických hmot DN 250</t>
  </si>
  <si>
    <t>891429111</t>
  </si>
  <si>
    <t>Montáž navrtávacích pasů na potrubí z jakýchkoli trub DN 500</t>
  </si>
  <si>
    <t>-437201795</t>
  </si>
  <si>
    <t>Montáž armatur na potrubí navrtávacích pasů Jt 1 MPa, na potrubí z trub litinových, ocelových nebo plastických hmot DN 500</t>
  </si>
  <si>
    <t>113798804</t>
  </si>
  <si>
    <t>Trubní vedení - ostatní konstrukce</t>
  </si>
  <si>
    <t>894411311</t>
  </si>
  <si>
    <t>Osazení železobetonových dílců pro šachty skruží rovných</t>
  </si>
  <si>
    <t>-390702638</t>
  </si>
  <si>
    <t>592243050</t>
  </si>
  <si>
    <t>skruž betonová šachetní TBS-Q.1 100/25 D100x25x12 cm</t>
  </si>
  <si>
    <t>-1834401000</t>
  </si>
  <si>
    <t>skruž betonová šachtová 100x25x12 cm</t>
  </si>
  <si>
    <t>592243060</t>
  </si>
  <si>
    <t>skruž betonová šachetní TBS-Q.1 100/50 D100x50x12 cm</t>
  </si>
  <si>
    <t>-1764930042</t>
  </si>
  <si>
    <t>skruž betonová šachtová 100x50x12 cm</t>
  </si>
  <si>
    <t>592243070</t>
  </si>
  <si>
    <t>skruž betonová šachetní TBS-Q.1 100/100 D100x100x12 cm</t>
  </si>
  <si>
    <t>2213622</t>
  </si>
  <si>
    <t>skruž betonová šachtová 100x100x12 cm</t>
  </si>
  <si>
    <t>894412411</t>
  </si>
  <si>
    <t>Osazení železobetonových dílců pro šachty skruží přechodových</t>
  </si>
  <si>
    <t>849505767</t>
  </si>
  <si>
    <t>592243150</t>
  </si>
  <si>
    <t>deska betonová zákrytová TZK-Q.1 100-63/17 100/62,5 x 16,5 cm</t>
  </si>
  <si>
    <t>-227940478</t>
  </si>
  <si>
    <t>prefabrikáty pro vstupní šachty a drenážní šachtice (betonové a železobetonové) šachty pro odpadní kanály a potrubí uložená v zemi deska zákrytová TZK-Q.1 100-80/17 100/80 x 16,5</t>
  </si>
  <si>
    <t>592243120</t>
  </si>
  <si>
    <t>konus šachetní betonový TBR-Q.1 100-63/58/12 KPS 100x62,5x58 cm</t>
  </si>
  <si>
    <t>-431506100</t>
  </si>
  <si>
    <t>konus šachetní betonový kapsové plastové stupadlo 100x62,5x58 cm</t>
  </si>
  <si>
    <t>592243210</t>
  </si>
  <si>
    <t>prstenec šachetní betonový vyrovnávací TBW-Q.1 63/8 62,5 x 12 x 6 cm</t>
  </si>
  <si>
    <t>415900960</t>
  </si>
  <si>
    <t>prstenec šachetní betonový vyrovnávací 63/8 62,5 x 12 x 8 cm</t>
  </si>
  <si>
    <t>592243250</t>
  </si>
  <si>
    <t>prstenec šachetní betonový vyrovnávací TBW-Q.1 63/12 62,5 x 12 x 12 cm</t>
  </si>
  <si>
    <t>2025071652</t>
  </si>
  <si>
    <t>Prefabrikáty pro vstupní šachty a drenážní šachtice (betonové a železobetonové) šachty pro odpadní kanály a potrubí uložená v zemi vyrovnávací prstence TBW-Q.1 63/10  62,5 x 12 x 10</t>
  </si>
  <si>
    <t>894414111</t>
  </si>
  <si>
    <t>Osazení železobetonových dílců pro šachty skruží základových</t>
  </si>
  <si>
    <t>-2081967676</t>
  </si>
  <si>
    <t>592243370</t>
  </si>
  <si>
    <t>dno betonové šachty kanalizační přímé TBZ-Q.1 100/60 V max. 40 100/60x40 cm</t>
  </si>
  <si>
    <t>-243962852</t>
  </si>
  <si>
    <t>dno betonové šachty kanalizační přímé V max. 40 100/60x40 cm</t>
  </si>
  <si>
    <t>592243380</t>
  </si>
  <si>
    <t>dno betonové šachty kanalizační přímé TBZ-Q.1 100/80 V max. 50 100/80x50 cm</t>
  </si>
  <si>
    <t>836518933</t>
  </si>
  <si>
    <t>dno betonové šachty kanalizační přímé 100x80x50 cm</t>
  </si>
  <si>
    <t>592243390</t>
  </si>
  <si>
    <t>dno betonové šachty kanalizační přímé TBZ-Q.1 100/100 V max. 60 100/100x60 cm</t>
  </si>
  <si>
    <t>762917989</t>
  </si>
  <si>
    <t>dno betonové šachty kanalizační přímé 100x100x60 cm</t>
  </si>
  <si>
    <t>592243480</t>
  </si>
  <si>
    <t>těsnění elastomerové pro spojení šachetních dílů EMT DN 1000</t>
  </si>
  <si>
    <t>2084904259</t>
  </si>
  <si>
    <t>prefabrikáty pro vstupní šachty a drenážní šachtice (betonové a železobetonové) šachty pro odpadní kanály a potrubí uložená v zemi těsnění elastomerové pro spojení šachetních dílů EMT DN 1000</t>
  </si>
  <si>
    <t>899104111</t>
  </si>
  <si>
    <t>Osazení poklopů litinových nebo ocelových včetně rámů hmotnosti nad 150 kg</t>
  </si>
  <si>
    <t>-928013477</t>
  </si>
  <si>
    <t>Osazení poklopů litinových a ocelových včetně rámů hmotnosti jednotlivě přes 150 kg</t>
  </si>
  <si>
    <t>KBL71B</t>
  </si>
  <si>
    <t>Kanalizační poklop rám litinový v.100mm, bez vybrání pro lapač, B 125 bez odvětrání</t>
  </si>
  <si>
    <t>-1577839015</t>
  </si>
  <si>
    <t>Kanalizační poklop  rám litinový v.100mm bez vybrání pro lapač B 125 bez odvětrání</t>
  </si>
  <si>
    <t>KDB83B</t>
  </si>
  <si>
    <t>Kanalizační poklop rám betonolitinový v.160mm,bez vybrání pro lapač, D 400 bez odvětrání, bez čepu</t>
  </si>
  <si>
    <t>1629162040</t>
  </si>
  <si>
    <t>Kanalizační poklop rám betonolitinový v.160mm bez vybrání pro lapač D 400 bez odvětrání, bez čepu</t>
  </si>
  <si>
    <t>-1271757327</t>
  </si>
  <si>
    <t>Ostatní konstrukce a práce-bourání</t>
  </si>
  <si>
    <t>892351111</t>
  </si>
  <si>
    <t>Tlaková zkouška vodou potrubí DN 150 nebo 200</t>
  </si>
  <si>
    <t>-326659912</t>
  </si>
  <si>
    <t>Tlakové zkoušky vodou na potrubí DN 150 nebo 200</t>
  </si>
  <si>
    <t>4,8+3,1+5</t>
  </si>
  <si>
    <t>892381111</t>
  </si>
  <si>
    <t>Tlaková zkouška vodou potrubí DN 250, DN 300 nebo 350</t>
  </si>
  <si>
    <t>201317472</t>
  </si>
  <si>
    <t>Tlakové zkoušky vodou na potrubí DN 250, 300 nebo 350</t>
  </si>
  <si>
    <t>892441111</t>
  </si>
  <si>
    <t>Tlaková zkouška vodou potrubí DN 600</t>
  </si>
  <si>
    <t>-1502757548</t>
  </si>
  <si>
    <t>-534767300</t>
  </si>
  <si>
    <t>12,9+83,15+202,45</t>
  </si>
  <si>
    <t>358315114</t>
  </si>
  <si>
    <t>Bourání stoky kompletní nebo otvorů z prostého betonu plochy do 4 m2</t>
  </si>
  <si>
    <t>2136255293</t>
  </si>
  <si>
    <t>Bourání stoky kompletní nebo vybourání otvorů průřezové plochy do 4 m2 ve stokách ze zdiva z prostého betonu</t>
  </si>
  <si>
    <t>PD příl D1.1,D1.9,D4.1,D4.6</t>
  </si>
  <si>
    <t>stoka A + A1</t>
  </si>
  <si>
    <t>32+4+1</t>
  </si>
  <si>
    <t>-1465892751</t>
  </si>
  <si>
    <t>Příplatek ZKD 1 km u vodorovné dopravy suti z kusových materiálů - skládka Mrsklesy</t>
  </si>
  <si>
    <t>660177860</t>
  </si>
  <si>
    <t>81,4*14 'Přepočtené koeficientem množství</t>
  </si>
  <si>
    <t>997221815</t>
  </si>
  <si>
    <t>Poplatek za uložení betonového odpadu na skládce (skládkovné)</t>
  </si>
  <si>
    <t>-857295481</t>
  </si>
  <si>
    <t xml:space="preserve">4-2 - SO 05 Mlýnský náhon - stavební úpravy--soupis prací--náklady kraje 1/2, náklady obce 1/2 nákladů </t>
  </si>
  <si>
    <t xml:space="preserve">    3 - Svislé a kompletní konstrukce</t>
  </si>
  <si>
    <t>PSV - Práce a dodávky PSV</t>
  </si>
  <si>
    <t xml:space="preserve">    767 - Konstrukce zámečnické</t>
  </si>
  <si>
    <t>115101201</t>
  </si>
  <si>
    <t>Čerpání vody na dopravní výšku do 10 m průměrný přítok do 500 l/min</t>
  </si>
  <si>
    <t>hod</t>
  </si>
  <si>
    <t>-651150191</t>
  </si>
  <si>
    <t>Čerpání vody na dopravní výšku do 10 m s uvažovaným průměrným přítokem do 500 l/min</t>
  </si>
  <si>
    <t>PD příl D5.1,D5.5</t>
  </si>
  <si>
    <t>12*14</t>
  </si>
  <si>
    <t>115101301</t>
  </si>
  <si>
    <t>Pohotovost čerpací soupravy pro dopravní výšku do 10 m přítok do 500 l/min</t>
  </si>
  <si>
    <t>den</t>
  </si>
  <si>
    <t>588741110</t>
  </si>
  <si>
    <t>Pohotovost záložní čerpací soupravy pro dopravní výšku do 10 m s uvažovaným průměrným přítokem do 500 l/min</t>
  </si>
  <si>
    <t>-822321969</t>
  </si>
  <si>
    <t>"potrubí DN 500</t>
  </si>
  <si>
    <t>1,4*1,02*11,5</t>
  </si>
  <si>
    <t>1184957981</t>
  </si>
  <si>
    <t>pro 3 šachty, odpočet objemů 1 bourané šachty a 2 trub DN 1000/1m</t>
  </si>
  <si>
    <t>3,2*3,2*1,9*3-1,6*1,6*2*3-3,14*0,63*0,63*1*2</t>
  </si>
  <si>
    <t>-207368436</t>
  </si>
  <si>
    <t>1317961424</t>
  </si>
  <si>
    <t>40,515+16,422-25,155</t>
  </si>
  <si>
    <t>-911909857</t>
  </si>
  <si>
    <t>31,782*14</t>
  </si>
  <si>
    <t>154201258</t>
  </si>
  <si>
    <t>-1737288031</t>
  </si>
  <si>
    <t>31,782*1,7</t>
  </si>
  <si>
    <t>-506311140</t>
  </si>
  <si>
    <t>kubatura výkopu šachet</t>
  </si>
  <si>
    <t>40,515</t>
  </si>
  <si>
    <t>-1,6*1,6*2*3</t>
  </si>
  <si>
    <t>-257225335</t>
  </si>
  <si>
    <t>0,781*11,5</t>
  </si>
  <si>
    <t>2068541340</t>
  </si>
  <si>
    <t>8,982*2</t>
  </si>
  <si>
    <t>-832512027</t>
  </si>
  <si>
    <t>Svislé a kompletní konstrukce</t>
  </si>
  <si>
    <t>326313112</t>
  </si>
  <si>
    <t>Zdivo nadzákladové z betonu se zvýšenými nároky na prostředí C 25/30 objemu do 3 m3</t>
  </si>
  <si>
    <t>-1406621707</t>
  </si>
  <si>
    <t>Zdivo nadzákladové z betonu prostého se zvýšenými nároky na prostředí objemu do 3 m3 tř. C 25/30</t>
  </si>
  <si>
    <t>PD příl D5.1,D5.4,D5.5</t>
  </si>
  <si>
    <t>beton. čelo</t>
  </si>
  <si>
    <t>2,4</t>
  </si>
  <si>
    <t>326351111</t>
  </si>
  <si>
    <t>Bednění ploch rovinných konstrukce tl do 1 m</t>
  </si>
  <si>
    <t>-214515842</t>
  </si>
  <si>
    <t>Bednění betonových konstrukcí ploch rovinných konstrukce tl. do 1 m</t>
  </si>
  <si>
    <t>334213121</t>
  </si>
  <si>
    <t>Zdivo mostů z nepravidelných kamenů na maltu, objem jednoho kamene přes 0,02 m3</t>
  </si>
  <si>
    <t>2020379022</t>
  </si>
  <si>
    <t>Zdivo pilířů, opěr a křídel mostů z lomového kamene štípaného nebo ručně vybíraného na maltu z nepravidelných kamenů objemu 1 kusu kamene přes 0,02 m3</t>
  </si>
  <si>
    <t>0,3*6*1,7</t>
  </si>
  <si>
    <t>628633111</t>
  </si>
  <si>
    <t>Spárování kamenného zdiva mostů aktivovanou maltou spára hl do 40 mm dl do 6 m/m2</t>
  </si>
  <si>
    <t>-1268922351</t>
  </si>
  <si>
    <t>Spárování zdiva pilířů, opěr a křídel mostů z lomového kamene aktivovanou maltou, hloubky do 40 mm délka spáry na 1 m2 upravované plochy do 6 m</t>
  </si>
  <si>
    <t>6*1,7</t>
  </si>
  <si>
    <t>676020560</t>
  </si>
  <si>
    <t>0,269*11,5</t>
  </si>
  <si>
    <t>-1573099333</t>
  </si>
  <si>
    <t>0,1*1,8*1,8*3</t>
  </si>
  <si>
    <t>594511111</t>
  </si>
  <si>
    <t>Dlažba z lomového kamene s provedením lože z betonu</t>
  </si>
  <si>
    <t>-173707074</t>
  </si>
  <si>
    <t>Dlažba nebo přídlažba z lomového kamene lomařsky upraveného rigolového v ploše vodorovné nebo ve sklonu tl. do 250 mm, bez vyplnění spár, s provedením lože tl. 50 mm z betonu</t>
  </si>
  <si>
    <t>4+4,95</t>
  </si>
  <si>
    <t>599632111</t>
  </si>
  <si>
    <t>Vyplnění spár dlažby z lomového kamene MC se zatřením</t>
  </si>
  <si>
    <t>-741011215</t>
  </si>
  <si>
    <t>Vyplnění spár dlažby (přídlažby) z lomového kamene v jakémkoliv sklonu plochy a jakékoliv tloušťky cementovou maltou se zatřením</t>
  </si>
  <si>
    <t>998271301</t>
  </si>
  <si>
    <t>Přesun hmot pro kanalizace hloubené monolitické z betonu otevřený výkop</t>
  </si>
  <si>
    <t>1387499010</t>
  </si>
  <si>
    <t>Přesun hmot pro kanalizace (stoky) hloubené monolitické z betonu nebo železobetonu v otevřeném výkopu dopravní vzdálenost do 15 m</t>
  </si>
  <si>
    <t>871420310</t>
  </si>
  <si>
    <t>Montáž kanalizačního potrubí hladkého plnostěnného SN 10  z polypropylenu DN 500</t>
  </si>
  <si>
    <t>-1326557890</t>
  </si>
  <si>
    <t>Montáž kanalizačního potrubí z plastů z polypropylenu PP hladkého plnostěnného SN 10 DN 500</t>
  </si>
  <si>
    <t>286148060</t>
  </si>
  <si>
    <t>trubka kanalizační SN10  PP potrubí DN 500/6m</t>
  </si>
  <si>
    <t>176649898</t>
  </si>
  <si>
    <t>trubka kanalizační PP SN10 DN 500/6m</t>
  </si>
  <si>
    <t>Poznámka k položce:
WAVIN kód výrobku: JP000160W . Potrubí je černé barvy s bílou vnitřní stěnou !</t>
  </si>
  <si>
    <t>UF517000W</t>
  </si>
  <si>
    <t>kroužek těsnicí  ULTRA-RIB UR2 500</t>
  </si>
  <si>
    <t>-37358268</t>
  </si>
  <si>
    <t>Gravitační rozvody těsnění  UR2 těsnění 500</t>
  </si>
  <si>
    <t>-370161476</t>
  </si>
  <si>
    <t>894212151</t>
  </si>
  <si>
    <t>Šachty kanalizační čtvercové z prostého betonu na potrubí DN 550 nebo 600 dno beton tř. C 25/30</t>
  </si>
  <si>
    <t>1831160827</t>
  </si>
  <si>
    <t>Šachty kanalizační z prostého betonu výšky vstupu do 1,50 m čtvercové s obložením dna betonem tř. C 25/30, na potrubí DN 550 nebo 600</t>
  </si>
  <si>
    <t>-1036853190</t>
  </si>
  <si>
    <t>-306089188</t>
  </si>
  <si>
    <t>592243200</t>
  </si>
  <si>
    <t>prstenec šachetní betonový vyrovnávací TBW-Q.1 63/6 62,5 x 12 x 6 cm</t>
  </si>
  <si>
    <t>484599076</t>
  </si>
  <si>
    <t>prstenec šachetní betonový vyrovnávací 62,5x12x6 cm</t>
  </si>
  <si>
    <t>245515270</t>
  </si>
  <si>
    <t>profil těsnící bobtnající SikaSwell-A 2005 š.20 mm  bal. 10 m</t>
  </si>
  <si>
    <t>-1749761416</t>
  </si>
  <si>
    <t>profil těsnící bobtnající š.20 mm  bal. 10 m</t>
  </si>
  <si>
    <t>Poznámka k položce:
Těsnicí bobtnající profil nerozpustný ve vodě, při styku s vodou bobtná. dvojitě bobtnající profil s nosným dutým jádrem</t>
  </si>
  <si>
    <t>1,2*4*3</t>
  </si>
  <si>
    <t>894608211</t>
  </si>
  <si>
    <t>Výztuž šachet ze svařovaných sítí typu Kari</t>
  </si>
  <si>
    <t>678329589</t>
  </si>
  <si>
    <t>0,007667*7,84*3</t>
  </si>
  <si>
    <t>-190164107</t>
  </si>
  <si>
    <t>KBB03</t>
  </si>
  <si>
    <t>Kanalizační poklop  litinový, rám betonolitinový 125mm, B 125 bez odvětrání</t>
  </si>
  <si>
    <t>-1113555432</t>
  </si>
  <si>
    <t>Poklop Standard Kanalizační poklop  litinový, rám betonolitinový 125mm, B 125 bez odvětrání</t>
  </si>
  <si>
    <t>451124488</t>
  </si>
  <si>
    <t>1233943105</t>
  </si>
  <si>
    <t>11,5</t>
  </si>
  <si>
    <t>892421111</t>
  </si>
  <si>
    <t>Tlaková zkouška vodou potrubí DN 400 nebo 500</t>
  </si>
  <si>
    <t>51395847</t>
  </si>
  <si>
    <t>Tlakové zkoušky vodou na potrubí DN 400 nebo 500</t>
  </si>
  <si>
    <t>1274810024</t>
  </si>
  <si>
    <t>stoka DN 500</t>
  </si>
  <si>
    <t>5,016</t>
  </si>
  <si>
    <t>šachta + 2 trouby DN 1000</t>
  </si>
  <si>
    <t>0,3*2*1,3*4+0,6*1*1+0,13*3,14*2*1,1*2</t>
  </si>
  <si>
    <t>962021112</t>
  </si>
  <si>
    <t>Bourání mostních zdí a pilířů z kamene</t>
  </si>
  <si>
    <t>-580720440</t>
  </si>
  <si>
    <t>Bourání mostních konstrukcí zdiva a pilířů z kamene nebo cihel</t>
  </si>
  <si>
    <t>962041211</t>
  </si>
  <si>
    <t>Bourání mostních zdí a pilířů z betonu prostého</t>
  </si>
  <si>
    <t>-683973621</t>
  </si>
  <si>
    <t>Bourání mostních konstrukcí zdiva a pilířů z prostého betonu</t>
  </si>
  <si>
    <t>1,92</t>
  </si>
  <si>
    <t>965022131</t>
  </si>
  <si>
    <t>Bourání kamenných podlah nebo dlažeb z lomového kamene nebo kostek pl přes 1 m2</t>
  </si>
  <si>
    <t>-2048906595</t>
  </si>
  <si>
    <t>Bourání podlah kamenných bez podkladního lože, s jakoukoliv výplní spár z lomového kamene nebo kostek, plochy přes 1 m2</t>
  </si>
  <si>
    <t>-1451064164</t>
  </si>
  <si>
    <t>756951562</t>
  </si>
  <si>
    <t>38,88*14 'Přepočtené koeficientem množství</t>
  </si>
  <si>
    <t>-443555503</t>
  </si>
  <si>
    <t>PSV</t>
  </si>
  <si>
    <t>Práce a dodávky PSV</t>
  </si>
  <si>
    <t>767</t>
  </si>
  <si>
    <t>Konstrukce zámečnické</t>
  </si>
  <si>
    <t>767161232</t>
  </si>
  <si>
    <t>Montáž zábradlí rovného z profilové oceli do ocelové konstrukce hmotnosti do 45 kg</t>
  </si>
  <si>
    <t>110506109</t>
  </si>
  <si>
    <t>Montáž zábradlí rovného z profilové oceli na ocelovou konstrukci, hmotnosti 1 m zábradlí přes 30 do 45 kg</t>
  </si>
  <si>
    <t>PD příl D5.4</t>
  </si>
  <si>
    <t>5,2</t>
  </si>
  <si>
    <t>767161814</t>
  </si>
  <si>
    <t>Demontáž zábradlí rovného nerozebíratelného hmotnosti 1m zábradlí přes 20 kg</t>
  </si>
  <si>
    <t>-2040924490</t>
  </si>
  <si>
    <t>Demontáž zábradlí rovného nerozebíratelný spoj hmotnosti 1 m zábradlí přes 20 kg</t>
  </si>
  <si>
    <t>767995114</t>
  </si>
  <si>
    <t>Montáž atypických zámečnických konstrukcí hmotnosti do 50 kg</t>
  </si>
  <si>
    <t>-2031217901</t>
  </si>
  <si>
    <t>Montáž ostatních atypických zámečnických konstrukcí hmotnosti přes 20 do 50 kg</t>
  </si>
  <si>
    <t>výroba zábradlí</t>
  </si>
  <si>
    <t>240</t>
  </si>
  <si>
    <t>15431</t>
  </si>
  <si>
    <t>profily ocelové</t>
  </si>
  <si>
    <t>1486237537</t>
  </si>
  <si>
    <t>profil ocel C ohýbaný  symetrický 11373.0  80x40x2,5 mm</t>
  </si>
  <si>
    <t>Poznámka k položce:
Hmotnost: 3,376 kg/m</t>
  </si>
  <si>
    <t>789412121</t>
  </si>
  <si>
    <t>Provedení žárového stříkání zařízení členitých Zn 50 um</t>
  </si>
  <si>
    <t>-750205709</t>
  </si>
  <si>
    <t>Provedení žárového stříkání zařízení s povrchem členitým zinkem, tloušťky 50 μm (0,632 kg Zn/m2)</t>
  </si>
  <si>
    <t>zábradlí</t>
  </si>
  <si>
    <t>5,72</t>
  </si>
  <si>
    <t>156251010</t>
  </si>
  <si>
    <t>drát metalizační zinkový (Zn) průměr 3 mm, svitek 25 kg</t>
  </si>
  <si>
    <t>1024522334</t>
  </si>
  <si>
    <t>0,632*5,72</t>
  </si>
  <si>
    <t>1747654136</t>
  </si>
  <si>
    <t>1085206844</t>
  </si>
  <si>
    <t>0,218*21 'Přepočtené koeficientem množství</t>
  </si>
  <si>
    <t>998767201</t>
  </si>
  <si>
    <t>Přesun hmot procentní pro zámečnické konstrukce v objektech v do 6 m</t>
  </si>
  <si>
    <t>%</t>
  </si>
  <si>
    <t>918630138</t>
  </si>
  <si>
    <t>Přesun hmot pro zámečnické konstrukce stanovený procentní sazbou (%) z ceny vodorovná dopravní vzdálenost do 50 m v objektech výšky do 6 m</t>
  </si>
  <si>
    <t>5 - Vedlejší rozpočtové náklady-soupis prací</t>
  </si>
  <si>
    <t>5-1 - Vedlejší rozpočtové náklady-soupis prací</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</si>
  <si>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</si>
  <si>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</si>
  <si>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</si>
  <si>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</si>
  <si>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</si>
  <si>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</si>
  <si>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</si>
  <si>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</si>
  <si>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R004</t>
  </si>
  <si>
    <t>Vytyčení stávajících inženýrských sítí</t>
  </si>
  <si>
    <t>soub</t>
  </si>
  <si>
    <t>-928288195</t>
  </si>
  <si>
    <t>R004a</t>
  </si>
  <si>
    <t>Vytýčení hlavních bodů stavby před stavbou autorizovaným geodetem vč. vypracování TZ (vč. souřadnic) a situace - ověřeno kulatým razítkem a dodatkem dle právních předpisů.</t>
  </si>
  <si>
    <t>316396970</t>
  </si>
  <si>
    <t>R005</t>
  </si>
  <si>
    <t>Dokumentace skutečného provedení stavby</t>
  </si>
  <si>
    <t>-274274890</t>
  </si>
  <si>
    <t>R007</t>
  </si>
  <si>
    <t>Geodetické práce, zaměření</t>
  </si>
  <si>
    <t>-1722665079</t>
  </si>
  <si>
    <t>R008</t>
  </si>
  <si>
    <t>Pasportizace stávajících objektů  (objízdné trasy před a po stavbě)</t>
  </si>
  <si>
    <t>1696734006</t>
  </si>
  <si>
    <t>Pasportizace stávajících objektů</t>
  </si>
  <si>
    <t>R011</t>
  </si>
  <si>
    <t>Fotodokumentace stavby</t>
  </si>
  <si>
    <t>-253002354</t>
  </si>
  <si>
    <t>R019</t>
  </si>
  <si>
    <t>Vypracování geometrického plánu včetně ověření  na příslušném KÚ</t>
  </si>
  <si>
    <t>2068393366</t>
  </si>
  <si>
    <t>Vypracování geometrického plánu včetně ověření  na příslušném KÚ -viz  příloha D - majetkoprávní vztahy</t>
  </si>
  <si>
    <t>043103001</t>
  </si>
  <si>
    <t>Náklady na provedení zkoušek, revizí a měření</t>
  </si>
  <si>
    <t>soubor</t>
  </si>
  <si>
    <t>262144</t>
  </si>
  <si>
    <t>-426269592</t>
  </si>
  <si>
    <t>Poznámka k položce:
Náklady na provedení zkoušek, revizí a měření, které jsou vyžadovány v  technických normách a dalších předpisech ve vztahu k prováděným pracím, dodávkám a službám a jejichž počet a druh by měl být specifikovaný v dokumentu KZP vyhotoveným zhotovitelem.¨
-zkouška  asfaltového recyklátu na obsah dehtu
-Statická zatěžovací zkouška pláně-kanalizace</t>
  </si>
  <si>
    <t>049103001</t>
  </si>
  <si>
    <t>Náklady vzniklé v souvislosti s realizací stavby</t>
  </si>
  <si>
    <t>-434184367</t>
  </si>
  <si>
    <t>Poznámka k položce:
Například:, - vyřízení záborů, žádostí o uzavírky, - vyřízení stanovisek dotčených orgánů ke kolaudaci, - zpracování havarijního a povodňového plánu, - jednání s úřady v zastoupení</t>
  </si>
  <si>
    <t>VRN3</t>
  </si>
  <si>
    <t>Zařízení staveniště</t>
  </si>
  <si>
    <t>030001001</t>
  </si>
  <si>
    <t>Náklady na zřízení zařízení staveniště v souladu s ZOV</t>
  </si>
  <si>
    <t>1842824491</t>
  </si>
  <si>
    <t>Poznámka k položce: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</si>
  <si>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</si>
  <si>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</si>
  <si>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2112282049</t>
  </si>
  <si>
    <t>Poznámka k položce:
Náklady na vybavení objektů, náklady na energie, úklid, údržba, osvětlení, oplocení, opravy na objektech ZS, čištění ploch, zabezpečení staveniště</t>
  </si>
  <si>
    <t>039001003</t>
  </si>
  <si>
    <t>Zrušení zařízení staveniště</t>
  </si>
  <si>
    <t>-886273725</t>
  </si>
  <si>
    <t>Poznámka k položce:
odstranění objektu ZS včetně přípojek a jejich odvozu, uvedení pozemku do původního stavu včetně nákladů s tím spojených</t>
  </si>
  <si>
    <t>041403002</t>
  </si>
  <si>
    <t>Náklady na zajištění kolektivní bezpečnosti osob</t>
  </si>
  <si>
    <t>-1834744340</t>
  </si>
  <si>
    <t>Poznámka k položce:
Náklady na zbudování, údržbu a zrušení:, - zabezpečení okrajů konstrukcí proti pádu osob, - komunikací pro pohyb osob po staveništi, - přechodů přes výkopy , - a další prvky kolektivní ocrany osob, pokud nejsou jinde uvedeny</t>
  </si>
  <si>
    <t>VRN9</t>
  </si>
  <si>
    <t>Ostatní náklady</t>
  </si>
  <si>
    <t>R001</t>
  </si>
  <si>
    <t>Publicita projektu Olomouckého kraje – Informační tabule</t>
  </si>
  <si>
    <t>2087643383</t>
  </si>
  <si>
    <t xml:space="preserve">Informační tabule ( 1500 x 1000 (šxv) mm) s potiskem informací o stavbě včetně jejich nosné konstrukce – dodávka, montáž, demontáž 2 ks.
</t>
  </si>
  <si>
    <t xml:space="preserve">Poznámka k položce:
  </t>
  </si>
  <si>
    <t>034403001</t>
  </si>
  <si>
    <t>Dopravní značení na staveništi</t>
  </si>
  <si>
    <t>-732352341</t>
  </si>
  <si>
    <t>" ZOV</t>
  </si>
  <si>
    <t>I.etapa</t>
  </si>
  <si>
    <t>12xIS velká s omezením v obci Bělkovice+značení objíźďky-12 ks</t>
  </si>
  <si>
    <t>uzávěra místních komunikací 2x</t>
  </si>
  <si>
    <t>začátek , konec stavby -příčná uzávěra +zákaz vjezdu 3x</t>
  </si>
  <si>
    <t>II.etapa</t>
  </si>
  <si>
    <t xml:space="preserve">12xIS </t>
  </si>
  <si>
    <t>uzávěra místních komunikací 3x</t>
  </si>
  <si>
    <t>demontáž veškerého značení</t>
  </si>
  <si>
    <t>070001000</t>
  </si>
  <si>
    <t>CS ÚRS 2016 01</t>
  </si>
  <si>
    <t>1024</t>
  </si>
  <si>
    <t>-604612331</t>
  </si>
  <si>
    <t>Základní rozdělení průvodních činností a nákladů provozní vlivy</t>
  </si>
  <si>
    <t>045203001</t>
  </si>
  <si>
    <t>Kompletační činnost</t>
  </si>
  <si>
    <t>-909986624</t>
  </si>
  <si>
    <t>Inženýrská činnost zkoušky a ostatní měření kompletační a koordinační činnost kompletační činnost</t>
  </si>
  <si>
    <t>Poznámka k položce:
Poznámka k položce:, Náklad zhotovitele na řízení a koordinaci subdodavatelů, V případě, že všechny práce budou prováděny vlastními pracovníky, lze tuto položku ocenit nulovou za podmínky, že tato skutečnost bude zapsána do poznámky položky., , Náleží sem náklady na správce (inženýra) stavby.			, Koordinční činnost spočívá především:			,    - koordinaci prací a dodávek mezi dodavateli			,    - stanovení pořadí případně souběžného provádění prací a doby realizace			, Týká se veškerých činností souvisejících se zakázkou (např. předávání zařízení staveniště jednotlivým subdodavatelům)		,    - v zajištění souvisejících potřeb účastníků procesu		,    - v předávání informací (výkresů a dalších podkladů) o změnách, ke kterým došlo v průběhu realizace, dotzčným účastníkům 		,    - ve vyřešení vazeb na okolí staveniště. 			,</t>
  </si>
  <si>
    <t xml:space="preserve">"Soubor prací podrobněji popsaný v poznámce k položce "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</si>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</sst>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4">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0000A8"/>
      <name val="Trebuchet MS"/>
    </font>
    <font>
      <sz val="8"/>
      <color rgb="FFFF0000"/>
      <name val="Trebuchet MS"/>
    </font>
    <font>
      <sz val="8"/>
      <name val="Trebuchet MS"/>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sz val="8"/>
      <color rgb="FF800080"/>
      <name val="Trebuchet MS"/>
    </font>
    <font>
      <i/>
      <sz val="8"/>
      <color rgb="FF0000FF"/>
      <name val="Trebuchet MS"/>
    </font>
    <font>
      <sz val="8"/>
      <color rgb="FFFF0000"/>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2" fillId="0" borderId="0" applyNumberFormat="0" applyFill="0" applyBorder="0" applyAlignment="0" applyProtection="0"/>
  </cellStyleXfs>
  <cellXfs count="43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pplyProtection="1">
      <alignment horizontal="center" vertical="center"/>
      <protection locked="0"/>
    </xf>
    <xf numFmtId="0" fontId="14" fillId="3" borderId="0" xfId="0" applyFont="1" applyFill="1" applyAlignment="1" applyProtection="1">
      <alignment horizontal="left" vertical="center"/>
    </xf>
    <xf numFmtId="0" fontId="5" fillId="3" borderId="0" xfId="0" applyFont="1" applyFill="1" applyAlignment="1" applyProtection="1">
      <alignment vertical="center"/>
    </xf>
    <xf numFmtId="0" fontId="15" fillId="3" borderId="0" xfId="0" applyFont="1" applyFill="1" applyAlignment="1" applyProtection="1">
      <alignment horizontal="left" vertical="center"/>
    </xf>
    <xf numFmtId="0" fontId="16" fillId="3" borderId="0" xfId="1" applyFont="1" applyFill="1" applyAlignment="1" applyProtection="1">
      <alignment vertical="center"/>
    </xf>
    <xf numFmtId="0" fontId="52" fillId="3" borderId="0" xfId="1" applyFill="1"/>
    <xf numFmtId="0" fontId="0" fillId="3" borderId="0" xfId="0" applyFill="1"/>
    <xf numFmtId="0" fontId="14" fillId="3" borderId="0" xfId="0" applyFont="1" applyFill="1" applyAlignment="1">
      <alignment horizontal="left"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20"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0" fontId="31"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3" fillId="0" borderId="18" xfId="0" applyNumberFormat="1" applyFont="1" applyBorder="1" applyAlignment="1" applyProtection="1">
      <alignment vertical="center"/>
    </xf>
    <xf numFmtId="4" fontId="33" fillId="0" borderId="0" xfId="0" applyNumberFormat="1" applyFont="1" applyBorder="1" applyAlignment="1" applyProtection="1">
      <alignment vertical="center"/>
    </xf>
    <xf numFmtId="166" fontId="33" fillId="0" borderId="0" xfId="0" applyNumberFormat="1" applyFont="1" applyBorder="1" applyAlignment="1" applyProtection="1">
      <alignment vertical="center"/>
    </xf>
    <xf numFmtId="4" fontId="33" fillId="0" borderId="19" xfId="0" applyNumberFormat="1" applyFont="1" applyBorder="1" applyAlignment="1" applyProtection="1">
      <alignment vertical="center"/>
    </xf>
    <xf numFmtId="0" fontId="5" fillId="0" borderId="0" xfId="0" applyFont="1" applyAlignment="1">
      <alignment horizontal="left" vertical="center"/>
    </xf>
    <xf numFmtId="4" fontId="33" fillId="0" borderId="23" xfId="0" applyNumberFormat="1" applyFont="1" applyBorder="1" applyAlignment="1" applyProtection="1">
      <alignment vertical="center"/>
    </xf>
    <xf numFmtId="4" fontId="33" fillId="0" borderId="24" xfId="0" applyNumberFormat="1" applyFont="1" applyBorder="1" applyAlignment="1" applyProtection="1">
      <alignment vertical="center"/>
    </xf>
    <xf numFmtId="166" fontId="33" fillId="0" borderId="24" xfId="0" applyNumberFormat="1" applyFont="1" applyBorder="1" applyAlignment="1" applyProtection="1">
      <alignment vertical="center"/>
    </xf>
    <xf numFmtId="4" fontId="33" fillId="0" borderId="25" xfId="0" applyNumberFormat="1" applyFont="1" applyBorder="1" applyAlignment="1" applyProtection="1">
      <alignment vertical="center"/>
    </xf>
    <xf numFmtId="0" fontId="0" fillId="0" borderId="0" xfId="0" applyProtection="1">
      <protection locked="0"/>
    </xf>
    <xf numFmtId="0" fontId="5" fillId="3" borderId="0" xfId="0" applyFont="1" applyFill="1" applyAlignment="1">
      <alignment vertical="center"/>
    </xf>
    <xf numFmtId="0" fontId="15" fillId="3" borderId="0" xfId="0" applyFont="1" applyFill="1" applyAlignment="1">
      <alignment horizontal="left" vertical="center"/>
    </xf>
    <xf numFmtId="0" fontId="34" fillId="3" borderId="0" xfId="1" applyFont="1" applyFill="1" applyAlignment="1">
      <alignment vertical="center"/>
    </xf>
    <xf numFmtId="0" fontId="5"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5"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0" fillId="0" borderId="0" xfId="0" applyProtection="1"/>
    <xf numFmtId="0" fontId="0" fillId="0" borderId="5" xfId="0" applyBorder="1"/>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6"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7" fillId="0" borderId="16" xfId="0" applyNumberFormat="1" applyFont="1" applyBorder="1" applyAlignment="1" applyProtection="1"/>
    <xf numFmtId="166" fontId="37" fillId="0" borderId="17" xfId="0" applyNumberFormat="1" applyFont="1" applyBorder="1" applyAlignment="1" applyProtection="1"/>
    <xf numFmtId="4" fontId="38"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8" fillId="0" borderId="0" xfId="0" applyFont="1" applyBorder="1" applyAlignment="1" applyProtection="1">
      <alignment horizontal="left"/>
    </xf>
    <xf numFmtId="0" fontId="7" fillId="0" borderId="0" xfId="0" applyFont="1" applyBorder="1" applyAlignment="1" applyProtection="1">
      <alignment horizontal="left"/>
    </xf>
    <xf numFmtId="4" fontId="7"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9" fillId="0" borderId="0" xfId="0" applyFont="1" applyAlignment="1" applyProtection="1">
      <alignment horizontal="left" vertical="center"/>
    </xf>
    <xf numFmtId="0" fontId="40" fillId="0" borderId="0" xfId="0" applyFont="1" applyAlignment="1" applyProtection="1">
      <alignment horizontal="left" vertical="center" wrapText="1"/>
    </xf>
    <xf numFmtId="0" fontId="0" fillId="0" borderId="18" xfId="0" applyFont="1" applyBorder="1" applyAlignment="1" applyProtection="1">
      <alignment vertical="center"/>
    </xf>
    <xf numFmtId="0" fontId="41" fillId="0" borderId="0" xfId="0" applyFont="1" applyAlignment="1" applyProtection="1">
      <alignment vertical="center" wrapText="1"/>
    </xf>
    <xf numFmtId="0" fontId="9" fillId="0" borderId="5" xfId="0" applyFont="1" applyBorder="1" applyAlignment="1" applyProtection="1">
      <alignment vertical="center"/>
    </xf>
    <xf numFmtId="0" fontId="9" fillId="0" borderId="0" xfId="0" applyFont="1" applyAlignment="1" applyProtection="1">
      <alignment vertical="center"/>
    </xf>
    <xf numFmtId="0" fontId="42" fillId="0" borderId="0" xfId="0" applyFont="1" applyAlignment="1" applyProtection="1">
      <alignment horizontal="left" vertical="center"/>
    </xf>
    <xf numFmtId="0" fontId="42" fillId="0" borderId="0" xfId="0" applyFont="1" applyAlignment="1" applyProtection="1">
      <alignment horizontal="left" vertical="center" wrapText="1"/>
    </xf>
    <xf numFmtId="0" fontId="9" fillId="0" borderId="0" xfId="0" applyFont="1" applyAlignment="1" applyProtection="1">
      <alignment horizontal="lef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39" fillId="0" borderId="0" xfId="0" applyFont="1" applyBorder="1" applyAlignment="1" applyProtection="1">
      <alignment horizontal="left" vertical="center"/>
    </xf>
    <xf numFmtId="0" fontId="10" fillId="0" borderId="0" xfId="0" applyFont="1" applyBorder="1" applyAlignment="1" applyProtection="1">
      <alignment horizontal="left" vertical="center"/>
    </xf>
    <xf numFmtId="0" fontId="10"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43" fillId="0" borderId="28" xfId="0" applyFont="1" applyBorder="1" applyAlignment="1" applyProtection="1">
      <alignment horizontal="center" vertical="center"/>
    </xf>
    <xf numFmtId="49" fontId="43" fillId="0" borderId="28" xfId="0" applyNumberFormat="1" applyFont="1" applyBorder="1" applyAlignment="1" applyProtection="1">
      <alignment horizontal="left" vertical="center" wrapText="1"/>
    </xf>
    <xf numFmtId="0" fontId="43" fillId="0" borderId="28" xfId="0" applyFont="1" applyBorder="1" applyAlignment="1" applyProtection="1">
      <alignment horizontal="left" vertical="center" wrapText="1"/>
    </xf>
    <xf numFmtId="0" fontId="43" fillId="0" borderId="28" xfId="0" applyFont="1" applyBorder="1" applyAlignment="1" applyProtection="1">
      <alignment horizontal="center" vertical="center" wrapText="1"/>
    </xf>
    <xf numFmtId="167" fontId="43" fillId="0" borderId="28" xfId="0" applyNumberFormat="1" applyFont="1" applyBorder="1" applyAlignment="1" applyProtection="1">
      <alignment vertical="center"/>
    </xf>
    <xf numFmtId="4" fontId="43" fillId="4" borderId="28" xfId="0" applyNumberFormat="1" applyFont="1" applyFill="1" applyBorder="1" applyAlignment="1" applyProtection="1">
      <alignment vertical="center"/>
      <protection locked="0"/>
    </xf>
    <xf numFmtId="4" fontId="43" fillId="0" borderId="28" xfId="0" applyNumberFormat="1" applyFont="1" applyBorder="1" applyAlignment="1" applyProtection="1">
      <alignment vertical="center"/>
    </xf>
    <xf numFmtId="0" fontId="43" fillId="0" borderId="5" xfId="0" applyFont="1" applyBorder="1" applyAlignment="1">
      <alignment vertical="center"/>
    </xf>
    <xf numFmtId="0" fontId="43" fillId="4" borderId="28" xfId="0" applyFont="1" applyFill="1" applyBorder="1" applyAlignment="1" applyProtection="1">
      <alignment horizontal="left" vertical="center"/>
      <protection locked="0"/>
    </xf>
    <xf numFmtId="0" fontId="43" fillId="0" borderId="0" xfId="0" applyFont="1" applyBorder="1" applyAlignment="1" applyProtection="1">
      <alignment horizontal="center" vertical="center"/>
    </xf>
    <xf numFmtId="0" fontId="7" fillId="0" borderId="0" xfId="0" applyFont="1" applyAlignment="1" applyProtection="1">
      <alignment horizontal="left"/>
    </xf>
    <xf numFmtId="4" fontId="7" fillId="0" borderId="0" xfId="0" applyNumberFormat="1" applyFont="1" applyAlignment="1" applyProtection="1"/>
    <xf numFmtId="0" fontId="6" fillId="0" borderId="0" xfId="0" applyFont="1" applyBorder="1" applyAlignment="1" applyProtection="1">
      <alignment horizontal="left"/>
    </xf>
    <xf numFmtId="4" fontId="6" fillId="0" borderId="0" xfId="0" applyNumberFormat="1" applyFont="1" applyBorder="1" applyAlignment="1" applyProtection="1"/>
    <xf numFmtId="0" fontId="10" fillId="0" borderId="23" xfId="0" applyFont="1" applyBorder="1" applyAlignment="1" applyProtection="1">
      <alignment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0" fontId="40" fillId="0" borderId="0" xfId="0" applyFont="1" applyBorder="1" applyAlignment="1" applyProtection="1">
      <alignment horizontal="left" vertical="center" wrapText="1"/>
    </xf>
    <xf numFmtId="0" fontId="12" fillId="0" borderId="5" xfId="0" applyFont="1" applyBorder="1" applyAlignment="1" applyProtection="1">
      <alignment vertical="center"/>
    </xf>
    <xf numFmtId="0" fontId="12" fillId="0" borderId="0" xfId="0" applyFont="1" applyAlignment="1" applyProtection="1">
      <alignment vertical="center"/>
    </xf>
    <xf numFmtId="0" fontId="44" fillId="0" borderId="0" xfId="0" applyFont="1" applyBorder="1" applyAlignment="1" applyProtection="1">
      <alignment horizontal="left" vertical="center"/>
    </xf>
    <xf numFmtId="0" fontId="44" fillId="0" borderId="0" xfId="0" applyFont="1" applyBorder="1" applyAlignment="1" applyProtection="1">
      <alignment horizontal="left" vertical="center" wrapText="1"/>
    </xf>
    <xf numFmtId="167" fontId="12" fillId="0" borderId="0" xfId="0" applyNumberFormat="1" applyFont="1" applyBorder="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41" fillId="0" borderId="0" xfId="0" applyFont="1" applyBorder="1" applyAlignment="1" applyProtection="1">
      <alignment vertical="center" wrapText="1"/>
    </xf>
    <xf numFmtId="0" fontId="44" fillId="0" borderId="0" xfId="0" applyFont="1" applyAlignment="1" applyProtection="1">
      <alignment horizontal="left" vertical="center"/>
    </xf>
    <xf numFmtId="0" fontId="44"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167" fontId="0" fillId="4" borderId="28" xfId="0" applyNumberFormat="1" applyFont="1" applyFill="1" applyBorder="1" applyAlignment="1" applyProtection="1">
      <alignment vertical="center"/>
      <protection locked="0"/>
    </xf>
    <xf numFmtId="0" fontId="12" fillId="0" borderId="23" xfId="0" applyFont="1" applyBorder="1" applyAlignment="1" applyProtection="1">
      <alignment vertical="center"/>
    </xf>
    <xf numFmtId="0" fontId="12" fillId="0" borderId="24" xfId="0" applyFont="1" applyBorder="1" applyAlignment="1" applyProtection="1">
      <alignment vertical="center"/>
    </xf>
    <xf numFmtId="0" fontId="12" fillId="0" borderId="25" xfId="0" applyFont="1" applyBorder="1" applyAlignment="1" applyProtection="1">
      <alignment vertical="center"/>
    </xf>
    <xf numFmtId="0" fontId="0" fillId="0" borderId="0" xfId="0" applyAlignment="1" applyProtection="1">
      <alignment vertical="top"/>
      <protection locked="0"/>
    </xf>
    <xf numFmtId="0" fontId="45" fillId="0" borderId="29" xfId="0" applyFont="1" applyBorder="1" applyAlignment="1" applyProtection="1">
      <alignment vertical="center" wrapText="1"/>
      <protection locked="0"/>
    </xf>
    <xf numFmtId="0" fontId="45" fillId="0" borderId="30" xfId="0" applyFont="1" applyBorder="1" applyAlignment="1" applyProtection="1">
      <alignment vertical="center" wrapText="1"/>
      <protection locked="0"/>
    </xf>
    <xf numFmtId="0" fontId="45" fillId="0" borderId="31" xfId="0" applyFont="1" applyBorder="1" applyAlignment="1" applyProtection="1">
      <alignment vertical="center" wrapText="1"/>
      <protection locked="0"/>
    </xf>
    <xf numFmtId="0" fontId="45" fillId="0" borderId="32" xfId="0" applyFont="1" applyBorder="1" applyAlignment="1" applyProtection="1">
      <alignment horizontal="center" vertical="center" wrapText="1"/>
      <protection locked="0"/>
    </xf>
    <xf numFmtId="0" fontId="45" fillId="0" borderId="33" xfId="0" applyFont="1" applyBorder="1" applyAlignment="1" applyProtection="1">
      <alignment horizontal="center" vertical="center" wrapText="1"/>
      <protection locked="0"/>
    </xf>
    <xf numFmtId="0" fontId="45" fillId="0" borderId="32" xfId="0" applyFont="1" applyBorder="1" applyAlignment="1" applyProtection="1">
      <alignment vertical="center" wrapText="1"/>
      <protection locked="0"/>
    </xf>
    <xf numFmtId="0" fontId="45" fillId="0" borderId="33" xfId="0" applyFont="1" applyBorder="1" applyAlignment="1" applyProtection="1">
      <alignment vertical="center" wrapText="1"/>
      <protection locked="0"/>
    </xf>
    <xf numFmtId="0" fontId="47" fillId="0" borderId="1" xfId="0" applyFont="1" applyBorder="1" applyAlignment="1" applyProtection="1">
      <alignment horizontal="left" vertical="center" wrapText="1"/>
      <protection locked="0"/>
    </xf>
    <xf numFmtId="0" fontId="48" fillId="0" borderId="1" xfId="0" applyFont="1" applyBorder="1" applyAlignment="1" applyProtection="1">
      <alignment horizontal="left" vertical="center" wrapText="1"/>
      <protection locked="0"/>
    </xf>
    <xf numFmtId="0" fontId="48" fillId="0" borderId="32" xfId="0" applyFont="1" applyBorder="1" applyAlignment="1" applyProtection="1">
      <alignment vertical="center" wrapText="1"/>
      <protection locked="0"/>
    </xf>
    <xf numFmtId="0" fontId="48" fillId="0" borderId="1" xfId="0" applyFont="1" applyBorder="1" applyAlignment="1" applyProtection="1">
      <alignment vertical="center" wrapText="1"/>
      <protection locked="0"/>
    </xf>
    <xf numFmtId="0" fontId="48" fillId="0" borderId="1" xfId="0" applyFont="1" applyBorder="1" applyAlignment="1" applyProtection="1">
      <alignment vertical="center"/>
      <protection locked="0"/>
    </xf>
    <xf numFmtId="0" fontId="48" fillId="0" borderId="1" xfId="0" applyFont="1" applyBorder="1" applyAlignment="1" applyProtection="1">
      <alignment horizontal="left" vertical="center"/>
      <protection locked="0"/>
    </xf>
    <xf numFmtId="49" fontId="48" fillId="0" borderId="1" xfId="0" applyNumberFormat="1" applyFont="1" applyBorder="1" applyAlignment="1" applyProtection="1">
      <alignment vertical="center" wrapText="1"/>
      <protection locked="0"/>
    </xf>
    <xf numFmtId="0" fontId="45" fillId="0" borderId="35" xfId="0" applyFont="1" applyBorder="1" applyAlignment="1" applyProtection="1">
      <alignment vertical="center" wrapText="1"/>
      <protection locked="0"/>
    </xf>
    <xf numFmtId="0" fontId="49" fillId="0" borderId="34" xfId="0" applyFont="1" applyBorder="1" applyAlignment="1" applyProtection="1">
      <alignment vertical="center" wrapText="1"/>
      <protection locked="0"/>
    </xf>
    <xf numFmtId="0" fontId="45" fillId="0" borderId="36" xfId="0" applyFont="1" applyBorder="1" applyAlignment="1" applyProtection="1">
      <alignment vertical="center" wrapText="1"/>
      <protection locked="0"/>
    </xf>
    <xf numFmtId="0" fontId="45" fillId="0" borderId="1" xfId="0" applyFont="1" applyBorder="1" applyAlignment="1" applyProtection="1">
      <alignment vertical="top"/>
      <protection locked="0"/>
    </xf>
    <xf numFmtId="0" fontId="45" fillId="0" borderId="0" xfId="0" applyFont="1" applyAlignment="1" applyProtection="1">
      <alignment vertical="top"/>
      <protection locked="0"/>
    </xf>
    <xf numFmtId="0" fontId="45" fillId="0" borderId="29" xfId="0" applyFont="1" applyBorder="1" applyAlignment="1" applyProtection="1">
      <alignment horizontal="left" vertical="center"/>
      <protection locked="0"/>
    </xf>
    <xf numFmtId="0" fontId="45" fillId="0" borderId="30" xfId="0" applyFont="1" applyBorder="1" applyAlignment="1" applyProtection="1">
      <alignment horizontal="left" vertical="center"/>
      <protection locked="0"/>
    </xf>
    <xf numFmtId="0" fontId="45" fillId="0" borderId="31" xfId="0" applyFont="1" applyBorder="1" applyAlignment="1" applyProtection="1">
      <alignment horizontal="left" vertical="center"/>
      <protection locked="0"/>
    </xf>
    <xf numFmtId="0" fontId="45" fillId="0" borderId="32" xfId="0" applyFont="1" applyBorder="1" applyAlignment="1" applyProtection="1">
      <alignment horizontal="left" vertical="center"/>
      <protection locked="0"/>
    </xf>
    <xf numFmtId="0" fontId="45" fillId="0" borderId="33"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50" fillId="0" borderId="0" xfId="0" applyFont="1" applyAlignment="1" applyProtection="1">
      <alignment horizontal="left" vertical="center"/>
      <protection locked="0"/>
    </xf>
    <xf numFmtId="0" fontId="47" fillId="0" borderId="34" xfId="0" applyFont="1" applyBorder="1" applyAlignment="1" applyProtection="1">
      <alignment horizontal="left" vertical="center"/>
      <protection locked="0"/>
    </xf>
    <xf numFmtId="0" fontId="47" fillId="0" borderId="34" xfId="0" applyFont="1" applyBorder="1" applyAlignment="1" applyProtection="1">
      <alignment horizontal="center" vertical="center"/>
      <protection locked="0"/>
    </xf>
    <xf numFmtId="0" fontId="50" fillId="0" borderId="34" xfId="0" applyFont="1" applyBorder="1" applyAlignment="1" applyProtection="1">
      <alignment horizontal="left" vertical="center"/>
      <protection locked="0"/>
    </xf>
    <xf numFmtId="0" fontId="51" fillId="0" borderId="1" xfId="0" applyFont="1" applyBorder="1" applyAlignment="1" applyProtection="1">
      <alignment horizontal="left" vertical="center"/>
      <protection locked="0"/>
    </xf>
    <xf numFmtId="0" fontId="48" fillId="0" borderId="0" xfId="0" applyFont="1" applyAlignment="1" applyProtection="1">
      <alignment horizontal="left" vertical="center"/>
      <protection locked="0"/>
    </xf>
    <xf numFmtId="0" fontId="48" fillId="0" borderId="1" xfId="0" applyFont="1" applyBorder="1" applyAlignment="1" applyProtection="1">
      <alignment horizontal="center" vertical="center"/>
      <protection locked="0"/>
    </xf>
    <xf numFmtId="0" fontId="48" fillId="0" borderId="32" xfId="0" applyFont="1" applyBorder="1" applyAlignment="1" applyProtection="1">
      <alignment horizontal="left" vertical="center"/>
      <protection locked="0"/>
    </xf>
    <xf numFmtId="0" fontId="48" fillId="2" borderId="1" xfId="0" applyFont="1" applyFill="1" applyBorder="1" applyAlignment="1" applyProtection="1">
      <alignment horizontal="left" vertical="center"/>
      <protection locked="0"/>
    </xf>
    <xf numFmtId="0" fontId="48" fillId="2" borderId="1" xfId="0" applyFont="1" applyFill="1" applyBorder="1" applyAlignment="1" applyProtection="1">
      <alignment horizontal="center" vertical="center"/>
      <protection locked="0"/>
    </xf>
    <xf numFmtId="0" fontId="45" fillId="0" borderId="35" xfId="0" applyFont="1" applyBorder="1" applyAlignment="1" applyProtection="1">
      <alignment horizontal="left" vertical="center"/>
      <protection locked="0"/>
    </xf>
    <xf numFmtId="0" fontId="49" fillId="0" borderId="34" xfId="0" applyFont="1" applyBorder="1" applyAlignment="1" applyProtection="1">
      <alignment horizontal="left" vertical="center"/>
      <protection locked="0"/>
    </xf>
    <xf numFmtId="0" fontId="45" fillId="0" borderId="36"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9" fillId="0" borderId="1" xfId="0" applyFont="1" applyBorder="1" applyAlignment="1" applyProtection="1">
      <alignment horizontal="left" vertical="center"/>
      <protection locked="0"/>
    </xf>
    <xf numFmtId="0" fontId="50" fillId="0" borderId="1" xfId="0" applyFont="1" applyBorder="1" applyAlignment="1" applyProtection="1">
      <alignment horizontal="left" vertical="center"/>
      <protection locked="0"/>
    </xf>
    <xf numFmtId="0" fontId="48" fillId="0" borderId="34" xfId="0" applyFont="1" applyBorder="1" applyAlignment="1" applyProtection="1">
      <alignment horizontal="left" vertical="center"/>
      <protection locked="0"/>
    </xf>
    <xf numFmtId="0" fontId="45" fillId="0" borderId="1" xfId="0" applyFont="1" applyBorder="1" applyAlignment="1" applyProtection="1">
      <alignment horizontal="left" vertical="center" wrapText="1"/>
      <protection locked="0"/>
    </xf>
    <xf numFmtId="0" fontId="48" fillId="0" borderId="1" xfId="0" applyFont="1" applyBorder="1" applyAlignment="1" applyProtection="1">
      <alignment horizontal="center" vertical="center" wrapText="1"/>
      <protection locked="0"/>
    </xf>
    <xf numFmtId="0" fontId="45" fillId="0" borderId="29" xfId="0" applyFont="1" applyBorder="1" applyAlignment="1" applyProtection="1">
      <alignment horizontal="left" vertical="center" wrapText="1"/>
      <protection locked="0"/>
    </xf>
    <xf numFmtId="0" fontId="45" fillId="0" borderId="30" xfId="0" applyFont="1" applyBorder="1" applyAlignment="1" applyProtection="1">
      <alignment horizontal="left" vertical="center" wrapText="1"/>
      <protection locked="0"/>
    </xf>
    <xf numFmtId="0" fontId="45" fillId="0" borderId="31" xfId="0" applyFont="1" applyBorder="1" applyAlignment="1" applyProtection="1">
      <alignment horizontal="left" vertical="center" wrapText="1"/>
      <protection locked="0"/>
    </xf>
    <xf numFmtId="0" fontId="45" fillId="0" borderId="32" xfId="0" applyFont="1" applyBorder="1" applyAlignment="1" applyProtection="1">
      <alignment horizontal="left" vertical="center" wrapText="1"/>
      <protection locked="0"/>
    </xf>
    <xf numFmtId="0" fontId="45" fillId="0" borderId="33" xfId="0" applyFont="1" applyBorder="1" applyAlignment="1" applyProtection="1">
      <alignment horizontal="left" vertical="center" wrapText="1"/>
      <protection locked="0"/>
    </xf>
    <xf numFmtId="0" fontId="50" fillId="0" borderId="32" xfId="0" applyFont="1" applyBorder="1" applyAlignment="1" applyProtection="1">
      <alignment horizontal="left" vertical="center" wrapText="1"/>
      <protection locked="0"/>
    </xf>
    <xf numFmtId="0" fontId="50" fillId="0" borderId="33" xfId="0" applyFont="1" applyBorder="1" applyAlignment="1" applyProtection="1">
      <alignment horizontal="left" vertical="center" wrapText="1"/>
      <protection locked="0"/>
    </xf>
    <xf numFmtId="0" fontId="48" fillId="0" borderId="32" xfId="0" applyFont="1" applyBorder="1" applyAlignment="1" applyProtection="1">
      <alignment horizontal="left" vertical="center" wrapText="1"/>
      <protection locked="0"/>
    </xf>
    <xf numFmtId="0" fontId="48" fillId="0" borderId="33" xfId="0" applyFont="1" applyBorder="1" applyAlignment="1" applyProtection="1">
      <alignment horizontal="left" vertical="center" wrapText="1"/>
      <protection locked="0"/>
    </xf>
    <xf numFmtId="0" fontId="48" fillId="0" borderId="33" xfId="0" applyFont="1" applyBorder="1" applyAlignment="1" applyProtection="1">
      <alignment horizontal="left" vertical="center"/>
      <protection locked="0"/>
    </xf>
    <xf numFmtId="0" fontId="48" fillId="0" borderId="35" xfId="0" applyFont="1" applyBorder="1" applyAlignment="1" applyProtection="1">
      <alignment horizontal="left" vertical="center" wrapText="1"/>
      <protection locked="0"/>
    </xf>
    <xf numFmtId="0" fontId="48" fillId="0" borderId="34" xfId="0" applyFont="1" applyBorder="1" applyAlignment="1" applyProtection="1">
      <alignment horizontal="left" vertical="center" wrapText="1"/>
      <protection locked="0"/>
    </xf>
    <xf numFmtId="0" fontId="48" fillId="0" borderId="36" xfId="0" applyFont="1" applyBorder="1" applyAlignment="1" applyProtection="1">
      <alignment horizontal="left" vertical="center" wrapText="1"/>
      <protection locked="0"/>
    </xf>
    <xf numFmtId="0" fontId="48" fillId="0" borderId="1" xfId="0" applyFont="1" applyBorder="1" applyAlignment="1" applyProtection="1">
      <alignment horizontal="left" vertical="top"/>
      <protection locked="0"/>
    </xf>
    <xf numFmtId="0" fontId="48" fillId="0" borderId="1" xfId="0" applyFont="1" applyBorder="1" applyAlignment="1" applyProtection="1">
      <alignment horizontal="center" vertical="top"/>
      <protection locked="0"/>
    </xf>
    <xf numFmtId="0" fontId="48" fillId="0" borderId="35" xfId="0" applyFont="1" applyBorder="1" applyAlignment="1" applyProtection="1">
      <alignment horizontal="left" vertical="center"/>
      <protection locked="0"/>
    </xf>
    <xf numFmtId="0" fontId="48" fillId="0" borderId="36" xfId="0" applyFont="1" applyBorder="1" applyAlignment="1" applyProtection="1">
      <alignment horizontal="left" vertical="center"/>
      <protection locked="0"/>
    </xf>
    <xf numFmtId="0" fontId="50" fillId="0" borderId="0" xfId="0" applyFont="1" applyAlignment="1" applyProtection="1">
      <alignment vertical="center"/>
      <protection locked="0"/>
    </xf>
    <xf numFmtId="0" fontId="47" fillId="0" borderId="1" xfId="0" applyFont="1" applyBorder="1" applyAlignment="1" applyProtection="1">
      <alignment vertical="center"/>
      <protection locked="0"/>
    </xf>
    <xf numFmtId="0" fontId="50" fillId="0" borderId="34" xfId="0" applyFont="1" applyBorder="1" applyAlignment="1" applyProtection="1">
      <alignment vertical="center"/>
      <protection locked="0"/>
    </xf>
    <xf numFmtId="0" fontId="47"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8"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7" fillId="0" borderId="34" xfId="0" applyFont="1" applyBorder="1" applyAlignment="1" applyProtection="1">
      <alignment horizontal="left"/>
      <protection locked="0"/>
    </xf>
    <xf numFmtId="0" fontId="50" fillId="0" borderId="34" xfId="0" applyFont="1" applyBorder="1" applyAlignment="1" applyProtection="1">
      <protection locked="0"/>
    </xf>
    <xf numFmtId="0" fontId="45" fillId="0" borderId="32" xfId="0" applyFont="1" applyBorder="1" applyAlignment="1" applyProtection="1">
      <alignment vertical="top"/>
      <protection locked="0"/>
    </xf>
    <xf numFmtId="0" fontId="45" fillId="0" borderId="33" xfId="0" applyFont="1" applyBorder="1" applyAlignment="1" applyProtection="1">
      <alignment vertical="top"/>
      <protection locked="0"/>
    </xf>
    <xf numFmtId="0" fontId="45" fillId="0" borderId="1" xfId="0" applyFont="1" applyBorder="1" applyAlignment="1" applyProtection="1">
      <alignment horizontal="center" vertical="center"/>
      <protection locked="0"/>
    </xf>
    <xf numFmtId="0" fontId="45" fillId="0" borderId="1" xfId="0" applyFont="1" applyBorder="1" applyAlignment="1" applyProtection="1">
      <alignment horizontal="left" vertical="top"/>
      <protection locked="0"/>
    </xf>
    <xf numFmtId="0" fontId="45" fillId="0" borderId="35" xfId="0" applyFont="1" applyBorder="1" applyAlignment="1" applyProtection="1">
      <alignment vertical="top"/>
      <protection locked="0"/>
    </xf>
    <xf numFmtId="0" fontId="45" fillId="0" borderId="34" xfId="0" applyFont="1" applyBorder="1" applyAlignment="1" applyProtection="1">
      <alignment vertical="top"/>
      <protection locked="0"/>
    </xf>
    <xf numFmtId="0" fontId="45" fillId="0" borderId="36" xfId="0" applyFont="1" applyBorder="1" applyAlignment="1" applyProtection="1">
      <alignment vertical="top"/>
      <protection locked="0"/>
    </xf>
    <xf numFmtId="0" fontId="21" fillId="0" borderId="0" xfId="0" applyFont="1" applyAlignment="1">
      <alignment horizontal="left" vertical="top" wrapText="1"/>
    </xf>
    <xf numFmtId="0" fontId="21"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2"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1"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0" fontId="27"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32" fillId="0" borderId="0" xfId="0" applyFont="1" applyAlignment="1" applyProtection="1">
      <alignment horizontal="left" vertical="center" wrapText="1"/>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0" fillId="0" borderId="0" xfId="0"/>
    <xf numFmtId="0" fontId="20" fillId="0" borderId="0" xfId="0" applyFont="1" applyBorder="1" applyAlignment="1" applyProtection="1">
      <alignment horizontal="left" vertical="center" wrapText="1"/>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3" fillId="0" borderId="0" xfId="0" applyFont="1" applyBorder="1" applyAlignment="1" applyProtection="1">
      <alignment horizontal="left" vertical="center" wrapText="1"/>
    </xf>
    <xf numFmtId="0" fontId="20" fillId="0" borderId="0" xfId="0" applyFont="1" applyAlignment="1" applyProtection="1">
      <alignment horizontal="left" vertical="center" wrapText="1"/>
    </xf>
    <xf numFmtId="0" fontId="20" fillId="0" borderId="0" xfId="0" applyFont="1" applyAlignment="1" applyProtection="1">
      <alignment horizontal="left" vertical="center"/>
    </xf>
    <xf numFmtId="0" fontId="0" fillId="0" borderId="0" xfId="0" applyFont="1" applyAlignment="1" applyProtection="1">
      <alignment vertical="center"/>
    </xf>
    <xf numFmtId="0" fontId="34" fillId="3" borderId="0" xfId="1" applyFont="1" applyFill="1" applyAlignment="1">
      <alignment vertical="center"/>
    </xf>
    <xf numFmtId="0" fontId="48" fillId="0" borderId="1" xfId="0" applyFont="1" applyBorder="1" applyAlignment="1" applyProtection="1">
      <alignment horizontal="left" vertical="center"/>
      <protection locked="0"/>
    </xf>
    <xf numFmtId="0" fontId="48" fillId="0" borderId="1" xfId="0" applyFont="1" applyBorder="1" applyAlignment="1" applyProtection="1">
      <alignment horizontal="left" vertical="top"/>
      <protection locked="0"/>
    </xf>
    <xf numFmtId="0" fontId="47" fillId="0" borderId="34" xfId="0" applyFont="1" applyBorder="1" applyAlignment="1" applyProtection="1">
      <alignment horizontal="left"/>
      <protection locked="0"/>
    </xf>
    <xf numFmtId="0" fontId="46" fillId="0" borderId="1" xfId="0" applyFont="1" applyBorder="1" applyAlignment="1" applyProtection="1">
      <alignment horizontal="center" vertical="center" wrapText="1"/>
      <protection locked="0"/>
    </xf>
    <xf numFmtId="0" fontId="46" fillId="0" borderId="1" xfId="0" applyFont="1" applyBorder="1" applyAlignment="1" applyProtection="1">
      <alignment horizontal="center" vertical="center"/>
      <protection locked="0"/>
    </xf>
    <xf numFmtId="49" fontId="48" fillId="0" borderId="1" xfId="0" applyNumberFormat="1" applyFont="1" applyBorder="1" applyAlignment="1" applyProtection="1">
      <alignment horizontal="left" vertical="center" wrapText="1"/>
      <protection locked="0"/>
    </xf>
    <xf numFmtId="0" fontId="48" fillId="0" borderId="1" xfId="0" applyFont="1" applyBorder="1" applyAlignment="1" applyProtection="1">
      <alignment horizontal="left" vertical="center" wrapText="1"/>
      <protection locked="0"/>
    </xf>
    <xf numFmtId="0" fontId="47"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4"/>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spans="1:74" ht="36.950000000000003" customHeight="1">
      <c r="AR2" s="418"/>
      <c r="AS2" s="418"/>
      <c r="AT2" s="418"/>
      <c r="AU2" s="418"/>
      <c r="AV2" s="418"/>
      <c r="AW2" s="418"/>
      <c r="AX2" s="418"/>
      <c r="AY2" s="418"/>
      <c r="AZ2" s="418"/>
      <c r="BA2" s="418"/>
      <c r="BB2" s="418"/>
      <c r="BC2" s="418"/>
      <c r="BD2" s="418"/>
      <c r="BE2" s="418"/>
      <c r="BS2" s="25" t="s">
        <v>8</v>
      </c>
      <c r="BT2" s="25" t="s">
        <v>9</v>
      </c>
    </row>
    <row r="3" spans="1:74" ht="6.95"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spans="1:74" ht="36.950000000000003"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spans="1:74" ht="14.45" customHeight="1">
      <c r="B5" s="29"/>
      <c r="C5" s="30"/>
      <c r="D5" s="35" t="s">
        <v>15</v>
      </c>
      <c r="E5" s="30"/>
      <c r="F5" s="30"/>
      <c r="G5" s="30"/>
      <c r="H5" s="30"/>
      <c r="I5" s="30"/>
      <c r="J5" s="30"/>
      <c r="K5" s="379" t="s">
        <v>16</v>
      </c>
      <c r="L5" s="380"/>
      <c r="M5" s="380"/>
      <c r="N5" s="380"/>
      <c r="O5" s="380"/>
      <c r="P5" s="380"/>
      <c r="Q5" s="380"/>
      <c r="R5" s="380"/>
      <c r="S5" s="380"/>
      <c r="T5" s="380"/>
      <c r="U5" s="380"/>
      <c r="V5" s="380"/>
      <c r="W5" s="380"/>
      <c r="X5" s="380"/>
      <c r="Y5" s="380"/>
      <c r="Z5" s="380"/>
      <c r="AA5" s="380"/>
      <c r="AB5" s="380"/>
      <c r="AC5" s="380"/>
      <c r="AD5" s="380"/>
      <c r="AE5" s="380"/>
      <c r="AF5" s="380"/>
      <c r="AG5" s="380"/>
      <c r="AH5" s="380"/>
      <c r="AI5" s="380"/>
      <c r="AJ5" s="380"/>
      <c r="AK5" s="380"/>
      <c r="AL5" s="380"/>
      <c r="AM5" s="380"/>
      <c r="AN5" s="380"/>
      <c r="AO5" s="380"/>
      <c r="AP5" s="30"/>
      <c r="AQ5" s="32"/>
      <c r="BE5" s="377" t="s">
        <v>17</v>
      </c>
      <c r="BS5" s="25" t="s">
        <v>8</v>
      </c>
    </row>
    <row r="6" spans="1:74" ht="36.950000000000003" customHeight="1">
      <c r="B6" s="29"/>
      <c r="C6" s="30"/>
      <c r="D6" s="37" t="s">
        <v>18</v>
      </c>
      <c r="E6" s="30"/>
      <c r="F6" s="30"/>
      <c r="G6" s="30"/>
      <c r="H6" s="30"/>
      <c r="I6" s="30"/>
      <c r="J6" s="30"/>
      <c r="K6" s="381" t="s">
        <v>19</v>
      </c>
      <c r="L6" s="380"/>
      <c r="M6" s="380"/>
      <c r="N6" s="380"/>
      <c r="O6" s="380"/>
      <c r="P6" s="380"/>
      <c r="Q6" s="380"/>
      <c r="R6" s="380"/>
      <c r="S6" s="380"/>
      <c r="T6" s="380"/>
      <c r="U6" s="380"/>
      <c r="V6" s="380"/>
      <c r="W6" s="380"/>
      <c r="X6" s="380"/>
      <c r="Y6" s="380"/>
      <c r="Z6" s="380"/>
      <c r="AA6" s="380"/>
      <c r="AB6" s="380"/>
      <c r="AC6" s="380"/>
      <c r="AD6" s="380"/>
      <c r="AE6" s="380"/>
      <c r="AF6" s="380"/>
      <c r="AG6" s="380"/>
      <c r="AH6" s="380"/>
      <c r="AI6" s="380"/>
      <c r="AJ6" s="380"/>
      <c r="AK6" s="380"/>
      <c r="AL6" s="380"/>
      <c r="AM6" s="380"/>
      <c r="AN6" s="380"/>
      <c r="AO6" s="380"/>
      <c r="AP6" s="30"/>
      <c r="AQ6" s="32"/>
      <c r="BE6" s="378"/>
      <c r="BS6" s="25" t="s">
        <v>20</v>
      </c>
    </row>
    <row r="7" spans="1:74" ht="14.45" customHeight="1">
      <c r="B7" s="29"/>
      <c r="C7" s="30"/>
      <c r="D7" s="38" t="s">
        <v>21</v>
      </c>
      <c r="E7" s="30"/>
      <c r="F7" s="30"/>
      <c r="G7" s="30"/>
      <c r="H7" s="30"/>
      <c r="I7" s="30"/>
      <c r="J7" s="30"/>
      <c r="K7" s="36" t="s">
        <v>22</v>
      </c>
      <c r="L7" s="30"/>
      <c r="M7" s="30"/>
      <c r="N7" s="30"/>
      <c r="O7" s="30"/>
      <c r="P7" s="30"/>
      <c r="Q7" s="30"/>
      <c r="R7" s="30"/>
      <c r="S7" s="30"/>
      <c r="T7" s="30"/>
      <c r="U7" s="30"/>
      <c r="V7" s="30"/>
      <c r="W7" s="30"/>
      <c r="X7" s="30"/>
      <c r="Y7" s="30"/>
      <c r="Z7" s="30"/>
      <c r="AA7" s="30"/>
      <c r="AB7" s="30"/>
      <c r="AC7" s="30"/>
      <c r="AD7" s="30"/>
      <c r="AE7" s="30"/>
      <c r="AF7" s="30"/>
      <c r="AG7" s="30"/>
      <c r="AH7" s="30"/>
      <c r="AI7" s="30"/>
      <c r="AJ7" s="30"/>
      <c r="AK7" s="38" t="s">
        <v>23</v>
      </c>
      <c r="AL7" s="30"/>
      <c r="AM7" s="30"/>
      <c r="AN7" s="36" t="s">
        <v>24</v>
      </c>
      <c r="AO7" s="30"/>
      <c r="AP7" s="30"/>
      <c r="AQ7" s="32"/>
      <c r="BE7" s="378"/>
      <c r="BS7" s="25" t="s">
        <v>25</v>
      </c>
    </row>
    <row r="8" spans="1:74" ht="14.45" customHeight="1">
      <c r="B8" s="29"/>
      <c r="C8" s="30"/>
      <c r="D8" s="38" t="s">
        <v>26</v>
      </c>
      <c r="E8" s="30"/>
      <c r="F8" s="30"/>
      <c r="G8" s="30"/>
      <c r="H8" s="30"/>
      <c r="I8" s="30"/>
      <c r="J8" s="30"/>
      <c r="K8" s="36" t="s">
        <v>27</v>
      </c>
      <c r="L8" s="30"/>
      <c r="M8" s="30"/>
      <c r="N8" s="30"/>
      <c r="O8" s="30"/>
      <c r="P8" s="30"/>
      <c r="Q8" s="30"/>
      <c r="R8" s="30"/>
      <c r="S8" s="30"/>
      <c r="T8" s="30"/>
      <c r="U8" s="30"/>
      <c r="V8" s="30"/>
      <c r="W8" s="30"/>
      <c r="X8" s="30"/>
      <c r="Y8" s="30"/>
      <c r="Z8" s="30"/>
      <c r="AA8" s="30"/>
      <c r="AB8" s="30"/>
      <c r="AC8" s="30"/>
      <c r="AD8" s="30"/>
      <c r="AE8" s="30"/>
      <c r="AF8" s="30"/>
      <c r="AG8" s="30"/>
      <c r="AH8" s="30"/>
      <c r="AI8" s="30"/>
      <c r="AJ8" s="30"/>
      <c r="AK8" s="38" t="s">
        <v>28</v>
      </c>
      <c r="AL8" s="30"/>
      <c r="AM8" s="30"/>
      <c r="AN8" s="39" t="s">
        <v>29</v>
      </c>
      <c r="AO8" s="30"/>
      <c r="AP8" s="30"/>
      <c r="AQ8" s="32"/>
      <c r="BE8" s="378"/>
      <c r="BS8" s="25" t="s">
        <v>30</v>
      </c>
    </row>
    <row r="9" spans="1:74" ht="29.25" customHeight="1">
      <c r="B9" s="29"/>
      <c r="C9" s="30"/>
      <c r="D9" s="35" t="s">
        <v>31</v>
      </c>
      <c r="E9" s="30"/>
      <c r="F9" s="30"/>
      <c r="G9" s="30"/>
      <c r="H9" s="30"/>
      <c r="I9" s="30"/>
      <c r="J9" s="30"/>
      <c r="K9" s="40" t="s">
        <v>32</v>
      </c>
      <c r="L9" s="30"/>
      <c r="M9" s="30"/>
      <c r="N9" s="30"/>
      <c r="O9" s="30"/>
      <c r="P9" s="30"/>
      <c r="Q9" s="30"/>
      <c r="R9" s="30"/>
      <c r="S9" s="30"/>
      <c r="T9" s="30"/>
      <c r="U9" s="30"/>
      <c r="V9" s="30"/>
      <c r="W9" s="30"/>
      <c r="X9" s="30"/>
      <c r="Y9" s="30"/>
      <c r="Z9" s="30"/>
      <c r="AA9" s="30"/>
      <c r="AB9" s="30"/>
      <c r="AC9" s="30"/>
      <c r="AD9" s="30"/>
      <c r="AE9" s="30"/>
      <c r="AF9" s="30"/>
      <c r="AG9" s="30"/>
      <c r="AH9" s="30"/>
      <c r="AI9" s="30"/>
      <c r="AJ9" s="30"/>
      <c r="AK9" s="35" t="s">
        <v>33</v>
      </c>
      <c r="AL9" s="30"/>
      <c r="AM9" s="30"/>
      <c r="AN9" s="40" t="s">
        <v>34</v>
      </c>
      <c r="AO9" s="30"/>
      <c r="AP9" s="30"/>
      <c r="AQ9" s="32"/>
      <c r="BE9" s="378"/>
      <c r="BS9" s="25" t="s">
        <v>35</v>
      </c>
    </row>
    <row r="10" spans="1:74" ht="14.45" customHeight="1">
      <c r="B10" s="29"/>
      <c r="C10" s="30"/>
      <c r="D10" s="38" t="s">
        <v>36</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8" t="s">
        <v>37</v>
      </c>
      <c r="AL10" s="30"/>
      <c r="AM10" s="30"/>
      <c r="AN10" s="36" t="s">
        <v>38</v>
      </c>
      <c r="AO10" s="30"/>
      <c r="AP10" s="30"/>
      <c r="AQ10" s="32"/>
      <c r="BE10" s="378"/>
      <c r="BS10" s="25" t="s">
        <v>20</v>
      </c>
    </row>
    <row r="11" spans="1:74" ht="18.399999999999999" customHeight="1">
      <c r="B11" s="29"/>
      <c r="C11" s="30"/>
      <c r="D11" s="30"/>
      <c r="E11" s="36" t="s">
        <v>39</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8" t="s">
        <v>40</v>
      </c>
      <c r="AL11" s="30"/>
      <c r="AM11" s="30"/>
      <c r="AN11" s="36" t="s">
        <v>41</v>
      </c>
      <c r="AO11" s="30"/>
      <c r="AP11" s="30"/>
      <c r="AQ11" s="32"/>
      <c r="BE11" s="378"/>
      <c r="BS11" s="25" t="s">
        <v>20</v>
      </c>
    </row>
    <row r="12" spans="1:74" ht="6.95"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378"/>
      <c r="BS12" s="25" t="s">
        <v>20</v>
      </c>
    </row>
    <row r="13" spans="1:74" ht="14.45" customHeight="1">
      <c r="B13" s="29"/>
      <c r="C13" s="30"/>
      <c r="D13" s="38" t="s">
        <v>42</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8" t="s">
        <v>37</v>
      </c>
      <c r="AL13" s="30"/>
      <c r="AM13" s="30"/>
      <c r="AN13" s="41" t="s">
        <v>43</v>
      </c>
      <c r="AO13" s="30"/>
      <c r="AP13" s="30"/>
      <c r="AQ13" s="32"/>
      <c r="BE13" s="378"/>
      <c r="BS13" s="25" t="s">
        <v>20</v>
      </c>
    </row>
    <row r="14" spans="1:74">
      <c r="B14" s="29"/>
      <c r="C14" s="30"/>
      <c r="D14" s="30"/>
      <c r="E14" s="382" t="s">
        <v>43</v>
      </c>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3"/>
      <c r="AK14" s="38" t="s">
        <v>40</v>
      </c>
      <c r="AL14" s="30"/>
      <c r="AM14" s="30"/>
      <c r="AN14" s="41" t="s">
        <v>43</v>
      </c>
      <c r="AO14" s="30"/>
      <c r="AP14" s="30"/>
      <c r="AQ14" s="32"/>
      <c r="BE14" s="378"/>
      <c r="BS14" s="25" t="s">
        <v>20</v>
      </c>
    </row>
    <row r="15" spans="1:74" ht="6.95"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378"/>
      <c r="BS15" s="25" t="s">
        <v>6</v>
      </c>
    </row>
    <row r="16" spans="1:74" ht="14.45" customHeight="1">
      <c r="B16" s="29"/>
      <c r="C16" s="30"/>
      <c r="D16" s="38" t="s">
        <v>44</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8" t="s">
        <v>37</v>
      </c>
      <c r="AL16" s="30"/>
      <c r="AM16" s="30"/>
      <c r="AN16" s="36" t="s">
        <v>45</v>
      </c>
      <c r="AO16" s="30"/>
      <c r="AP16" s="30"/>
      <c r="AQ16" s="32"/>
      <c r="BE16" s="378"/>
      <c r="BS16" s="25" t="s">
        <v>6</v>
      </c>
    </row>
    <row r="17" spans="2:71" ht="18.399999999999999" customHeight="1">
      <c r="B17" s="29"/>
      <c r="C17" s="30"/>
      <c r="D17" s="30"/>
      <c r="E17" s="36" t="s">
        <v>46</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8" t="s">
        <v>40</v>
      </c>
      <c r="AL17" s="30"/>
      <c r="AM17" s="30"/>
      <c r="AN17" s="36" t="s">
        <v>47</v>
      </c>
      <c r="AO17" s="30"/>
      <c r="AP17" s="30"/>
      <c r="AQ17" s="32"/>
      <c r="BE17" s="378"/>
      <c r="BS17" s="25" t="s">
        <v>48</v>
      </c>
    </row>
    <row r="18" spans="2:71" ht="6.95"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378"/>
      <c r="BS18" s="25" t="s">
        <v>8</v>
      </c>
    </row>
    <row r="19" spans="2:71" ht="14.45" customHeight="1">
      <c r="B19" s="29"/>
      <c r="C19" s="30"/>
      <c r="D19" s="38" t="s">
        <v>49</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378"/>
      <c r="BS19" s="25" t="s">
        <v>8</v>
      </c>
    </row>
    <row r="20" spans="2:71" ht="22.5" customHeight="1">
      <c r="B20" s="29"/>
      <c r="C20" s="30"/>
      <c r="D20" s="30"/>
      <c r="E20" s="384" t="s">
        <v>50</v>
      </c>
      <c r="F20" s="384"/>
      <c r="G20" s="384"/>
      <c r="H20" s="384"/>
      <c r="I20" s="384"/>
      <c r="J20" s="384"/>
      <c r="K20" s="384"/>
      <c r="L20" s="384"/>
      <c r="M20" s="384"/>
      <c r="N20" s="384"/>
      <c r="O20" s="384"/>
      <c r="P20" s="384"/>
      <c r="Q20" s="384"/>
      <c r="R20" s="384"/>
      <c r="S20" s="384"/>
      <c r="T20" s="384"/>
      <c r="U20" s="384"/>
      <c r="V20" s="384"/>
      <c r="W20" s="384"/>
      <c r="X20" s="384"/>
      <c r="Y20" s="384"/>
      <c r="Z20" s="384"/>
      <c r="AA20" s="384"/>
      <c r="AB20" s="384"/>
      <c r="AC20" s="384"/>
      <c r="AD20" s="384"/>
      <c r="AE20" s="384"/>
      <c r="AF20" s="384"/>
      <c r="AG20" s="384"/>
      <c r="AH20" s="384"/>
      <c r="AI20" s="384"/>
      <c r="AJ20" s="384"/>
      <c r="AK20" s="384"/>
      <c r="AL20" s="384"/>
      <c r="AM20" s="384"/>
      <c r="AN20" s="384"/>
      <c r="AO20" s="30"/>
      <c r="AP20" s="30"/>
      <c r="AQ20" s="32"/>
      <c r="BE20" s="378"/>
      <c r="BS20" s="25" t="s">
        <v>6</v>
      </c>
    </row>
    <row r="21" spans="2:71" ht="6.95"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378"/>
    </row>
    <row r="22" spans="2:71" ht="6.95" customHeight="1">
      <c r="B22" s="29"/>
      <c r="C22" s="30"/>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30"/>
      <c r="AQ22" s="32"/>
      <c r="BE22" s="378"/>
    </row>
    <row r="23" spans="2:71" s="1" customFormat="1" ht="25.9" customHeight="1">
      <c r="B23" s="43"/>
      <c r="C23" s="44"/>
      <c r="D23" s="45" t="s">
        <v>51</v>
      </c>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385">
        <f>ROUND(AG51,2)</f>
        <v>0</v>
      </c>
      <c r="AL23" s="386"/>
      <c r="AM23" s="386"/>
      <c r="AN23" s="386"/>
      <c r="AO23" s="386"/>
      <c r="AP23" s="44"/>
      <c r="AQ23" s="47"/>
      <c r="BE23" s="378"/>
    </row>
    <row r="24" spans="2:71" s="1" customFormat="1" ht="6.95" customHeight="1">
      <c r="B24" s="43"/>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7"/>
      <c r="BE24" s="378"/>
    </row>
    <row r="25" spans="2:71" s="1" customFormat="1" ht="13.5">
      <c r="B25" s="43"/>
      <c r="C25" s="44"/>
      <c r="D25" s="44"/>
      <c r="E25" s="44"/>
      <c r="F25" s="44"/>
      <c r="G25" s="44"/>
      <c r="H25" s="44"/>
      <c r="I25" s="44"/>
      <c r="J25" s="44"/>
      <c r="K25" s="44"/>
      <c r="L25" s="387" t="s">
        <v>52</v>
      </c>
      <c r="M25" s="387"/>
      <c r="N25" s="387"/>
      <c r="O25" s="387"/>
      <c r="P25" s="44"/>
      <c r="Q25" s="44"/>
      <c r="R25" s="44"/>
      <c r="S25" s="44"/>
      <c r="T25" s="44"/>
      <c r="U25" s="44"/>
      <c r="V25" s="44"/>
      <c r="W25" s="387" t="s">
        <v>53</v>
      </c>
      <c r="X25" s="387"/>
      <c r="Y25" s="387"/>
      <c r="Z25" s="387"/>
      <c r="AA25" s="387"/>
      <c r="AB25" s="387"/>
      <c r="AC25" s="387"/>
      <c r="AD25" s="387"/>
      <c r="AE25" s="387"/>
      <c r="AF25" s="44"/>
      <c r="AG25" s="44"/>
      <c r="AH25" s="44"/>
      <c r="AI25" s="44"/>
      <c r="AJ25" s="44"/>
      <c r="AK25" s="387" t="s">
        <v>54</v>
      </c>
      <c r="AL25" s="387"/>
      <c r="AM25" s="387"/>
      <c r="AN25" s="387"/>
      <c r="AO25" s="387"/>
      <c r="AP25" s="44"/>
      <c r="AQ25" s="47"/>
      <c r="BE25" s="378"/>
    </row>
    <row r="26" spans="2:71" s="2" customFormat="1" ht="14.45" customHeight="1">
      <c r="B26" s="49"/>
      <c r="C26" s="50"/>
      <c r="D26" s="51" t="s">
        <v>55</v>
      </c>
      <c r="E26" s="50"/>
      <c r="F26" s="51" t="s">
        <v>56</v>
      </c>
      <c r="G26" s="50"/>
      <c r="H26" s="50"/>
      <c r="I26" s="50"/>
      <c r="J26" s="50"/>
      <c r="K26" s="50"/>
      <c r="L26" s="388">
        <v>0.21</v>
      </c>
      <c r="M26" s="389"/>
      <c r="N26" s="389"/>
      <c r="O26" s="389"/>
      <c r="P26" s="50"/>
      <c r="Q26" s="50"/>
      <c r="R26" s="50"/>
      <c r="S26" s="50"/>
      <c r="T26" s="50"/>
      <c r="U26" s="50"/>
      <c r="V26" s="50"/>
      <c r="W26" s="390">
        <f>ROUND(AZ51,2)</f>
        <v>0</v>
      </c>
      <c r="X26" s="389"/>
      <c r="Y26" s="389"/>
      <c r="Z26" s="389"/>
      <c r="AA26" s="389"/>
      <c r="AB26" s="389"/>
      <c r="AC26" s="389"/>
      <c r="AD26" s="389"/>
      <c r="AE26" s="389"/>
      <c r="AF26" s="50"/>
      <c r="AG26" s="50"/>
      <c r="AH26" s="50"/>
      <c r="AI26" s="50"/>
      <c r="AJ26" s="50"/>
      <c r="AK26" s="390">
        <f>ROUND(AV51,2)</f>
        <v>0</v>
      </c>
      <c r="AL26" s="389"/>
      <c r="AM26" s="389"/>
      <c r="AN26" s="389"/>
      <c r="AO26" s="389"/>
      <c r="AP26" s="50"/>
      <c r="AQ26" s="52"/>
      <c r="BE26" s="378"/>
    </row>
    <row r="27" spans="2:71" s="2" customFormat="1" ht="14.45" customHeight="1">
      <c r="B27" s="49"/>
      <c r="C27" s="50"/>
      <c r="D27" s="50"/>
      <c r="E27" s="50"/>
      <c r="F27" s="51" t="s">
        <v>57</v>
      </c>
      <c r="G27" s="50"/>
      <c r="H27" s="50"/>
      <c r="I27" s="50"/>
      <c r="J27" s="50"/>
      <c r="K27" s="50"/>
      <c r="L27" s="388">
        <v>0.15</v>
      </c>
      <c r="M27" s="389"/>
      <c r="N27" s="389"/>
      <c r="O27" s="389"/>
      <c r="P27" s="50"/>
      <c r="Q27" s="50"/>
      <c r="R27" s="50"/>
      <c r="S27" s="50"/>
      <c r="T27" s="50"/>
      <c r="U27" s="50"/>
      <c r="V27" s="50"/>
      <c r="W27" s="390">
        <f>ROUND(BA51,2)</f>
        <v>0</v>
      </c>
      <c r="X27" s="389"/>
      <c r="Y27" s="389"/>
      <c r="Z27" s="389"/>
      <c r="AA27" s="389"/>
      <c r="AB27" s="389"/>
      <c r="AC27" s="389"/>
      <c r="AD27" s="389"/>
      <c r="AE27" s="389"/>
      <c r="AF27" s="50"/>
      <c r="AG27" s="50"/>
      <c r="AH27" s="50"/>
      <c r="AI27" s="50"/>
      <c r="AJ27" s="50"/>
      <c r="AK27" s="390">
        <f>ROUND(AW51,2)</f>
        <v>0</v>
      </c>
      <c r="AL27" s="389"/>
      <c r="AM27" s="389"/>
      <c r="AN27" s="389"/>
      <c r="AO27" s="389"/>
      <c r="AP27" s="50"/>
      <c r="AQ27" s="52"/>
      <c r="BE27" s="378"/>
    </row>
    <row r="28" spans="2:71" s="2" customFormat="1" ht="14.45" hidden="1" customHeight="1">
      <c r="B28" s="49"/>
      <c r="C28" s="50"/>
      <c r="D28" s="50"/>
      <c r="E28" s="50"/>
      <c r="F28" s="51" t="s">
        <v>58</v>
      </c>
      <c r="G28" s="50"/>
      <c r="H28" s="50"/>
      <c r="I28" s="50"/>
      <c r="J28" s="50"/>
      <c r="K28" s="50"/>
      <c r="L28" s="388">
        <v>0.21</v>
      </c>
      <c r="M28" s="389"/>
      <c r="N28" s="389"/>
      <c r="O28" s="389"/>
      <c r="P28" s="50"/>
      <c r="Q28" s="50"/>
      <c r="R28" s="50"/>
      <c r="S28" s="50"/>
      <c r="T28" s="50"/>
      <c r="U28" s="50"/>
      <c r="V28" s="50"/>
      <c r="W28" s="390">
        <f>ROUND(BB51,2)</f>
        <v>0</v>
      </c>
      <c r="X28" s="389"/>
      <c r="Y28" s="389"/>
      <c r="Z28" s="389"/>
      <c r="AA28" s="389"/>
      <c r="AB28" s="389"/>
      <c r="AC28" s="389"/>
      <c r="AD28" s="389"/>
      <c r="AE28" s="389"/>
      <c r="AF28" s="50"/>
      <c r="AG28" s="50"/>
      <c r="AH28" s="50"/>
      <c r="AI28" s="50"/>
      <c r="AJ28" s="50"/>
      <c r="AK28" s="390">
        <v>0</v>
      </c>
      <c r="AL28" s="389"/>
      <c r="AM28" s="389"/>
      <c r="AN28" s="389"/>
      <c r="AO28" s="389"/>
      <c r="AP28" s="50"/>
      <c r="AQ28" s="52"/>
      <c r="BE28" s="378"/>
    </row>
    <row r="29" spans="2:71" s="2" customFormat="1" ht="14.45" hidden="1" customHeight="1">
      <c r="B29" s="49"/>
      <c r="C29" s="50"/>
      <c r="D29" s="50"/>
      <c r="E29" s="50"/>
      <c r="F29" s="51" t="s">
        <v>59</v>
      </c>
      <c r="G29" s="50"/>
      <c r="H29" s="50"/>
      <c r="I29" s="50"/>
      <c r="J29" s="50"/>
      <c r="K29" s="50"/>
      <c r="L29" s="388">
        <v>0.15</v>
      </c>
      <c r="M29" s="389"/>
      <c r="N29" s="389"/>
      <c r="O29" s="389"/>
      <c r="P29" s="50"/>
      <c r="Q29" s="50"/>
      <c r="R29" s="50"/>
      <c r="S29" s="50"/>
      <c r="T29" s="50"/>
      <c r="U29" s="50"/>
      <c r="V29" s="50"/>
      <c r="W29" s="390">
        <f>ROUND(BC51,2)</f>
        <v>0</v>
      </c>
      <c r="X29" s="389"/>
      <c r="Y29" s="389"/>
      <c r="Z29" s="389"/>
      <c r="AA29" s="389"/>
      <c r="AB29" s="389"/>
      <c r="AC29" s="389"/>
      <c r="AD29" s="389"/>
      <c r="AE29" s="389"/>
      <c r="AF29" s="50"/>
      <c r="AG29" s="50"/>
      <c r="AH29" s="50"/>
      <c r="AI29" s="50"/>
      <c r="AJ29" s="50"/>
      <c r="AK29" s="390">
        <v>0</v>
      </c>
      <c r="AL29" s="389"/>
      <c r="AM29" s="389"/>
      <c r="AN29" s="389"/>
      <c r="AO29" s="389"/>
      <c r="AP29" s="50"/>
      <c r="AQ29" s="52"/>
      <c r="BE29" s="378"/>
    </row>
    <row r="30" spans="2:71" s="2" customFormat="1" ht="14.45" hidden="1" customHeight="1">
      <c r="B30" s="49"/>
      <c r="C30" s="50"/>
      <c r="D30" s="50"/>
      <c r="E30" s="50"/>
      <c r="F30" s="51" t="s">
        <v>60</v>
      </c>
      <c r="G30" s="50"/>
      <c r="H30" s="50"/>
      <c r="I30" s="50"/>
      <c r="J30" s="50"/>
      <c r="K30" s="50"/>
      <c r="L30" s="388">
        <v>0</v>
      </c>
      <c r="M30" s="389"/>
      <c r="N30" s="389"/>
      <c r="O30" s="389"/>
      <c r="P30" s="50"/>
      <c r="Q30" s="50"/>
      <c r="R30" s="50"/>
      <c r="S30" s="50"/>
      <c r="T30" s="50"/>
      <c r="U30" s="50"/>
      <c r="V30" s="50"/>
      <c r="W30" s="390">
        <f>ROUND(BD51,2)</f>
        <v>0</v>
      </c>
      <c r="X30" s="389"/>
      <c r="Y30" s="389"/>
      <c r="Z30" s="389"/>
      <c r="AA30" s="389"/>
      <c r="AB30" s="389"/>
      <c r="AC30" s="389"/>
      <c r="AD30" s="389"/>
      <c r="AE30" s="389"/>
      <c r="AF30" s="50"/>
      <c r="AG30" s="50"/>
      <c r="AH30" s="50"/>
      <c r="AI30" s="50"/>
      <c r="AJ30" s="50"/>
      <c r="AK30" s="390">
        <v>0</v>
      </c>
      <c r="AL30" s="389"/>
      <c r="AM30" s="389"/>
      <c r="AN30" s="389"/>
      <c r="AO30" s="389"/>
      <c r="AP30" s="50"/>
      <c r="AQ30" s="52"/>
      <c r="BE30" s="378"/>
    </row>
    <row r="31" spans="2:71" s="1" customFormat="1" ht="6.95" customHeight="1">
      <c r="B31" s="43"/>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7"/>
      <c r="BE31" s="378"/>
    </row>
    <row r="32" spans="2:71" s="1" customFormat="1" ht="25.9" customHeight="1">
      <c r="B32" s="43"/>
      <c r="C32" s="53"/>
      <c r="D32" s="54" t="s">
        <v>61</v>
      </c>
      <c r="E32" s="55"/>
      <c r="F32" s="55"/>
      <c r="G32" s="55"/>
      <c r="H32" s="55"/>
      <c r="I32" s="55"/>
      <c r="J32" s="55"/>
      <c r="K32" s="55"/>
      <c r="L32" s="55"/>
      <c r="M32" s="55"/>
      <c r="N32" s="55"/>
      <c r="O32" s="55"/>
      <c r="P32" s="55"/>
      <c r="Q32" s="55"/>
      <c r="R32" s="55"/>
      <c r="S32" s="55"/>
      <c r="T32" s="56" t="s">
        <v>62</v>
      </c>
      <c r="U32" s="55"/>
      <c r="V32" s="55"/>
      <c r="W32" s="55"/>
      <c r="X32" s="391" t="s">
        <v>63</v>
      </c>
      <c r="Y32" s="392"/>
      <c r="Z32" s="392"/>
      <c r="AA32" s="392"/>
      <c r="AB32" s="392"/>
      <c r="AC32" s="55"/>
      <c r="AD32" s="55"/>
      <c r="AE32" s="55"/>
      <c r="AF32" s="55"/>
      <c r="AG32" s="55"/>
      <c r="AH32" s="55"/>
      <c r="AI32" s="55"/>
      <c r="AJ32" s="55"/>
      <c r="AK32" s="393">
        <f>SUM(AK23:AK30)</f>
        <v>0</v>
      </c>
      <c r="AL32" s="392"/>
      <c r="AM32" s="392"/>
      <c r="AN32" s="392"/>
      <c r="AO32" s="394"/>
      <c r="AP32" s="53"/>
      <c r="AQ32" s="57"/>
      <c r="BE32" s="378"/>
    </row>
    <row r="33" spans="2:56" s="1" customFormat="1" ht="6.95" customHeight="1">
      <c r="B33" s="43"/>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7"/>
    </row>
    <row r="34" spans="2:56" s="1" customFormat="1" ht="6.95" customHeight="1">
      <c r="B34" s="58"/>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60"/>
    </row>
    <row r="38" spans="2:56" s="1" customFormat="1" ht="6.95" customHeight="1">
      <c r="B38" s="61"/>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3"/>
    </row>
    <row r="39" spans="2:56" s="1" customFormat="1" ht="36.950000000000003" customHeight="1">
      <c r="B39" s="43"/>
      <c r="C39" s="64" t="s">
        <v>64</v>
      </c>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3"/>
    </row>
    <row r="40" spans="2:56" s="1" customFormat="1" ht="6.95" customHeight="1">
      <c r="B40" s="43"/>
      <c r="C40" s="65"/>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3"/>
    </row>
    <row r="41" spans="2:56" s="3" customFormat="1" ht="14.45" customHeight="1">
      <c r="B41" s="66"/>
      <c r="C41" s="67" t="s">
        <v>15</v>
      </c>
      <c r="D41" s="68"/>
      <c r="E41" s="68"/>
      <c r="F41" s="68"/>
      <c r="G41" s="68"/>
      <c r="H41" s="68"/>
      <c r="I41" s="68"/>
      <c r="J41" s="68"/>
      <c r="K41" s="68"/>
      <c r="L41" s="68" t="str">
        <f>K5</f>
        <v>POSP294-2016</v>
      </c>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c r="AL41" s="68"/>
      <c r="AM41" s="68"/>
      <c r="AN41" s="68"/>
      <c r="AO41" s="68"/>
      <c r="AP41" s="68"/>
      <c r="AQ41" s="68"/>
      <c r="AR41" s="69"/>
    </row>
    <row r="42" spans="2:56" s="4" customFormat="1" ht="36.950000000000003" customHeight="1">
      <c r="B42" s="70"/>
      <c r="C42" s="71" t="s">
        <v>18</v>
      </c>
      <c r="D42" s="72"/>
      <c r="E42" s="72"/>
      <c r="F42" s="72"/>
      <c r="G42" s="72"/>
      <c r="H42" s="72"/>
      <c r="I42" s="72"/>
      <c r="J42" s="72"/>
      <c r="K42" s="72"/>
      <c r="L42" s="395" t="str">
        <f>K6</f>
        <v>III/44436 Bělkovice-Lašťany, průtah - I+II.etapa- Olomoucký kraj</v>
      </c>
      <c r="M42" s="396"/>
      <c r="N42" s="396"/>
      <c r="O42" s="396"/>
      <c r="P42" s="396"/>
      <c r="Q42" s="396"/>
      <c r="R42" s="396"/>
      <c r="S42" s="396"/>
      <c r="T42" s="396"/>
      <c r="U42" s="396"/>
      <c r="V42" s="396"/>
      <c r="W42" s="396"/>
      <c r="X42" s="396"/>
      <c r="Y42" s="396"/>
      <c r="Z42" s="396"/>
      <c r="AA42" s="396"/>
      <c r="AB42" s="396"/>
      <c r="AC42" s="396"/>
      <c r="AD42" s="396"/>
      <c r="AE42" s="396"/>
      <c r="AF42" s="396"/>
      <c r="AG42" s="396"/>
      <c r="AH42" s="396"/>
      <c r="AI42" s="396"/>
      <c r="AJ42" s="396"/>
      <c r="AK42" s="396"/>
      <c r="AL42" s="396"/>
      <c r="AM42" s="396"/>
      <c r="AN42" s="396"/>
      <c r="AO42" s="396"/>
      <c r="AP42" s="72"/>
      <c r="AQ42" s="72"/>
      <c r="AR42" s="73"/>
    </row>
    <row r="43" spans="2:56" s="1" customFormat="1" ht="6.95" customHeight="1">
      <c r="B43" s="43"/>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5"/>
      <c r="AL43" s="65"/>
      <c r="AM43" s="65"/>
      <c r="AN43" s="65"/>
      <c r="AO43" s="65"/>
      <c r="AP43" s="65"/>
      <c r="AQ43" s="65"/>
      <c r="AR43" s="63"/>
    </row>
    <row r="44" spans="2:56" s="1" customFormat="1">
      <c r="B44" s="43"/>
      <c r="C44" s="67" t="s">
        <v>26</v>
      </c>
      <c r="D44" s="65"/>
      <c r="E44" s="65"/>
      <c r="F44" s="65"/>
      <c r="G44" s="65"/>
      <c r="H44" s="65"/>
      <c r="I44" s="65"/>
      <c r="J44" s="65"/>
      <c r="K44" s="65"/>
      <c r="L44" s="74" t="str">
        <f>IF(K8="","",K8)</f>
        <v xml:space="preserve"> Bělkovice-Lašťany</v>
      </c>
      <c r="M44" s="65"/>
      <c r="N44" s="65"/>
      <c r="O44" s="65"/>
      <c r="P44" s="65"/>
      <c r="Q44" s="65"/>
      <c r="R44" s="65"/>
      <c r="S44" s="65"/>
      <c r="T44" s="65"/>
      <c r="U44" s="65"/>
      <c r="V44" s="65"/>
      <c r="W44" s="65"/>
      <c r="X44" s="65"/>
      <c r="Y44" s="65"/>
      <c r="Z44" s="65"/>
      <c r="AA44" s="65"/>
      <c r="AB44" s="65"/>
      <c r="AC44" s="65"/>
      <c r="AD44" s="65"/>
      <c r="AE44" s="65"/>
      <c r="AF44" s="65"/>
      <c r="AG44" s="65"/>
      <c r="AH44" s="65"/>
      <c r="AI44" s="67" t="s">
        <v>28</v>
      </c>
      <c r="AJ44" s="65"/>
      <c r="AK44" s="65"/>
      <c r="AL44" s="65"/>
      <c r="AM44" s="397" t="str">
        <f>IF(AN8= "","",AN8)</f>
        <v>21.12.2016</v>
      </c>
      <c r="AN44" s="397"/>
      <c r="AO44" s="65"/>
      <c r="AP44" s="65"/>
      <c r="AQ44" s="65"/>
      <c r="AR44" s="63"/>
    </row>
    <row r="45" spans="2:56" s="1" customFormat="1" ht="6.95" customHeight="1">
      <c r="B45" s="43"/>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3"/>
    </row>
    <row r="46" spans="2:56" s="1" customFormat="1">
      <c r="B46" s="43"/>
      <c r="C46" s="67" t="s">
        <v>36</v>
      </c>
      <c r="D46" s="65"/>
      <c r="E46" s="65"/>
      <c r="F46" s="65"/>
      <c r="G46" s="65"/>
      <c r="H46" s="65"/>
      <c r="I46" s="65"/>
      <c r="J46" s="65"/>
      <c r="K46" s="65"/>
      <c r="L46" s="68" t="str">
        <f>IF(E11= "","",E11)</f>
        <v>Olomoucký kraj</v>
      </c>
      <c r="M46" s="65"/>
      <c r="N46" s="65"/>
      <c r="O46" s="65"/>
      <c r="P46" s="65"/>
      <c r="Q46" s="65"/>
      <c r="R46" s="65"/>
      <c r="S46" s="65"/>
      <c r="T46" s="65"/>
      <c r="U46" s="65"/>
      <c r="V46" s="65"/>
      <c r="W46" s="65"/>
      <c r="X46" s="65"/>
      <c r="Y46" s="65"/>
      <c r="Z46" s="65"/>
      <c r="AA46" s="65"/>
      <c r="AB46" s="65"/>
      <c r="AC46" s="65"/>
      <c r="AD46" s="65"/>
      <c r="AE46" s="65"/>
      <c r="AF46" s="65"/>
      <c r="AG46" s="65"/>
      <c r="AH46" s="65"/>
      <c r="AI46" s="67" t="s">
        <v>44</v>
      </c>
      <c r="AJ46" s="65"/>
      <c r="AK46" s="65"/>
      <c r="AL46" s="65"/>
      <c r="AM46" s="398" t="str">
        <f>IF(E17="","",E17)</f>
        <v>Ing. Petr Doležel</v>
      </c>
      <c r="AN46" s="398"/>
      <c r="AO46" s="398"/>
      <c r="AP46" s="398"/>
      <c r="AQ46" s="65"/>
      <c r="AR46" s="63"/>
      <c r="AS46" s="399" t="s">
        <v>65</v>
      </c>
      <c r="AT46" s="400"/>
      <c r="AU46" s="76"/>
      <c r="AV46" s="76"/>
      <c r="AW46" s="76"/>
      <c r="AX46" s="76"/>
      <c r="AY46" s="76"/>
      <c r="AZ46" s="76"/>
      <c r="BA46" s="76"/>
      <c r="BB46" s="76"/>
      <c r="BC46" s="76"/>
      <c r="BD46" s="77"/>
    </row>
    <row r="47" spans="2:56" s="1" customFormat="1">
      <c r="B47" s="43"/>
      <c r="C47" s="67" t="s">
        <v>42</v>
      </c>
      <c r="D47" s="65"/>
      <c r="E47" s="65"/>
      <c r="F47" s="65"/>
      <c r="G47" s="65"/>
      <c r="H47" s="65"/>
      <c r="I47" s="65"/>
      <c r="J47" s="65"/>
      <c r="K47" s="65"/>
      <c r="L47" s="68" t="str">
        <f>IF(E14= "Vyplň údaj","",E14)</f>
        <v/>
      </c>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c r="AM47" s="65"/>
      <c r="AN47" s="65"/>
      <c r="AO47" s="65"/>
      <c r="AP47" s="65"/>
      <c r="AQ47" s="65"/>
      <c r="AR47" s="63"/>
      <c r="AS47" s="401"/>
      <c r="AT47" s="402"/>
      <c r="AU47" s="78"/>
      <c r="AV47" s="78"/>
      <c r="AW47" s="78"/>
      <c r="AX47" s="78"/>
      <c r="AY47" s="78"/>
      <c r="AZ47" s="78"/>
      <c r="BA47" s="78"/>
      <c r="BB47" s="78"/>
      <c r="BC47" s="78"/>
      <c r="BD47" s="79"/>
    </row>
    <row r="48" spans="2:56" s="1" customFormat="1" ht="10.9" customHeight="1">
      <c r="B48" s="43"/>
      <c r="C48" s="65"/>
      <c r="D48" s="65"/>
      <c r="E48" s="65"/>
      <c r="F48" s="65"/>
      <c r="G48" s="65"/>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c r="AH48" s="65"/>
      <c r="AI48" s="65"/>
      <c r="AJ48" s="65"/>
      <c r="AK48" s="65"/>
      <c r="AL48" s="65"/>
      <c r="AM48" s="65"/>
      <c r="AN48" s="65"/>
      <c r="AO48" s="65"/>
      <c r="AP48" s="65"/>
      <c r="AQ48" s="65"/>
      <c r="AR48" s="63"/>
      <c r="AS48" s="403"/>
      <c r="AT48" s="404"/>
      <c r="AU48" s="44"/>
      <c r="AV48" s="44"/>
      <c r="AW48" s="44"/>
      <c r="AX48" s="44"/>
      <c r="AY48" s="44"/>
      <c r="AZ48" s="44"/>
      <c r="BA48" s="44"/>
      <c r="BB48" s="44"/>
      <c r="BC48" s="44"/>
      <c r="BD48" s="80"/>
    </row>
    <row r="49" spans="1:91" s="1" customFormat="1" ht="29.25" customHeight="1">
      <c r="B49" s="43"/>
      <c r="C49" s="405" t="s">
        <v>66</v>
      </c>
      <c r="D49" s="406"/>
      <c r="E49" s="406"/>
      <c r="F49" s="406"/>
      <c r="G49" s="406"/>
      <c r="H49" s="81"/>
      <c r="I49" s="407" t="s">
        <v>67</v>
      </c>
      <c r="J49" s="406"/>
      <c r="K49" s="406"/>
      <c r="L49" s="406"/>
      <c r="M49" s="406"/>
      <c r="N49" s="406"/>
      <c r="O49" s="406"/>
      <c r="P49" s="406"/>
      <c r="Q49" s="406"/>
      <c r="R49" s="406"/>
      <c r="S49" s="406"/>
      <c r="T49" s="406"/>
      <c r="U49" s="406"/>
      <c r="V49" s="406"/>
      <c r="W49" s="406"/>
      <c r="X49" s="406"/>
      <c r="Y49" s="406"/>
      <c r="Z49" s="406"/>
      <c r="AA49" s="406"/>
      <c r="AB49" s="406"/>
      <c r="AC49" s="406"/>
      <c r="AD49" s="406"/>
      <c r="AE49" s="406"/>
      <c r="AF49" s="406"/>
      <c r="AG49" s="408" t="s">
        <v>68</v>
      </c>
      <c r="AH49" s="406"/>
      <c r="AI49" s="406"/>
      <c r="AJ49" s="406"/>
      <c r="AK49" s="406"/>
      <c r="AL49" s="406"/>
      <c r="AM49" s="406"/>
      <c r="AN49" s="407" t="s">
        <v>69</v>
      </c>
      <c r="AO49" s="406"/>
      <c r="AP49" s="406"/>
      <c r="AQ49" s="82" t="s">
        <v>70</v>
      </c>
      <c r="AR49" s="63"/>
      <c r="AS49" s="83" t="s">
        <v>71</v>
      </c>
      <c r="AT49" s="84" t="s">
        <v>72</v>
      </c>
      <c r="AU49" s="84" t="s">
        <v>73</v>
      </c>
      <c r="AV49" s="84" t="s">
        <v>74</v>
      </c>
      <c r="AW49" s="84" t="s">
        <v>75</v>
      </c>
      <c r="AX49" s="84" t="s">
        <v>76</v>
      </c>
      <c r="AY49" s="84" t="s">
        <v>77</v>
      </c>
      <c r="AZ49" s="84" t="s">
        <v>78</v>
      </c>
      <c r="BA49" s="84" t="s">
        <v>79</v>
      </c>
      <c r="BB49" s="84" t="s">
        <v>80</v>
      </c>
      <c r="BC49" s="84" t="s">
        <v>81</v>
      </c>
      <c r="BD49" s="85" t="s">
        <v>82</v>
      </c>
    </row>
    <row r="50" spans="1:91" s="1" customFormat="1" ht="10.9" customHeight="1">
      <c r="B50" s="43"/>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3"/>
      <c r="AS50" s="86"/>
      <c r="AT50" s="87"/>
      <c r="AU50" s="87"/>
      <c r="AV50" s="87"/>
      <c r="AW50" s="87"/>
      <c r="AX50" s="87"/>
      <c r="AY50" s="87"/>
      <c r="AZ50" s="87"/>
      <c r="BA50" s="87"/>
      <c r="BB50" s="87"/>
      <c r="BC50" s="87"/>
      <c r="BD50" s="88"/>
    </row>
    <row r="51" spans="1:91" s="4" customFormat="1" ht="32.450000000000003" customHeight="1">
      <c r="B51" s="70"/>
      <c r="C51" s="89" t="s">
        <v>83</v>
      </c>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416">
        <f>ROUND(AG52+AG54+AG56+AG58+AG61,2)</f>
        <v>0</v>
      </c>
      <c r="AH51" s="416"/>
      <c r="AI51" s="416"/>
      <c r="AJ51" s="416"/>
      <c r="AK51" s="416"/>
      <c r="AL51" s="416"/>
      <c r="AM51" s="416"/>
      <c r="AN51" s="417">
        <f t="shared" ref="AN51:AN62" si="0">SUM(AG51,AT51)</f>
        <v>0</v>
      </c>
      <c r="AO51" s="417"/>
      <c r="AP51" s="417"/>
      <c r="AQ51" s="91" t="s">
        <v>50</v>
      </c>
      <c r="AR51" s="73"/>
      <c r="AS51" s="92">
        <f>ROUND(AS52+AS54+AS56+AS58+AS61,2)</f>
        <v>0</v>
      </c>
      <c r="AT51" s="93">
        <f t="shared" ref="AT51:AT62" si="1">ROUND(SUM(AV51:AW51),2)</f>
        <v>0</v>
      </c>
      <c r="AU51" s="94">
        <f>ROUND(AU52+AU54+AU56+AU58+AU61,5)</f>
        <v>0</v>
      </c>
      <c r="AV51" s="93">
        <f>ROUND(AZ51*L26,2)</f>
        <v>0</v>
      </c>
      <c r="AW51" s="93">
        <f>ROUND(BA51*L27,2)</f>
        <v>0</v>
      </c>
      <c r="AX51" s="93">
        <f>ROUND(BB51*L26,2)</f>
        <v>0</v>
      </c>
      <c r="AY51" s="93">
        <f>ROUND(BC51*L27,2)</f>
        <v>0</v>
      </c>
      <c r="AZ51" s="93">
        <f>ROUND(AZ52+AZ54+AZ56+AZ58+AZ61,2)</f>
        <v>0</v>
      </c>
      <c r="BA51" s="93">
        <f>ROUND(BA52+BA54+BA56+BA58+BA61,2)</f>
        <v>0</v>
      </c>
      <c r="BB51" s="93">
        <f>ROUND(BB52+BB54+BB56+BB58+BB61,2)</f>
        <v>0</v>
      </c>
      <c r="BC51" s="93">
        <f>ROUND(BC52+BC54+BC56+BC58+BC61,2)</f>
        <v>0</v>
      </c>
      <c r="BD51" s="95">
        <f>ROUND(BD52+BD54+BD56+BD58+BD61,2)</f>
        <v>0</v>
      </c>
      <c r="BS51" s="96" t="s">
        <v>84</v>
      </c>
      <c r="BT51" s="96" t="s">
        <v>85</v>
      </c>
      <c r="BU51" s="97" t="s">
        <v>86</v>
      </c>
      <c r="BV51" s="96" t="s">
        <v>87</v>
      </c>
      <c r="BW51" s="96" t="s">
        <v>7</v>
      </c>
      <c r="BX51" s="96" t="s">
        <v>88</v>
      </c>
      <c r="CL51" s="96" t="s">
        <v>22</v>
      </c>
    </row>
    <row r="52" spans="1:91" s="5" customFormat="1" ht="22.5" customHeight="1">
      <c r="B52" s="98"/>
      <c r="C52" s="99"/>
      <c r="D52" s="412" t="s">
        <v>25</v>
      </c>
      <c r="E52" s="412"/>
      <c r="F52" s="412"/>
      <c r="G52" s="412"/>
      <c r="H52" s="412"/>
      <c r="I52" s="100"/>
      <c r="J52" s="412" t="s">
        <v>89</v>
      </c>
      <c r="K52" s="412"/>
      <c r="L52" s="412"/>
      <c r="M52" s="412"/>
      <c r="N52" s="412"/>
      <c r="O52" s="412"/>
      <c r="P52" s="412"/>
      <c r="Q52" s="412"/>
      <c r="R52" s="412"/>
      <c r="S52" s="412"/>
      <c r="T52" s="412"/>
      <c r="U52" s="412"/>
      <c r="V52" s="412"/>
      <c r="W52" s="412"/>
      <c r="X52" s="412"/>
      <c r="Y52" s="412"/>
      <c r="Z52" s="412"/>
      <c r="AA52" s="412"/>
      <c r="AB52" s="412"/>
      <c r="AC52" s="412"/>
      <c r="AD52" s="412"/>
      <c r="AE52" s="412"/>
      <c r="AF52" s="412"/>
      <c r="AG52" s="411">
        <f>ROUND(AG53,2)</f>
        <v>0</v>
      </c>
      <c r="AH52" s="410"/>
      <c r="AI52" s="410"/>
      <c r="AJ52" s="410"/>
      <c r="AK52" s="410"/>
      <c r="AL52" s="410"/>
      <c r="AM52" s="410"/>
      <c r="AN52" s="409">
        <f t="shared" si="0"/>
        <v>0</v>
      </c>
      <c r="AO52" s="410"/>
      <c r="AP52" s="410"/>
      <c r="AQ52" s="101" t="s">
        <v>90</v>
      </c>
      <c r="AR52" s="102"/>
      <c r="AS52" s="103">
        <f>ROUND(AS53,2)</f>
        <v>0</v>
      </c>
      <c r="AT52" s="104">
        <f t="shared" si="1"/>
        <v>0</v>
      </c>
      <c r="AU52" s="105">
        <f>ROUND(AU53,5)</f>
        <v>0</v>
      </c>
      <c r="AV52" s="104">
        <f>ROUND(AZ52*L26,2)</f>
        <v>0</v>
      </c>
      <c r="AW52" s="104">
        <f>ROUND(BA52*L27,2)</f>
        <v>0</v>
      </c>
      <c r="AX52" s="104">
        <f>ROUND(BB52*L26,2)</f>
        <v>0</v>
      </c>
      <c r="AY52" s="104">
        <f>ROUND(BC52*L27,2)</f>
        <v>0</v>
      </c>
      <c r="AZ52" s="104">
        <f>ROUND(AZ53,2)</f>
        <v>0</v>
      </c>
      <c r="BA52" s="104">
        <f>ROUND(BA53,2)</f>
        <v>0</v>
      </c>
      <c r="BB52" s="104">
        <f>ROUND(BB53,2)</f>
        <v>0</v>
      </c>
      <c r="BC52" s="104">
        <f>ROUND(BC53,2)</f>
        <v>0</v>
      </c>
      <c r="BD52" s="106">
        <f>ROUND(BD53,2)</f>
        <v>0</v>
      </c>
      <c r="BS52" s="107" t="s">
        <v>84</v>
      </c>
      <c r="BT52" s="107" t="s">
        <v>25</v>
      </c>
      <c r="BU52" s="107" t="s">
        <v>86</v>
      </c>
      <c r="BV52" s="107" t="s">
        <v>87</v>
      </c>
      <c r="BW52" s="107" t="s">
        <v>91</v>
      </c>
      <c r="BX52" s="107" t="s">
        <v>7</v>
      </c>
      <c r="CL52" s="107" t="s">
        <v>92</v>
      </c>
      <c r="CM52" s="107" t="s">
        <v>93</v>
      </c>
    </row>
    <row r="53" spans="1:91" s="6" customFormat="1" ht="22.5" customHeight="1">
      <c r="A53" s="108" t="s">
        <v>94</v>
      </c>
      <c r="B53" s="109"/>
      <c r="C53" s="110"/>
      <c r="D53" s="110"/>
      <c r="E53" s="415" t="s">
        <v>95</v>
      </c>
      <c r="F53" s="415"/>
      <c r="G53" s="415"/>
      <c r="H53" s="415"/>
      <c r="I53" s="415"/>
      <c r="J53" s="110"/>
      <c r="K53" s="415" t="s">
        <v>96</v>
      </c>
      <c r="L53" s="415"/>
      <c r="M53" s="415"/>
      <c r="N53" s="415"/>
      <c r="O53" s="415"/>
      <c r="P53" s="415"/>
      <c r="Q53" s="415"/>
      <c r="R53" s="415"/>
      <c r="S53" s="415"/>
      <c r="T53" s="415"/>
      <c r="U53" s="415"/>
      <c r="V53" s="415"/>
      <c r="W53" s="415"/>
      <c r="X53" s="415"/>
      <c r="Y53" s="415"/>
      <c r="Z53" s="415"/>
      <c r="AA53" s="415"/>
      <c r="AB53" s="415"/>
      <c r="AC53" s="415"/>
      <c r="AD53" s="415"/>
      <c r="AE53" s="415"/>
      <c r="AF53" s="415"/>
      <c r="AG53" s="413">
        <f>'1-1 - SO 101 - I.etapa -s...'!J29</f>
        <v>0</v>
      </c>
      <c r="AH53" s="414"/>
      <c r="AI53" s="414"/>
      <c r="AJ53" s="414"/>
      <c r="AK53" s="414"/>
      <c r="AL53" s="414"/>
      <c r="AM53" s="414"/>
      <c r="AN53" s="413">
        <f t="shared" si="0"/>
        <v>0</v>
      </c>
      <c r="AO53" s="414"/>
      <c r="AP53" s="414"/>
      <c r="AQ53" s="111" t="s">
        <v>97</v>
      </c>
      <c r="AR53" s="112"/>
      <c r="AS53" s="113">
        <v>0</v>
      </c>
      <c r="AT53" s="114">
        <f t="shared" si="1"/>
        <v>0</v>
      </c>
      <c r="AU53" s="115">
        <f>'1-1 - SO 101 - I.etapa -s...'!P93</f>
        <v>0</v>
      </c>
      <c r="AV53" s="114">
        <f>'1-1 - SO 101 - I.etapa -s...'!J32</f>
        <v>0</v>
      </c>
      <c r="AW53" s="114">
        <f>'1-1 - SO 101 - I.etapa -s...'!J33</f>
        <v>0</v>
      </c>
      <c r="AX53" s="114">
        <f>'1-1 - SO 101 - I.etapa -s...'!J34</f>
        <v>0</v>
      </c>
      <c r="AY53" s="114">
        <f>'1-1 - SO 101 - I.etapa -s...'!J35</f>
        <v>0</v>
      </c>
      <c r="AZ53" s="114">
        <f>'1-1 - SO 101 - I.etapa -s...'!F32</f>
        <v>0</v>
      </c>
      <c r="BA53" s="114">
        <f>'1-1 - SO 101 - I.etapa -s...'!F33</f>
        <v>0</v>
      </c>
      <c r="BB53" s="114">
        <f>'1-1 - SO 101 - I.etapa -s...'!F34</f>
        <v>0</v>
      </c>
      <c r="BC53" s="114">
        <f>'1-1 - SO 101 - I.etapa -s...'!F35</f>
        <v>0</v>
      </c>
      <c r="BD53" s="116">
        <f>'1-1 - SO 101 - I.etapa -s...'!F36</f>
        <v>0</v>
      </c>
      <c r="BT53" s="117" t="s">
        <v>93</v>
      </c>
      <c r="BV53" s="117" t="s">
        <v>87</v>
      </c>
      <c r="BW53" s="117" t="s">
        <v>98</v>
      </c>
      <c r="BX53" s="117" t="s">
        <v>91</v>
      </c>
      <c r="CL53" s="117" t="s">
        <v>50</v>
      </c>
    </row>
    <row r="54" spans="1:91" s="5" customFormat="1" ht="22.5" customHeight="1">
      <c r="B54" s="98"/>
      <c r="C54" s="99"/>
      <c r="D54" s="412" t="s">
        <v>93</v>
      </c>
      <c r="E54" s="412"/>
      <c r="F54" s="412"/>
      <c r="G54" s="412"/>
      <c r="H54" s="412"/>
      <c r="I54" s="100"/>
      <c r="J54" s="412" t="s">
        <v>99</v>
      </c>
      <c r="K54" s="412"/>
      <c r="L54" s="412"/>
      <c r="M54" s="412"/>
      <c r="N54" s="412"/>
      <c r="O54" s="412"/>
      <c r="P54" s="412"/>
      <c r="Q54" s="412"/>
      <c r="R54" s="412"/>
      <c r="S54" s="412"/>
      <c r="T54" s="412"/>
      <c r="U54" s="412"/>
      <c r="V54" s="412"/>
      <c r="W54" s="412"/>
      <c r="X54" s="412"/>
      <c r="Y54" s="412"/>
      <c r="Z54" s="412"/>
      <c r="AA54" s="412"/>
      <c r="AB54" s="412"/>
      <c r="AC54" s="412"/>
      <c r="AD54" s="412"/>
      <c r="AE54" s="412"/>
      <c r="AF54" s="412"/>
      <c r="AG54" s="411">
        <f>ROUND(AG55,2)</f>
        <v>0</v>
      </c>
      <c r="AH54" s="410"/>
      <c r="AI54" s="410"/>
      <c r="AJ54" s="410"/>
      <c r="AK54" s="410"/>
      <c r="AL54" s="410"/>
      <c r="AM54" s="410"/>
      <c r="AN54" s="409">
        <f t="shared" si="0"/>
        <v>0</v>
      </c>
      <c r="AO54" s="410"/>
      <c r="AP54" s="410"/>
      <c r="AQ54" s="101" t="s">
        <v>90</v>
      </c>
      <c r="AR54" s="102"/>
      <c r="AS54" s="103">
        <f>ROUND(AS55,2)</f>
        <v>0</v>
      </c>
      <c r="AT54" s="104">
        <f t="shared" si="1"/>
        <v>0</v>
      </c>
      <c r="AU54" s="105">
        <f>ROUND(AU55,5)</f>
        <v>0</v>
      </c>
      <c r="AV54" s="104">
        <f>ROUND(AZ54*L26,2)</f>
        <v>0</v>
      </c>
      <c r="AW54" s="104">
        <f>ROUND(BA54*L27,2)</f>
        <v>0</v>
      </c>
      <c r="AX54" s="104">
        <f>ROUND(BB54*L26,2)</f>
        <v>0</v>
      </c>
      <c r="AY54" s="104">
        <f>ROUND(BC54*L27,2)</f>
        <v>0</v>
      </c>
      <c r="AZ54" s="104">
        <f>ROUND(AZ55,2)</f>
        <v>0</v>
      </c>
      <c r="BA54" s="104">
        <f>ROUND(BA55,2)</f>
        <v>0</v>
      </c>
      <c r="BB54" s="104">
        <f>ROUND(BB55,2)</f>
        <v>0</v>
      </c>
      <c r="BC54" s="104">
        <f>ROUND(BC55,2)</f>
        <v>0</v>
      </c>
      <c r="BD54" s="106">
        <f>ROUND(BD55,2)</f>
        <v>0</v>
      </c>
      <c r="BS54" s="107" t="s">
        <v>84</v>
      </c>
      <c r="BT54" s="107" t="s">
        <v>25</v>
      </c>
      <c r="BU54" s="107" t="s">
        <v>86</v>
      </c>
      <c r="BV54" s="107" t="s">
        <v>87</v>
      </c>
      <c r="BW54" s="107" t="s">
        <v>100</v>
      </c>
      <c r="BX54" s="107" t="s">
        <v>7</v>
      </c>
      <c r="CL54" s="107" t="s">
        <v>92</v>
      </c>
      <c r="CM54" s="107" t="s">
        <v>93</v>
      </c>
    </row>
    <row r="55" spans="1:91" s="6" customFormat="1" ht="22.5" customHeight="1">
      <c r="A55" s="108" t="s">
        <v>94</v>
      </c>
      <c r="B55" s="109"/>
      <c r="C55" s="110"/>
      <c r="D55" s="110"/>
      <c r="E55" s="415" t="s">
        <v>101</v>
      </c>
      <c r="F55" s="415"/>
      <c r="G55" s="415"/>
      <c r="H55" s="415"/>
      <c r="I55" s="415"/>
      <c r="J55" s="110"/>
      <c r="K55" s="415" t="s">
        <v>102</v>
      </c>
      <c r="L55" s="415"/>
      <c r="M55" s="415"/>
      <c r="N55" s="415"/>
      <c r="O55" s="415"/>
      <c r="P55" s="415"/>
      <c r="Q55" s="415"/>
      <c r="R55" s="415"/>
      <c r="S55" s="415"/>
      <c r="T55" s="415"/>
      <c r="U55" s="415"/>
      <c r="V55" s="415"/>
      <c r="W55" s="415"/>
      <c r="X55" s="415"/>
      <c r="Y55" s="415"/>
      <c r="Z55" s="415"/>
      <c r="AA55" s="415"/>
      <c r="AB55" s="415"/>
      <c r="AC55" s="415"/>
      <c r="AD55" s="415"/>
      <c r="AE55" s="415"/>
      <c r="AF55" s="415"/>
      <c r="AG55" s="413">
        <f>'2-1 - SO 101 -II.etapa-so...'!J29</f>
        <v>0</v>
      </c>
      <c r="AH55" s="414"/>
      <c r="AI55" s="414"/>
      <c r="AJ55" s="414"/>
      <c r="AK55" s="414"/>
      <c r="AL55" s="414"/>
      <c r="AM55" s="414"/>
      <c r="AN55" s="413">
        <f t="shared" si="0"/>
        <v>0</v>
      </c>
      <c r="AO55" s="414"/>
      <c r="AP55" s="414"/>
      <c r="AQ55" s="111" t="s">
        <v>97</v>
      </c>
      <c r="AR55" s="112"/>
      <c r="AS55" s="113">
        <v>0</v>
      </c>
      <c r="AT55" s="114">
        <f t="shared" si="1"/>
        <v>0</v>
      </c>
      <c r="AU55" s="115">
        <f>'2-1 - SO 101 -II.etapa-so...'!P97</f>
        <v>0</v>
      </c>
      <c r="AV55" s="114">
        <f>'2-1 - SO 101 -II.etapa-so...'!J32</f>
        <v>0</v>
      </c>
      <c r="AW55" s="114">
        <f>'2-1 - SO 101 -II.etapa-so...'!J33</f>
        <v>0</v>
      </c>
      <c r="AX55" s="114">
        <f>'2-1 - SO 101 -II.etapa-so...'!J34</f>
        <v>0</v>
      </c>
      <c r="AY55" s="114">
        <f>'2-1 - SO 101 -II.etapa-so...'!J35</f>
        <v>0</v>
      </c>
      <c r="AZ55" s="114">
        <f>'2-1 - SO 101 -II.etapa-so...'!F32</f>
        <v>0</v>
      </c>
      <c r="BA55" s="114">
        <f>'2-1 - SO 101 -II.etapa-so...'!F33</f>
        <v>0</v>
      </c>
      <c r="BB55" s="114">
        <f>'2-1 - SO 101 -II.etapa-so...'!F34</f>
        <v>0</v>
      </c>
      <c r="BC55" s="114">
        <f>'2-1 - SO 101 -II.etapa-so...'!F35</f>
        <v>0</v>
      </c>
      <c r="BD55" s="116">
        <f>'2-1 - SO 101 -II.etapa-so...'!F36</f>
        <v>0</v>
      </c>
      <c r="BT55" s="117" t="s">
        <v>93</v>
      </c>
      <c r="BV55" s="117" t="s">
        <v>87</v>
      </c>
      <c r="BW55" s="117" t="s">
        <v>103</v>
      </c>
      <c r="BX55" s="117" t="s">
        <v>100</v>
      </c>
      <c r="CL55" s="117" t="s">
        <v>50</v>
      </c>
    </row>
    <row r="56" spans="1:91" s="5" customFormat="1" ht="22.5" customHeight="1">
      <c r="B56" s="98"/>
      <c r="C56" s="99"/>
      <c r="D56" s="412" t="s">
        <v>104</v>
      </c>
      <c r="E56" s="412"/>
      <c r="F56" s="412"/>
      <c r="G56" s="412"/>
      <c r="H56" s="412"/>
      <c r="I56" s="100"/>
      <c r="J56" s="412" t="s">
        <v>105</v>
      </c>
      <c r="K56" s="412"/>
      <c r="L56" s="412"/>
      <c r="M56" s="412"/>
      <c r="N56" s="412"/>
      <c r="O56" s="412"/>
      <c r="P56" s="412"/>
      <c r="Q56" s="412"/>
      <c r="R56" s="412"/>
      <c r="S56" s="412"/>
      <c r="T56" s="412"/>
      <c r="U56" s="412"/>
      <c r="V56" s="412"/>
      <c r="W56" s="412"/>
      <c r="X56" s="412"/>
      <c r="Y56" s="412"/>
      <c r="Z56" s="412"/>
      <c r="AA56" s="412"/>
      <c r="AB56" s="412"/>
      <c r="AC56" s="412"/>
      <c r="AD56" s="412"/>
      <c r="AE56" s="412"/>
      <c r="AF56" s="412"/>
      <c r="AG56" s="411">
        <f>ROUND(AG57,2)</f>
        <v>0</v>
      </c>
      <c r="AH56" s="410"/>
      <c r="AI56" s="410"/>
      <c r="AJ56" s="410"/>
      <c r="AK56" s="410"/>
      <c r="AL56" s="410"/>
      <c r="AM56" s="410"/>
      <c r="AN56" s="409">
        <f t="shared" si="0"/>
        <v>0</v>
      </c>
      <c r="AO56" s="410"/>
      <c r="AP56" s="410"/>
      <c r="AQ56" s="101" t="s">
        <v>90</v>
      </c>
      <c r="AR56" s="102"/>
      <c r="AS56" s="103">
        <f>ROUND(AS57,2)</f>
        <v>0</v>
      </c>
      <c r="AT56" s="104">
        <f t="shared" si="1"/>
        <v>0</v>
      </c>
      <c r="AU56" s="105">
        <f>ROUND(AU57,5)</f>
        <v>0</v>
      </c>
      <c r="AV56" s="104">
        <f>ROUND(AZ56*L26,2)</f>
        <v>0</v>
      </c>
      <c r="AW56" s="104">
        <f>ROUND(BA56*L27,2)</f>
        <v>0</v>
      </c>
      <c r="AX56" s="104">
        <f>ROUND(BB56*L26,2)</f>
        <v>0</v>
      </c>
      <c r="AY56" s="104">
        <f>ROUND(BC56*L27,2)</f>
        <v>0</v>
      </c>
      <c r="AZ56" s="104">
        <f>ROUND(AZ57,2)</f>
        <v>0</v>
      </c>
      <c r="BA56" s="104">
        <f>ROUND(BA57,2)</f>
        <v>0</v>
      </c>
      <c r="BB56" s="104">
        <f>ROUND(BB57,2)</f>
        <v>0</v>
      </c>
      <c r="BC56" s="104">
        <f>ROUND(BC57,2)</f>
        <v>0</v>
      </c>
      <c r="BD56" s="106">
        <f>ROUND(BD57,2)</f>
        <v>0</v>
      </c>
      <c r="BS56" s="107" t="s">
        <v>84</v>
      </c>
      <c r="BT56" s="107" t="s">
        <v>25</v>
      </c>
      <c r="BU56" s="107" t="s">
        <v>86</v>
      </c>
      <c r="BV56" s="107" t="s">
        <v>87</v>
      </c>
      <c r="BW56" s="107" t="s">
        <v>106</v>
      </c>
      <c r="BX56" s="107" t="s">
        <v>7</v>
      </c>
      <c r="CL56" s="107" t="s">
        <v>92</v>
      </c>
      <c r="CM56" s="107" t="s">
        <v>93</v>
      </c>
    </row>
    <row r="57" spans="1:91" s="6" customFormat="1" ht="22.5" customHeight="1">
      <c r="A57" s="108" t="s">
        <v>94</v>
      </c>
      <c r="B57" s="109"/>
      <c r="C57" s="110"/>
      <c r="D57" s="110"/>
      <c r="E57" s="415" t="s">
        <v>107</v>
      </c>
      <c r="F57" s="415"/>
      <c r="G57" s="415"/>
      <c r="H57" s="415"/>
      <c r="I57" s="415"/>
      <c r="J57" s="110"/>
      <c r="K57" s="415" t="s">
        <v>108</v>
      </c>
      <c r="L57" s="415"/>
      <c r="M57" s="415"/>
      <c r="N57" s="415"/>
      <c r="O57" s="415"/>
      <c r="P57" s="415"/>
      <c r="Q57" s="415"/>
      <c r="R57" s="415"/>
      <c r="S57" s="415"/>
      <c r="T57" s="415"/>
      <c r="U57" s="415"/>
      <c r="V57" s="415"/>
      <c r="W57" s="415"/>
      <c r="X57" s="415"/>
      <c r="Y57" s="415"/>
      <c r="Z57" s="415"/>
      <c r="AA57" s="415"/>
      <c r="AB57" s="415"/>
      <c r="AC57" s="415"/>
      <c r="AD57" s="415"/>
      <c r="AE57" s="415"/>
      <c r="AF57" s="415"/>
      <c r="AG57" s="413">
        <f>'3-1 - SO 102-II.etapa -so...'!J29</f>
        <v>0</v>
      </c>
      <c r="AH57" s="414"/>
      <c r="AI57" s="414"/>
      <c r="AJ57" s="414"/>
      <c r="AK57" s="414"/>
      <c r="AL57" s="414"/>
      <c r="AM57" s="414"/>
      <c r="AN57" s="413">
        <f t="shared" si="0"/>
        <v>0</v>
      </c>
      <c r="AO57" s="414"/>
      <c r="AP57" s="414"/>
      <c r="AQ57" s="111" t="s">
        <v>97</v>
      </c>
      <c r="AR57" s="112"/>
      <c r="AS57" s="113">
        <v>0</v>
      </c>
      <c r="AT57" s="114">
        <f t="shared" si="1"/>
        <v>0</v>
      </c>
      <c r="AU57" s="115">
        <f>'3-1 - SO 102-II.etapa -so...'!P89</f>
        <v>0</v>
      </c>
      <c r="AV57" s="114">
        <f>'3-1 - SO 102-II.etapa -so...'!J32</f>
        <v>0</v>
      </c>
      <c r="AW57" s="114">
        <f>'3-1 - SO 102-II.etapa -so...'!J33</f>
        <v>0</v>
      </c>
      <c r="AX57" s="114">
        <f>'3-1 - SO 102-II.etapa -so...'!J34</f>
        <v>0</v>
      </c>
      <c r="AY57" s="114">
        <f>'3-1 - SO 102-II.etapa -so...'!J35</f>
        <v>0</v>
      </c>
      <c r="AZ57" s="114">
        <f>'3-1 - SO 102-II.etapa -so...'!F32</f>
        <v>0</v>
      </c>
      <c r="BA57" s="114">
        <f>'3-1 - SO 102-II.etapa -so...'!F33</f>
        <v>0</v>
      </c>
      <c r="BB57" s="114">
        <f>'3-1 - SO 102-II.etapa -so...'!F34</f>
        <v>0</v>
      </c>
      <c r="BC57" s="114">
        <f>'3-1 - SO 102-II.etapa -so...'!F35</f>
        <v>0</v>
      </c>
      <c r="BD57" s="116">
        <f>'3-1 - SO 102-II.etapa -so...'!F36</f>
        <v>0</v>
      </c>
      <c r="BT57" s="117" t="s">
        <v>93</v>
      </c>
      <c r="BV57" s="117" t="s">
        <v>87</v>
      </c>
      <c r="BW57" s="117" t="s">
        <v>109</v>
      </c>
      <c r="BX57" s="117" t="s">
        <v>106</v>
      </c>
      <c r="CL57" s="117" t="s">
        <v>50</v>
      </c>
    </row>
    <row r="58" spans="1:91" s="5" customFormat="1" ht="53.25" customHeight="1">
      <c r="B58" s="98"/>
      <c r="C58" s="99"/>
      <c r="D58" s="412" t="s">
        <v>110</v>
      </c>
      <c r="E58" s="412"/>
      <c r="F58" s="412"/>
      <c r="G58" s="412"/>
      <c r="H58" s="412"/>
      <c r="I58" s="100"/>
      <c r="J58" s="412" t="s">
        <v>111</v>
      </c>
      <c r="K58" s="412"/>
      <c r="L58" s="412"/>
      <c r="M58" s="412"/>
      <c r="N58" s="412"/>
      <c r="O58" s="412"/>
      <c r="P58" s="412"/>
      <c r="Q58" s="412"/>
      <c r="R58" s="412"/>
      <c r="S58" s="412"/>
      <c r="T58" s="412"/>
      <c r="U58" s="412"/>
      <c r="V58" s="412"/>
      <c r="W58" s="412"/>
      <c r="X58" s="412"/>
      <c r="Y58" s="412"/>
      <c r="Z58" s="412"/>
      <c r="AA58" s="412"/>
      <c r="AB58" s="412"/>
      <c r="AC58" s="412"/>
      <c r="AD58" s="412"/>
      <c r="AE58" s="412"/>
      <c r="AF58" s="412"/>
      <c r="AG58" s="411">
        <f>ROUND(SUM(AG59:AG60),2)</f>
        <v>0</v>
      </c>
      <c r="AH58" s="410"/>
      <c r="AI58" s="410"/>
      <c r="AJ58" s="410"/>
      <c r="AK58" s="410"/>
      <c r="AL58" s="410"/>
      <c r="AM58" s="410"/>
      <c r="AN58" s="409">
        <f t="shared" si="0"/>
        <v>0</v>
      </c>
      <c r="AO58" s="410"/>
      <c r="AP58" s="410"/>
      <c r="AQ58" s="101" t="s">
        <v>90</v>
      </c>
      <c r="AR58" s="102"/>
      <c r="AS58" s="103">
        <f>ROUND(SUM(AS59:AS60),2)</f>
        <v>0</v>
      </c>
      <c r="AT58" s="104">
        <f t="shared" si="1"/>
        <v>0</v>
      </c>
      <c r="AU58" s="105">
        <f>ROUND(SUM(AU59:AU60),5)</f>
        <v>0</v>
      </c>
      <c r="AV58" s="104">
        <f>ROUND(AZ58*L26,2)</f>
        <v>0</v>
      </c>
      <c r="AW58" s="104">
        <f>ROUND(BA58*L27,2)</f>
        <v>0</v>
      </c>
      <c r="AX58" s="104">
        <f>ROUND(BB58*L26,2)</f>
        <v>0</v>
      </c>
      <c r="AY58" s="104">
        <f>ROUND(BC58*L27,2)</f>
        <v>0</v>
      </c>
      <c r="AZ58" s="104">
        <f>ROUND(SUM(AZ59:AZ60),2)</f>
        <v>0</v>
      </c>
      <c r="BA58" s="104">
        <f>ROUND(SUM(BA59:BA60),2)</f>
        <v>0</v>
      </c>
      <c r="BB58" s="104">
        <f>ROUND(SUM(BB59:BB60),2)</f>
        <v>0</v>
      </c>
      <c r="BC58" s="104">
        <f>ROUND(SUM(BC59:BC60),2)</f>
        <v>0</v>
      </c>
      <c r="BD58" s="106">
        <f>ROUND(SUM(BD59:BD60),2)</f>
        <v>0</v>
      </c>
      <c r="BS58" s="107" t="s">
        <v>84</v>
      </c>
      <c r="BT58" s="107" t="s">
        <v>25</v>
      </c>
      <c r="BU58" s="107" t="s">
        <v>86</v>
      </c>
      <c r="BV58" s="107" t="s">
        <v>87</v>
      </c>
      <c r="BW58" s="107" t="s">
        <v>112</v>
      </c>
      <c r="BX58" s="107" t="s">
        <v>7</v>
      </c>
      <c r="CL58" s="107" t="s">
        <v>50</v>
      </c>
      <c r="CM58" s="107" t="s">
        <v>93</v>
      </c>
    </row>
    <row r="59" spans="1:91" s="6" customFormat="1" ht="48.75" customHeight="1">
      <c r="A59" s="108" t="s">
        <v>94</v>
      </c>
      <c r="B59" s="109"/>
      <c r="C59" s="110"/>
      <c r="D59" s="110"/>
      <c r="E59" s="415" t="s">
        <v>113</v>
      </c>
      <c r="F59" s="415"/>
      <c r="G59" s="415"/>
      <c r="H59" s="415"/>
      <c r="I59" s="415"/>
      <c r="J59" s="110"/>
      <c r="K59" s="415" t="s">
        <v>114</v>
      </c>
      <c r="L59" s="415"/>
      <c r="M59" s="415"/>
      <c r="N59" s="415"/>
      <c r="O59" s="415"/>
      <c r="P59" s="415"/>
      <c r="Q59" s="415"/>
      <c r="R59" s="415"/>
      <c r="S59" s="415"/>
      <c r="T59" s="415"/>
      <c r="U59" s="415"/>
      <c r="V59" s="415"/>
      <c r="W59" s="415"/>
      <c r="X59" s="415"/>
      <c r="Y59" s="415"/>
      <c r="Z59" s="415"/>
      <c r="AA59" s="415"/>
      <c r="AB59" s="415"/>
      <c r="AC59" s="415"/>
      <c r="AD59" s="415"/>
      <c r="AE59" s="415"/>
      <c r="AF59" s="415"/>
      <c r="AG59" s="413">
        <f>'4-1 - SO 01.1 Stoka A 1. ...'!J29</f>
        <v>0</v>
      </c>
      <c r="AH59" s="414"/>
      <c r="AI59" s="414"/>
      <c r="AJ59" s="414"/>
      <c r="AK59" s="414"/>
      <c r="AL59" s="414"/>
      <c r="AM59" s="414"/>
      <c r="AN59" s="413">
        <f t="shared" si="0"/>
        <v>0</v>
      </c>
      <c r="AO59" s="414"/>
      <c r="AP59" s="414"/>
      <c r="AQ59" s="111" t="s">
        <v>97</v>
      </c>
      <c r="AR59" s="112"/>
      <c r="AS59" s="113">
        <v>0</v>
      </c>
      <c r="AT59" s="114">
        <f t="shared" si="1"/>
        <v>0</v>
      </c>
      <c r="AU59" s="115">
        <f>'4-1 - SO 01.1 Stoka A 1. ...'!P90</f>
        <v>0</v>
      </c>
      <c r="AV59" s="114">
        <f>'4-1 - SO 01.1 Stoka A 1. ...'!J32</f>
        <v>0</v>
      </c>
      <c r="AW59" s="114">
        <f>'4-1 - SO 01.1 Stoka A 1. ...'!J33</f>
        <v>0</v>
      </c>
      <c r="AX59" s="114">
        <f>'4-1 - SO 01.1 Stoka A 1. ...'!J34</f>
        <v>0</v>
      </c>
      <c r="AY59" s="114">
        <f>'4-1 - SO 01.1 Stoka A 1. ...'!J35</f>
        <v>0</v>
      </c>
      <c r="AZ59" s="114">
        <f>'4-1 - SO 01.1 Stoka A 1. ...'!F32</f>
        <v>0</v>
      </c>
      <c r="BA59" s="114">
        <f>'4-1 - SO 01.1 Stoka A 1. ...'!F33</f>
        <v>0</v>
      </c>
      <c r="BB59" s="114">
        <f>'4-1 - SO 01.1 Stoka A 1. ...'!F34</f>
        <v>0</v>
      </c>
      <c r="BC59" s="114">
        <f>'4-1 - SO 01.1 Stoka A 1. ...'!F35</f>
        <v>0</v>
      </c>
      <c r="BD59" s="116">
        <f>'4-1 - SO 01.1 Stoka A 1. ...'!F36</f>
        <v>0</v>
      </c>
      <c r="BT59" s="117" t="s">
        <v>93</v>
      </c>
      <c r="BV59" s="117" t="s">
        <v>87</v>
      </c>
      <c r="BW59" s="117" t="s">
        <v>115</v>
      </c>
      <c r="BX59" s="117" t="s">
        <v>112</v>
      </c>
      <c r="CL59" s="117" t="s">
        <v>50</v>
      </c>
    </row>
    <row r="60" spans="1:91" s="6" customFormat="1" ht="48.75" customHeight="1">
      <c r="A60" s="108" t="s">
        <v>94</v>
      </c>
      <c r="B60" s="109"/>
      <c r="C60" s="110"/>
      <c r="D60" s="110"/>
      <c r="E60" s="415" t="s">
        <v>116</v>
      </c>
      <c r="F60" s="415"/>
      <c r="G60" s="415"/>
      <c r="H60" s="415"/>
      <c r="I60" s="415"/>
      <c r="J60" s="110"/>
      <c r="K60" s="415" t="s">
        <v>117</v>
      </c>
      <c r="L60" s="415"/>
      <c r="M60" s="415"/>
      <c r="N60" s="415"/>
      <c r="O60" s="415"/>
      <c r="P60" s="415"/>
      <c r="Q60" s="415"/>
      <c r="R60" s="415"/>
      <c r="S60" s="415"/>
      <c r="T60" s="415"/>
      <c r="U60" s="415"/>
      <c r="V60" s="415"/>
      <c r="W60" s="415"/>
      <c r="X60" s="415"/>
      <c r="Y60" s="415"/>
      <c r="Z60" s="415"/>
      <c r="AA60" s="415"/>
      <c r="AB60" s="415"/>
      <c r="AC60" s="415"/>
      <c r="AD60" s="415"/>
      <c r="AE60" s="415"/>
      <c r="AF60" s="415"/>
      <c r="AG60" s="413">
        <f>'4-2 - SO 05 Mlýnský náhon...'!J29</f>
        <v>0</v>
      </c>
      <c r="AH60" s="414"/>
      <c r="AI60" s="414"/>
      <c r="AJ60" s="414"/>
      <c r="AK60" s="414"/>
      <c r="AL60" s="414"/>
      <c r="AM60" s="414"/>
      <c r="AN60" s="413">
        <f t="shared" si="0"/>
        <v>0</v>
      </c>
      <c r="AO60" s="414"/>
      <c r="AP60" s="414"/>
      <c r="AQ60" s="111" t="s">
        <v>97</v>
      </c>
      <c r="AR60" s="112"/>
      <c r="AS60" s="113">
        <v>0</v>
      </c>
      <c r="AT60" s="114">
        <f t="shared" si="1"/>
        <v>0</v>
      </c>
      <c r="AU60" s="115">
        <f>'4-2 - SO 05 Mlýnský náhon...'!P94</f>
        <v>0</v>
      </c>
      <c r="AV60" s="114">
        <f>'4-2 - SO 05 Mlýnský náhon...'!J32</f>
        <v>0</v>
      </c>
      <c r="AW60" s="114">
        <f>'4-2 - SO 05 Mlýnský náhon...'!J33</f>
        <v>0</v>
      </c>
      <c r="AX60" s="114">
        <f>'4-2 - SO 05 Mlýnský náhon...'!J34</f>
        <v>0</v>
      </c>
      <c r="AY60" s="114">
        <f>'4-2 - SO 05 Mlýnský náhon...'!J35</f>
        <v>0</v>
      </c>
      <c r="AZ60" s="114">
        <f>'4-2 - SO 05 Mlýnský náhon...'!F32</f>
        <v>0</v>
      </c>
      <c r="BA60" s="114">
        <f>'4-2 - SO 05 Mlýnský náhon...'!F33</f>
        <v>0</v>
      </c>
      <c r="BB60" s="114">
        <f>'4-2 - SO 05 Mlýnský náhon...'!F34</f>
        <v>0</v>
      </c>
      <c r="BC60" s="114">
        <f>'4-2 - SO 05 Mlýnský náhon...'!F35</f>
        <v>0</v>
      </c>
      <c r="BD60" s="116">
        <f>'4-2 - SO 05 Mlýnský náhon...'!F36</f>
        <v>0</v>
      </c>
      <c r="BT60" s="117" t="s">
        <v>93</v>
      </c>
      <c r="BV60" s="117" t="s">
        <v>87</v>
      </c>
      <c r="BW60" s="117" t="s">
        <v>118</v>
      </c>
      <c r="BX60" s="117" t="s">
        <v>112</v>
      </c>
      <c r="CL60" s="117" t="s">
        <v>50</v>
      </c>
    </row>
    <row r="61" spans="1:91" s="5" customFormat="1" ht="22.5" customHeight="1">
      <c r="B61" s="98"/>
      <c r="C61" s="99"/>
      <c r="D61" s="412" t="s">
        <v>119</v>
      </c>
      <c r="E61" s="412"/>
      <c r="F61" s="412"/>
      <c r="G61" s="412"/>
      <c r="H61" s="412"/>
      <c r="I61" s="100"/>
      <c r="J61" s="412" t="s">
        <v>120</v>
      </c>
      <c r="K61" s="412"/>
      <c r="L61" s="412"/>
      <c r="M61" s="412"/>
      <c r="N61" s="412"/>
      <c r="O61" s="412"/>
      <c r="P61" s="412"/>
      <c r="Q61" s="412"/>
      <c r="R61" s="412"/>
      <c r="S61" s="412"/>
      <c r="T61" s="412"/>
      <c r="U61" s="412"/>
      <c r="V61" s="412"/>
      <c r="W61" s="412"/>
      <c r="X61" s="412"/>
      <c r="Y61" s="412"/>
      <c r="Z61" s="412"/>
      <c r="AA61" s="412"/>
      <c r="AB61" s="412"/>
      <c r="AC61" s="412"/>
      <c r="AD61" s="412"/>
      <c r="AE61" s="412"/>
      <c r="AF61" s="412"/>
      <c r="AG61" s="411">
        <f>ROUND(AG62,2)</f>
        <v>0</v>
      </c>
      <c r="AH61" s="410"/>
      <c r="AI61" s="410"/>
      <c r="AJ61" s="410"/>
      <c r="AK61" s="410"/>
      <c r="AL61" s="410"/>
      <c r="AM61" s="410"/>
      <c r="AN61" s="409">
        <f t="shared" si="0"/>
        <v>0</v>
      </c>
      <c r="AO61" s="410"/>
      <c r="AP61" s="410"/>
      <c r="AQ61" s="101" t="s">
        <v>90</v>
      </c>
      <c r="AR61" s="102"/>
      <c r="AS61" s="103">
        <f>ROUND(AS62,2)</f>
        <v>0</v>
      </c>
      <c r="AT61" s="104">
        <f t="shared" si="1"/>
        <v>0</v>
      </c>
      <c r="AU61" s="105">
        <f>ROUND(AU62,5)</f>
        <v>0</v>
      </c>
      <c r="AV61" s="104">
        <f>ROUND(AZ61*L26,2)</f>
        <v>0</v>
      </c>
      <c r="AW61" s="104">
        <f>ROUND(BA61*L27,2)</f>
        <v>0</v>
      </c>
      <c r="AX61" s="104">
        <f>ROUND(BB61*L26,2)</f>
        <v>0</v>
      </c>
      <c r="AY61" s="104">
        <f>ROUND(BC61*L27,2)</f>
        <v>0</v>
      </c>
      <c r="AZ61" s="104">
        <f>ROUND(AZ62,2)</f>
        <v>0</v>
      </c>
      <c r="BA61" s="104">
        <f>ROUND(BA62,2)</f>
        <v>0</v>
      </c>
      <c r="BB61" s="104">
        <f>ROUND(BB62,2)</f>
        <v>0</v>
      </c>
      <c r="BC61" s="104">
        <f>ROUND(BC62,2)</f>
        <v>0</v>
      </c>
      <c r="BD61" s="106">
        <f>ROUND(BD62,2)</f>
        <v>0</v>
      </c>
      <c r="BS61" s="107" t="s">
        <v>84</v>
      </c>
      <c r="BT61" s="107" t="s">
        <v>25</v>
      </c>
      <c r="BU61" s="107" t="s">
        <v>86</v>
      </c>
      <c r="BV61" s="107" t="s">
        <v>87</v>
      </c>
      <c r="BW61" s="107" t="s">
        <v>121</v>
      </c>
      <c r="BX61" s="107" t="s">
        <v>7</v>
      </c>
      <c r="CL61" s="107" t="s">
        <v>22</v>
      </c>
      <c r="CM61" s="107" t="s">
        <v>93</v>
      </c>
    </row>
    <row r="62" spans="1:91" s="6" customFormat="1" ht="22.5" customHeight="1">
      <c r="A62" s="108" t="s">
        <v>94</v>
      </c>
      <c r="B62" s="109"/>
      <c r="C62" s="110"/>
      <c r="D62" s="110"/>
      <c r="E62" s="415" t="s">
        <v>122</v>
      </c>
      <c r="F62" s="415"/>
      <c r="G62" s="415"/>
      <c r="H62" s="415"/>
      <c r="I62" s="415"/>
      <c r="J62" s="110"/>
      <c r="K62" s="415" t="s">
        <v>120</v>
      </c>
      <c r="L62" s="415"/>
      <c r="M62" s="415"/>
      <c r="N62" s="415"/>
      <c r="O62" s="415"/>
      <c r="P62" s="415"/>
      <c r="Q62" s="415"/>
      <c r="R62" s="415"/>
      <c r="S62" s="415"/>
      <c r="T62" s="415"/>
      <c r="U62" s="415"/>
      <c r="V62" s="415"/>
      <c r="W62" s="415"/>
      <c r="X62" s="415"/>
      <c r="Y62" s="415"/>
      <c r="Z62" s="415"/>
      <c r="AA62" s="415"/>
      <c r="AB62" s="415"/>
      <c r="AC62" s="415"/>
      <c r="AD62" s="415"/>
      <c r="AE62" s="415"/>
      <c r="AF62" s="415"/>
      <c r="AG62" s="413">
        <f>'5-1 - Vedlejší rozpočtové...'!J29</f>
        <v>0</v>
      </c>
      <c r="AH62" s="414"/>
      <c r="AI62" s="414"/>
      <c r="AJ62" s="414"/>
      <c r="AK62" s="414"/>
      <c r="AL62" s="414"/>
      <c r="AM62" s="414"/>
      <c r="AN62" s="413">
        <f t="shared" si="0"/>
        <v>0</v>
      </c>
      <c r="AO62" s="414"/>
      <c r="AP62" s="414"/>
      <c r="AQ62" s="111" t="s">
        <v>97</v>
      </c>
      <c r="AR62" s="112"/>
      <c r="AS62" s="118">
        <v>0</v>
      </c>
      <c r="AT62" s="119">
        <f t="shared" si="1"/>
        <v>0</v>
      </c>
      <c r="AU62" s="120">
        <f>'5-1 - Vedlejší rozpočtové...'!P86</f>
        <v>0</v>
      </c>
      <c r="AV62" s="119">
        <f>'5-1 - Vedlejší rozpočtové...'!J32</f>
        <v>0</v>
      </c>
      <c r="AW62" s="119">
        <f>'5-1 - Vedlejší rozpočtové...'!J33</f>
        <v>0</v>
      </c>
      <c r="AX62" s="119">
        <f>'5-1 - Vedlejší rozpočtové...'!J34</f>
        <v>0</v>
      </c>
      <c r="AY62" s="119">
        <f>'5-1 - Vedlejší rozpočtové...'!J35</f>
        <v>0</v>
      </c>
      <c r="AZ62" s="119">
        <f>'5-1 - Vedlejší rozpočtové...'!F32</f>
        <v>0</v>
      </c>
      <c r="BA62" s="119">
        <f>'5-1 - Vedlejší rozpočtové...'!F33</f>
        <v>0</v>
      </c>
      <c r="BB62" s="119">
        <f>'5-1 - Vedlejší rozpočtové...'!F34</f>
        <v>0</v>
      </c>
      <c r="BC62" s="119">
        <f>'5-1 - Vedlejší rozpočtové...'!F35</f>
        <v>0</v>
      </c>
      <c r="BD62" s="121">
        <f>'5-1 - Vedlejší rozpočtové...'!F36</f>
        <v>0</v>
      </c>
      <c r="BT62" s="117" t="s">
        <v>93</v>
      </c>
      <c r="BV62" s="117" t="s">
        <v>87</v>
      </c>
      <c r="BW62" s="117" t="s">
        <v>123</v>
      </c>
      <c r="BX62" s="117" t="s">
        <v>121</v>
      </c>
      <c r="CL62" s="117" t="s">
        <v>50</v>
      </c>
    </row>
    <row r="63" spans="1:91" s="1" customFormat="1" ht="30" customHeight="1">
      <c r="B63" s="43"/>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c r="AO63" s="65"/>
      <c r="AP63" s="65"/>
      <c r="AQ63" s="65"/>
      <c r="AR63" s="63"/>
    </row>
    <row r="64" spans="1:91" s="1" customFormat="1" ht="6.95" customHeight="1">
      <c r="B64" s="58"/>
      <c r="C64" s="59"/>
      <c r="D64" s="59"/>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9"/>
      <c r="AI64" s="59"/>
      <c r="AJ64" s="59"/>
      <c r="AK64" s="59"/>
      <c r="AL64" s="59"/>
      <c r="AM64" s="59"/>
      <c r="AN64" s="59"/>
      <c r="AO64" s="59"/>
      <c r="AP64" s="59"/>
      <c r="AQ64" s="59"/>
      <c r="AR64" s="63"/>
    </row>
  </sheetData>
  <sheetProtection password="CC35" sheet="1" objects="1" scenarios="1" formatCells="0" formatColumns="0" formatRows="0" sort="0" autoFilter="0"/>
  <mergeCells count="81">
    <mergeCell ref="AR2:BE2"/>
    <mergeCell ref="AN62:AP62"/>
    <mergeCell ref="AG62:AM62"/>
    <mergeCell ref="E62:I62"/>
    <mergeCell ref="K62:AF62"/>
    <mergeCell ref="AG51:AM51"/>
    <mergeCell ref="AN51:AP51"/>
    <mergeCell ref="AN60:AP60"/>
    <mergeCell ref="AG60:AM60"/>
    <mergeCell ref="E60:I60"/>
    <mergeCell ref="K60:AF60"/>
    <mergeCell ref="AN61:AP61"/>
    <mergeCell ref="AG61:AM61"/>
    <mergeCell ref="D61:H61"/>
    <mergeCell ref="J61:AF61"/>
    <mergeCell ref="AN58:AP58"/>
    <mergeCell ref="AG58:AM58"/>
    <mergeCell ref="D58:H58"/>
    <mergeCell ref="J58:AF58"/>
    <mergeCell ref="AN59:AP59"/>
    <mergeCell ref="AG59:AM59"/>
    <mergeCell ref="E59:I59"/>
    <mergeCell ref="K59:AF59"/>
    <mergeCell ref="AN56:AP56"/>
    <mergeCell ref="AG56:AM56"/>
    <mergeCell ref="D56:H56"/>
    <mergeCell ref="J56:AF56"/>
    <mergeCell ref="AN57:AP57"/>
    <mergeCell ref="AG57:AM57"/>
    <mergeCell ref="E57:I57"/>
    <mergeCell ref="K57:AF57"/>
    <mergeCell ref="AN54:AP54"/>
    <mergeCell ref="AG54:AM54"/>
    <mergeCell ref="D54:H54"/>
    <mergeCell ref="J54:AF54"/>
    <mergeCell ref="AN55:AP55"/>
    <mergeCell ref="AG55:AM55"/>
    <mergeCell ref="E55:I55"/>
    <mergeCell ref="K55:AF55"/>
    <mergeCell ref="AN52:AP52"/>
    <mergeCell ref="AG52:AM52"/>
    <mergeCell ref="D52:H52"/>
    <mergeCell ref="J52:AF52"/>
    <mergeCell ref="AN53:AP53"/>
    <mergeCell ref="AG53:AM53"/>
    <mergeCell ref="E53:I53"/>
    <mergeCell ref="K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3" location="'1-1 - SO 101 - I.etapa -s...'!C2" display="/"/>
    <hyperlink ref="A55" location="'2-1 - SO 101 -II.etapa-so...'!C2" display="/"/>
    <hyperlink ref="A57" location="'3-1 - SO 102-II.etapa -so...'!C2" display="/"/>
    <hyperlink ref="A59" location="'4-1 - SO 01.1 Stoka A 1. ...'!C2" display="/"/>
    <hyperlink ref="A60" location="'4-2 - SO 05 Mlýnský náhon...'!C2" display="/"/>
    <hyperlink ref="A62" location="'5-1 - Vedlejší rozpočtové...'!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05"/>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124</v>
      </c>
      <c r="G1" s="426" t="s">
        <v>125</v>
      </c>
      <c r="H1" s="426"/>
      <c r="I1" s="126"/>
      <c r="J1" s="125" t="s">
        <v>126</v>
      </c>
      <c r="K1" s="124" t="s">
        <v>127</v>
      </c>
      <c r="L1" s="125" t="s">
        <v>128</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8"/>
      <c r="M2" s="418"/>
      <c r="N2" s="418"/>
      <c r="O2" s="418"/>
      <c r="P2" s="418"/>
      <c r="Q2" s="418"/>
      <c r="R2" s="418"/>
      <c r="S2" s="418"/>
      <c r="T2" s="418"/>
      <c r="U2" s="418"/>
      <c r="V2" s="418"/>
      <c r="AT2" s="25" t="s">
        <v>98</v>
      </c>
    </row>
    <row r="3" spans="1:70" ht="6.95" customHeight="1">
      <c r="B3" s="26"/>
      <c r="C3" s="27"/>
      <c r="D3" s="27"/>
      <c r="E3" s="27"/>
      <c r="F3" s="27"/>
      <c r="G3" s="27"/>
      <c r="H3" s="27"/>
      <c r="I3" s="127"/>
      <c r="J3" s="27"/>
      <c r="K3" s="28"/>
      <c r="AT3" s="25" t="s">
        <v>93</v>
      </c>
    </row>
    <row r="4" spans="1:70" ht="36.950000000000003" customHeight="1">
      <c r="B4" s="29"/>
      <c r="C4" s="30"/>
      <c r="D4" s="31" t="s">
        <v>129</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9" t="str">
        <f>'Rekapitulace stavby'!K6</f>
        <v>III/44436 Bělkovice-Lašťany, průtah - I+II.etapa- Olomoucký kraj</v>
      </c>
      <c r="F7" s="420"/>
      <c r="G7" s="420"/>
      <c r="H7" s="420"/>
      <c r="I7" s="128"/>
      <c r="J7" s="30"/>
      <c r="K7" s="32"/>
    </row>
    <row r="8" spans="1:70">
      <c r="B8" s="29"/>
      <c r="C8" s="30"/>
      <c r="D8" s="38" t="s">
        <v>130</v>
      </c>
      <c r="E8" s="30"/>
      <c r="F8" s="30"/>
      <c r="G8" s="30"/>
      <c r="H8" s="30"/>
      <c r="I8" s="128"/>
      <c r="J8" s="30"/>
      <c r="K8" s="32"/>
    </row>
    <row r="9" spans="1:70" s="1" customFormat="1" ht="22.5" customHeight="1">
      <c r="B9" s="43"/>
      <c r="C9" s="44"/>
      <c r="D9" s="44"/>
      <c r="E9" s="419" t="s">
        <v>131</v>
      </c>
      <c r="F9" s="421"/>
      <c r="G9" s="421"/>
      <c r="H9" s="421"/>
      <c r="I9" s="129"/>
      <c r="J9" s="44"/>
      <c r="K9" s="47"/>
    </row>
    <row r="10" spans="1:70" s="1" customFormat="1">
      <c r="B10" s="43"/>
      <c r="C10" s="44"/>
      <c r="D10" s="38" t="s">
        <v>132</v>
      </c>
      <c r="E10" s="44"/>
      <c r="F10" s="44"/>
      <c r="G10" s="44"/>
      <c r="H10" s="44"/>
      <c r="I10" s="129"/>
      <c r="J10" s="44"/>
      <c r="K10" s="47"/>
    </row>
    <row r="11" spans="1:70" s="1" customFormat="1" ht="36.950000000000003" customHeight="1">
      <c r="B11" s="43"/>
      <c r="C11" s="44"/>
      <c r="D11" s="44"/>
      <c r="E11" s="422" t="s">
        <v>133</v>
      </c>
      <c r="F11" s="421"/>
      <c r="G11" s="421"/>
      <c r="H11" s="421"/>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50</v>
      </c>
      <c r="G13" s="44"/>
      <c r="H13" s="44"/>
      <c r="I13" s="130" t="s">
        <v>23</v>
      </c>
      <c r="J13" s="36" t="s">
        <v>50</v>
      </c>
      <c r="K13" s="47"/>
    </row>
    <row r="14" spans="1:70" s="1" customFormat="1" ht="14.45" customHeight="1">
      <c r="B14" s="43"/>
      <c r="C14" s="44"/>
      <c r="D14" s="38" t="s">
        <v>26</v>
      </c>
      <c r="E14" s="44"/>
      <c r="F14" s="36" t="s">
        <v>27</v>
      </c>
      <c r="G14" s="44"/>
      <c r="H14" s="44"/>
      <c r="I14" s="130" t="s">
        <v>28</v>
      </c>
      <c r="J14" s="131" t="str">
        <f>'Rekapitulace stavby'!AN8</f>
        <v>21.12.2016</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38</v>
      </c>
      <c r="K16" s="47"/>
    </row>
    <row r="17" spans="2:11" s="1" customFormat="1" ht="18" customHeight="1">
      <c r="B17" s="43"/>
      <c r="C17" s="44"/>
      <c r="D17" s="44"/>
      <c r="E17" s="36" t="s">
        <v>39</v>
      </c>
      <c r="F17" s="44"/>
      <c r="G17" s="44"/>
      <c r="H17" s="44"/>
      <c r="I17" s="130" t="s">
        <v>40</v>
      </c>
      <c r="J17" s="36" t="s">
        <v>41</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45</v>
      </c>
      <c r="K22" s="47"/>
    </row>
    <row r="23" spans="2:11" s="1" customFormat="1" ht="18" customHeight="1">
      <c r="B23" s="43"/>
      <c r="C23" s="44"/>
      <c r="D23" s="44"/>
      <c r="E23" s="36" t="s">
        <v>46</v>
      </c>
      <c r="F23" s="44"/>
      <c r="G23" s="44"/>
      <c r="H23" s="44"/>
      <c r="I23" s="130" t="s">
        <v>40</v>
      </c>
      <c r="J23" s="36" t="s">
        <v>47</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49</v>
      </c>
      <c r="E25" s="44"/>
      <c r="F25" s="44"/>
      <c r="G25" s="44"/>
      <c r="H25" s="44"/>
      <c r="I25" s="129"/>
      <c r="J25" s="44"/>
      <c r="K25" s="47"/>
    </row>
    <row r="26" spans="2:11" s="7" customFormat="1" ht="22.5" customHeight="1">
      <c r="B26" s="132"/>
      <c r="C26" s="133"/>
      <c r="D26" s="133"/>
      <c r="E26" s="384" t="s">
        <v>50</v>
      </c>
      <c r="F26" s="384"/>
      <c r="G26" s="384"/>
      <c r="H26" s="384"/>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51</v>
      </c>
      <c r="E29" s="44"/>
      <c r="F29" s="44"/>
      <c r="G29" s="44"/>
      <c r="H29" s="44"/>
      <c r="I29" s="129"/>
      <c r="J29" s="139">
        <f>ROUND(J93,2)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53</v>
      </c>
      <c r="G31" s="44"/>
      <c r="H31" s="44"/>
      <c r="I31" s="140" t="s">
        <v>52</v>
      </c>
      <c r="J31" s="48" t="s">
        <v>54</v>
      </c>
      <c r="K31" s="47"/>
    </row>
    <row r="32" spans="2:11" s="1" customFormat="1" ht="14.45" customHeight="1">
      <c r="B32" s="43"/>
      <c r="C32" s="44"/>
      <c r="D32" s="51" t="s">
        <v>55</v>
      </c>
      <c r="E32" s="51" t="s">
        <v>56</v>
      </c>
      <c r="F32" s="141">
        <f>ROUND(SUM(BE93:BE804), 2)</f>
        <v>0</v>
      </c>
      <c r="G32" s="44"/>
      <c r="H32" s="44"/>
      <c r="I32" s="142">
        <v>0.21</v>
      </c>
      <c r="J32" s="141">
        <f>ROUND(ROUND((SUM(BE93:BE804)), 2)*I32, 2)</f>
        <v>0</v>
      </c>
      <c r="K32" s="47"/>
    </row>
    <row r="33" spans="2:11" s="1" customFormat="1" ht="14.45" customHeight="1">
      <c r="B33" s="43"/>
      <c r="C33" s="44"/>
      <c r="D33" s="44"/>
      <c r="E33" s="51" t="s">
        <v>57</v>
      </c>
      <c r="F33" s="141">
        <f>ROUND(SUM(BF93:BF804), 2)</f>
        <v>0</v>
      </c>
      <c r="G33" s="44"/>
      <c r="H33" s="44"/>
      <c r="I33" s="142">
        <v>0.15</v>
      </c>
      <c r="J33" s="141">
        <f>ROUND(ROUND((SUM(BF93:BF804)), 2)*I33, 2)</f>
        <v>0</v>
      </c>
      <c r="K33" s="47"/>
    </row>
    <row r="34" spans="2:11" s="1" customFormat="1" ht="14.45" hidden="1" customHeight="1">
      <c r="B34" s="43"/>
      <c r="C34" s="44"/>
      <c r="D34" s="44"/>
      <c r="E34" s="51" t="s">
        <v>58</v>
      </c>
      <c r="F34" s="141">
        <f>ROUND(SUM(BG93:BG804), 2)</f>
        <v>0</v>
      </c>
      <c r="G34" s="44"/>
      <c r="H34" s="44"/>
      <c r="I34" s="142">
        <v>0.21</v>
      </c>
      <c r="J34" s="141">
        <v>0</v>
      </c>
      <c r="K34" s="47"/>
    </row>
    <row r="35" spans="2:11" s="1" customFormat="1" ht="14.45" hidden="1" customHeight="1">
      <c r="B35" s="43"/>
      <c r="C35" s="44"/>
      <c r="D35" s="44"/>
      <c r="E35" s="51" t="s">
        <v>59</v>
      </c>
      <c r="F35" s="141">
        <f>ROUND(SUM(BH93:BH804), 2)</f>
        <v>0</v>
      </c>
      <c r="G35" s="44"/>
      <c r="H35" s="44"/>
      <c r="I35" s="142">
        <v>0.15</v>
      </c>
      <c r="J35" s="141">
        <v>0</v>
      </c>
      <c r="K35" s="47"/>
    </row>
    <row r="36" spans="2:11" s="1" customFormat="1" ht="14.45" hidden="1" customHeight="1">
      <c r="B36" s="43"/>
      <c r="C36" s="44"/>
      <c r="D36" s="44"/>
      <c r="E36" s="51" t="s">
        <v>60</v>
      </c>
      <c r="F36" s="141">
        <f>ROUND(SUM(BI93:BI804),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61</v>
      </c>
      <c r="E38" s="81"/>
      <c r="F38" s="81"/>
      <c r="G38" s="145" t="s">
        <v>62</v>
      </c>
      <c r="H38" s="146" t="s">
        <v>63</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134</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19" t="str">
        <f>E7</f>
        <v>III/44436 Bělkovice-Lašťany, průtah - I+II.etapa- Olomoucký kraj</v>
      </c>
      <c r="F47" s="420"/>
      <c r="G47" s="420"/>
      <c r="H47" s="420"/>
      <c r="I47" s="129"/>
      <c r="J47" s="44"/>
      <c r="K47" s="47"/>
    </row>
    <row r="48" spans="2:11">
      <c r="B48" s="29"/>
      <c r="C48" s="38" t="s">
        <v>130</v>
      </c>
      <c r="D48" s="30"/>
      <c r="E48" s="30"/>
      <c r="F48" s="30"/>
      <c r="G48" s="30"/>
      <c r="H48" s="30"/>
      <c r="I48" s="128"/>
      <c r="J48" s="30"/>
      <c r="K48" s="32"/>
    </row>
    <row r="49" spans="2:47" s="1" customFormat="1" ht="22.5" customHeight="1">
      <c r="B49" s="43"/>
      <c r="C49" s="44"/>
      <c r="D49" s="44"/>
      <c r="E49" s="419" t="s">
        <v>131</v>
      </c>
      <c r="F49" s="421"/>
      <c r="G49" s="421"/>
      <c r="H49" s="421"/>
      <c r="I49" s="129"/>
      <c r="J49" s="44"/>
      <c r="K49" s="47"/>
    </row>
    <row r="50" spans="2:47" s="1" customFormat="1" ht="14.45" customHeight="1">
      <c r="B50" s="43"/>
      <c r="C50" s="38" t="s">
        <v>132</v>
      </c>
      <c r="D50" s="44"/>
      <c r="E50" s="44"/>
      <c r="F50" s="44"/>
      <c r="G50" s="44"/>
      <c r="H50" s="44"/>
      <c r="I50" s="129"/>
      <c r="J50" s="44"/>
      <c r="K50" s="47"/>
    </row>
    <row r="51" spans="2:47" s="1" customFormat="1" ht="23.25" customHeight="1">
      <c r="B51" s="43"/>
      <c r="C51" s="44"/>
      <c r="D51" s="44"/>
      <c r="E51" s="422" t="str">
        <f>E11</f>
        <v>1-1 - SO 101 - I.etapa -soupis prací</v>
      </c>
      <c r="F51" s="421"/>
      <c r="G51" s="421"/>
      <c r="H51" s="421"/>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 xml:space="preserve"> Bělkovice-Lašťany</v>
      </c>
      <c r="G53" s="44"/>
      <c r="H53" s="44"/>
      <c r="I53" s="130" t="s">
        <v>28</v>
      </c>
      <c r="J53" s="131" t="str">
        <f>IF(J14="","",J14)</f>
        <v>21.12.2016</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Olomoucký kraj</v>
      </c>
      <c r="G55" s="44"/>
      <c r="H55" s="44"/>
      <c r="I55" s="130" t="s">
        <v>44</v>
      </c>
      <c r="J55" s="36" t="str">
        <f>E23</f>
        <v>Ing. Petr Doležel</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135</v>
      </c>
      <c r="D58" s="143"/>
      <c r="E58" s="143"/>
      <c r="F58" s="143"/>
      <c r="G58" s="143"/>
      <c r="H58" s="143"/>
      <c r="I58" s="156"/>
      <c r="J58" s="157" t="s">
        <v>136</v>
      </c>
      <c r="K58" s="158"/>
    </row>
    <row r="59" spans="2:47" s="1" customFormat="1" ht="10.35" customHeight="1">
      <c r="B59" s="43"/>
      <c r="C59" s="44"/>
      <c r="D59" s="44"/>
      <c r="E59" s="44"/>
      <c r="F59" s="44"/>
      <c r="G59" s="44"/>
      <c r="H59" s="44"/>
      <c r="I59" s="129"/>
      <c r="J59" s="44"/>
      <c r="K59" s="47"/>
    </row>
    <row r="60" spans="2:47" s="1" customFormat="1" ht="29.25" customHeight="1">
      <c r="B60" s="43"/>
      <c r="C60" s="159" t="s">
        <v>137</v>
      </c>
      <c r="D60" s="44"/>
      <c r="E60" s="44"/>
      <c r="F60" s="44"/>
      <c r="G60" s="44"/>
      <c r="H60" s="44"/>
      <c r="I60" s="129"/>
      <c r="J60" s="139">
        <f>J93</f>
        <v>0</v>
      </c>
      <c r="K60" s="47"/>
      <c r="AU60" s="25" t="s">
        <v>138</v>
      </c>
    </row>
    <row r="61" spans="2:47" s="8" customFormat="1" ht="24.95" customHeight="1">
      <c r="B61" s="160"/>
      <c r="C61" s="161"/>
      <c r="D61" s="162" t="s">
        <v>139</v>
      </c>
      <c r="E61" s="163"/>
      <c r="F61" s="163"/>
      <c r="G61" s="163"/>
      <c r="H61" s="163"/>
      <c r="I61" s="164"/>
      <c r="J61" s="165">
        <f>J94</f>
        <v>0</v>
      </c>
      <c r="K61" s="166"/>
    </row>
    <row r="62" spans="2:47" s="9" customFormat="1" ht="19.899999999999999" customHeight="1">
      <c r="B62" s="167"/>
      <c r="C62" s="168"/>
      <c r="D62" s="169" t="s">
        <v>140</v>
      </c>
      <c r="E62" s="170"/>
      <c r="F62" s="170"/>
      <c r="G62" s="170"/>
      <c r="H62" s="170"/>
      <c r="I62" s="171"/>
      <c r="J62" s="172">
        <f>J95</f>
        <v>0</v>
      </c>
      <c r="K62" s="173"/>
    </row>
    <row r="63" spans="2:47" s="9" customFormat="1" ht="19.899999999999999" customHeight="1">
      <c r="B63" s="167"/>
      <c r="C63" s="168"/>
      <c r="D63" s="169" t="s">
        <v>141</v>
      </c>
      <c r="E63" s="170"/>
      <c r="F63" s="170"/>
      <c r="G63" s="170"/>
      <c r="H63" s="170"/>
      <c r="I63" s="171"/>
      <c r="J63" s="172">
        <f>J264</f>
        <v>0</v>
      </c>
      <c r="K63" s="173"/>
    </row>
    <row r="64" spans="2:47" s="9" customFormat="1" ht="14.85" customHeight="1">
      <c r="B64" s="167"/>
      <c r="C64" s="168"/>
      <c r="D64" s="169" t="s">
        <v>142</v>
      </c>
      <c r="E64" s="170"/>
      <c r="F64" s="170"/>
      <c r="G64" s="170"/>
      <c r="H64" s="170"/>
      <c r="I64" s="171"/>
      <c r="J64" s="172">
        <f>J265</f>
        <v>0</v>
      </c>
      <c r="K64" s="173"/>
    </row>
    <row r="65" spans="2:12" s="9" customFormat="1" ht="14.85" customHeight="1">
      <c r="B65" s="167"/>
      <c r="C65" s="168"/>
      <c r="D65" s="169" t="s">
        <v>143</v>
      </c>
      <c r="E65" s="170"/>
      <c r="F65" s="170"/>
      <c r="G65" s="170"/>
      <c r="H65" s="170"/>
      <c r="I65" s="171"/>
      <c r="J65" s="172">
        <f>J325</f>
        <v>0</v>
      </c>
      <c r="K65" s="173"/>
    </row>
    <row r="66" spans="2:12" s="9" customFormat="1" ht="19.899999999999999" customHeight="1">
      <c r="B66" s="167"/>
      <c r="C66" s="168"/>
      <c r="D66" s="169" t="s">
        <v>144</v>
      </c>
      <c r="E66" s="170"/>
      <c r="F66" s="170"/>
      <c r="G66" s="170"/>
      <c r="H66" s="170"/>
      <c r="I66" s="171"/>
      <c r="J66" s="172">
        <f>J342</f>
        <v>0</v>
      </c>
      <c r="K66" s="173"/>
    </row>
    <row r="67" spans="2:12" s="9" customFormat="1" ht="14.85" customHeight="1">
      <c r="B67" s="167"/>
      <c r="C67" s="168"/>
      <c r="D67" s="169" t="s">
        <v>145</v>
      </c>
      <c r="E67" s="170"/>
      <c r="F67" s="170"/>
      <c r="G67" s="170"/>
      <c r="H67" s="170"/>
      <c r="I67" s="171"/>
      <c r="J67" s="172">
        <f>J343</f>
        <v>0</v>
      </c>
      <c r="K67" s="173"/>
    </row>
    <row r="68" spans="2:12" s="9" customFormat="1" ht="14.85" customHeight="1">
      <c r="B68" s="167"/>
      <c r="C68" s="168"/>
      <c r="D68" s="169" t="s">
        <v>146</v>
      </c>
      <c r="E68" s="170"/>
      <c r="F68" s="170"/>
      <c r="G68" s="170"/>
      <c r="H68" s="170"/>
      <c r="I68" s="171"/>
      <c r="J68" s="172">
        <f>J407</f>
        <v>0</v>
      </c>
      <c r="K68" s="173"/>
    </row>
    <row r="69" spans="2:12" s="9" customFormat="1" ht="19.899999999999999" customHeight="1">
      <c r="B69" s="167"/>
      <c r="C69" s="168"/>
      <c r="D69" s="169" t="s">
        <v>147</v>
      </c>
      <c r="E69" s="170"/>
      <c r="F69" s="170"/>
      <c r="G69" s="170"/>
      <c r="H69" s="170"/>
      <c r="I69" s="171"/>
      <c r="J69" s="172">
        <f>J472</f>
        <v>0</v>
      </c>
      <c r="K69" s="173"/>
    </row>
    <row r="70" spans="2:12" s="9" customFormat="1" ht="19.899999999999999" customHeight="1">
      <c r="B70" s="167"/>
      <c r="C70" s="168"/>
      <c r="D70" s="169" t="s">
        <v>148</v>
      </c>
      <c r="E70" s="170"/>
      <c r="F70" s="170"/>
      <c r="G70" s="170"/>
      <c r="H70" s="170"/>
      <c r="I70" s="171"/>
      <c r="J70" s="172">
        <f>J542</f>
        <v>0</v>
      </c>
      <c r="K70" s="173"/>
    </row>
    <row r="71" spans="2:12" s="8" customFormat="1" ht="24.95" customHeight="1">
      <c r="B71" s="160"/>
      <c r="C71" s="161"/>
      <c r="D71" s="162" t="s">
        <v>149</v>
      </c>
      <c r="E71" s="163"/>
      <c r="F71" s="163"/>
      <c r="G71" s="163"/>
      <c r="H71" s="163"/>
      <c r="I71" s="164"/>
      <c r="J71" s="165">
        <f>J756</f>
        <v>0</v>
      </c>
      <c r="K71" s="166"/>
    </row>
    <row r="72" spans="2:12" s="1" customFormat="1" ht="21.75" customHeight="1">
      <c r="B72" s="43"/>
      <c r="C72" s="44"/>
      <c r="D72" s="44"/>
      <c r="E72" s="44"/>
      <c r="F72" s="44"/>
      <c r="G72" s="44"/>
      <c r="H72" s="44"/>
      <c r="I72" s="129"/>
      <c r="J72" s="44"/>
      <c r="K72" s="47"/>
    </row>
    <row r="73" spans="2:12" s="1" customFormat="1" ht="6.95" customHeight="1">
      <c r="B73" s="58"/>
      <c r="C73" s="59"/>
      <c r="D73" s="59"/>
      <c r="E73" s="59"/>
      <c r="F73" s="59"/>
      <c r="G73" s="59"/>
      <c r="H73" s="59"/>
      <c r="I73" s="150"/>
      <c r="J73" s="59"/>
      <c r="K73" s="60"/>
    </row>
    <row r="77" spans="2:12" s="1" customFormat="1" ht="6.95" customHeight="1">
      <c r="B77" s="61"/>
      <c r="C77" s="62"/>
      <c r="D77" s="62"/>
      <c r="E77" s="62"/>
      <c r="F77" s="62"/>
      <c r="G77" s="62"/>
      <c r="H77" s="62"/>
      <c r="I77" s="153"/>
      <c r="J77" s="62"/>
      <c r="K77" s="62"/>
      <c r="L77" s="63"/>
    </row>
    <row r="78" spans="2:12" s="1" customFormat="1" ht="36.950000000000003" customHeight="1">
      <c r="B78" s="43"/>
      <c r="C78" s="64" t="s">
        <v>150</v>
      </c>
      <c r="D78" s="65"/>
      <c r="E78" s="65"/>
      <c r="F78" s="65"/>
      <c r="G78" s="65"/>
      <c r="H78" s="65"/>
      <c r="I78" s="174"/>
      <c r="J78" s="65"/>
      <c r="K78" s="65"/>
      <c r="L78" s="63"/>
    </row>
    <row r="79" spans="2:12" s="1" customFormat="1" ht="6.95" customHeight="1">
      <c r="B79" s="43"/>
      <c r="C79" s="65"/>
      <c r="D79" s="65"/>
      <c r="E79" s="65"/>
      <c r="F79" s="65"/>
      <c r="G79" s="65"/>
      <c r="H79" s="65"/>
      <c r="I79" s="174"/>
      <c r="J79" s="65"/>
      <c r="K79" s="65"/>
      <c r="L79" s="63"/>
    </row>
    <row r="80" spans="2:12" s="1" customFormat="1" ht="14.45" customHeight="1">
      <c r="B80" s="43"/>
      <c r="C80" s="67" t="s">
        <v>18</v>
      </c>
      <c r="D80" s="65"/>
      <c r="E80" s="65"/>
      <c r="F80" s="65"/>
      <c r="G80" s="65"/>
      <c r="H80" s="65"/>
      <c r="I80" s="174"/>
      <c r="J80" s="65"/>
      <c r="K80" s="65"/>
      <c r="L80" s="63"/>
    </row>
    <row r="81" spans="2:65" s="1" customFormat="1" ht="22.5" customHeight="1">
      <c r="B81" s="43"/>
      <c r="C81" s="65"/>
      <c r="D81" s="65"/>
      <c r="E81" s="423" t="str">
        <f>E7</f>
        <v>III/44436 Bělkovice-Lašťany, průtah - I+II.etapa- Olomoucký kraj</v>
      </c>
      <c r="F81" s="424"/>
      <c r="G81" s="424"/>
      <c r="H81" s="424"/>
      <c r="I81" s="174"/>
      <c r="J81" s="65"/>
      <c r="K81" s="65"/>
      <c r="L81" s="63"/>
    </row>
    <row r="82" spans="2:65">
      <c r="B82" s="29"/>
      <c r="C82" s="67" t="s">
        <v>130</v>
      </c>
      <c r="D82" s="175"/>
      <c r="E82" s="175"/>
      <c r="F82" s="175"/>
      <c r="G82" s="175"/>
      <c r="H82" s="175"/>
      <c r="J82" s="175"/>
      <c r="K82" s="175"/>
      <c r="L82" s="176"/>
    </row>
    <row r="83" spans="2:65" s="1" customFormat="1" ht="22.5" customHeight="1">
      <c r="B83" s="43"/>
      <c r="C83" s="65"/>
      <c r="D83" s="65"/>
      <c r="E83" s="423" t="s">
        <v>131</v>
      </c>
      <c r="F83" s="425"/>
      <c r="G83" s="425"/>
      <c r="H83" s="425"/>
      <c r="I83" s="174"/>
      <c r="J83" s="65"/>
      <c r="K83" s="65"/>
      <c r="L83" s="63"/>
    </row>
    <row r="84" spans="2:65" s="1" customFormat="1" ht="14.45" customHeight="1">
      <c r="B84" s="43"/>
      <c r="C84" s="67" t="s">
        <v>132</v>
      </c>
      <c r="D84" s="65"/>
      <c r="E84" s="65"/>
      <c r="F84" s="65"/>
      <c r="G84" s="65"/>
      <c r="H84" s="65"/>
      <c r="I84" s="174"/>
      <c r="J84" s="65"/>
      <c r="K84" s="65"/>
      <c r="L84" s="63"/>
    </row>
    <row r="85" spans="2:65" s="1" customFormat="1" ht="23.25" customHeight="1">
      <c r="B85" s="43"/>
      <c r="C85" s="65"/>
      <c r="D85" s="65"/>
      <c r="E85" s="395" t="str">
        <f>E11</f>
        <v>1-1 - SO 101 - I.etapa -soupis prací</v>
      </c>
      <c r="F85" s="425"/>
      <c r="G85" s="425"/>
      <c r="H85" s="425"/>
      <c r="I85" s="174"/>
      <c r="J85" s="65"/>
      <c r="K85" s="65"/>
      <c r="L85" s="63"/>
    </row>
    <row r="86" spans="2:65" s="1" customFormat="1" ht="6.95" customHeight="1">
      <c r="B86" s="43"/>
      <c r="C86" s="65"/>
      <c r="D86" s="65"/>
      <c r="E86" s="65"/>
      <c r="F86" s="65"/>
      <c r="G86" s="65"/>
      <c r="H86" s="65"/>
      <c r="I86" s="174"/>
      <c r="J86" s="65"/>
      <c r="K86" s="65"/>
      <c r="L86" s="63"/>
    </row>
    <row r="87" spans="2:65" s="1" customFormat="1" ht="18" customHeight="1">
      <c r="B87" s="43"/>
      <c r="C87" s="67" t="s">
        <v>26</v>
      </c>
      <c r="D87" s="65"/>
      <c r="E87" s="65"/>
      <c r="F87" s="177" t="str">
        <f>F14</f>
        <v xml:space="preserve"> Bělkovice-Lašťany</v>
      </c>
      <c r="G87" s="65"/>
      <c r="H87" s="65"/>
      <c r="I87" s="178" t="s">
        <v>28</v>
      </c>
      <c r="J87" s="75" t="str">
        <f>IF(J14="","",J14)</f>
        <v>21.12.2016</v>
      </c>
      <c r="K87" s="65"/>
      <c r="L87" s="63"/>
    </row>
    <row r="88" spans="2:65" s="1" customFormat="1" ht="6.95" customHeight="1">
      <c r="B88" s="43"/>
      <c r="C88" s="65"/>
      <c r="D88" s="65"/>
      <c r="E88" s="65"/>
      <c r="F88" s="65"/>
      <c r="G88" s="65"/>
      <c r="H88" s="65"/>
      <c r="I88" s="174"/>
      <c r="J88" s="65"/>
      <c r="K88" s="65"/>
      <c r="L88" s="63"/>
    </row>
    <row r="89" spans="2:65" s="1" customFormat="1">
      <c r="B89" s="43"/>
      <c r="C89" s="67" t="s">
        <v>36</v>
      </c>
      <c r="D89" s="65"/>
      <c r="E89" s="65"/>
      <c r="F89" s="177" t="str">
        <f>E17</f>
        <v>Olomoucký kraj</v>
      </c>
      <c r="G89" s="65"/>
      <c r="H89" s="65"/>
      <c r="I89" s="178" t="s">
        <v>44</v>
      </c>
      <c r="J89" s="177" t="str">
        <f>E23</f>
        <v>Ing. Petr Doležel</v>
      </c>
      <c r="K89" s="65"/>
      <c r="L89" s="63"/>
    </row>
    <row r="90" spans="2:65" s="1" customFormat="1" ht="14.45" customHeight="1">
      <c r="B90" s="43"/>
      <c r="C90" s="67" t="s">
        <v>42</v>
      </c>
      <c r="D90" s="65"/>
      <c r="E90" s="65"/>
      <c r="F90" s="177" t="str">
        <f>IF(E20="","",E20)</f>
        <v/>
      </c>
      <c r="G90" s="65"/>
      <c r="H90" s="65"/>
      <c r="I90" s="174"/>
      <c r="J90" s="65"/>
      <c r="K90" s="65"/>
      <c r="L90" s="63"/>
    </row>
    <row r="91" spans="2:65" s="1" customFormat="1" ht="10.35" customHeight="1">
      <c r="B91" s="43"/>
      <c r="C91" s="65"/>
      <c r="D91" s="65"/>
      <c r="E91" s="65"/>
      <c r="F91" s="65"/>
      <c r="G91" s="65"/>
      <c r="H91" s="65"/>
      <c r="I91" s="174"/>
      <c r="J91" s="65"/>
      <c r="K91" s="65"/>
      <c r="L91" s="63"/>
    </row>
    <row r="92" spans="2:65" s="10" customFormat="1" ht="29.25" customHeight="1">
      <c r="B92" s="179"/>
      <c r="C92" s="180" t="s">
        <v>151</v>
      </c>
      <c r="D92" s="181" t="s">
        <v>70</v>
      </c>
      <c r="E92" s="181" t="s">
        <v>66</v>
      </c>
      <c r="F92" s="181" t="s">
        <v>152</v>
      </c>
      <c r="G92" s="181" t="s">
        <v>153</v>
      </c>
      <c r="H92" s="181" t="s">
        <v>154</v>
      </c>
      <c r="I92" s="182" t="s">
        <v>155</v>
      </c>
      <c r="J92" s="181" t="s">
        <v>136</v>
      </c>
      <c r="K92" s="183" t="s">
        <v>156</v>
      </c>
      <c r="L92" s="184"/>
      <c r="M92" s="83" t="s">
        <v>157</v>
      </c>
      <c r="N92" s="84" t="s">
        <v>55</v>
      </c>
      <c r="O92" s="84" t="s">
        <v>158</v>
      </c>
      <c r="P92" s="84" t="s">
        <v>159</v>
      </c>
      <c r="Q92" s="84" t="s">
        <v>160</v>
      </c>
      <c r="R92" s="84" t="s">
        <v>161</v>
      </c>
      <c r="S92" s="84" t="s">
        <v>162</v>
      </c>
      <c r="T92" s="85" t="s">
        <v>163</v>
      </c>
    </row>
    <row r="93" spans="2:65" s="1" customFormat="1" ht="29.25" customHeight="1">
      <c r="B93" s="43"/>
      <c r="C93" s="89" t="s">
        <v>137</v>
      </c>
      <c r="D93" s="65"/>
      <c r="E93" s="65"/>
      <c r="F93" s="65"/>
      <c r="G93" s="65"/>
      <c r="H93" s="65"/>
      <c r="I93" s="174"/>
      <c r="J93" s="185">
        <f>BK93</f>
        <v>0</v>
      </c>
      <c r="K93" s="65"/>
      <c r="L93" s="63"/>
      <c r="M93" s="86"/>
      <c r="N93" s="87"/>
      <c r="O93" s="87"/>
      <c r="P93" s="186">
        <f>P94+P756</f>
        <v>0</v>
      </c>
      <c r="Q93" s="87"/>
      <c r="R93" s="186">
        <f>R94+R756</f>
        <v>2557.8679094000004</v>
      </c>
      <c r="S93" s="87"/>
      <c r="T93" s="187">
        <f>T94+T756</f>
        <v>944.48030000000006</v>
      </c>
      <c r="AT93" s="25" t="s">
        <v>84</v>
      </c>
      <c r="AU93" s="25" t="s">
        <v>138</v>
      </c>
      <c r="BK93" s="188">
        <f>BK94+BK756</f>
        <v>0</v>
      </c>
    </row>
    <row r="94" spans="2:65" s="11" customFormat="1" ht="37.35" customHeight="1">
      <c r="B94" s="189"/>
      <c r="C94" s="190"/>
      <c r="D94" s="191" t="s">
        <v>84</v>
      </c>
      <c r="E94" s="192" t="s">
        <v>164</v>
      </c>
      <c r="F94" s="192" t="s">
        <v>165</v>
      </c>
      <c r="G94" s="190"/>
      <c r="H94" s="190"/>
      <c r="I94" s="193"/>
      <c r="J94" s="194">
        <f>BK94</f>
        <v>0</v>
      </c>
      <c r="K94" s="190"/>
      <c r="L94" s="195"/>
      <c r="M94" s="196"/>
      <c r="N94" s="197"/>
      <c r="O94" s="197"/>
      <c r="P94" s="198">
        <f>P95+P264+P342+P472+P542</f>
        <v>0</v>
      </c>
      <c r="Q94" s="197"/>
      <c r="R94" s="198">
        <f>R95+R264+R342+R472+R542</f>
        <v>2492.7129094000002</v>
      </c>
      <c r="S94" s="197"/>
      <c r="T94" s="199">
        <f>T95+T264+T342+T472+T542</f>
        <v>870.48030000000006</v>
      </c>
      <c r="AR94" s="200" t="s">
        <v>25</v>
      </c>
      <c r="AT94" s="201" t="s">
        <v>84</v>
      </c>
      <c r="AU94" s="201" t="s">
        <v>85</v>
      </c>
      <c r="AY94" s="200" t="s">
        <v>166</v>
      </c>
      <c r="BK94" s="202">
        <f>BK95+BK264+BK342+BK472+BK542</f>
        <v>0</v>
      </c>
    </row>
    <row r="95" spans="2:65" s="11" customFormat="1" ht="19.899999999999999" customHeight="1">
      <c r="B95" s="189"/>
      <c r="C95" s="190"/>
      <c r="D95" s="203" t="s">
        <v>84</v>
      </c>
      <c r="E95" s="204" t="s">
        <v>167</v>
      </c>
      <c r="F95" s="204" t="s">
        <v>168</v>
      </c>
      <c r="G95" s="190"/>
      <c r="H95" s="190"/>
      <c r="I95" s="193"/>
      <c r="J95" s="205">
        <f>BK95</f>
        <v>0</v>
      </c>
      <c r="K95" s="190"/>
      <c r="L95" s="195"/>
      <c r="M95" s="196"/>
      <c r="N95" s="197"/>
      <c r="O95" s="197"/>
      <c r="P95" s="198">
        <f>SUM(P96:P263)</f>
        <v>0</v>
      </c>
      <c r="Q95" s="197"/>
      <c r="R95" s="198">
        <f>SUM(R96:R263)</f>
        <v>93.269870000000012</v>
      </c>
      <c r="S95" s="197"/>
      <c r="T95" s="199">
        <f>SUM(T96:T263)</f>
        <v>1.1999999999999999E-3</v>
      </c>
      <c r="AR95" s="200" t="s">
        <v>25</v>
      </c>
      <c r="AT95" s="201" t="s">
        <v>84</v>
      </c>
      <c r="AU95" s="201" t="s">
        <v>25</v>
      </c>
      <c r="AY95" s="200" t="s">
        <v>166</v>
      </c>
      <c r="BK95" s="202">
        <f>SUM(BK96:BK263)</f>
        <v>0</v>
      </c>
    </row>
    <row r="96" spans="2:65" s="1" customFormat="1" ht="22.5" customHeight="1">
      <c r="B96" s="43"/>
      <c r="C96" s="206" t="s">
        <v>25</v>
      </c>
      <c r="D96" s="206" t="s">
        <v>169</v>
      </c>
      <c r="E96" s="207" t="s">
        <v>170</v>
      </c>
      <c r="F96" s="208" t="s">
        <v>171</v>
      </c>
      <c r="G96" s="209" t="s">
        <v>172</v>
      </c>
      <c r="H96" s="210">
        <v>1236.98</v>
      </c>
      <c r="I96" s="211"/>
      <c r="J96" s="212">
        <f>ROUND(I96*H96,2)</f>
        <v>0</v>
      </c>
      <c r="K96" s="208" t="s">
        <v>173</v>
      </c>
      <c r="L96" s="63"/>
      <c r="M96" s="213" t="s">
        <v>50</v>
      </c>
      <c r="N96" s="214" t="s">
        <v>56</v>
      </c>
      <c r="O96" s="44"/>
      <c r="P96" s="215">
        <f>O96*H96</f>
        <v>0</v>
      </c>
      <c r="Q96" s="215">
        <v>0</v>
      </c>
      <c r="R96" s="215">
        <f>Q96*H96</f>
        <v>0</v>
      </c>
      <c r="S96" s="215">
        <v>0</v>
      </c>
      <c r="T96" s="216">
        <f>S96*H96</f>
        <v>0</v>
      </c>
      <c r="AR96" s="25" t="s">
        <v>110</v>
      </c>
      <c r="AT96" s="25" t="s">
        <v>169</v>
      </c>
      <c r="AU96" s="25" t="s">
        <v>93</v>
      </c>
      <c r="AY96" s="25" t="s">
        <v>166</v>
      </c>
      <c r="BE96" s="217">
        <f>IF(N96="základní",J96,0)</f>
        <v>0</v>
      </c>
      <c r="BF96" s="217">
        <f>IF(N96="snížená",J96,0)</f>
        <v>0</v>
      </c>
      <c r="BG96" s="217">
        <f>IF(N96="zákl. přenesená",J96,0)</f>
        <v>0</v>
      </c>
      <c r="BH96" s="217">
        <f>IF(N96="sníž. přenesená",J96,0)</f>
        <v>0</v>
      </c>
      <c r="BI96" s="217">
        <f>IF(N96="nulová",J96,0)</f>
        <v>0</v>
      </c>
      <c r="BJ96" s="25" t="s">
        <v>25</v>
      </c>
      <c r="BK96" s="217">
        <f>ROUND(I96*H96,2)</f>
        <v>0</v>
      </c>
      <c r="BL96" s="25" t="s">
        <v>110</v>
      </c>
      <c r="BM96" s="25" t="s">
        <v>174</v>
      </c>
    </row>
    <row r="97" spans="2:65" s="1" customFormat="1" ht="40.5">
      <c r="B97" s="43"/>
      <c r="C97" s="65"/>
      <c r="D97" s="218" t="s">
        <v>175</v>
      </c>
      <c r="E97" s="65"/>
      <c r="F97" s="219" t="s">
        <v>176</v>
      </c>
      <c r="G97" s="65"/>
      <c r="H97" s="65"/>
      <c r="I97" s="174"/>
      <c r="J97" s="65"/>
      <c r="K97" s="65"/>
      <c r="L97" s="63"/>
      <c r="M97" s="220"/>
      <c r="N97" s="44"/>
      <c r="O97" s="44"/>
      <c r="P97" s="44"/>
      <c r="Q97" s="44"/>
      <c r="R97" s="44"/>
      <c r="S97" s="44"/>
      <c r="T97" s="80"/>
      <c r="AT97" s="25" t="s">
        <v>175</v>
      </c>
      <c r="AU97" s="25" t="s">
        <v>93</v>
      </c>
    </row>
    <row r="98" spans="2:65" s="1" customFormat="1" ht="270">
      <c r="B98" s="43"/>
      <c r="C98" s="65"/>
      <c r="D98" s="218" t="s">
        <v>177</v>
      </c>
      <c r="E98" s="65"/>
      <c r="F98" s="221" t="s">
        <v>178</v>
      </c>
      <c r="G98" s="65"/>
      <c r="H98" s="65"/>
      <c r="I98" s="174"/>
      <c r="J98" s="65"/>
      <c r="K98" s="65"/>
      <c r="L98" s="63"/>
      <c r="M98" s="220"/>
      <c r="N98" s="44"/>
      <c r="O98" s="44"/>
      <c r="P98" s="44"/>
      <c r="Q98" s="44"/>
      <c r="R98" s="44"/>
      <c r="S98" s="44"/>
      <c r="T98" s="80"/>
      <c r="AT98" s="25" t="s">
        <v>177</v>
      </c>
      <c r="AU98" s="25" t="s">
        <v>93</v>
      </c>
    </row>
    <row r="99" spans="2:65" s="12" customFormat="1" ht="13.5">
      <c r="B99" s="222"/>
      <c r="C99" s="223"/>
      <c r="D99" s="218" t="s">
        <v>179</v>
      </c>
      <c r="E99" s="224" t="s">
        <v>50</v>
      </c>
      <c r="F99" s="225" t="s">
        <v>180</v>
      </c>
      <c r="G99" s="223"/>
      <c r="H99" s="226" t="s">
        <v>50</v>
      </c>
      <c r="I99" s="227"/>
      <c r="J99" s="223"/>
      <c r="K99" s="223"/>
      <c r="L99" s="228"/>
      <c r="M99" s="229"/>
      <c r="N99" s="230"/>
      <c r="O99" s="230"/>
      <c r="P99" s="230"/>
      <c r="Q99" s="230"/>
      <c r="R99" s="230"/>
      <c r="S99" s="230"/>
      <c r="T99" s="231"/>
      <c r="AT99" s="232" t="s">
        <v>179</v>
      </c>
      <c r="AU99" s="232" t="s">
        <v>93</v>
      </c>
      <c r="AV99" s="12" t="s">
        <v>25</v>
      </c>
      <c r="AW99" s="12" t="s">
        <v>48</v>
      </c>
      <c r="AX99" s="12" t="s">
        <v>85</v>
      </c>
      <c r="AY99" s="232" t="s">
        <v>166</v>
      </c>
    </row>
    <row r="100" spans="2:65" s="13" customFormat="1" ht="13.5">
      <c r="B100" s="233"/>
      <c r="C100" s="234"/>
      <c r="D100" s="235" t="s">
        <v>179</v>
      </c>
      <c r="E100" s="236" t="s">
        <v>50</v>
      </c>
      <c r="F100" s="237" t="s">
        <v>181</v>
      </c>
      <c r="G100" s="234"/>
      <c r="H100" s="238">
        <v>1236.98</v>
      </c>
      <c r="I100" s="239"/>
      <c r="J100" s="234"/>
      <c r="K100" s="234"/>
      <c r="L100" s="240"/>
      <c r="M100" s="241"/>
      <c r="N100" s="242"/>
      <c r="O100" s="242"/>
      <c r="P100" s="242"/>
      <c r="Q100" s="242"/>
      <c r="R100" s="242"/>
      <c r="S100" s="242"/>
      <c r="T100" s="243"/>
      <c r="AT100" s="244" t="s">
        <v>179</v>
      </c>
      <c r="AU100" s="244" t="s">
        <v>93</v>
      </c>
      <c r="AV100" s="13" t="s">
        <v>93</v>
      </c>
      <c r="AW100" s="13" t="s">
        <v>48</v>
      </c>
      <c r="AX100" s="13" t="s">
        <v>85</v>
      </c>
      <c r="AY100" s="244" t="s">
        <v>166</v>
      </c>
    </row>
    <row r="101" spans="2:65" s="1" customFormat="1" ht="22.5" customHeight="1">
      <c r="B101" s="43"/>
      <c r="C101" s="206" t="s">
        <v>93</v>
      </c>
      <c r="D101" s="206" t="s">
        <v>169</v>
      </c>
      <c r="E101" s="207" t="s">
        <v>182</v>
      </c>
      <c r="F101" s="208" t="s">
        <v>183</v>
      </c>
      <c r="G101" s="209" t="s">
        <v>172</v>
      </c>
      <c r="H101" s="210">
        <v>20.5</v>
      </c>
      <c r="I101" s="211"/>
      <c r="J101" s="212">
        <f>ROUND(I101*H101,2)</f>
        <v>0</v>
      </c>
      <c r="K101" s="208" t="s">
        <v>173</v>
      </c>
      <c r="L101" s="63"/>
      <c r="M101" s="213" t="s">
        <v>50</v>
      </c>
      <c r="N101" s="214" t="s">
        <v>56</v>
      </c>
      <c r="O101" s="44"/>
      <c r="P101" s="215">
        <f>O101*H101</f>
        <v>0</v>
      </c>
      <c r="Q101" s="215">
        <v>0</v>
      </c>
      <c r="R101" s="215">
        <f>Q101*H101</f>
        <v>0</v>
      </c>
      <c r="S101" s="215">
        <v>0</v>
      </c>
      <c r="T101" s="216">
        <f>S101*H101</f>
        <v>0</v>
      </c>
      <c r="AR101" s="25" t="s">
        <v>110</v>
      </c>
      <c r="AT101" s="25" t="s">
        <v>169</v>
      </c>
      <c r="AU101" s="25" t="s">
        <v>93</v>
      </c>
      <c r="AY101" s="25" t="s">
        <v>166</v>
      </c>
      <c r="BE101" s="217">
        <f>IF(N101="základní",J101,0)</f>
        <v>0</v>
      </c>
      <c r="BF101" s="217">
        <f>IF(N101="snížená",J101,0)</f>
        <v>0</v>
      </c>
      <c r="BG101" s="217">
        <f>IF(N101="zákl. přenesená",J101,0)</f>
        <v>0</v>
      </c>
      <c r="BH101" s="217">
        <f>IF(N101="sníž. přenesená",J101,0)</f>
        <v>0</v>
      </c>
      <c r="BI101" s="217">
        <f>IF(N101="nulová",J101,0)</f>
        <v>0</v>
      </c>
      <c r="BJ101" s="25" t="s">
        <v>25</v>
      </c>
      <c r="BK101" s="217">
        <f>ROUND(I101*H101,2)</f>
        <v>0</v>
      </c>
      <c r="BL101" s="25" t="s">
        <v>110</v>
      </c>
      <c r="BM101" s="25" t="s">
        <v>184</v>
      </c>
    </row>
    <row r="102" spans="2:65" s="1" customFormat="1" ht="27">
      <c r="B102" s="43"/>
      <c r="C102" s="65"/>
      <c r="D102" s="218" t="s">
        <v>175</v>
      </c>
      <c r="E102" s="65"/>
      <c r="F102" s="219" t="s">
        <v>185</v>
      </c>
      <c r="G102" s="65"/>
      <c r="H102" s="65"/>
      <c r="I102" s="174"/>
      <c r="J102" s="65"/>
      <c r="K102" s="65"/>
      <c r="L102" s="63"/>
      <c r="M102" s="220"/>
      <c r="N102" s="44"/>
      <c r="O102" s="44"/>
      <c r="P102" s="44"/>
      <c r="Q102" s="44"/>
      <c r="R102" s="44"/>
      <c r="S102" s="44"/>
      <c r="T102" s="80"/>
      <c r="AT102" s="25" t="s">
        <v>175</v>
      </c>
      <c r="AU102" s="25" t="s">
        <v>93</v>
      </c>
    </row>
    <row r="103" spans="2:65" s="1" customFormat="1" ht="229.5">
      <c r="B103" s="43"/>
      <c r="C103" s="65"/>
      <c r="D103" s="218" t="s">
        <v>177</v>
      </c>
      <c r="E103" s="65"/>
      <c r="F103" s="221" t="s">
        <v>186</v>
      </c>
      <c r="G103" s="65"/>
      <c r="H103" s="65"/>
      <c r="I103" s="174"/>
      <c r="J103" s="65"/>
      <c r="K103" s="65"/>
      <c r="L103" s="63"/>
      <c r="M103" s="220"/>
      <c r="N103" s="44"/>
      <c r="O103" s="44"/>
      <c r="P103" s="44"/>
      <c r="Q103" s="44"/>
      <c r="R103" s="44"/>
      <c r="S103" s="44"/>
      <c r="T103" s="80"/>
      <c r="AT103" s="25" t="s">
        <v>177</v>
      </c>
      <c r="AU103" s="25" t="s">
        <v>93</v>
      </c>
    </row>
    <row r="104" spans="2:65" s="12" customFormat="1" ht="13.5">
      <c r="B104" s="222"/>
      <c r="C104" s="223"/>
      <c r="D104" s="218" t="s">
        <v>179</v>
      </c>
      <c r="E104" s="224" t="s">
        <v>50</v>
      </c>
      <c r="F104" s="225" t="s">
        <v>187</v>
      </c>
      <c r="G104" s="223"/>
      <c r="H104" s="226" t="s">
        <v>50</v>
      </c>
      <c r="I104" s="227"/>
      <c r="J104" s="223"/>
      <c r="K104" s="223"/>
      <c r="L104" s="228"/>
      <c r="M104" s="229"/>
      <c r="N104" s="230"/>
      <c r="O104" s="230"/>
      <c r="P104" s="230"/>
      <c r="Q104" s="230"/>
      <c r="R104" s="230"/>
      <c r="S104" s="230"/>
      <c r="T104" s="231"/>
      <c r="AT104" s="232" t="s">
        <v>179</v>
      </c>
      <c r="AU104" s="232" t="s">
        <v>93</v>
      </c>
      <c r="AV104" s="12" t="s">
        <v>25</v>
      </c>
      <c r="AW104" s="12" t="s">
        <v>48</v>
      </c>
      <c r="AX104" s="12" t="s">
        <v>85</v>
      </c>
      <c r="AY104" s="232" t="s">
        <v>166</v>
      </c>
    </row>
    <row r="105" spans="2:65" s="13" customFormat="1" ht="13.5">
      <c r="B105" s="233"/>
      <c r="C105" s="234"/>
      <c r="D105" s="235" t="s">
        <v>179</v>
      </c>
      <c r="E105" s="236" t="s">
        <v>50</v>
      </c>
      <c r="F105" s="237" t="s">
        <v>188</v>
      </c>
      <c r="G105" s="234"/>
      <c r="H105" s="238">
        <v>20.5</v>
      </c>
      <c r="I105" s="239"/>
      <c r="J105" s="234"/>
      <c r="K105" s="234"/>
      <c r="L105" s="240"/>
      <c r="M105" s="241"/>
      <c r="N105" s="242"/>
      <c r="O105" s="242"/>
      <c r="P105" s="242"/>
      <c r="Q105" s="242"/>
      <c r="R105" s="242"/>
      <c r="S105" s="242"/>
      <c r="T105" s="243"/>
      <c r="AT105" s="244" t="s">
        <v>179</v>
      </c>
      <c r="AU105" s="244" t="s">
        <v>93</v>
      </c>
      <c r="AV105" s="13" t="s">
        <v>93</v>
      </c>
      <c r="AW105" s="13" t="s">
        <v>48</v>
      </c>
      <c r="AX105" s="13" t="s">
        <v>85</v>
      </c>
      <c r="AY105" s="244" t="s">
        <v>166</v>
      </c>
    </row>
    <row r="106" spans="2:65" s="1" customFormat="1" ht="22.5" customHeight="1">
      <c r="B106" s="43"/>
      <c r="C106" s="206" t="s">
        <v>104</v>
      </c>
      <c r="D106" s="206" t="s">
        <v>169</v>
      </c>
      <c r="E106" s="207" t="s">
        <v>189</v>
      </c>
      <c r="F106" s="208" t="s">
        <v>190</v>
      </c>
      <c r="G106" s="209" t="s">
        <v>172</v>
      </c>
      <c r="H106" s="210">
        <v>1.2</v>
      </c>
      <c r="I106" s="211"/>
      <c r="J106" s="212">
        <f>ROUND(I106*H106,2)</f>
        <v>0</v>
      </c>
      <c r="K106" s="208" t="s">
        <v>173</v>
      </c>
      <c r="L106" s="63"/>
      <c r="M106" s="213" t="s">
        <v>50</v>
      </c>
      <c r="N106" s="214" t="s">
        <v>56</v>
      </c>
      <c r="O106" s="44"/>
      <c r="P106" s="215">
        <f>O106*H106</f>
        <v>0</v>
      </c>
      <c r="Q106" s="215">
        <v>0</v>
      </c>
      <c r="R106" s="215">
        <f>Q106*H106</f>
        <v>0</v>
      </c>
      <c r="S106" s="215">
        <v>1E-3</v>
      </c>
      <c r="T106" s="216">
        <f>S106*H106</f>
        <v>1.1999999999999999E-3</v>
      </c>
      <c r="AR106" s="25" t="s">
        <v>110</v>
      </c>
      <c r="AT106" s="25" t="s">
        <v>169</v>
      </c>
      <c r="AU106" s="25" t="s">
        <v>93</v>
      </c>
      <c r="AY106" s="25" t="s">
        <v>166</v>
      </c>
      <c r="BE106" s="217">
        <f>IF(N106="základní",J106,0)</f>
        <v>0</v>
      </c>
      <c r="BF106" s="217">
        <f>IF(N106="snížená",J106,0)</f>
        <v>0</v>
      </c>
      <c r="BG106" s="217">
        <f>IF(N106="zákl. přenesená",J106,0)</f>
        <v>0</v>
      </c>
      <c r="BH106" s="217">
        <f>IF(N106="sníž. přenesená",J106,0)</f>
        <v>0</v>
      </c>
      <c r="BI106" s="217">
        <f>IF(N106="nulová",J106,0)</f>
        <v>0</v>
      </c>
      <c r="BJ106" s="25" t="s">
        <v>25</v>
      </c>
      <c r="BK106" s="217">
        <f>ROUND(I106*H106,2)</f>
        <v>0</v>
      </c>
      <c r="BL106" s="25" t="s">
        <v>110</v>
      </c>
      <c r="BM106" s="25" t="s">
        <v>191</v>
      </c>
    </row>
    <row r="107" spans="2:65" s="1" customFormat="1" ht="13.5">
      <c r="B107" s="43"/>
      <c r="C107" s="65"/>
      <c r="D107" s="218" t="s">
        <v>175</v>
      </c>
      <c r="E107" s="65"/>
      <c r="F107" s="219" t="s">
        <v>192</v>
      </c>
      <c r="G107" s="65"/>
      <c r="H107" s="65"/>
      <c r="I107" s="174"/>
      <c r="J107" s="65"/>
      <c r="K107" s="65"/>
      <c r="L107" s="63"/>
      <c r="M107" s="220"/>
      <c r="N107" s="44"/>
      <c r="O107" s="44"/>
      <c r="P107" s="44"/>
      <c r="Q107" s="44"/>
      <c r="R107" s="44"/>
      <c r="S107" s="44"/>
      <c r="T107" s="80"/>
      <c r="AT107" s="25" t="s">
        <v>175</v>
      </c>
      <c r="AU107" s="25" t="s">
        <v>93</v>
      </c>
    </row>
    <row r="108" spans="2:65" s="1" customFormat="1" ht="40.5">
      <c r="B108" s="43"/>
      <c r="C108" s="65"/>
      <c r="D108" s="218" t="s">
        <v>177</v>
      </c>
      <c r="E108" s="65"/>
      <c r="F108" s="221" t="s">
        <v>193</v>
      </c>
      <c r="G108" s="65"/>
      <c r="H108" s="65"/>
      <c r="I108" s="174"/>
      <c r="J108" s="65"/>
      <c r="K108" s="65"/>
      <c r="L108" s="63"/>
      <c r="M108" s="220"/>
      <c r="N108" s="44"/>
      <c r="O108" s="44"/>
      <c r="P108" s="44"/>
      <c r="Q108" s="44"/>
      <c r="R108" s="44"/>
      <c r="S108" s="44"/>
      <c r="T108" s="80"/>
      <c r="AT108" s="25" t="s">
        <v>177</v>
      </c>
      <c r="AU108" s="25" t="s">
        <v>93</v>
      </c>
    </row>
    <row r="109" spans="2:65" s="12" customFormat="1" ht="13.5">
      <c r="B109" s="222"/>
      <c r="C109" s="223"/>
      <c r="D109" s="218" t="s">
        <v>179</v>
      </c>
      <c r="E109" s="224" t="s">
        <v>50</v>
      </c>
      <c r="F109" s="225" t="s">
        <v>194</v>
      </c>
      <c r="G109" s="223"/>
      <c r="H109" s="226" t="s">
        <v>50</v>
      </c>
      <c r="I109" s="227"/>
      <c r="J109" s="223"/>
      <c r="K109" s="223"/>
      <c r="L109" s="228"/>
      <c r="M109" s="229"/>
      <c r="N109" s="230"/>
      <c r="O109" s="230"/>
      <c r="P109" s="230"/>
      <c r="Q109" s="230"/>
      <c r="R109" s="230"/>
      <c r="S109" s="230"/>
      <c r="T109" s="231"/>
      <c r="AT109" s="232" t="s">
        <v>179</v>
      </c>
      <c r="AU109" s="232" t="s">
        <v>93</v>
      </c>
      <c r="AV109" s="12" t="s">
        <v>25</v>
      </c>
      <c r="AW109" s="12" t="s">
        <v>48</v>
      </c>
      <c r="AX109" s="12" t="s">
        <v>85</v>
      </c>
      <c r="AY109" s="232" t="s">
        <v>166</v>
      </c>
    </row>
    <row r="110" spans="2:65" s="13" customFormat="1" ht="13.5">
      <c r="B110" s="233"/>
      <c r="C110" s="234"/>
      <c r="D110" s="235" t="s">
        <v>179</v>
      </c>
      <c r="E110" s="236" t="s">
        <v>50</v>
      </c>
      <c r="F110" s="237" t="s">
        <v>195</v>
      </c>
      <c r="G110" s="234"/>
      <c r="H110" s="238">
        <v>1.2</v>
      </c>
      <c r="I110" s="239"/>
      <c r="J110" s="234"/>
      <c r="K110" s="234"/>
      <c r="L110" s="240"/>
      <c r="M110" s="241"/>
      <c r="N110" s="242"/>
      <c r="O110" s="242"/>
      <c r="P110" s="242"/>
      <c r="Q110" s="242"/>
      <c r="R110" s="242"/>
      <c r="S110" s="242"/>
      <c r="T110" s="243"/>
      <c r="AT110" s="244" t="s">
        <v>179</v>
      </c>
      <c r="AU110" s="244" t="s">
        <v>93</v>
      </c>
      <c r="AV110" s="13" t="s">
        <v>93</v>
      </c>
      <c r="AW110" s="13" t="s">
        <v>48</v>
      </c>
      <c r="AX110" s="13" t="s">
        <v>85</v>
      </c>
      <c r="AY110" s="244" t="s">
        <v>166</v>
      </c>
    </row>
    <row r="111" spans="2:65" s="1" customFormat="1" ht="22.5" customHeight="1">
      <c r="B111" s="43"/>
      <c r="C111" s="206" t="s">
        <v>110</v>
      </c>
      <c r="D111" s="206" t="s">
        <v>169</v>
      </c>
      <c r="E111" s="207" t="s">
        <v>196</v>
      </c>
      <c r="F111" s="208" t="s">
        <v>197</v>
      </c>
      <c r="G111" s="209" t="s">
        <v>172</v>
      </c>
      <c r="H111" s="210">
        <v>73.266000000000005</v>
      </c>
      <c r="I111" s="211"/>
      <c r="J111" s="212">
        <f>ROUND(I111*H111,2)</f>
        <v>0</v>
      </c>
      <c r="K111" s="208" t="s">
        <v>173</v>
      </c>
      <c r="L111" s="63"/>
      <c r="M111" s="213" t="s">
        <v>50</v>
      </c>
      <c r="N111" s="214" t="s">
        <v>56</v>
      </c>
      <c r="O111" s="44"/>
      <c r="P111" s="215">
        <f>O111*H111</f>
        <v>0</v>
      </c>
      <c r="Q111" s="215">
        <v>0</v>
      </c>
      <c r="R111" s="215">
        <f>Q111*H111</f>
        <v>0</v>
      </c>
      <c r="S111" s="215">
        <v>0</v>
      </c>
      <c r="T111" s="216">
        <f>S111*H111</f>
        <v>0</v>
      </c>
      <c r="AR111" s="25" t="s">
        <v>110</v>
      </c>
      <c r="AT111" s="25" t="s">
        <v>169</v>
      </c>
      <c r="AU111" s="25" t="s">
        <v>93</v>
      </c>
      <c r="AY111" s="25" t="s">
        <v>166</v>
      </c>
      <c r="BE111" s="217">
        <f>IF(N111="základní",J111,0)</f>
        <v>0</v>
      </c>
      <c r="BF111" s="217">
        <f>IF(N111="snížená",J111,0)</f>
        <v>0</v>
      </c>
      <c r="BG111" s="217">
        <f>IF(N111="zákl. přenesená",J111,0)</f>
        <v>0</v>
      </c>
      <c r="BH111" s="217">
        <f>IF(N111="sníž. přenesená",J111,0)</f>
        <v>0</v>
      </c>
      <c r="BI111" s="217">
        <f>IF(N111="nulová",J111,0)</f>
        <v>0</v>
      </c>
      <c r="BJ111" s="25" t="s">
        <v>25</v>
      </c>
      <c r="BK111" s="217">
        <f>ROUND(I111*H111,2)</f>
        <v>0</v>
      </c>
      <c r="BL111" s="25" t="s">
        <v>110</v>
      </c>
      <c r="BM111" s="25" t="s">
        <v>198</v>
      </c>
    </row>
    <row r="112" spans="2:65" s="1" customFormat="1" ht="27">
      <c r="B112" s="43"/>
      <c r="C112" s="65"/>
      <c r="D112" s="218" t="s">
        <v>175</v>
      </c>
      <c r="E112" s="65"/>
      <c r="F112" s="219" t="s">
        <v>199</v>
      </c>
      <c r="G112" s="65"/>
      <c r="H112" s="65"/>
      <c r="I112" s="174"/>
      <c r="J112" s="65"/>
      <c r="K112" s="65"/>
      <c r="L112" s="63"/>
      <c r="M112" s="220"/>
      <c r="N112" s="44"/>
      <c r="O112" s="44"/>
      <c r="P112" s="44"/>
      <c r="Q112" s="44"/>
      <c r="R112" s="44"/>
      <c r="S112" s="44"/>
      <c r="T112" s="80"/>
      <c r="AT112" s="25" t="s">
        <v>175</v>
      </c>
      <c r="AU112" s="25" t="s">
        <v>93</v>
      </c>
    </row>
    <row r="113" spans="2:65" s="1" customFormat="1" ht="202.5">
      <c r="B113" s="43"/>
      <c r="C113" s="65"/>
      <c r="D113" s="218" t="s">
        <v>177</v>
      </c>
      <c r="E113" s="65"/>
      <c r="F113" s="221" t="s">
        <v>200</v>
      </c>
      <c r="G113" s="65"/>
      <c r="H113" s="65"/>
      <c r="I113" s="174"/>
      <c r="J113" s="65"/>
      <c r="K113" s="65"/>
      <c r="L113" s="63"/>
      <c r="M113" s="220"/>
      <c r="N113" s="44"/>
      <c r="O113" s="44"/>
      <c r="P113" s="44"/>
      <c r="Q113" s="44"/>
      <c r="R113" s="44"/>
      <c r="S113" s="44"/>
      <c r="T113" s="80"/>
      <c r="AT113" s="25" t="s">
        <v>177</v>
      </c>
      <c r="AU113" s="25" t="s">
        <v>93</v>
      </c>
    </row>
    <row r="114" spans="2:65" s="12" customFormat="1" ht="13.5">
      <c r="B114" s="222"/>
      <c r="C114" s="223"/>
      <c r="D114" s="218" t="s">
        <v>179</v>
      </c>
      <c r="E114" s="224" t="s">
        <v>50</v>
      </c>
      <c r="F114" s="225" t="s">
        <v>201</v>
      </c>
      <c r="G114" s="223"/>
      <c r="H114" s="226" t="s">
        <v>50</v>
      </c>
      <c r="I114" s="227"/>
      <c r="J114" s="223"/>
      <c r="K114" s="223"/>
      <c r="L114" s="228"/>
      <c r="M114" s="229"/>
      <c r="N114" s="230"/>
      <c r="O114" s="230"/>
      <c r="P114" s="230"/>
      <c r="Q114" s="230"/>
      <c r="R114" s="230"/>
      <c r="S114" s="230"/>
      <c r="T114" s="231"/>
      <c r="AT114" s="232" t="s">
        <v>179</v>
      </c>
      <c r="AU114" s="232" t="s">
        <v>93</v>
      </c>
      <c r="AV114" s="12" t="s">
        <v>25</v>
      </c>
      <c r="AW114" s="12" t="s">
        <v>48</v>
      </c>
      <c r="AX114" s="12" t="s">
        <v>85</v>
      </c>
      <c r="AY114" s="232" t="s">
        <v>166</v>
      </c>
    </row>
    <row r="115" spans="2:65" s="13" customFormat="1" ht="13.5">
      <c r="B115" s="233"/>
      <c r="C115" s="234"/>
      <c r="D115" s="218" t="s">
        <v>179</v>
      </c>
      <c r="E115" s="245" t="s">
        <v>50</v>
      </c>
      <c r="F115" s="246" t="s">
        <v>202</v>
      </c>
      <c r="G115" s="234"/>
      <c r="H115" s="247">
        <v>39.473999999999997</v>
      </c>
      <c r="I115" s="239"/>
      <c r="J115" s="234"/>
      <c r="K115" s="234"/>
      <c r="L115" s="240"/>
      <c r="M115" s="241"/>
      <c r="N115" s="242"/>
      <c r="O115" s="242"/>
      <c r="P115" s="242"/>
      <c r="Q115" s="242"/>
      <c r="R115" s="242"/>
      <c r="S115" s="242"/>
      <c r="T115" s="243"/>
      <c r="AT115" s="244" t="s">
        <v>179</v>
      </c>
      <c r="AU115" s="244" t="s">
        <v>93</v>
      </c>
      <c r="AV115" s="13" t="s">
        <v>93</v>
      </c>
      <c r="AW115" s="13" t="s">
        <v>48</v>
      </c>
      <c r="AX115" s="13" t="s">
        <v>85</v>
      </c>
      <c r="AY115" s="244" t="s">
        <v>166</v>
      </c>
    </row>
    <row r="116" spans="2:65" s="12" customFormat="1" ht="13.5">
      <c r="B116" s="222"/>
      <c r="C116" s="223"/>
      <c r="D116" s="218" t="s">
        <v>179</v>
      </c>
      <c r="E116" s="224" t="s">
        <v>50</v>
      </c>
      <c r="F116" s="225" t="s">
        <v>203</v>
      </c>
      <c r="G116" s="223"/>
      <c r="H116" s="226" t="s">
        <v>50</v>
      </c>
      <c r="I116" s="227"/>
      <c r="J116" s="223"/>
      <c r="K116" s="223"/>
      <c r="L116" s="228"/>
      <c r="M116" s="229"/>
      <c r="N116" s="230"/>
      <c r="O116" s="230"/>
      <c r="P116" s="230"/>
      <c r="Q116" s="230"/>
      <c r="R116" s="230"/>
      <c r="S116" s="230"/>
      <c r="T116" s="231"/>
      <c r="AT116" s="232" t="s">
        <v>179</v>
      </c>
      <c r="AU116" s="232" t="s">
        <v>93</v>
      </c>
      <c r="AV116" s="12" t="s">
        <v>25</v>
      </c>
      <c r="AW116" s="12" t="s">
        <v>48</v>
      </c>
      <c r="AX116" s="12" t="s">
        <v>85</v>
      </c>
      <c r="AY116" s="232" t="s">
        <v>166</v>
      </c>
    </row>
    <row r="117" spans="2:65" s="13" customFormat="1" ht="13.5">
      <c r="B117" s="233"/>
      <c r="C117" s="234"/>
      <c r="D117" s="235" t="s">
        <v>179</v>
      </c>
      <c r="E117" s="236" t="s">
        <v>50</v>
      </c>
      <c r="F117" s="237" t="s">
        <v>204</v>
      </c>
      <c r="G117" s="234"/>
      <c r="H117" s="238">
        <v>33.792000000000002</v>
      </c>
      <c r="I117" s="239"/>
      <c r="J117" s="234"/>
      <c r="K117" s="234"/>
      <c r="L117" s="240"/>
      <c r="M117" s="241"/>
      <c r="N117" s="242"/>
      <c r="O117" s="242"/>
      <c r="P117" s="242"/>
      <c r="Q117" s="242"/>
      <c r="R117" s="242"/>
      <c r="S117" s="242"/>
      <c r="T117" s="243"/>
      <c r="AT117" s="244" t="s">
        <v>179</v>
      </c>
      <c r="AU117" s="244" t="s">
        <v>93</v>
      </c>
      <c r="AV117" s="13" t="s">
        <v>93</v>
      </c>
      <c r="AW117" s="13" t="s">
        <v>48</v>
      </c>
      <c r="AX117" s="13" t="s">
        <v>85</v>
      </c>
      <c r="AY117" s="244" t="s">
        <v>166</v>
      </c>
    </row>
    <row r="118" spans="2:65" s="1" customFormat="1" ht="22.5" customHeight="1">
      <c r="B118" s="43"/>
      <c r="C118" s="206" t="s">
        <v>119</v>
      </c>
      <c r="D118" s="206" t="s">
        <v>169</v>
      </c>
      <c r="E118" s="207" t="s">
        <v>205</v>
      </c>
      <c r="F118" s="208" t="s">
        <v>206</v>
      </c>
      <c r="G118" s="209" t="s">
        <v>172</v>
      </c>
      <c r="H118" s="210">
        <v>5.9029999999999996</v>
      </c>
      <c r="I118" s="211"/>
      <c r="J118" s="212">
        <f>ROUND(I118*H118,2)</f>
        <v>0</v>
      </c>
      <c r="K118" s="208" t="s">
        <v>173</v>
      </c>
      <c r="L118" s="63"/>
      <c r="M118" s="213" t="s">
        <v>50</v>
      </c>
      <c r="N118" s="214" t="s">
        <v>56</v>
      </c>
      <c r="O118" s="44"/>
      <c r="P118" s="215">
        <f>O118*H118</f>
        <v>0</v>
      </c>
      <c r="Q118" s="215">
        <v>0</v>
      </c>
      <c r="R118" s="215">
        <f>Q118*H118</f>
        <v>0</v>
      </c>
      <c r="S118" s="215">
        <v>0</v>
      </c>
      <c r="T118" s="216">
        <f>S118*H118</f>
        <v>0</v>
      </c>
      <c r="AR118" s="25" t="s">
        <v>110</v>
      </c>
      <c r="AT118" s="25" t="s">
        <v>169</v>
      </c>
      <c r="AU118" s="25" t="s">
        <v>93</v>
      </c>
      <c r="AY118" s="25" t="s">
        <v>166</v>
      </c>
      <c r="BE118" s="217">
        <f>IF(N118="základní",J118,0)</f>
        <v>0</v>
      </c>
      <c r="BF118" s="217">
        <f>IF(N118="snížená",J118,0)</f>
        <v>0</v>
      </c>
      <c r="BG118" s="217">
        <f>IF(N118="zákl. přenesená",J118,0)</f>
        <v>0</v>
      </c>
      <c r="BH118" s="217">
        <f>IF(N118="sníž. přenesená",J118,0)</f>
        <v>0</v>
      </c>
      <c r="BI118" s="217">
        <f>IF(N118="nulová",J118,0)</f>
        <v>0</v>
      </c>
      <c r="BJ118" s="25" t="s">
        <v>25</v>
      </c>
      <c r="BK118" s="217">
        <f>ROUND(I118*H118,2)</f>
        <v>0</v>
      </c>
      <c r="BL118" s="25" t="s">
        <v>110</v>
      </c>
      <c r="BM118" s="25" t="s">
        <v>207</v>
      </c>
    </row>
    <row r="119" spans="2:65" s="1" customFormat="1" ht="27">
      <c r="B119" s="43"/>
      <c r="C119" s="65"/>
      <c r="D119" s="218" t="s">
        <v>175</v>
      </c>
      <c r="E119" s="65"/>
      <c r="F119" s="219" t="s">
        <v>208</v>
      </c>
      <c r="G119" s="65"/>
      <c r="H119" s="65"/>
      <c r="I119" s="174"/>
      <c r="J119" s="65"/>
      <c r="K119" s="65"/>
      <c r="L119" s="63"/>
      <c r="M119" s="220"/>
      <c r="N119" s="44"/>
      <c r="O119" s="44"/>
      <c r="P119" s="44"/>
      <c r="Q119" s="44"/>
      <c r="R119" s="44"/>
      <c r="S119" s="44"/>
      <c r="T119" s="80"/>
      <c r="AT119" s="25" t="s">
        <v>175</v>
      </c>
      <c r="AU119" s="25" t="s">
        <v>93</v>
      </c>
    </row>
    <row r="120" spans="2:65" s="1" customFormat="1" ht="189">
      <c r="B120" s="43"/>
      <c r="C120" s="65"/>
      <c r="D120" s="218" t="s">
        <v>177</v>
      </c>
      <c r="E120" s="65"/>
      <c r="F120" s="221" t="s">
        <v>209</v>
      </c>
      <c r="G120" s="65"/>
      <c r="H120" s="65"/>
      <c r="I120" s="174"/>
      <c r="J120" s="65"/>
      <c r="K120" s="65"/>
      <c r="L120" s="63"/>
      <c r="M120" s="220"/>
      <c r="N120" s="44"/>
      <c r="O120" s="44"/>
      <c r="P120" s="44"/>
      <c r="Q120" s="44"/>
      <c r="R120" s="44"/>
      <c r="S120" s="44"/>
      <c r="T120" s="80"/>
      <c r="AT120" s="25" t="s">
        <v>177</v>
      </c>
      <c r="AU120" s="25" t="s">
        <v>93</v>
      </c>
    </row>
    <row r="121" spans="2:65" s="12" customFormat="1" ht="13.5">
      <c r="B121" s="222"/>
      <c r="C121" s="223"/>
      <c r="D121" s="218" t="s">
        <v>179</v>
      </c>
      <c r="E121" s="224" t="s">
        <v>50</v>
      </c>
      <c r="F121" s="225" t="s">
        <v>203</v>
      </c>
      <c r="G121" s="223"/>
      <c r="H121" s="226" t="s">
        <v>50</v>
      </c>
      <c r="I121" s="227"/>
      <c r="J121" s="223"/>
      <c r="K121" s="223"/>
      <c r="L121" s="228"/>
      <c r="M121" s="229"/>
      <c r="N121" s="230"/>
      <c r="O121" s="230"/>
      <c r="P121" s="230"/>
      <c r="Q121" s="230"/>
      <c r="R121" s="230"/>
      <c r="S121" s="230"/>
      <c r="T121" s="231"/>
      <c r="AT121" s="232" t="s">
        <v>179</v>
      </c>
      <c r="AU121" s="232" t="s">
        <v>93</v>
      </c>
      <c r="AV121" s="12" t="s">
        <v>25</v>
      </c>
      <c r="AW121" s="12" t="s">
        <v>48</v>
      </c>
      <c r="AX121" s="12" t="s">
        <v>85</v>
      </c>
      <c r="AY121" s="232" t="s">
        <v>166</v>
      </c>
    </row>
    <row r="122" spans="2:65" s="13" customFormat="1" ht="13.5">
      <c r="B122" s="233"/>
      <c r="C122" s="234"/>
      <c r="D122" s="235" t="s">
        <v>179</v>
      </c>
      <c r="E122" s="236" t="s">
        <v>50</v>
      </c>
      <c r="F122" s="237" t="s">
        <v>210</v>
      </c>
      <c r="G122" s="234"/>
      <c r="H122" s="238">
        <v>5.9029999999999996</v>
      </c>
      <c r="I122" s="239"/>
      <c r="J122" s="234"/>
      <c r="K122" s="234"/>
      <c r="L122" s="240"/>
      <c r="M122" s="241"/>
      <c r="N122" s="242"/>
      <c r="O122" s="242"/>
      <c r="P122" s="242"/>
      <c r="Q122" s="242"/>
      <c r="R122" s="242"/>
      <c r="S122" s="242"/>
      <c r="T122" s="243"/>
      <c r="AT122" s="244" t="s">
        <v>179</v>
      </c>
      <c r="AU122" s="244" t="s">
        <v>93</v>
      </c>
      <c r="AV122" s="13" t="s">
        <v>93</v>
      </c>
      <c r="AW122" s="13" t="s">
        <v>48</v>
      </c>
      <c r="AX122" s="13" t="s">
        <v>85</v>
      </c>
      <c r="AY122" s="244" t="s">
        <v>166</v>
      </c>
    </row>
    <row r="123" spans="2:65" s="1" customFormat="1" ht="22.5" customHeight="1">
      <c r="B123" s="43"/>
      <c r="C123" s="206" t="s">
        <v>211</v>
      </c>
      <c r="D123" s="206" t="s">
        <v>169</v>
      </c>
      <c r="E123" s="207" t="s">
        <v>212</v>
      </c>
      <c r="F123" s="208" t="s">
        <v>213</v>
      </c>
      <c r="G123" s="209" t="s">
        <v>172</v>
      </c>
      <c r="H123" s="210">
        <v>30.061</v>
      </c>
      <c r="I123" s="211"/>
      <c r="J123" s="212">
        <f>ROUND(I123*H123,2)</f>
        <v>0</v>
      </c>
      <c r="K123" s="208" t="s">
        <v>173</v>
      </c>
      <c r="L123" s="63"/>
      <c r="M123" s="213" t="s">
        <v>50</v>
      </c>
      <c r="N123" s="214" t="s">
        <v>56</v>
      </c>
      <c r="O123" s="44"/>
      <c r="P123" s="215">
        <f>O123*H123</f>
        <v>0</v>
      </c>
      <c r="Q123" s="215">
        <v>0</v>
      </c>
      <c r="R123" s="215">
        <f>Q123*H123</f>
        <v>0</v>
      </c>
      <c r="S123" s="215">
        <v>0</v>
      </c>
      <c r="T123" s="216">
        <f>S123*H123</f>
        <v>0</v>
      </c>
      <c r="AR123" s="25" t="s">
        <v>110</v>
      </c>
      <c r="AT123" s="25" t="s">
        <v>169</v>
      </c>
      <c r="AU123" s="25" t="s">
        <v>93</v>
      </c>
      <c r="AY123" s="25" t="s">
        <v>166</v>
      </c>
      <c r="BE123" s="217">
        <f>IF(N123="základní",J123,0)</f>
        <v>0</v>
      </c>
      <c r="BF123" s="217">
        <f>IF(N123="snížená",J123,0)</f>
        <v>0</v>
      </c>
      <c r="BG123" s="217">
        <f>IF(N123="zákl. přenesená",J123,0)</f>
        <v>0</v>
      </c>
      <c r="BH123" s="217">
        <f>IF(N123="sníž. přenesená",J123,0)</f>
        <v>0</v>
      </c>
      <c r="BI123" s="217">
        <f>IF(N123="nulová",J123,0)</f>
        <v>0</v>
      </c>
      <c r="BJ123" s="25" t="s">
        <v>25</v>
      </c>
      <c r="BK123" s="217">
        <f>ROUND(I123*H123,2)</f>
        <v>0</v>
      </c>
      <c r="BL123" s="25" t="s">
        <v>110</v>
      </c>
      <c r="BM123" s="25" t="s">
        <v>214</v>
      </c>
    </row>
    <row r="124" spans="2:65" s="1" customFormat="1" ht="40.5">
      <c r="B124" s="43"/>
      <c r="C124" s="65"/>
      <c r="D124" s="218" t="s">
        <v>175</v>
      </c>
      <c r="E124" s="65"/>
      <c r="F124" s="219" t="s">
        <v>215</v>
      </c>
      <c r="G124" s="65"/>
      <c r="H124" s="65"/>
      <c r="I124" s="174"/>
      <c r="J124" s="65"/>
      <c r="K124" s="65"/>
      <c r="L124" s="63"/>
      <c r="M124" s="220"/>
      <c r="N124" s="44"/>
      <c r="O124" s="44"/>
      <c r="P124" s="44"/>
      <c r="Q124" s="44"/>
      <c r="R124" s="44"/>
      <c r="S124" s="44"/>
      <c r="T124" s="80"/>
      <c r="AT124" s="25" t="s">
        <v>175</v>
      </c>
      <c r="AU124" s="25" t="s">
        <v>93</v>
      </c>
    </row>
    <row r="125" spans="2:65" s="1" customFormat="1" ht="189">
      <c r="B125" s="43"/>
      <c r="C125" s="65"/>
      <c r="D125" s="218" t="s">
        <v>177</v>
      </c>
      <c r="E125" s="65"/>
      <c r="F125" s="221" t="s">
        <v>216</v>
      </c>
      <c r="G125" s="65"/>
      <c r="H125" s="65"/>
      <c r="I125" s="174"/>
      <c r="J125" s="65"/>
      <c r="K125" s="65"/>
      <c r="L125" s="63"/>
      <c r="M125" s="220"/>
      <c r="N125" s="44"/>
      <c r="O125" s="44"/>
      <c r="P125" s="44"/>
      <c r="Q125" s="44"/>
      <c r="R125" s="44"/>
      <c r="S125" s="44"/>
      <c r="T125" s="80"/>
      <c r="AT125" s="25" t="s">
        <v>177</v>
      </c>
      <c r="AU125" s="25" t="s">
        <v>93</v>
      </c>
    </row>
    <row r="126" spans="2:65" s="12" customFormat="1" ht="13.5">
      <c r="B126" s="222"/>
      <c r="C126" s="223"/>
      <c r="D126" s="218" t="s">
        <v>179</v>
      </c>
      <c r="E126" s="224" t="s">
        <v>50</v>
      </c>
      <c r="F126" s="225" t="s">
        <v>217</v>
      </c>
      <c r="G126" s="223"/>
      <c r="H126" s="226" t="s">
        <v>50</v>
      </c>
      <c r="I126" s="227"/>
      <c r="J126" s="223"/>
      <c r="K126" s="223"/>
      <c r="L126" s="228"/>
      <c r="M126" s="229"/>
      <c r="N126" s="230"/>
      <c r="O126" s="230"/>
      <c r="P126" s="230"/>
      <c r="Q126" s="230"/>
      <c r="R126" s="230"/>
      <c r="S126" s="230"/>
      <c r="T126" s="231"/>
      <c r="AT126" s="232" t="s">
        <v>179</v>
      </c>
      <c r="AU126" s="232" t="s">
        <v>93</v>
      </c>
      <c r="AV126" s="12" t="s">
        <v>25</v>
      </c>
      <c r="AW126" s="12" t="s">
        <v>48</v>
      </c>
      <c r="AX126" s="12" t="s">
        <v>85</v>
      </c>
      <c r="AY126" s="232" t="s">
        <v>166</v>
      </c>
    </row>
    <row r="127" spans="2:65" s="13" customFormat="1" ht="13.5">
      <c r="B127" s="233"/>
      <c r="C127" s="234"/>
      <c r="D127" s="218" t="s">
        <v>179</v>
      </c>
      <c r="E127" s="245" t="s">
        <v>50</v>
      </c>
      <c r="F127" s="246" t="s">
        <v>218</v>
      </c>
      <c r="G127" s="234"/>
      <c r="H127" s="247">
        <v>20.5</v>
      </c>
      <c r="I127" s="239"/>
      <c r="J127" s="234"/>
      <c r="K127" s="234"/>
      <c r="L127" s="240"/>
      <c r="M127" s="241"/>
      <c r="N127" s="242"/>
      <c r="O127" s="242"/>
      <c r="P127" s="242"/>
      <c r="Q127" s="242"/>
      <c r="R127" s="242"/>
      <c r="S127" s="242"/>
      <c r="T127" s="243"/>
      <c r="AT127" s="244" t="s">
        <v>179</v>
      </c>
      <c r="AU127" s="244" t="s">
        <v>93</v>
      </c>
      <c r="AV127" s="13" t="s">
        <v>93</v>
      </c>
      <c r="AW127" s="13" t="s">
        <v>48</v>
      </c>
      <c r="AX127" s="13" t="s">
        <v>85</v>
      </c>
      <c r="AY127" s="244" t="s">
        <v>166</v>
      </c>
    </row>
    <row r="128" spans="2:65" s="12" customFormat="1" ht="13.5">
      <c r="B128" s="222"/>
      <c r="C128" s="223"/>
      <c r="D128" s="218" t="s">
        <v>179</v>
      </c>
      <c r="E128" s="224" t="s">
        <v>50</v>
      </c>
      <c r="F128" s="225" t="s">
        <v>203</v>
      </c>
      <c r="G128" s="223"/>
      <c r="H128" s="226" t="s">
        <v>50</v>
      </c>
      <c r="I128" s="227"/>
      <c r="J128" s="223"/>
      <c r="K128" s="223"/>
      <c r="L128" s="228"/>
      <c r="M128" s="229"/>
      <c r="N128" s="230"/>
      <c r="O128" s="230"/>
      <c r="P128" s="230"/>
      <c r="Q128" s="230"/>
      <c r="R128" s="230"/>
      <c r="S128" s="230"/>
      <c r="T128" s="231"/>
      <c r="AT128" s="232" t="s">
        <v>179</v>
      </c>
      <c r="AU128" s="232" t="s">
        <v>93</v>
      </c>
      <c r="AV128" s="12" t="s">
        <v>25</v>
      </c>
      <c r="AW128" s="12" t="s">
        <v>48</v>
      </c>
      <c r="AX128" s="12" t="s">
        <v>85</v>
      </c>
      <c r="AY128" s="232" t="s">
        <v>166</v>
      </c>
    </row>
    <row r="129" spans="2:65" s="13" customFormat="1" ht="13.5">
      <c r="B129" s="233"/>
      <c r="C129" s="234"/>
      <c r="D129" s="218" t="s">
        <v>179</v>
      </c>
      <c r="E129" s="245" t="s">
        <v>50</v>
      </c>
      <c r="F129" s="246" t="s">
        <v>219</v>
      </c>
      <c r="G129" s="234"/>
      <c r="H129" s="247">
        <v>3.109</v>
      </c>
      <c r="I129" s="239"/>
      <c r="J129" s="234"/>
      <c r="K129" s="234"/>
      <c r="L129" s="240"/>
      <c r="M129" s="241"/>
      <c r="N129" s="242"/>
      <c r="O129" s="242"/>
      <c r="P129" s="242"/>
      <c r="Q129" s="242"/>
      <c r="R129" s="242"/>
      <c r="S129" s="242"/>
      <c r="T129" s="243"/>
      <c r="AT129" s="244" t="s">
        <v>179</v>
      </c>
      <c r="AU129" s="244" t="s">
        <v>93</v>
      </c>
      <c r="AV129" s="13" t="s">
        <v>93</v>
      </c>
      <c r="AW129" s="13" t="s">
        <v>48</v>
      </c>
      <c r="AX129" s="13" t="s">
        <v>85</v>
      </c>
      <c r="AY129" s="244" t="s">
        <v>166</v>
      </c>
    </row>
    <row r="130" spans="2:65" s="13" customFormat="1" ht="13.5">
      <c r="B130" s="233"/>
      <c r="C130" s="234"/>
      <c r="D130" s="218" t="s">
        <v>179</v>
      </c>
      <c r="E130" s="245" t="s">
        <v>50</v>
      </c>
      <c r="F130" s="246" t="s">
        <v>220</v>
      </c>
      <c r="G130" s="234"/>
      <c r="H130" s="247">
        <v>-0.94</v>
      </c>
      <c r="I130" s="239"/>
      <c r="J130" s="234"/>
      <c r="K130" s="234"/>
      <c r="L130" s="240"/>
      <c r="M130" s="241"/>
      <c r="N130" s="242"/>
      <c r="O130" s="242"/>
      <c r="P130" s="242"/>
      <c r="Q130" s="242"/>
      <c r="R130" s="242"/>
      <c r="S130" s="242"/>
      <c r="T130" s="243"/>
      <c r="AT130" s="244" t="s">
        <v>179</v>
      </c>
      <c r="AU130" s="244" t="s">
        <v>93</v>
      </c>
      <c r="AV130" s="13" t="s">
        <v>93</v>
      </c>
      <c r="AW130" s="13" t="s">
        <v>48</v>
      </c>
      <c r="AX130" s="13" t="s">
        <v>85</v>
      </c>
      <c r="AY130" s="244" t="s">
        <v>166</v>
      </c>
    </row>
    <row r="131" spans="2:65" s="13" customFormat="1" ht="13.5">
      <c r="B131" s="233"/>
      <c r="C131" s="234"/>
      <c r="D131" s="218" t="s">
        <v>179</v>
      </c>
      <c r="E131" s="245" t="s">
        <v>50</v>
      </c>
      <c r="F131" s="246" t="s">
        <v>221</v>
      </c>
      <c r="G131" s="234"/>
      <c r="H131" s="247">
        <v>33.792000000000002</v>
      </c>
      <c r="I131" s="239"/>
      <c r="J131" s="234"/>
      <c r="K131" s="234"/>
      <c r="L131" s="240"/>
      <c r="M131" s="241"/>
      <c r="N131" s="242"/>
      <c r="O131" s="242"/>
      <c r="P131" s="242"/>
      <c r="Q131" s="242"/>
      <c r="R131" s="242"/>
      <c r="S131" s="242"/>
      <c r="T131" s="243"/>
      <c r="AT131" s="244" t="s">
        <v>179</v>
      </c>
      <c r="AU131" s="244" t="s">
        <v>93</v>
      </c>
      <c r="AV131" s="13" t="s">
        <v>93</v>
      </c>
      <c r="AW131" s="13" t="s">
        <v>48</v>
      </c>
      <c r="AX131" s="13" t="s">
        <v>85</v>
      </c>
      <c r="AY131" s="244" t="s">
        <v>166</v>
      </c>
    </row>
    <row r="132" spans="2:65" s="13" customFormat="1" ht="13.5">
      <c r="B132" s="233"/>
      <c r="C132" s="234"/>
      <c r="D132" s="218" t="s">
        <v>179</v>
      </c>
      <c r="E132" s="245" t="s">
        <v>50</v>
      </c>
      <c r="F132" s="246" t="s">
        <v>222</v>
      </c>
      <c r="G132" s="234"/>
      <c r="H132" s="247">
        <v>-15.84</v>
      </c>
      <c r="I132" s="239"/>
      <c r="J132" s="234"/>
      <c r="K132" s="234"/>
      <c r="L132" s="240"/>
      <c r="M132" s="241"/>
      <c r="N132" s="242"/>
      <c r="O132" s="242"/>
      <c r="P132" s="242"/>
      <c r="Q132" s="242"/>
      <c r="R132" s="242"/>
      <c r="S132" s="242"/>
      <c r="T132" s="243"/>
      <c r="AT132" s="244" t="s">
        <v>179</v>
      </c>
      <c r="AU132" s="244" t="s">
        <v>93</v>
      </c>
      <c r="AV132" s="13" t="s">
        <v>93</v>
      </c>
      <c r="AW132" s="13" t="s">
        <v>48</v>
      </c>
      <c r="AX132" s="13" t="s">
        <v>85</v>
      </c>
      <c r="AY132" s="244" t="s">
        <v>166</v>
      </c>
    </row>
    <row r="133" spans="2:65" s="13" customFormat="1" ht="13.5">
      <c r="B133" s="233"/>
      <c r="C133" s="234"/>
      <c r="D133" s="235" t="s">
        <v>179</v>
      </c>
      <c r="E133" s="236" t="s">
        <v>50</v>
      </c>
      <c r="F133" s="237" t="s">
        <v>223</v>
      </c>
      <c r="G133" s="234"/>
      <c r="H133" s="238">
        <v>-10.56</v>
      </c>
      <c r="I133" s="239"/>
      <c r="J133" s="234"/>
      <c r="K133" s="234"/>
      <c r="L133" s="240"/>
      <c r="M133" s="241"/>
      <c r="N133" s="242"/>
      <c r="O133" s="242"/>
      <c r="P133" s="242"/>
      <c r="Q133" s="242"/>
      <c r="R133" s="242"/>
      <c r="S133" s="242"/>
      <c r="T133" s="243"/>
      <c r="AT133" s="244" t="s">
        <v>179</v>
      </c>
      <c r="AU133" s="244" t="s">
        <v>93</v>
      </c>
      <c r="AV133" s="13" t="s">
        <v>93</v>
      </c>
      <c r="AW133" s="13" t="s">
        <v>48</v>
      </c>
      <c r="AX133" s="13" t="s">
        <v>85</v>
      </c>
      <c r="AY133" s="244" t="s">
        <v>166</v>
      </c>
    </row>
    <row r="134" spans="2:65" s="1" customFormat="1" ht="22.5" customHeight="1">
      <c r="B134" s="43"/>
      <c r="C134" s="206" t="s">
        <v>224</v>
      </c>
      <c r="D134" s="206" t="s">
        <v>169</v>
      </c>
      <c r="E134" s="207" t="s">
        <v>225</v>
      </c>
      <c r="F134" s="208" t="s">
        <v>226</v>
      </c>
      <c r="G134" s="209" t="s">
        <v>172</v>
      </c>
      <c r="H134" s="210">
        <v>1306.8779999999999</v>
      </c>
      <c r="I134" s="211"/>
      <c r="J134" s="212">
        <f>ROUND(I134*H134,2)</f>
        <v>0</v>
      </c>
      <c r="K134" s="208" t="s">
        <v>173</v>
      </c>
      <c r="L134" s="63"/>
      <c r="M134" s="213" t="s">
        <v>50</v>
      </c>
      <c r="N134" s="214" t="s">
        <v>56</v>
      </c>
      <c r="O134" s="44"/>
      <c r="P134" s="215">
        <f>O134*H134</f>
        <v>0</v>
      </c>
      <c r="Q134" s="215">
        <v>0</v>
      </c>
      <c r="R134" s="215">
        <f>Q134*H134</f>
        <v>0</v>
      </c>
      <c r="S134" s="215">
        <v>0</v>
      </c>
      <c r="T134" s="216">
        <f>S134*H134</f>
        <v>0</v>
      </c>
      <c r="AR134" s="25" t="s">
        <v>110</v>
      </c>
      <c r="AT134" s="25" t="s">
        <v>169</v>
      </c>
      <c r="AU134" s="25" t="s">
        <v>93</v>
      </c>
      <c r="AY134" s="25" t="s">
        <v>166</v>
      </c>
      <c r="BE134" s="217">
        <f>IF(N134="základní",J134,0)</f>
        <v>0</v>
      </c>
      <c r="BF134" s="217">
        <f>IF(N134="snížená",J134,0)</f>
        <v>0</v>
      </c>
      <c r="BG134" s="217">
        <f>IF(N134="zákl. přenesená",J134,0)</f>
        <v>0</v>
      </c>
      <c r="BH134" s="217">
        <f>IF(N134="sníž. přenesená",J134,0)</f>
        <v>0</v>
      </c>
      <c r="BI134" s="217">
        <f>IF(N134="nulová",J134,0)</f>
        <v>0</v>
      </c>
      <c r="BJ134" s="25" t="s">
        <v>25</v>
      </c>
      <c r="BK134" s="217">
        <f>ROUND(I134*H134,2)</f>
        <v>0</v>
      </c>
      <c r="BL134" s="25" t="s">
        <v>110</v>
      </c>
      <c r="BM134" s="25" t="s">
        <v>104</v>
      </c>
    </row>
    <row r="135" spans="2:65" s="1" customFormat="1" ht="40.5">
      <c r="B135" s="43"/>
      <c r="C135" s="65"/>
      <c r="D135" s="218" t="s">
        <v>175</v>
      </c>
      <c r="E135" s="65"/>
      <c r="F135" s="219" t="s">
        <v>227</v>
      </c>
      <c r="G135" s="65"/>
      <c r="H135" s="65"/>
      <c r="I135" s="174"/>
      <c r="J135" s="65"/>
      <c r="K135" s="65"/>
      <c r="L135" s="63"/>
      <c r="M135" s="220"/>
      <c r="N135" s="44"/>
      <c r="O135" s="44"/>
      <c r="P135" s="44"/>
      <c r="Q135" s="44"/>
      <c r="R135" s="44"/>
      <c r="S135" s="44"/>
      <c r="T135" s="80"/>
      <c r="AT135" s="25" t="s">
        <v>175</v>
      </c>
      <c r="AU135" s="25" t="s">
        <v>93</v>
      </c>
    </row>
    <row r="136" spans="2:65" s="1" customFormat="1" ht="189">
      <c r="B136" s="43"/>
      <c r="C136" s="65"/>
      <c r="D136" s="218" t="s">
        <v>177</v>
      </c>
      <c r="E136" s="65"/>
      <c r="F136" s="221" t="s">
        <v>216</v>
      </c>
      <c r="G136" s="65"/>
      <c r="H136" s="65"/>
      <c r="I136" s="174"/>
      <c r="J136" s="65"/>
      <c r="K136" s="65"/>
      <c r="L136" s="63"/>
      <c r="M136" s="220"/>
      <c r="N136" s="44"/>
      <c r="O136" s="44"/>
      <c r="P136" s="44"/>
      <c r="Q136" s="44"/>
      <c r="R136" s="44"/>
      <c r="S136" s="44"/>
      <c r="T136" s="80"/>
      <c r="AT136" s="25" t="s">
        <v>177</v>
      </c>
      <c r="AU136" s="25" t="s">
        <v>93</v>
      </c>
    </row>
    <row r="137" spans="2:65" s="12" customFormat="1" ht="13.5">
      <c r="B137" s="222"/>
      <c r="C137" s="223"/>
      <c r="D137" s="218" t="s">
        <v>179</v>
      </c>
      <c r="E137" s="224" t="s">
        <v>50</v>
      </c>
      <c r="F137" s="225" t="s">
        <v>180</v>
      </c>
      <c r="G137" s="223"/>
      <c r="H137" s="226" t="s">
        <v>50</v>
      </c>
      <c r="I137" s="227"/>
      <c r="J137" s="223"/>
      <c r="K137" s="223"/>
      <c r="L137" s="228"/>
      <c r="M137" s="229"/>
      <c r="N137" s="230"/>
      <c r="O137" s="230"/>
      <c r="P137" s="230"/>
      <c r="Q137" s="230"/>
      <c r="R137" s="230"/>
      <c r="S137" s="230"/>
      <c r="T137" s="231"/>
      <c r="AT137" s="232" t="s">
        <v>179</v>
      </c>
      <c r="AU137" s="232" t="s">
        <v>93</v>
      </c>
      <c r="AV137" s="12" t="s">
        <v>25</v>
      </c>
      <c r="AW137" s="12" t="s">
        <v>48</v>
      </c>
      <c r="AX137" s="12" t="s">
        <v>85</v>
      </c>
      <c r="AY137" s="232" t="s">
        <v>166</v>
      </c>
    </row>
    <row r="138" spans="2:65" s="13" customFormat="1" ht="13.5">
      <c r="B138" s="233"/>
      <c r="C138" s="234"/>
      <c r="D138" s="218" t="s">
        <v>179</v>
      </c>
      <c r="E138" s="245" t="s">
        <v>50</v>
      </c>
      <c r="F138" s="246" t="s">
        <v>181</v>
      </c>
      <c r="G138" s="234"/>
      <c r="H138" s="247">
        <v>1236.98</v>
      </c>
      <c r="I138" s="239"/>
      <c r="J138" s="234"/>
      <c r="K138" s="234"/>
      <c r="L138" s="240"/>
      <c r="M138" s="241"/>
      <c r="N138" s="242"/>
      <c r="O138" s="242"/>
      <c r="P138" s="242"/>
      <c r="Q138" s="242"/>
      <c r="R138" s="242"/>
      <c r="S138" s="242"/>
      <c r="T138" s="243"/>
      <c r="AT138" s="244" t="s">
        <v>179</v>
      </c>
      <c r="AU138" s="244" t="s">
        <v>93</v>
      </c>
      <c r="AV138" s="13" t="s">
        <v>93</v>
      </c>
      <c r="AW138" s="13" t="s">
        <v>48</v>
      </c>
      <c r="AX138" s="13" t="s">
        <v>85</v>
      </c>
      <c r="AY138" s="244" t="s">
        <v>166</v>
      </c>
    </row>
    <row r="139" spans="2:65" s="12" customFormat="1" ht="13.5">
      <c r="B139" s="222"/>
      <c r="C139" s="223"/>
      <c r="D139" s="218" t="s">
        <v>179</v>
      </c>
      <c r="E139" s="224" t="s">
        <v>50</v>
      </c>
      <c r="F139" s="225" t="s">
        <v>201</v>
      </c>
      <c r="G139" s="223"/>
      <c r="H139" s="226" t="s">
        <v>50</v>
      </c>
      <c r="I139" s="227"/>
      <c r="J139" s="223"/>
      <c r="K139" s="223"/>
      <c r="L139" s="228"/>
      <c r="M139" s="229"/>
      <c r="N139" s="230"/>
      <c r="O139" s="230"/>
      <c r="P139" s="230"/>
      <c r="Q139" s="230"/>
      <c r="R139" s="230"/>
      <c r="S139" s="230"/>
      <c r="T139" s="231"/>
      <c r="AT139" s="232" t="s">
        <v>179</v>
      </c>
      <c r="AU139" s="232" t="s">
        <v>93</v>
      </c>
      <c r="AV139" s="12" t="s">
        <v>25</v>
      </c>
      <c r="AW139" s="12" t="s">
        <v>48</v>
      </c>
      <c r="AX139" s="12" t="s">
        <v>85</v>
      </c>
      <c r="AY139" s="232" t="s">
        <v>166</v>
      </c>
    </row>
    <row r="140" spans="2:65" s="13" customFormat="1" ht="13.5">
      <c r="B140" s="233"/>
      <c r="C140" s="234"/>
      <c r="D140" s="218" t="s">
        <v>179</v>
      </c>
      <c r="E140" s="245" t="s">
        <v>50</v>
      </c>
      <c r="F140" s="246" t="s">
        <v>202</v>
      </c>
      <c r="G140" s="234"/>
      <c r="H140" s="247">
        <v>39.473999999999997</v>
      </c>
      <c r="I140" s="239"/>
      <c r="J140" s="234"/>
      <c r="K140" s="234"/>
      <c r="L140" s="240"/>
      <c r="M140" s="241"/>
      <c r="N140" s="242"/>
      <c r="O140" s="242"/>
      <c r="P140" s="242"/>
      <c r="Q140" s="242"/>
      <c r="R140" s="242"/>
      <c r="S140" s="242"/>
      <c r="T140" s="243"/>
      <c r="AT140" s="244" t="s">
        <v>179</v>
      </c>
      <c r="AU140" s="244" t="s">
        <v>93</v>
      </c>
      <c r="AV140" s="13" t="s">
        <v>93</v>
      </c>
      <c r="AW140" s="13" t="s">
        <v>48</v>
      </c>
      <c r="AX140" s="13" t="s">
        <v>85</v>
      </c>
      <c r="AY140" s="244" t="s">
        <v>166</v>
      </c>
    </row>
    <row r="141" spans="2:65" s="12" customFormat="1" ht="13.5">
      <c r="B141" s="222"/>
      <c r="C141" s="223"/>
      <c r="D141" s="218" t="s">
        <v>179</v>
      </c>
      <c r="E141" s="224" t="s">
        <v>50</v>
      </c>
      <c r="F141" s="225" t="s">
        <v>194</v>
      </c>
      <c r="G141" s="223"/>
      <c r="H141" s="226" t="s">
        <v>50</v>
      </c>
      <c r="I141" s="227"/>
      <c r="J141" s="223"/>
      <c r="K141" s="223"/>
      <c r="L141" s="228"/>
      <c r="M141" s="229"/>
      <c r="N141" s="230"/>
      <c r="O141" s="230"/>
      <c r="P141" s="230"/>
      <c r="Q141" s="230"/>
      <c r="R141" s="230"/>
      <c r="S141" s="230"/>
      <c r="T141" s="231"/>
      <c r="AT141" s="232" t="s">
        <v>179</v>
      </c>
      <c r="AU141" s="232" t="s">
        <v>93</v>
      </c>
      <c r="AV141" s="12" t="s">
        <v>25</v>
      </c>
      <c r="AW141" s="12" t="s">
        <v>48</v>
      </c>
      <c r="AX141" s="12" t="s">
        <v>85</v>
      </c>
      <c r="AY141" s="232" t="s">
        <v>166</v>
      </c>
    </row>
    <row r="142" spans="2:65" s="13" customFormat="1" ht="13.5">
      <c r="B142" s="233"/>
      <c r="C142" s="234"/>
      <c r="D142" s="218" t="s">
        <v>179</v>
      </c>
      <c r="E142" s="245" t="s">
        <v>50</v>
      </c>
      <c r="F142" s="246" t="s">
        <v>195</v>
      </c>
      <c r="G142" s="234"/>
      <c r="H142" s="247">
        <v>1.2</v>
      </c>
      <c r="I142" s="239"/>
      <c r="J142" s="234"/>
      <c r="K142" s="234"/>
      <c r="L142" s="240"/>
      <c r="M142" s="241"/>
      <c r="N142" s="242"/>
      <c r="O142" s="242"/>
      <c r="P142" s="242"/>
      <c r="Q142" s="242"/>
      <c r="R142" s="242"/>
      <c r="S142" s="242"/>
      <c r="T142" s="243"/>
      <c r="AT142" s="244" t="s">
        <v>179</v>
      </c>
      <c r="AU142" s="244" t="s">
        <v>93</v>
      </c>
      <c r="AV142" s="13" t="s">
        <v>93</v>
      </c>
      <c r="AW142" s="13" t="s">
        <v>48</v>
      </c>
      <c r="AX142" s="13" t="s">
        <v>85</v>
      </c>
      <c r="AY142" s="244" t="s">
        <v>166</v>
      </c>
    </row>
    <row r="143" spans="2:65" s="12" customFormat="1" ht="13.5">
      <c r="B143" s="222"/>
      <c r="C143" s="223"/>
      <c r="D143" s="218" t="s">
        <v>179</v>
      </c>
      <c r="E143" s="224" t="s">
        <v>50</v>
      </c>
      <c r="F143" s="225" t="s">
        <v>203</v>
      </c>
      <c r="G143" s="223"/>
      <c r="H143" s="226" t="s">
        <v>50</v>
      </c>
      <c r="I143" s="227"/>
      <c r="J143" s="223"/>
      <c r="K143" s="223"/>
      <c r="L143" s="228"/>
      <c r="M143" s="229"/>
      <c r="N143" s="230"/>
      <c r="O143" s="230"/>
      <c r="P143" s="230"/>
      <c r="Q143" s="230"/>
      <c r="R143" s="230"/>
      <c r="S143" s="230"/>
      <c r="T143" s="231"/>
      <c r="AT143" s="232" t="s">
        <v>179</v>
      </c>
      <c r="AU143" s="232" t="s">
        <v>93</v>
      </c>
      <c r="AV143" s="12" t="s">
        <v>25</v>
      </c>
      <c r="AW143" s="12" t="s">
        <v>48</v>
      </c>
      <c r="AX143" s="12" t="s">
        <v>85</v>
      </c>
      <c r="AY143" s="232" t="s">
        <v>166</v>
      </c>
    </row>
    <row r="144" spans="2:65" s="13" customFormat="1" ht="13.5">
      <c r="B144" s="233"/>
      <c r="C144" s="234"/>
      <c r="D144" s="218" t="s">
        <v>179</v>
      </c>
      <c r="E144" s="245" t="s">
        <v>50</v>
      </c>
      <c r="F144" s="246" t="s">
        <v>228</v>
      </c>
      <c r="G144" s="234"/>
      <c r="H144" s="247">
        <v>0.94</v>
      </c>
      <c r="I144" s="239"/>
      <c r="J144" s="234"/>
      <c r="K144" s="234"/>
      <c r="L144" s="240"/>
      <c r="M144" s="241"/>
      <c r="N144" s="242"/>
      <c r="O144" s="242"/>
      <c r="P144" s="242"/>
      <c r="Q144" s="242"/>
      <c r="R144" s="242"/>
      <c r="S144" s="242"/>
      <c r="T144" s="243"/>
      <c r="AT144" s="244" t="s">
        <v>179</v>
      </c>
      <c r="AU144" s="244" t="s">
        <v>93</v>
      </c>
      <c r="AV144" s="13" t="s">
        <v>93</v>
      </c>
      <c r="AW144" s="13" t="s">
        <v>48</v>
      </c>
      <c r="AX144" s="13" t="s">
        <v>85</v>
      </c>
      <c r="AY144" s="244" t="s">
        <v>166</v>
      </c>
    </row>
    <row r="145" spans="2:65" s="13" customFormat="1" ht="13.5">
      <c r="B145" s="233"/>
      <c r="C145" s="234"/>
      <c r="D145" s="218" t="s">
        <v>179</v>
      </c>
      <c r="E145" s="245" t="s">
        <v>50</v>
      </c>
      <c r="F145" s="246" t="s">
        <v>229</v>
      </c>
      <c r="G145" s="234"/>
      <c r="H145" s="247">
        <v>15.84</v>
      </c>
      <c r="I145" s="239"/>
      <c r="J145" s="234"/>
      <c r="K145" s="234"/>
      <c r="L145" s="240"/>
      <c r="M145" s="241"/>
      <c r="N145" s="242"/>
      <c r="O145" s="242"/>
      <c r="P145" s="242"/>
      <c r="Q145" s="242"/>
      <c r="R145" s="242"/>
      <c r="S145" s="242"/>
      <c r="T145" s="243"/>
      <c r="AT145" s="244" t="s">
        <v>179</v>
      </c>
      <c r="AU145" s="244" t="s">
        <v>93</v>
      </c>
      <c r="AV145" s="13" t="s">
        <v>93</v>
      </c>
      <c r="AW145" s="13" t="s">
        <v>48</v>
      </c>
      <c r="AX145" s="13" t="s">
        <v>85</v>
      </c>
      <c r="AY145" s="244" t="s">
        <v>166</v>
      </c>
    </row>
    <row r="146" spans="2:65" s="13" customFormat="1" ht="13.5">
      <c r="B146" s="233"/>
      <c r="C146" s="234"/>
      <c r="D146" s="218" t="s">
        <v>179</v>
      </c>
      <c r="E146" s="245" t="s">
        <v>50</v>
      </c>
      <c r="F146" s="246" t="s">
        <v>230</v>
      </c>
      <c r="G146" s="234"/>
      <c r="H146" s="247">
        <v>10.56</v>
      </c>
      <c r="I146" s="239"/>
      <c r="J146" s="234"/>
      <c r="K146" s="234"/>
      <c r="L146" s="240"/>
      <c r="M146" s="241"/>
      <c r="N146" s="242"/>
      <c r="O146" s="242"/>
      <c r="P146" s="242"/>
      <c r="Q146" s="242"/>
      <c r="R146" s="242"/>
      <c r="S146" s="242"/>
      <c r="T146" s="243"/>
      <c r="AT146" s="244" t="s">
        <v>179</v>
      </c>
      <c r="AU146" s="244" t="s">
        <v>93</v>
      </c>
      <c r="AV146" s="13" t="s">
        <v>93</v>
      </c>
      <c r="AW146" s="13" t="s">
        <v>48</v>
      </c>
      <c r="AX146" s="13" t="s">
        <v>85</v>
      </c>
      <c r="AY146" s="244" t="s">
        <v>166</v>
      </c>
    </row>
    <row r="147" spans="2:65" s="13" customFormat="1" ht="13.5">
      <c r="B147" s="233"/>
      <c r="C147" s="234"/>
      <c r="D147" s="235" t="s">
        <v>179</v>
      </c>
      <c r="E147" s="236" t="s">
        <v>50</v>
      </c>
      <c r="F147" s="237" t="s">
        <v>231</v>
      </c>
      <c r="G147" s="234"/>
      <c r="H147" s="238">
        <v>1.8839999999999999</v>
      </c>
      <c r="I147" s="239"/>
      <c r="J147" s="234"/>
      <c r="K147" s="234"/>
      <c r="L147" s="240"/>
      <c r="M147" s="241"/>
      <c r="N147" s="242"/>
      <c r="O147" s="242"/>
      <c r="P147" s="242"/>
      <c r="Q147" s="242"/>
      <c r="R147" s="242"/>
      <c r="S147" s="242"/>
      <c r="T147" s="243"/>
      <c r="AT147" s="244" t="s">
        <v>179</v>
      </c>
      <c r="AU147" s="244" t="s">
        <v>93</v>
      </c>
      <c r="AV147" s="13" t="s">
        <v>93</v>
      </c>
      <c r="AW147" s="13" t="s">
        <v>48</v>
      </c>
      <c r="AX147" s="13" t="s">
        <v>85</v>
      </c>
      <c r="AY147" s="244" t="s">
        <v>166</v>
      </c>
    </row>
    <row r="148" spans="2:65" s="1" customFormat="1" ht="31.5" customHeight="1">
      <c r="B148" s="43"/>
      <c r="C148" s="206" t="s">
        <v>232</v>
      </c>
      <c r="D148" s="206" t="s">
        <v>169</v>
      </c>
      <c r="E148" s="207" t="s">
        <v>233</v>
      </c>
      <c r="F148" s="208" t="s">
        <v>234</v>
      </c>
      <c r="G148" s="209" t="s">
        <v>172</v>
      </c>
      <c r="H148" s="210">
        <v>6534.39</v>
      </c>
      <c r="I148" s="211"/>
      <c r="J148" s="212">
        <f>ROUND(I148*H148,2)</f>
        <v>0</v>
      </c>
      <c r="K148" s="208" t="s">
        <v>173</v>
      </c>
      <c r="L148" s="63"/>
      <c r="M148" s="213" t="s">
        <v>50</v>
      </c>
      <c r="N148" s="214" t="s">
        <v>56</v>
      </c>
      <c r="O148" s="44"/>
      <c r="P148" s="215">
        <f>O148*H148</f>
        <v>0</v>
      </c>
      <c r="Q148" s="215">
        <v>0</v>
      </c>
      <c r="R148" s="215">
        <f>Q148*H148</f>
        <v>0</v>
      </c>
      <c r="S148" s="215">
        <v>0</v>
      </c>
      <c r="T148" s="216">
        <f>S148*H148</f>
        <v>0</v>
      </c>
      <c r="AR148" s="25" t="s">
        <v>110</v>
      </c>
      <c r="AT148" s="25" t="s">
        <v>169</v>
      </c>
      <c r="AU148" s="25" t="s">
        <v>93</v>
      </c>
      <c r="AY148" s="25" t="s">
        <v>166</v>
      </c>
      <c r="BE148" s="217">
        <f>IF(N148="základní",J148,0)</f>
        <v>0</v>
      </c>
      <c r="BF148" s="217">
        <f>IF(N148="snížená",J148,0)</f>
        <v>0</v>
      </c>
      <c r="BG148" s="217">
        <f>IF(N148="zákl. přenesená",J148,0)</f>
        <v>0</v>
      </c>
      <c r="BH148" s="217">
        <f>IF(N148="sníž. přenesená",J148,0)</f>
        <v>0</v>
      </c>
      <c r="BI148" s="217">
        <f>IF(N148="nulová",J148,0)</f>
        <v>0</v>
      </c>
      <c r="BJ148" s="25" t="s">
        <v>25</v>
      </c>
      <c r="BK148" s="217">
        <f>ROUND(I148*H148,2)</f>
        <v>0</v>
      </c>
      <c r="BL148" s="25" t="s">
        <v>110</v>
      </c>
      <c r="BM148" s="25" t="s">
        <v>235</v>
      </c>
    </row>
    <row r="149" spans="2:65" s="1" customFormat="1" ht="40.5">
      <c r="B149" s="43"/>
      <c r="C149" s="65"/>
      <c r="D149" s="218" t="s">
        <v>175</v>
      </c>
      <c r="E149" s="65"/>
      <c r="F149" s="219" t="s">
        <v>236</v>
      </c>
      <c r="G149" s="65"/>
      <c r="H149" s="65"/>
      <c r="I149" s="174"/>
      <c r="J149" s="65"/>
      <c r="K149" s="65"/>
      <c r="L149" s="63"/>
      <c r="M149" s="220"/>
      <c r="N149" s="44"/>
      <c r="O149" s="44"/>
      <c r="P149" s="44"/>
      <c r="Q149" s="44"/>
      <c r="R149" s="44"/>
      <c r="S149" s="44"/>
      <c r="T149" s="80"/>
      <c r="AT149" s="25" t="s">
        <v>175</v>
      </c>
      <c r="AU149" s="25" t="s">
        <v>93</v>
      </c>
    </row>
    <row r="150" spans="2:65" s="1" customFormat="1" ht="189">
      <c r="B150" s="43"/>
      <c r="C150" s="65"/>
      <c r="D150" s="218" t="s">
        <v>177</v>
      </c>
      <c r="E150" s="65"/>
      <c r="F150" s="221" t="s">
        <v>216</v>
      </c>
      <c r="G150" s="65"/>
      <c r="H150" s="65"/>
      <c r="I150" s="174"/>
      <c r="J150" s="65"/>
      <c r="K150" s="65"/>
      <c r="L150" s="63"/>
      <c r="M150" s="220"/>
      <c r="N150" s="44"/>
      <c r="O150" s="44"/>
      <c r="P150" s="44"/>
      <c r="Q150" s="44"/>
      <c r="R150" s="44"/>
      <c r="S150" s="44"/>
      <c r="T150" s="80"/>
      <c r="AT150" s="25" t="s">
        <v>177</v>
      </c>
      <c r="AU150" s="25" t="s">
        <v>93</v>
      </c>
    </row>
    <row r="151" spans="2:65" s="12" customFormat="1" ht="13.5">
      <c r="B151" s="222"/>
      <c r="C151" s="223"/>
      <c r="D151" s="218" t="s">
        <v>179</v>
      </c>
      <c r="E151" s="224" t="s">
        <v>50</v>
      </c>
      <c r="F151" s="225" t="s">
        <v>237</v>
      </c>
      <c r="G151" s="223"/>
      <c r="H151" s="226" t="s">
        <v>50</v>
      </c>
      <c r="I151" s="227"/>
      <c r="J151" s="223"/>
      <c r="K151" s="223"/>
      <c r="L151" s="228"/>
      <c r="M151" s="229"/>
      <c r="N151" s="230"/>
      <c r="O151" s="230"/>
      <c r="P151" s="230"/>
      <c r="Q151" s="230"/>
      <c r="R151" s="230"/>
      <c r="S151" s="230"/>
      <c r="T151" s="231"/>
      <c r="AT151" s="232" t="s">
        <v>179</v>
      </c>
      <c r="AU151" s="232" t="s">
        <v>93</v>
      </c>
      <c r="AV151" s="12" t="s">
        <v>25</v>
      </c>
      <c r="AW151" s="12" t="s">
        <v>48</v>
      </c>
      <c r="AX151" s="12" t="s">
        <v>85</v>
      </c>
      <c r="AY151" s="232" t="s">
        <v>166</v>
      </c>
    </row>
    <row r="152" spans="2:65" s="12" customFormat="1" ht="13.5">
      <c r="B152" s="222"/>
      <c r="C152" s="223"/>
      <c r="D152" s="218" t="s">
        <v>179</v>
      </c>
      <c r="E152" s="224" t="s">
        <v>50</v>
      </c>
      <c r="F152" s="225" t="s">
        <v>180</v>
      </c>
      <c r="G152" s="223"/>
      <c r="H152" s="226" t="s">
        <v>50</v>
      </c>
      <c r="I152" s="227"/>
      <c r="J152" s="223"/>
      <c r="K152" s="223"/>
      <c r="L152" s="228"/>
      <c r="M152" s="229"/>
      <c r="N152" s="230"/>
      <c r="O152" s="230"/>
      <c r="P152" s="230"/>
      <c r="Q152" s="230"/>
      <c r="R152" s="230"/>
      <c r="S152" s="230"/>
      <c r="T152" s="231"/>
      <c r="AT152" s="232" t="s">
        <v>179</v>
      </c>
      <c r="AU152" s="232" t="s">
        <v>93</v>
      </c>
      <c r="AV152" s="12" t="s">
        <v>25</v>
      </c>
      <c r="AW152" s="12" t="s">
        <v>48</v>
      </c>
      <c r="AX152" s="12" t="s">
        <v>85</v>
      </c>
      <c r="AY152" s="232" t="s">
        <v>166</v>
      </c>
    </row>
    <row r="153" spans="2:65" s="13" customFormat="1" ht="13.5">
      <c r="B153" s="233"/>
      <c r="C153" s="234"/>
      <c r="D153" s="218" t="s">
        <v>179</v>
      </c>
      <c r="E153" s="245" t="s">
        <v>50</v>
      </c>
      <c r="F153" s="246" t="s">
        <v>181</v>
      </c>
      <c r="G153" s="234"/>
      <c r="H153" s="247">
        <v>1236.98</v>
      </c>
      <c r="I153" s="239"/>
      <c r="J153" s="234"/>
      <c r="K153" s="234"/>
      <c r="L153" s="240"/>
      <c r="M153" s="241"/>
      <c r="N153" s="242"/>
      <c r="O153" s="242"/>
      <c r="P153" s="242"/>
      <c r="Q153" s="242"/>
      <c r="R153" s="242"/>
      <c r="S153" s="242"/>
      <c r="T153" s="243"/>
      <c r="AT153" s="244" t="s">
        <v>179</v>
      </c>
      <c r="AU153" s="244" t="s">
        <v>93</v>
      </c>
      <c r="AV153" s="13" t="s">
        <v>93</v>
      </c>
      <c r="AW153" s="13" t="s">
        <v>48</v>
      </c>
      <c r="AX153" s="13" t="s">
        <v>85</v>
      </c>
      <c r="AY153" s="244" t="s">
        <v>166</v>
      </c>
    </row>
    <row r="154" spans="2:65" s="12" customFormat="1" ht="13.5">
      <c r="B154" s="222"/>
      <c r="C154" s="223"/>
      <c r="D154" s="218" t="s">
        <v>179</v>
      </c>
      <c r="E154" s="224" t="s">
        <v>50</v>
      </c>
      <c r="F154" s="225" t="s">
        <v>201</v>
      </c>
      <c r="G154" s="223"/>
      <c r="H154" s="226" t="s">
        <v>50</v>
      </c>
      <c r="I154" s="227"/>
      <c r="J154" s="223"/>
      <c r="K154" s="223"/>
      <c r="L154" s="228"/>
      <c r="M154" s="229"/>
      <c r="N154" s="230"/>
      <c r="O154" s="230"/>
      <c r="P154" s="230"/>
      <c r="Q154" s="230"/>
      <c r="R154" s="230"/>
      <c r="S154" s="230"/>
      <c r="T154" s="231"/>
      <c r="AT154" s="232" t="s">
        <v>179</v>
      </c>
      <c r="AU154" s="232" t="s">
        <v>93</v>
      </c>
      <c r="AV154" s="12" t="s">
        <v>25</v>
      </c>
      <c r="AW154" s="12" t="s">
        <v>48</v>
      </c>
      <c r="AX154" s="12" t="s">
        <v>85</v>
      </c>
      <c r="AY154" s="232" t="s">
        <v>166</v>
      </c>
    </row>
    <row r="155" spans="2:65" s="13" customFormat="1" ht="13.5">
      <c r="B155" s="233"/>
      <c r="C155" s="234"/>
      <c r="D155" s="218" t="s">
        <v>179</v>
      </c>
      <c r="E155" s="245" t="s">
        <v>50</v>
      </c>
      <c r="F155" s="246" t="s">
        <v>202</v>
      </c>
      <c r="G155" s="234"/>
      <c r="H155" s="247">
        <v>39.473999999999997</v>
      </c>
      <c r="I155" s="239"/>
      <c r="J155" s="234"/>
      <c r="K155" s="234"/>
      <c r="L155" s="240"/>
      <c r="M155" s="241"/>
      <c r="N155" s="242"/>
      <c r="O155" s="242"/>
      <c r="P155" s="242"/>
      <c r="Q155" s="242"/>
      <c r="R155" s="242"/>
      <c r="S155" s="242"/>
      <c r="T155" s="243"/>
      <c r="AT155" s="244" t="s">
        <v>179</v>
      </c>
      <c r="AU155" s="244" t="s">
        <v>93</v>
      </c>
      <c r="AV155" s="13" t="s">
        <v>93</v>
      </c>
      <c r="AW155" s="13" t="s">
        <v>48</v>
      </c>
      <c r="AX155" s="13" t="s">
        <v>85</v>
      </c>
      <c r="AY155" s="244" t="s">
        <v>166</v>
      </c>
    </row>
    <row r="156" spans="2:65" s="12" customFormat="1" ht="13.5">
      <c r="B156" s="222"/>
      <c r="C156" s="223"/>
      <c r="D156" s="218" t="s">
        <v>179</v>
      </c>
      <c r="E156" s="224" t="s">
        <v>50</v>
      </c>
      <c r="F156" s="225" t="s">
        <v>194</v>
      </c>
      <c r="G156" s="223"/>
      <c r="H156" s="226" t="s">
        <v>50</v>
      </c>
      <c r="I156" s="227"/>
      <c r="J156" s="223"/>
      <c r="K156" s="223"/>
      <c r="L156" s="228"/>
      <c r="M156" s="229"/>
      <c r="N156" s="230"/>
      <c r="O156" s="230"/>
      <c r="P156" s="230"/>
      <c r="Q156" s="230"/>
      <c r="R156" s="230"/>
      <c r="S156" s="230"/>
      <c r="T156" s="231"/>
      <c r="AT156" s="232" t="s">
        <v>179</v>
      </c>
      <c r="AU156" s="232" t="s">
        <v>93</v>
      </c>
      <c r="AV156" s="12" t="s">
        <v>25</v>
      </c>
      <c r="AW156" s="12" t="s">
        <v>48</v>
      </c>
      <c r="AX156" s="12" t="s">
        <v>85</v>
      </c>
      <c r="AY156" s="232" t="s">
        <v>166</v>
      </c>
    </row>
    <row r="157" spans="2:65" s="13" customFormat="1" ht="13.5">
      <c r="B157" s="233"/>
      <c r="C157" s="234"/>
      <c r="D157" s="218" t="s">
        <v>179</v>
      </c>
      <c r="E157" s="245" t="s">
        <v>50</v>
      </c>
      <c r="F157" s="246" t="s">
        <v>195</v>
      </c>
      <c r="G157" s="234"/>
      <c r="H157" s="247">
        <v>1.2</v>
      </c>
      <c r="I157" s="239"/>
      <c r="J157" s="234"/>
      <c r="K157" s="234"/>
      <c r="L157" s="240"/>
      <c r="M157" s="241"/>
      <c r="N157" s="242"/>
      <c r="O157" s="242"/>
      <c r="P157" s="242"/>
      <c r="Q157" s="242"/>
      <c r="R157" s="242"/>
      <c r="S157" s="242"/>
      <c r="T157" s="243"/>
      <c r="AT157" s="244" t="s">
        <v>179</v>
      </c>
      <c r="AU157" s="244" t="s">
        <v>93</v>
      </c>
      <c r="AV157" s="13" t="s">
        <v>93</v>
      </c>
      <c r="AW157" s="13" t="s">
        <v>48</v>
      </c>
      <c r="AX157" s="13" t="s">
        <v>85</v>
      </c>
      <c r="AY157" s="244" t="s">
        <v>166</v>
      </c>
    </row>
    <row r="158" spans="2:65" s="12" customFormat="1" ht="13.5">
      <c r="B158" s="222"/>
      <c r="C158" s="223"/>
      <c r="D158" s="218" t="s">
        <v>179</v>
      </c>
      <c r="E158" s="224" t="s">
        <v>50</v>
      </c>
      <c r="F158" s="225" t="s">
        <v>203</v>
      </c>
      <c r="G158" s="223"/>
      <c r="H158" s="226" t="s">
        <v>50</v>
      </c>
      <c r="I158" s="227"/>
      <c r="J158" s="223"/>
      <c r="K158" s="223"/>
      <c r="L158" s="228"/>
      <c r="M158" s="229"/>
      <c r="N158" s="230"/>
      <c r="O158" s="230"/>
      <c r="P158" s="230"/>
      <c r="Q158" s="230"/>
      <c r="R158" s="230"/>
      <c r="S158" s="230"/>
      <c r="T158" s="231"/>
      <c r="AT158" s="232" t="s">
        <v>179</v>
      </c>
      <c r="AU158" s="232" t="s">
        <v>93</v>
      </c>
      <c r="AV158" s="12" t="s">
        <v>25</v>
      </c>
      <c r="AW158" s="12" t="s">
        <v>48</v>
      </c>
      <c r="AX158" s="12" t="s">
        <v>85</v>
      </c>
      <c r="AY158" s="232" t="s">
        <v>166</v>
      </c>
    </row>
    <row r="159" spans="2:65" s="13" customFormat="1" ht="13.5">
      <c r="B159" s="233"/>
      <c r="C159" s="234"/>
      <c r="D159" s="218" t="s">
        <v>179</v>
      </c>
      <c r="E159" s="245" t="s">
        <v>50</v>
      </c>
      <c r="F159" s="246" t="s">
        <v>228</v>
      </c>
      <c r="G159" s="234"/>
      <c r="H159" s="247">
        <v>0.94</v>
      </c>
      <c r="I159" s="239"/>
      <c r="J159" s="234"/>
      <c r="K159" s="234"/>
      <c r="L159" s="240"/>
      <c r="M159" s="241"/>
      <c r="N159" s="242"/>
      <c r="O159" s="242"/>
      <c r="P159" s="242"/>
      <c r="Q159" s="242"/>
      <c r="R159" s="242"/>
      <c r="S159" s="242"/>
      <c r="T159" s="243"/>
      <c r="AT159" s="244" t="s">
        <v>179</v>
      </c>
      <c r="AU159" s="244" t="s">
        <v>93</v>
      </c>
      <c r="AV159" s="13" t="s">
        <v>93</v>
      </c>
      <c r="AW159" s="13" t="s">
        <v>48</v>
      </c>
      <c r="AX159" s="13" t="s">
        <v>85</v>
      </c>
      <c r="AY159" s="244" t="s">
        <v>166</v>
      </c>
    </row>
    <row r="160" spans="2:65" s="13" customFormat="1" ht="13.5">
      <c r="B160" s="233"/>
      <c r="C160" s="234"/>
      <c r="D160" s="218" t="s">
        <v>179</v>
      </c>
      <c r="E160" s="245" t="s">
        <v>50</v>
      </c>
      <c r="F160" s="246" t="s">
        <v>229</v>
      </c>
      <c r="G160" s="234"/>
      <c r="H160" s="247">
        <v>15.84</v>
      </c>
      <c r="I160" s="239"/>
      <c r="J160" s="234"/>
      <c r="K160" s="234"/>
      <c r="L160" s="240"/>
      <c r="M160" s="241"/>
      <c r="N160" s="242"/>
      <c r="O160" s="242"/>
      <c r="P160" s="242"/>
      <c r="Q160" s="242"/>
      <c r="R160" s="242"/>
      <c r="S160" s="242"/>
      <c r="T160" s="243"/>
      <c r="AT160" s="244" t="s">
        <v>179</v>
      </c>
      <c r="AU160" s="244" t="s">
        <v>93</v>
      </c>
      <c r="AV160" s="13" t="s">
        <v>93</v>
      </c>
      <c r="AW160" s="13" t="s">
        <v>48</v>
      </c>
      <c r="AX160" s="13" t="s">
        <v>85</v>
      </c>
      <c r="AY160" s="244" t="s">
        <v>166</v>
      </c>
    </row>
    <row r="161" spans="2:65" s="13" customFormat="1" ht="13.5">
      <c r="B161" s="233"/>
      <c r="C161" s="234"/>
      <c r="D161" s="218" t="s">
        <v>179</v>
      </c>
      <c r="E161" s="245" t="s">
        <v>50</v>
      </c>
      <c r="F161" s="246" t="s">
        <v>230</v>
      </c>
      <c r="G161" s="234"/>
      <c r="H161" s="247">
        <v>10.56</v>
      </c>
      <c r="I161" s="239"/>
      <c r="J161" s="234"/>
      <c r="K161" s="234"/>
      <c r="L161" s="240"/>
      <c r="M161" s="241"/>
      <c r="N161" s="242"/>
      <c r="O161" s="242"/>
      <c r="P161" s="242"/>
      <c r="Q161" s="242"/>
      <c r="R161" s="242"/>
      <c r="S161" s="242"/>
      <c r="T161" s="243"/>
      <c r="AT161" s="244" t="s">
        <v>179</v>
      </c>
      <c r="AU161" s="244" t="s">
        <v>93</v>
      </c>
      <c r="AV161" s="13" t="s">
        <v>93</v>
      </c>
      <c r="AW161" s="13" t="s">
        <v>48</v>
      </c>
      <c r="AX161" s="13" t="s">
        <v>85</v>
      </c>
      <c r="AY161" s="244" t="s">
        <v>166</v>
      </c>
    </row>
    <row r="162" spans="2:65" s="13" customFormat="1" ht="13.5">
      <c r="B162" s="233"/>
      <c r="C162" s="234"/>
      <c r="D162" s="218" t="s">
        <v>179</v>
      </c>
      <c r="E162" s="245" t="s">
        <v>50</v>
      </c>
      <c r="F162" s="246" t="s">
        <v>231</v>
      </c>
      <c r="G162" s="234"/>
      <c r="H162" s="247">
        <v>1.8839999999999999</v>
      </c>
      <c r="I162" s="239"/>
      <c r="J162" s="234"/>
      <c r="K162" s="234"/>
      <c r="L162" s="240"/>
      <c r="M162" s="241"/>
      <c r="N162" s="242"/>
      <c r="O162" s="242"/>
      <c r="P162" s="242"/>
      <c r="Q162" s="242"/>
      <c r="R162" s="242"/>
      <c r="S162" s="242"/>
      <c r="T162" s="243"/>
      <c r="AT162" s="244" t="s">
        <v>179</v>
      </c>
      <c r="AU162" s="244" t="s">
        <v>93</v>
      </c>
      <c r="AV162" s="13" t="s">
        <v>93</v>
      </c>
      <c r="AW162" s="13" t="s">
        <v>48</v>
      </c>
      <c r="AX162" s="13" t="s">
        <v>85</v>
      </c>
      <c r="AY162" s="244" t="s">
        <v>166</v>
      </c>
    </row>
    <row r="163" spans="2:65" s="14" customFormat="1" ht="13.5">
      <c r="B163" s="248"/>
      <c r="C163" s="249"/>
      <c r="D163" s="218" t="s">
        <v>179</v>
      </c>
      <c r="E163" s="250" t="s">
        <v>50</v>
      </c>
      <c r="F163" s="251" t="s">
        <v>238</v>
      </c>
      <c r="G163" s="249"/>
      <c r="H163" s="252">
        <v>1306.8779999999999</v>
      </c>
      <c r="I163" s="253"/>
      <c r="J163" s="249"/>
      <c r="K163" s="249"/>
      <c r="L163" s="254"/>
      <c r="M163" s="255"/>
      <c r="N163" s="256"/>
      <c r="O163" s="256"/>
      <c r="P163" s="256"/>
      <c r="Q163" s="256"/>
      <c r="R163" s="256"/>
      <c r="S163" s="256"/>
      <c r="T163" s="257"/>
      <c r="AT163" s="258" t="s">
        <v>179</v>
      </c>
      <c r="AU163" s="258" t="s">
        <v>93</v>
      </c>
      <c r="AV163" s="14" t="s">
        <v>104</v>
      </c>
      <c r="AW163" s="14" t="s">
        <v>48</v>
      </c>
      <c r="AX163" s="14" t="s">
        <v>85</v>
      </c>
      <c r="AY163" s="258" t="s">
        <v>166</v>
      </c>
    </row>
    <row r="164" spans="2:65" s="13" customFormat="1" ht="13.5">
      <c r="B164" s="233"/>
      <c r="C164" s="234"/>
      <c r="D164" s="235" t="s">
        <v>179</v>
      </c>
      <c r="E164" s="236" t="s">
        <v>50</v>
      </c>
      <c r="F164" s="237" t="s">
        <v>239</v>
      </c>
      <c r="G164" s="234"/>
      <c r="H164" s="238">
        <v>6534.39</v>
      </c>
      <c r="I164" s="239"/>
      <c r="J164" s="234"/>
      <c r="K164" s="234"/>
      <c r="L164" s="240"/>
      <c r="M164" s="241"/>
      <c r="N164" s="242"/>
      <c r="O164" s="242"/>
      <c r="P164" s="242"/>
      <c r="Q164" s="242"/>
      <c r="R164" s="242"/>
      <c r="S164" s="242"/>
      <c r="T164" s="243"/>
      <c r="AT164" s="244" t="s">
        <v>179</v>
      </c>
      <c r="AU164" s="244" t="s">
        <v>93</v>
      </c>
      <c r="AV164" s="13" t="s">
        <v>93</v>
      </c>
      <c r="AW164" s="13" t="s">
        <v>48</v>
      </c>
      <c r="AX164" s="13" t="s">
        <v>25</v>
      </c>
      <c r="AY164" s="244" t="s">
        <v>166</v>
      </c>
    </row>
    <row r="165" spans="2:65" s="1" customFormat="1" ht="22.5" customHeight="1">
      <c r="B165" s="43"/>
      <c r="C165" s="206" t="s">
        <v>240</v>
      </c>
      <c r="D165" s="206" t="s">
        <v>169</v>
      </c>
      <c r="E165" s="207" t="s">
        <v>241</v>
      </c>
      <c r="F165" s="208" t="s">
        <v>242</v>
      </c>
      <c r="G165" s="209" t="s">
        <v>243</v>
      </c>
      <c r="H165" s="210">
        <v>2352.38</v>
      </c>
      <c r="I165" s="211"/>
      <c r="J165" s="212">
        <f>ROUND(I165*H165,2)</f>
        <v>0</v>
      </c>
      <c r="K165" s="208" t="s">
        <v>173</v>
      </c>
      <c r="L165" s="63"/>
      <c r="M165" s="213" t="s">
        <v>50</v>
      </c>
      <c r="N165" s="214" t="s">
        <v>56</v>
      </c>
      <c r="O165" s="44"/>
      <c r="P165" s="215">
        <f>O165*H165</f>
        <v>0</v>
      </c>
      <c r="Q165" s="215">
        <v>0</v>
      </c>
      <c r="R165" s="215">
        <f>Q165*H165</f>
        <v>0</v>
      </c>
      <c r="S165" s="215">
        <v>0</v>
      </c>
      <c r="T165" s="216">
        <f>S165*H165</f>
        <v>0</v>
      </c>
      <c r="AR165" s="25" t="s">
        <v>110</v>
      </c>
      <c r="AT165" s="25" t="s">
        <v>169</v>
      </c>
      <c r="AU165" s="25" t="s">
        <v>93</v>
      </c>
      <c r="AY165" s="25" t="s">
        <v>166</v>
      </c>
      <c r="BE165" s="217">
        <f>IF(N165="základní",J165,0)</f>
        <v>0</v>
      </c>
      <c r="BF165" s="217">
        <f>IF(N165="snížená",J165,0)</f>
        <v>0</v>
      </c>
      <c r="BG165" s="217">
        <f>IF(N165="zákl. přenesená",J165,0)</f>
        <v>0</v>
      </c>
      <c r="BH165" s="217">
        <f>IF(N165="sníž. přenesená",J165,0)</f>
        <v>0</v>
      </c>
      <c r="BI165" s="217">
        <f>IF(N165="nulová",J165,0)</f>
        <v>0</v>
      </c>
      <c r="BJ165" s="25" t="s">
        <v>25</v>
      </c>
      <c r="BK165" s="217">
        <f>ROUND(I165*H165,2)</f>
        <v>0</v>
      </c>
      <c r="BL165" s="25" t="s">
        <v>110</v>
      </c>
      <c r="BM165" s="25" t="s">
        <v>119</v>
      </c>
    </row>
    <row r="166" spans="2:65" s="1" customFormat="1" ht="13.5">
      <c r="B166" s="43"/>
      <c r="C166" s="65"/>
      <c r="D166" s="218" t="s">
        <v>175</v>
      </c>
      <c r="E166" s="65"/>
      <c r="F166" s="219" t="s">
        <v>244</v>
      </c>
      <c r="G166" s="65"/>
      <c r="H166" s="65"/>
      <c r="I166" s="174"/>
      <c r="J166" s="65"/>
      <c r="K166" s="65"/>
      <c r="L166" s="63"/>
      <c r="M166" s="220"/>
      <c r="N166" s="44"/>
      <c r="O166" s="44"/>
      <c r="P166" s="44"/>
      <c r="Q166" s="44"/>
      <c r="R166" s="44"/>
      <c r="S166" s="44"/>
      <c r="T166" s="80"/>
      <c r="AT166" s="25" t="s">
        <v>175</v>
      </c>
      <c r="AU166" s="25" t="s">
        <v>93</v>
      </c>
    </row>
    <row r="167" spans="2:65" s="1" customFormat="1" ht="297">
      <c r="B167" s="43"/>
      <c r="C167" s="65"/>
      <c r="D167" s="218" t="s">
        <v>177</v>
      </c>
      <c r="E167" s="65"/>
      <c r="F167" s="221" t="s">
        <v>245</v>
      </c>
      <c r="G167" s="65"/>
      <c r="H167" s="65"/>
      <c r="I167" s="174"/>
      <c r="J167" s="65"/>
      <c r="K167" s="65"/>
      <c r="L167" s="63"/>
      <c r="M167" s="220"/>
      <c r="N167" s="44"/>
      <c r="O167" s="44"/>
      <c r="P167" s="44"/>
      <c r="Q167" s="44"/>
      <c r="R167" s="44"/>
      <c r="S167" s="44"/>
      <c r="T167" s="80"/>
      <c r="AT167" s="25" t="s">
        <v>177</v>
      </c>
      <c r="AU167" s="25" t="s">
        <v>93</v>
      </c>
    </row>
    <row r="168" spans="2:65" s="12" customFormat="1" ht="13.5">
      <c r="B168" s="222"/>
      <c r="C168" s="223"/>
      <c r="D168" s="218" t="s">
        <v>179</v>
      </c>
      <c r="E168" s="224" t="s">
        <v>50</v>
      </c>
      <c r="F168" s="225" t="s">
        <v>180</v>
      </c>
      <c r="G168" s="223"/>
      <c r="H168" s="226" t="s">
        <v>50</v>
      </c>
      <c r="I168" s="227"/>
      <c r="J168" s="223"/>
      <c r="K168" s="223"/>
      <c r="L168" s="228"/>
      <c r="M168" s="229"/>
      <c r="N168" s="230"/>
      <c r="O168" s="230"/>
      <c r="P168" s="230"/>
      <c r="Q168" s="230"/>
      <c r="R168" s="230"/>
      <c r="S168" s="230"/>
      <c r="T168" s="231"/>
      <c r="AT168" s="232" t="s">
        <v>179</v>
      </c>
      <c r="AU168" s="232" t="s">
        <v>93</v>
      </c>
      <c r="AV168" s="12" t="s">
        <v>25</v>
      </c>
      <c r="AW168" s="12" t="s">
        <v>48</v>
      </c>
      <c r="AX168" s="12" t="s">
        <v>85</v>
      </c>
      <c r="AY168" s="232" t="s">
        <v>166</v>
      </c>
    </row>
    <row r="169" spans="2:65" s="13" customFormat="1" ht="13.5">
      <c r="B169" s="233"/>
      <c r="C169" s="234"/>
      <c r="D169" s="218" t="s">
        <v>179</v>
      </c>
      <c r="E169" s="245" t="s">
        <v>50</v>
      </c>
      <c r="F169" s="246" t="s">
        <v>181</v>
      </c>
      <c r="G169" s="234"/>
      <c r="H169" s="247">
        <v>1236.98</v>
      </c>
      <c r="I169" s="239"/>
      <c r="J169" s="234"/>
      <c r="K169" s="234"/>
      <c r="L169" s="240"/>
      <c r="M169" s="241"/>
      <c r="N169" s="242"/>
      <c r="O169" s="242"/>
      <c r="P169" s="242"/>
      <c r="Q169" s="242"/>
      <c r="R169" s="242"/>
      <c r="S169" s="242"/>
      <c r="T169" s="243"/>
      <c r="AT169" s="244" t="s">
        <v>179</v>
      </c>
      <c r="AU169" s="244" t="s">
        <v>93</v>
      </c>
      <c r="AV169" s="13" t="s">
        <v>93</v>
      </c>
      <c r="AW169" s="13" t="s">
        <v>48</v>
      </c>
      <c r="AX169" s="13" t="s">
        <v>85</v>
      </c>
      <c r="AY169" s="244" t="s">
        <v>166</v>
      </c>
    </row>
    <row r="170" spans="2:65" s="12" customFormat="1" ht="13.5">
      <c r="B170" s="222"/>
      <c r="C170" s="223"/>
      <c r="D170" s="218" t="s">
        <v>179</v>
      </c>
      <c r="E170" s="224" t="s">
        <v>50</v>
      </c>
      <c r="F170" s="225" t="s">
        <v>201</v>
      </c>
      <c r="G170" s="223"/>
      <c r="H170" s="226" t="s">
        <v>50</v>
      </c>
      <c r="I170" s="227"/>
      <c r="J170" s="223"/>
      <c r="K170" s="223"/>
      <c r="L170" s="228"/>
      <c r="M170" s="229"/>
      <c r="N170" s="230"/>
      <c r="O170" s="230"/>
      <c r="P170" s="230"/>
      <c r="Q170" s="230"/>
      <c r="R170" s="230"/>
      <c r="S170" s="230"/>
      <c r="T170" s="231"/>
      <c r="AT170" s="232" t="s">
        <v>179</v>
      </c>
      <c r="AU170" s="232" t="s">
        <v>93</v>
      </c>
      <c r="AV170" s="12" t="s">
        <v>25</v>
      </c>
      <c r="AW170" s="12" t="s">
        <v>48</v>
      </c>
      <c r="AX170" s="12" t="s">
        <v>85</v>
      </c>
      <c r="AY170" s="232" t="s">
        <v>166</v>
      </c>
    </row>
    <row r="171" spans="2:65" s="13" customFormat="1" ht="13.5">
      <c r="B171" s="233"/>
      <c r="C171" s="234"/>
      <c r="D171" s="218" t="s">
        <v>179</v>
      </c>
      <c r="E171" s="245" t="s">
        <v>50</v>
      </c>
      <c r="F171" s="246" t="s">
        <v>202</v>
      </c>
      <c r="G171" s="234"/>
      <c r="H171" s="247">
        <v>39.473999999999997</v>
      </c>
      <c r="I171" s="239"/>
      <c r="J171" s="234"/>
      <c r="K171" s="234"/>
      <c r="L171" s="240"/>
      <c r="M171" s="241"/>
      <c r="N171" s="242"/>
      <c r="O171" s="242"/>
      <c r="P171" s="242"/>
      <c r="Q171" s="242"/>
      <c r="R171" s="242"/>
      <c r="S171" s="242"/>
      <c r="T171" s="243"/>
      <c r="AT171" s="244" t="s">
        <v>179</v>
      </c>
      <c r="AU171" s="244" t="s">
        <v>93</v>
      </c>
      <c r="AV171" s="13" t="s">
        <v>93</v>
      </c>
      <c r="AW171" s="13" t="s">
        <v>48</v>
      </c>
      <c r="AX171" s="13" t="s">
        <v>85</v>
      </c>
      <c r="AY171" s="244" t="s">
        <v>166</v>
      </c>
    </row>
    <row r="172" spans="2:65" s="12" customFormat="1" ht="13.5">
      <c r="B172" s="222"/>
      <c r="C172" s="223"/>
      <c r="D172" s="218" t="s">
        <v>179</v>
      </c>
      <c r="E172" s="224" t="s">
        <v>50</v>
      </c>
      <c r="F172" s="225" t="s">
        <v>194</v>
      </c>
      <c r="G172" s="223"/>
      <c r="H172" s="226" t="s">
        <v>50</v>
      </c>
      <c r="I172" s="227"/>
      <c r="J172" s="223"/>
      <c r="K172" s="223"/>
      <c r="L172" s="228"/>
      <c r="M172" s="229"/>
      <c r="N172" s="230"/>
      <c r="O172" s="230"/>
      <c r="P172" s="230"/>
      <c r="Q172" s="230"/>
      <c r="R172" s="230"/>
      <c r="S172" s="230"/>
      <c r="T172" s="231"/>
      <c r="AT172" s="232" t="s">
        <v>179</v>
      </c>
      <c r="AU172" s="232" t="s">
        <v>93</v>
      </c>
      <c r="AV172" s="12" t="s">
        <v>25</v>
      </c>
      <c r="AW172" s="12" t="s">
        <v>48</v>
      </c>
      <c r="AX172" s="12" t="s">
        <v>85</v>
      </c>
      <c r="AY172" s="232" t="s">
        <v>166</v>
      </c>
    </row>
    <row r="173" spans="2:65" s="13" customFormat="1" ht="13.5">
      <c r="B173" s="233"/>
      <c r="C173" s="234"/>
      <c r="D173" s="218" t="s">
        <v>179</v>
      </c>
      <c r="E173" s="245" t="s">
        <v>50</v>
      </c>
      <c r="F173" s="246" t="s">
        <v>195</v>
      </c>
      <c r="G173" s="234"/>
      <c r="H173" s="247">
        <v>1.2</v>
      </c>
      <c r="I173" s="239"/>
      <c r="J173" s="234"/>
      <c r="K173" s="234"/>
      <c r="L173" s="240"/>
      <c r="M173" s="241"/>
      <c r="N173" s="242"/>
      <c r="O173" s="242"/>
      <c r="P173" s="242"/>
      <c r="Q173" s="242"/>
      <c r="R173" s="242"/>
      <c r="S173" s="242"/>
      <c r="T173" s="243"/>
      <c r="AT173" s="244" t="s">
        <v>179</v>
      </c>
      <c r="AU173" s="244" t="s">
        <v>93</v>
      </c>
      <c r="AV173" s="13" t="s">
        <v>93</v>
      </c>
      <c r="AW173" s="13" t="s">
        <v>48</v>
      </c>
      <c r="AX173" s="13" t="s">
        <v>85</v>
      </c>
      <c r="AY173" s="244" t="s">
        <v>166</v>
      </c>
    </row>
    <row r="174" spans="2:65" s="12" customFormat="1" ht="13.5">
      <c r="B174" s="222"/>
      <c r="C174" s="223"/>
      <c r="D174" s="218" t="s">
        <v>179</v>
      </c>
      <c r="E174" s="224" t="s">
        <v>50</v>
      </c>
      <c r="F174" s="225" t="s">
        <v>203</v>
      </c>
      <c r="G174" s="223"/>
      <c r="H174" s="226" t="s">
        <v>50</v>
      </c>
      <c r="I174" s="227"/>
      <c r="J174" s="223"/>
      <c r="K174" s="223"/>
      <c r="L174" s="228"/>
      <c r="M174" s="229"/>
      <c r="N174" s="230"/>
      <c r="O174" s="230"/>
      <c r="P174" s="230"/>
      <c r="Q174" s="230"/>
      <c r="R174" s="230"/>
      <c r="S174" s="230"/>
      <c r="T174" s="231"/>
      <c r="AT174" s="232" t="s">
        <v>179</v>
      </c>
      <c r="AU174" s="232" t="s">
        <v>93</v>
      </c>
      <c r="AV174" s="12" t="s">
        <v>25</v>
      </c>
      <c r="AW174" s="12" t="s">
        <v>48</v>
      </c>
      <c r="AX174" s="12" t="s">
        <v>85</v>
      </c>
      <c r="AY174" s="232" t="s">
        <v>166</v>
      </c>
    </row>
    <row r="175" spans="2:65" s="13" customFormat="1" ht="13.5">
      <c r="B175" s="233"/>
      <c r="C175" s="234"/>
      <c r="D175" s="218" t="s">
        <v>179</v>
      </c>
      <c r="E175" s="245" t="s">
        <v>50</v>
      </c>
      <c r="F175" s="246" t="s">
        <v>228</v>
      </c>
      <c r="G175" s="234"/>
      <c r="H175" s="247">
        <v>0.94</v>
      </c>
      <c r="I175" s="239"/>
      <c r="J175" s="234"/>
      <c r="K175" s="234"/>
      <c r="L175" s="240"/>
      <c r="M175" s="241"/>
      <c r="N175" s="242"/>
      <c r="O175" s="242"/>
      <c r="P175" s="242"/>
      <c r="Q175" s="242"/>
      <c r="R175" s="242"/>
      <c r="S175" s="242"/>
      <c r="T175" s="243"/>
      <c r="AT175" s="244" t="s">
        <v>179</v>
      </c>
      <c r="AU175" s="244" t="s">
        <v>93</v>
      </c>
      <c r="AV175" s="13" t="s">
        <v>93</v>
      </c>
      <c r="AW175" s="13" t="s">
        <v>48</v>
      </c>
      <c r="AX175" s="13" t="s">
        <v>85</v>
      </c>
      <c r="AY175" s="244" t="s">
        <v>166</v>
      </c>
    </row>
    <row r="176" spans="2:65" s="13" customFormat="1" ht="13.5">
      <c r="B176" s="233"/>
      <c r="C176" s="234"/>
      <c r="D176" s="218" t="s">
        <v>179</v>
      </c>
      <c r="E176" s="245" t="s">
        <v>50</v>
      </c>
      <c r="F176" s="246" t="s">
        <v>229</v>
      </c>
      <c r="G176" s="234"/>
      <c r="H176" s="247">
        <v>15.84</v>
      </c>
      <c r="I176" s="239"/>
      <c r="J176" s="234"/>
      <c r="K176" s="234"/>
      <c r="L176" s="240"/>
      <c r="M176" s="241"/>
      <c r="N176" s="242"/>
      <c r="O176" s="242"/>
      <c r="P176" s="242"/>
      <c r="Q176" s="242"/>
      <c r="R176" s="242"/>
      <c r="S176" s="242"/>
      <c r="T176" s="243"/>
      <c r="AT176" s="244" t="s">
        <v>179</v>
      </c>
      <c r="AU176" s="244" t="s">
        <v>93</v>
      </c>
      <c r="AV176" s="13" t="s">
        <v>93</v>
      </c>
      <c r="AW176" s="13" t="s">
        <v>48</v>
      </c>
      <c r="AX176" s="13" t="s">
        <v>85</v>
      </c>
      <c r="AY176" s="244" t="s">
        <v>166</v>
      </c>
    </row>
    <row r="177" spans="2:65" s="13" customFormat="1" ht="13.5">
      <c r="B177" s="233"/>
      <c r="C177" s="234"/>
      <c r="D177" s="218" t="s">
        <v>179</v>
      </c>
      <c r="E177" s="245" t="s">
        <v>50</v>
      </c>
      <c r="F177" s="246" t="s">
        <v>230</v>
      </c>
      <c r="G177" s="234"/>
      <c r="H177" s="247">
        <v>10.56</v>
      </c>
      <c r="I177" s="239"/>
      <c r="J177" s="234"/>
      <c r="K177" s="234"/>
      <c r="L177" s="240"/>
      <c r="M177" s="241"/>
      <c r="N177" s="242"/>
      <c r="O177" s="242"/>
      <c r="P177" s="242"/>
      <c r="Q177" s="242"/>
      <c r="R177" s="242"/>
      <c r="S177" s="242"/>
      <c r="T177" s="243"/>
      <c r="AT177" s="244" t="s">
        <v>179</v>
      </c>
      <c r="AU177" s="244" t="s">
        <v>93</v>
      </c>
      <c r="AV177" s="13" t="s">
        <v>93</v>
      </c>
      <c r="AW177" s="13" t="s">
        <v>48</v>
      </c>
      <c r="AX177" s="13" t="s">
        <v>85</v>
      </c>
      <c r="AY177" s="244" t="s">
        <v>166</v>
      </c>
    </row>
    <row r="178" spans="2:65" s="13" customFormat="1" ht="13.5">
      <c r="B178" s="233"/>
      <c r="C178" s="234"/>
      <c r="D178" s="218" t="s">
        <v>179</v>
      </c>
      <c r="E178" s="245" t="s">
        <v>50</v>
      </c>
      <c r="F178" s="246" t="s">
        <v>231</v>
      </c>
      <c r="G178" s="234"/>
      <c r="H178" s="247">
        <v>1.8839999999999999</v>
      </c>
      <c r="I178" s="239"/>
      <c r="J178" s="234"/>
      <c r="K178" s="234"/>
      <c r="L178" s="240"/>
      <c r="M178" s="241"/>
      <c r="N178" s="242"/>
      <c r="O178" s="242"/>
      <c r="P178" s="242"/>
      <c r="Q178" s="242"/>
      <c r="R178" s="242"/>
      <c r="S178" s="242"/>
      <c r="T178" s="243"/>
      <c r="AT178" s="244" t="s">
        <v>179</v>
      </c>
      <c r="AU178" s="244" t="s">
        <v>93</v>
      </c>
      <c r="AV178" s="13" t="s">
        <v>93</v>
      </c>
      <c r="AW178" s="13" t="s">
        <v>48</v>
      </c>
      <c r="AX178" s="13" t="s">
        <v>85</v>
      </c>
      <c r="AY178" s="244" t="s">
        <v>166</v>
      </c>
    </row>
    <row r="179" spans="2:65" s="14" customFormat="1" ht="13.5">
      <c r="B179" s="248"/>
      <c r="C179" s="249"/>
      <c r="D179" s="218" t="s">
        <v>179</v>
      </c>
      <c r="E179" s="250" t="s">
        <v>50</v>
      </c>
      <c r="F179" s="251" t="s">
        <v>238</v>
      </c>
      <c r="G179" s="249"/>
      <c r="H179" s="252">
        <v>1306.8779999999999</v>
      </c>
      <c r="I179" s="253"/>
      <c r="J179" s="249"/>
      <c r="K179" s="249"/>
      <c r="L179" s="254"/>
      <c r="M179" s="255"/>
      <c r="N179" s="256"/>
      <c r="O179" s="256"/>
      <c r="P179" s="256"/>
      <c r="Q179" s="256"/>
      <c r="R179" s="256"/>
      <c r="S179" s="256"/>
      <c r="T179" s="257"/>
      <c r="AT179" s="258" t="s">
        <v>179</v>
      </c>
      <c r="AU179" s="258" t="s">
        <v>93</v>
      </c>
      <c r="AV179" s="14" t="s">
        <v>104</v>
      </c>
      <c r="AW179" s="14" t="s">
        <v>48</v>
      </c>
      <c r="AX179" s="14" t="s">
        <v>85</v>
      </c>
      <c r="AY179" s="258" t="s">
        <v>166</v>
      </c>
    </row>
    <row r="180" spans="2:65" s="13" customFormat="1" ht="13.5">
      <c r="B180" s="233"/>
      <c r="C180" s="234"/>
      <c r="D180" s="235" t="s">
        <v>179</v>
      </c>
      <c r="E180" s="236" t="s">
        <v>50</v>
      </c>
      <c r="F180" s="237" t="s">
        <v>246</v>
      </c>
      <c r="G180" s="234"/>
      <c r="H180" s="238">
        <v>2352.38</v>
      </c>
      <c r="I180" s="239"/>
      <c r="J180" s="234"/>
      <c r="K180" s="234"/>
      <c r="L180" s="240"/>
      <c r="M180" s="241"/>
      <c r="N180" s="242"/>
      <c r="O180" s="242"/>
      <c r="P180" s="242"/>
      <c r="Q180" s="242"/>
      <c r="R180" s="242"/>
      <c r="S180" s="242"/>
      <c r="T180" s="243"/>
      <c r="AT180" s="244" t="s">
        <v>179</v>
      </c>
      <c r="AU180" s="244" t="s">
        <v>93</v>
      </c>
      <c r="AV180" s="13" t="s">
        <v>93</v>
      </c>
      <c r="AW180" s="13" t="s">
        <v>48</v>
      </c>
      <c r="AX180" s="13" t="s">
        <v>25</v>
      </c>
      <c r="AY180" s="244" t="s">
        <v>166</v>
      </c>
    </row>
    <row r="181" spans="2:65" s="1" customFormat="1" ht="22.5" customHeight="1">
      <c r="B181" s="43"/>
      <c r="C181" s="206" t="s">
        <v>30</v>
      </c>
      <c r="D181" s="206" t="s">
        <v>169</v>
      </c>
      <c r="E181" s="207" t="s">
        <v>247</v>
      </c>
      <c r="F181" s="208" t="s">
        <v>248</v>
      </c>
      <c r="G181" s="209" t="s">
        <v>172</v>
      </c>
      <c r="H181" s="210">
        <v>35.360999999999997</v>
      </c>
      <c r="I181" s="211"/>
      <c r="J181" s="212">
        <f>ROUND(I181*H181,2)</f>
        <v>0</v>
      </c>
      <c r="K181" s="208" t="s">
        <v>173</v>
      </c>
      <c r="L181" s="63"/>
      <c r="M181" s="213" t="s">
        <v>50</v>
      </c>
      <c r="N181" s="214" t="s">
        <v>56</v>
      </c>
      <c r="O181" s="44"/>
      <c r="P181" s="215">
        <f>O181*H181</f>
        <v>0</v>
      </c>
      <c r="Q181" s="215">
        <v>0</v>
      </c>
      <c r="R181" s="215">
        <f>Q181*H181</f>
        <v>0</v>
      </c>
      <c r="S181" s="215">
        <v>0</v>
      </c>
      <c r="T181" s="216">
        <f>S181*H181</f>
        <v>0</v>
      </c>
      <c r="AR181" s="25" t="s">
        <v>110</v>
      </c>
      <c r="AT181" s="25" t="s">
        <v>169</v>
      </c>
      <c r="AU181" s="25" t="s">
        <v>93</v>
      </c>
      <c r="AY181" s="25" t="s">
        <v>166</v>
      </c>
      <c r="BE181" s="217">
        <f>IF(N181="základní",J181,0)</f>
        <v>0</v>
      </c>
      <c r="BF181" s="217">
        <f>IF(N181="snížená",J181,0)</f>
        <v>0</v>
      </c>
      <c r="BG181" s="217">
        <f>IF(N181="zákl. přenesená",J181,0)</f>
        <v>0</v>
      </c>
      <c r="BH181" s="217">
        <f>IF(N181="sníž. přenesená",J181,0)</f>
        <v>0</v>
      </c>
      <c r="BI181" s="217">
        <f>IF(N181="nulová",J181,0)</f>
        <v>0</v>
      </c>
      <c r="BJ181" s="25" t="s">
        <v>25</v>
      </c>
      <c r="BK181" s="217">
        <f>ROUND(I181*H181,2)</f>
        <v>0</v>
      </c>
      <c r="BL181" s="25" t="s">
        <v>110</v>
      </c>
      <c r="BM181" s="25" t="s">
        <v>249</v>
      </c>
    </row>
    <row r="182" spans="2:65" s="1" customFormat="1" ht="27">
      <c r="B182" s="43"/>
      <c r="C182" s="65"/>
      <c r="D182" s="218" t="s">
        <v>175</v>
      </c>
      <c r="E182" s="65"/>
      <c r="F182" s="219" t="s">
        <v>250</v>
      </c>
      <c r="G182" s="65"/>
      <c r="H182" s="65"/>
      <c r="I182" s="174"/>
      <c r="J182" s="65"/>
      <c r="K182" s="65"/>
      <c r="L182" s="63"/>
      <c r="M182" s="220"/>
      <c r="N182" s="44"/>
      <c r="O182" s="44"/>
      <c r="P182" s="44"/>
      <c r="Q182" s="44"/>
      <c r="R182" s="44"/>
      <c r="S182" s="44"/>
      <c r="T182" s="80"/>
      <c r="AT182" s="25" t="s">
        <v>175</v>
      </c>
      <c r="AU182" s="25" t="s">
        <v>93</v>
      </c>
    </row>
    <row r="183" spans="2:65" s="1" customFormat="1" ht="148.5">
      <c r="B183" s="43"/>
      <c r="C183" s="65"/>
      <c r="D183" s="218" t="s">
        <v>177</v>
      </c>
      <c r="E183" s="65"/>
      <c r="F183" s="221" t="s">
        <v>251</v>
      </c>
      <c r="G183" s="65"/>
      <c r="H183" s="65"/>
      <c r="I183" s="174"/>
      <c r="J183" s="65"/>
      <c r="K183" s="65"/>
      <c r="L183" s="63"/>
      <c r="M183" s="220"/>
      <c r="N183" s="44"/>
      <c r="O183" s="44"/>
      <c r="P183" s="44"/>
      <c r="Q183" s="44"/>
      <c r="R183" s="44"/>
      <c r="S183" s="44"/>
      <c r="T183" s="80"/>
      <c r="AT183" s="25" t="s">
        <v>177</v>
      </c>
      <c r="AU183" s="25" t="s">
        <v>93</v>
      </c>
    </row>
    <row r="184" spans="2:65" s="12" customFormat="1" ht="13.5">
      <c r="B184" s="222"/>
      <c r="C184" s="223"/>
      <c r="D184" s="218" t="s">
        <v>179</v>
      </c>
      <c r="E184" s="224" t="s">
        <v>50</v>
      </c>
      <c r="F184" s="225" t="s">
        <v>252</v>
      </c>
      <c r="G184" s="223"/>
      <c r="H184" s="226" t="s">
        <v>50</v>
      </c>
      <c r="I184" s="227"/>
      <c r="J184" s="223"/>
      <c r="K184" s="223"/>
      <c r="L184" s="228"/>
      <c r="M184" s="229"/>
      <c r="N184" s="230"/>
      <c r="O184" s="230"/>
      <c r="P184" s="230"/>
      <c r="Q184" s="230"/>
      <c r="R184" s="230"/>
      <c r="S184" s="230"/>
      <c r="T184" s="231"/>
      <c r="AT184" s="232" t="s">
        <v>179</v>
      </c>
      <c r="AU184" s="232" t="s">
        <v>93</v>
      </c>
      <c r="AV184" s="12" t="s">
        <v>25</v>
      </c>
      <c r="AW184" s="12" t="s">
        <v>48</v>
      </c>
      <c r="AX184" s="12" t="s">
        <v>85</v>
      </c>
      <c r="AY184" s="232" t="s">
        <v>166</v>
      </c>
    </row>
    <row r="185" spans="2:65" s="13" customFormat="1" ht="13.5">
      <c r="B185" s="233"/>
      <c r="C185" s="234"/>
      <c r="D185" s="218" t="s">
        <v>179</v>
      </c>
      <c r="E185" s="245" t="s">
        <v>50</v>
      </c>
      <c r="F185" s="246" t="s">
        <v>253</v>
      </c>
      <c r="G185" s="234"/>
      <c r="H185" s="247">
        <v>25.8</v>
      </c>
      <c r="I185" s="239"/>
      <c r="J185" s="234"/>
      <c r="K185" s="234"/>
      <c r="L185" s="240"/>
      <c r="M185" s="241"/>
      <c r="N185" s="242"/>
      <c r="O185" s="242"/>
      <c r="P185" s="242"/>
      <c r="Q185" s="242"/>
      <c r="R185" s="242"/>
      <c r="S185" s="242"/>
      <c r="T185" s="243"/>
      <c r="AT185" s="244" t="s">
        <v>179</v>
      </c>
      <c r="AU185" s="244" t="s">
        <v>93</v>
      </c>
      <c r="AV185" s="13" t="s">
        <v>93</v>
      </c>
      <c r="AW185" s="13" t="s">
        <v>48</v>
      </c>
      <c r="AX185" s="13" t="s">
        <v>85</v>
      </c>
      <c r="AY185" s="244" t="s">
        <v>166</v>
      </c>
    </row>
    <row r="186" spans="2:65" s="12" customFormat="1" ht="13.5">
      <c r="B186" s="222"/>
      <c r="C186" s="223"/>
      <c r="D186" s="218" t="s">
        <v>179</v>
      </c>
      <c r="E186" s="224" t="s">
        <v>50</v>
      </c>
      <c r="F186" s="225" t="s">
        <v>203</v>
      </c>
      <c r="G186" s="223"/>
      <c r="H186" s="226" t="s">
        <v>50</v>
      </c>
      <c r="I186" s="227"/>
      <c r="J186" s="223"/>
      <c r="K186" s="223"/>
      <c r="L186" s="228"/>
      <c r="M186" s="229"/>
      <c r="N186" s="230"/>
      <c r="O186" s="230"/>
      <c r="P186" s="230"/>
      <c r="Q186" s="230"/>
      <c r="R186" s="230"/>
      <c r="S186" s="230"/>
      <c r="T186" s="231"/>
      <c r="AT186" s="232" t="s">
        <v>179</v>
      </c>
      <c r="AU186" s="232" t="s">
        <v>93</v>
      </c>
      <c r="AV186" s="12" t="s">
        <v>25</v>
      </c>
      <c r="AW186" s="12" t="s">
        <v>48</v>
      </c>
      <c r="AX186" s="12" t="s">
        <v>85</v>
      </c>
      <c r="AY186" s="232" t="s">
        <v>166</v>
      </c>
    </row>
    <row r="187" spans="2:65" s="13" customFormat="1" ht="13.5">
      <c r="B187" s="233"/>
      <c r="C187" s="234"/>
      <c r="D187" s="218" t="s">
        <v>179</v>
      </c>
      <c r="E187" s="245" t="s">
        <v>50</v>
      </c>
      <c r="F187" s="246" t="s">
        <v>219</v>
      </c>
      <c r="G187" s="234"/>
      <c r="H187" s="247">
        <v>3.109</v>
      </c>
      <c r="I187" s="239"/>
      <c r="J187" s="234"/>
      <c r="K187" s="234"/>
      <c r="L187" s="240"/>
      <c r="M187" s="241"/>
      <c r="N187" s="242"/>
      <c r="O187" s="242"/>
      <c r="P187" s="242"/>
      <c r="Q187" s="242"/>
      <c r="R187" s="242"/>
      <c r="S187" s="242"/>
      <c r="T187" s="243"/>
      <c r="AT187" s="244" t="s">
        <v>179</v>
      </c>
      <c r="AU187" s="244" t="s">
        <v>93</v>
      </c>
      <c r="AV187" s="13" t="s">
        <v>93</v>
      </c>
      <c r="AW187" s="13" t="s">
        <v>48</v>
      </c>
      <c r="AX187" s="13" t="s">
        <v>85</v>
      </c>
      <c r="AY187" s="244" t="s">
        <v>166</v>
      </c>
    </row>
    <row r="188" spans="2:65" s="13" customFormat="1" ht="13.5">
      <c r="B188" s="233"/>
      <c r="C188" s="234"/>
      <c r="D188" s="218" t="s">
        <v>179</v>
      </c>
      <c r="E188" s="245" t="s">
        <v>50</v>
      </c>
      <c r="F188" s="246" t="s">
        <v>220</v>
      </c>
      <c r="G188" s="234"/>
      <c r="H188" s="247">
        <v>-0.94</v>
      </c>
      <c r="I188" s="239"/>
      <c r="J188" s="234"/>
      <c r="K188" s="234"/>
      <c r="L188" s="240"/>
      <c r="M188" s="241"/>
      <c r="N188" s="242"/>
      <c r="O188" s="242"/>
      <c r="P188" s="242"/>
      <c r="Q188" s="242"/>
      <c r="R188" s="242"/>
      <c r="S188" s="242"/>
      <c r="T188" s="243"/>
      <c r="AT188" s="244" t="s">
        <v>179</v>
      </c>
      <c r="AU188" s="244" t="s">
        <v>93</v>
      </c>
      <c r="AV188" s="13" t="s">
        <v>93</v>
      </c>
      <c r="AW188" s="13" t="s">
        <v>48</v>
      </c>
      <c r="AX188" s="13" t="s">
        <v>85</v>
      </c>
      <c r="AY188" s="244" t="s">
        <v>166</v>
      </c>
    </row>
    <row r="189" spans="2:65" s="13" customFormat="1" ht="13.5">
      <c r="B189" s="233"/>
      <c r="C189" s="234"/>
      <c r="D189" s="218" t="s">
        <v>179</v>
      </c>
      <c r="E189" s="245" t="s">
        <v>50</v>
      </c>
      <c r="F189" s="246" t="s">
        <v>221</v>
      </c>
      <c r="G189" s="234"/>
      <c r="H189" s="247">
        <v>33.792000000000002</v>
      </c>
      <c r="I189" s="239"/>
      <c r="J189" s="234"/>
      <c r="K189" s="234"/>
      <c r="L189" s="240"/>
      <c r="M189" s="241"/>
      <c r="N189" s="242"/>
      <c r="O189" s="242"/>
      <c r="P189" s="242"/>
      <c r="Q189" s="242"/>
      <c r="R189" s="242"/>
      <c r="S189" s="242"/>
      <c r="T189" s="243"/>
      <c r="AT189" s="244" t="s">
        <v>179</v>
      </c>
      <c r="AU189" s="244" t="s">
        <v>93</v>
      </c>
      <c r="AV189" s="13" t="s">
        <v>93</v>
      </c>
      <c r="AW189" s="13" t="s">
        <v>48</v>
      </c>
      <c r="AX189" s="13" t="s">
        <v>85</v>
      </c>
      <c r="AY189" s="244" t="s">
        <v>166</v>
      </c>
    </row>
    <row r="190" spans="2:65" s="13" customFormat="1" ht="13.5">
      <c r="B190" s="233"/>
      <c r="C190" s="234"/>
      <c r="D190" s="218" t="s">
        <v>179</v>
      </c>
      <c r="E190" s="245" t="s">
        <v>50</v>
      </c>
      <c r="F190" s="246" t="s">
        <v>222</v>
      </c>
      <c r="G190" s="234"/>
      <c r="H190" s="247">
        <v>-15.84</v>
      </c>
      <c r="I190" s="239"/>
      <c r="J190" s="234"/>
      <c r="K190" s="234"/>
      <c r="L190" s="240"/>
      <c r="M190" s="241"/>
      <c r="N190" s="242"/>
      <c r="O190" s="242"/>
      <c r="P190" s="242"/>
      <c r="Q190" s="242"/>
      <c r="R190" s="242"/>
      <c r="S190" s="242"/>
      <c r="T190" s="243"/>
      <c r="AT190" s="244" t="s">
        <v>179</v>
      </c>
      <c r="AU190" s="244" t="s">
        <v>93</v>
      </c>
      <c r="AV190" s="13" t="s">
        <v>93</v>
      </c>
      <c r="AW190" s="13" t="s">
        <v>48</v>
      </c>
      <c r="AX190" s="13" t="s">
        <v>85</v>
      </c>
      <c r="AY190" s="244" t="s">
        <v>166</v>
      </c>
    </row>
    <row r="191" spans="2:65" s="13" customFormat="1" ht="13.5">
      <c r="B191" s="233"/>
      <c r="C191" s="234"/>
      <c r="D191" s="235" t="s">
        <v>179</v>
      </c>
      <c r="E191" s="236" t="s">
        <v>50</v>
      </c>
      <c r="F191" s="237" t="s">
        <v>223</v>
      </c>
      <c r="G191" s="234"/>
      <c r="H191" s="238">
        <v>-10.56</v>
      </c>
      <c r="I191" s="239"/>
      <c r="J191" s="234"/>
      <c r="K191" s="234"/>
      <c r="L191" s="240"/>
      <c r="M191" s="241"/>
      <c r="N191" s="242"/>
      <c r="O191" s="242"/>
      <c r="P191" s="242"/>
      <c r="Q191" s="242"/>
      <c r="R191" s="242"/>
      <c r="S191" s="242"/>
      <c r="T191" s="243"/>
      <c r="AT191" s="244" t="s">
        <v>179</v>
      </c>
      <c r="AU191" s="244" t="s">
        <v>93</v>
      </c>
      <c r="AV191" s="13" t="s">
        <v>93</v>
      </c>
      <c r="AW191" s="13" t="s">
        <v>48</v>
      </c>
      <c r="AX191" s="13" t="s">
        <v>85</v>
      </c>
      <c r="AY191" s="244" t="s">
        <v>166</v>
      </c>
    </row>
    <row r="192" spans="2:65" s="1" customFormat="1" ht="22.5" customHeight="1">
      <c r="B192" s="43"/>
      <c r="C192" s="206" t="s">
        <v>254</v>
      </c>
      <c r="D192" s="206" t="s">
        <v>169</v>
      </c>
      <c r="E192" s="207" t="s">
        <v>212</v>
      </c>
      <c r="F192" s="208" t="s">
        <v>213</v>
      </c>
      <c r="G192" s="209" t="s">
        <v>172</v>
      </c>
      <c r="H192" s="210">
        <v>30.061</v>
      </c>
      <c r="I192" s="211"/>
      <c r="J192" s="212">
        <f>ROUND(I192*H192,2)</f>
        <v>0</v>
      </c>
      <c r="K192" s="208" t="s">
        <v>173</v>
      </c>
      <c r="L192" s="63"/>
      <c r="M192" s="213" t="s">
        <v>50</v>
      </c>
      <c r="N192" s="214" t="s">
        <v>56</v>
      </c>
      <c r="O192" s="44"/>
      <c r="P192" s="215">
        <f>O192*H192</f>
        <v>0</v>
      </c>
      <c r="Q192" s="215">
        <v>0</v>
      </c>
      <c r="R192" s="215">
        <f>Q192*H192</f>
        <v>0</v>
      </c>
      <c r="S192" s="215">
        <v>0</v>
      </c>
      <c r="T192" s="216">
        <f>S192*H192</f>
        <v>0</v>
      </c>
      <c r="AR192" s="25" t="s">
        <v>110</v>
      </c>
      <c r="AT192" s="25" t="s">
        <v>169</v>
      </c>
      <c r="AU192" s="25" t="s">
        <v>93</v>
      </c>
      <c r="AY192" s="25" t="s">
        <v>166</v>
      </c>
      <c r="BE192" s="217">
        <f>IF(N192="základní",J192,0)</f>
        <v>0</v>
      </c>
      <c r="BF192" s="217">
        <f>IF(N192="snížená",J192,0)</f>
        <v>0</v>
      </c>
      <c r="BG192" s="217">
        <f>IF(N192="zákl. přenesená",J192,0)</f>
        <v>0</v>
      </c>
      <c r="BH192" s="217">
        <f>IF(N192="sníž. přenesená",J192,0)</f>
        <v>0</v>
      </c>
      <c r="BI192" s="217">
        <f>IF(N192="nulová",J192,0)</f>
        <v>0</v>
      </c>
      <c r="BJ192" s="25" t="s">
        <v>25</v>
      </c>
      <c r="BK192" s="217">
        <f>ROUND(I192*H192,2)</f>
        <v>0</v>
      </c>
      <c r="BL192" s="25" t="s">
        <v>110</v>
      </c>
      <c r="BM192" s="25" t="s">
        <v>255</v>
      </c>
    </row>
    <row r="193" spans="2:65" s="1" customFormat="1" ht="40.5">
      <c r="B193" s="43"/>
      <c r="C193" s="65"/>
      <c r="D193" s="218" t="s">
        <v>175</v>
      </c>
      <c r="E193" s="65"/>
      <c r="F193" s="219" t="s">
        <v>215</v>
      </c>
      <c r="G193" s="65"/>
      <c r="H193" s="65"/>
      <c r="I193" s="174"/>
      <c r="J193" s="65"/>
      <c r="K193" s="65"/>
      <c r="L193" s="63"/>
      <c r="M193" s="220"/>
      <c r="N193" s="44"/>
      <c r="O193" s="44"/>
      <c r="P193" s="44"/>
      <c r="Q193" s="44"/>
      <c r="R193" s="44"/>
      <c r="S193" s="44"/>
      <c r="T193" s="80"/>
      <c r="AT193" s="25" t="s">
        <v>175</v>
      </c>
      <c r="AU193" s="25" t="s">
        <v>93</v>
      </c>
    </row>
    <row r="194" spans="2:65" s="1" customFormat="1" ht="189">
      <c r="B194" s="43"/>
      <c r="C194" s="65"/>
      <c r="D194" s="218" t="s">
        <v>177</v>
      </c>
      <c r="E194" s="65"/>
      <c r="F194" s="221" t="s">
        <v>216</v>
      </c>
      <c r="G194" s="65"/>
      <c r="H194" s="65"/>
      <c r="I194" s="174"/>
      <c r="J194" s="65"/>
      <c r="K194" s="65"/>
      <c r="L194" s="63"/>
      <c r="M194" s="220"/>
      <c r="N194" s="44"/>
      <c r="O194" s="44"/>
      <c r="P194" s="44"/>
      <c r="Q194" s="44"/>
      <c r="R194" s="44"/>
      <c r="S194" s="44"/>
      <c r="T194" s="80"/>
      <c r="AT194" s="25" t="s">
        <v>177</v>
      </c>
      <c r="AU194" s="25" t="s">
        <v>93</v>
      </c>
    </row>
    <row r="195" spans="2:65" s="12" customFormat="1" ht="13.5">
      <c r="B195" s="222"/>
      <c r="C195" s="223"/>
      <c r="D195" s="218" t="s">
        <v>179</v>
      </c>
      <c r="E195" s="224" t="s">
        <v>50</v>
      </c>
      <c r="F195" s="225" t="s">
        <v>252</v>
      </c>
      <c r="G195" s="223"/>
      <c r="H195" s="226" t="s">
        <v>50</v>
      </c>
      <c r="I195" s="227"/>
      <c r="J195" s="223"/>
      <c r="K195" s="223"/>
      <c r="L195" s="228"/>
      <c r="M195" s="229"/>
      <c r="N195" s="230"/>
      <c r="O195" s="230"/>
      <c r="P195" s="230"/>
      <c r="Q195" s="230"/>
      <c r="R195" s="230"/>
      <c r="S195" s="230"/>
      <c r="T195" s="231"/>
      <c r="AT195" s="232" t="s">
        <v>179</v>
      </c>
      <c r="AU195" s="232" t="s">
        <v>93</v>
      </c>
      <c r="AV195" s="12" t="s">
        <v>25</v>
      </c>
      <c r="AW195" s="12" t="s">
        <v>48</v>
      </c>
      <c r="AX195" s="12" t="s">
        <v>85</v>
      </c>
      <c r="AY195" s="232" t="s">
        <v>166</v>
      </c>
    </row>
    <row r="196" spans="2:65" s="13" customFormat="1" ht="13.5">
      <c r="B196" s="233"/>
      <c r="C196" s="234"/>
      <c r="D196" s="218" t="s">
        <v>179</v>
      </c>
      <c r="E196" s="245" t="s">
        <v>50</v>
      </c>
      <c r="F196" s="246" t="s">
        <v>188</v>
      </c>
      <c r="G196" s="234"/>
      <c r="H196" s="247">
        <v>20.5</v>
      </c>
      <c r="I196" s="239"/>
      <c r="J196" s="234"/>
      <c r="K196" s="234"/>
      <c r="L196" s="240"/>
      <c r="M196" s="241"/>
      <c r="N196" s="242"/>
      <c r="O196" s="242"/>
      <c r="P196" s="242"/>
      <c r="Q196" s="242"/>
      <c r="R196" s="242"/>
      <c r="S196" s="242"/>
      <c r="T196" s="243"/>
      <c r="AT196" s="244" t="s">
        <v>179</v>
      </c>
      <c r="AU196" s="244" t="s">
        <v>93</v>
      </c>
      <c r="AV196" s="13" t="s">
        <v>93</v>
      </c>
      <c r="AW196" s="13" t="s">
        <v>48</v>
      </c>
      <c r="AX196" s="13" t="s">
        <v>85</v>
      </c>
      <c r="AY196" s="244" t="s">
        <v>166</v>
      </c>
    </row>
    <row r="197" spans="2:65" s="12" customFormat="1" ht="13.5">
      <c r="B197" s="222"/>
      <c r="C197" s="223"/>
      <c r="D197" s="218" t="s">
        <v>179</v>
      </c>
      <c r="E197" s="224" t="s">
        <v>50</v>
      </c>
      <c r="F197" s="225" t="s">
        <v>203</v>
      </c>
      <c r="G197" s="223"/>
      <c r="H197" s="226" t="s">
        <v>50</v>
      </c>
      <c r="I197" s="227"/>
      <c r="J197" s="223"/>
      <c r="K197" s="223"/>
      <c r="L197" s="228"/>
      <c r="M197" s="229"/>
      <c r="N197" s="230"/>
      <c r="O197" s="230"/>
      <c r="P197" s="230"/>
      <c r="Q197" s="230"/>
      <c r="R197" s="230"/>
      <c r="S197" s="230"/>
      <c r="T197" s="231"/>
      <c r="AT197" s="232" t="s">
        <v>179</v>
      </c>
      <c r="AU197" s="232" t="s">
        <v>93</v>
      </c>
      <c r="AV197" s="12" t="s">
        <v>25</v>
      </c>
      <c r="AW197" s="12" t="s">
        <v>48</v>
      </c>
      <c r="AX197" s="12" t="s">
        <v>85</v>
      </c>
      <c r="AY197" s="232" t="s">
        <v>166</v>
      </c>
    </row>
    <row r="198" spans="2:65" s="13" customFormat="1" ht="13.5">
      <c r="B198" s="233"/>
      <c r="C198" s="234"/>
      <c r="D198" s="218" t="s">
        <v>179</v>
      </c>
      <c r="E198" s="245" t="s">
        <v>50</v>
      </c>
      <c r="F198" s="246" t="s">
        <v>219</v>
      </c>
      <c r="G198" s="234"/>
      <c r="H198" s="247">
        <v>3.109</v>
      </c>
      <c r="I198" s="239"/>
      <c r="J198" s="234"/>
      <c r="K198" s="234"/>
      <c r="L198" s="240"/>
      <c r="M198" s="241"/>
      <c r="N198" s="242"/>
      <c r="O198" s="242"/>
      <c r="P198" s="242"/>
      <c r="Q198" s="242"/>
      <c r="R198" s="242"/>
      <c r="S198" s="242"/>
      <c r="T198" s="243"/>
      <c r="AT198" s="244" t="s">
        <v>179</v>
      </c>
      <c r="AU198" s="244" t="s">
        <v>93</v>
      </c>
      <c r="AV198" s="13" t="s">
        <v>93</v>
      </c>
      <c r="AW198" s="13" t="s">
        <v>48</v>
      </c>
      <c r="AX198" s="13" t="s">
        <v>85</v>
      </c>
      <c r="AY198" s="244" t="s">
        <v>166</v>
      </c>
    </row>
    <row r="199" spans="2:65" s="13" customFormat="1" ht="13.5">
      <c r="B199" s="233"/>
      <c r="C199" s="234"/>
      <c r="D199" s="218" t="s">
        <v>179</v>
      </c>
      <c r="E199" s="245" t="s">
        <v>50</v>
      </c>
      <c r="F199" s="246" t="s">
        <v>220</v>
      </c>
      <c r="G199" s="234"/>
      <c r="H199" s="247">
        <v>-0.94</v>
      </c>
      <c r="I199" s="239"/>
      <c r="J199" s="234"/>
      <c r="K199" s="234"/>
      <c r="L199" s="240"/>
      <c r="M199" s="241"/>
      <c r="N199" s="242"/>
      <c r="O199" s="242"/>
      <c r="P199" s="242"/>
      <c r="Q199" s="242"/>
      <c r="R199" s="242"/>
      <c r="S199" s="242"/>
      <c r="T199" s="243"/>
      <c r="AT199" s="244" t="s">
        <v>179</v>
      </c>
      <c r="AU199" s="244" t="s">
        <v>93</v>
      </c>
      <c r="AV199" s="13" t="s">
        <v>93</v>
      </c>
      <c r="AW199" s="13" t="s">
        <v>48</v>
      </c>
      <c r="AX199" s="13" t="s">
        <v>85</v>
      </c>
      <c r="AY199" s="244" t="s">
        <v>166</v>
      </c>
    </row>
    <row r="200" spans="2:65" s="13" customFormat="1" ht="13.5">
      <c r="B200" s="233"/>
      <c r="C200" s="234"/>
      <c r="D200" s="218" t="s">
        <v>179</v>
      </c>
      <c r="E200" s="245" t="s">
        <v>50</v>
      </c>
      <c r="F200" s="246" t="s">
        <v>221</v>
      </c>
      <c r="G200" s="234"/>
      <c r="H200" s="247">
        <v>33.792000000000002</v>
      </c>
      <c r="I200" s="239"/>
      <c r="J200" s="234"/>
      <c r="K200" s="234"/>
      <c r="L200" s="240"/>
      <c r="M200" s="241"/>
      <c r="N200" s="242"/>
      <c r="O200" s="242"/>
      <c r="P200" s="242"/>
      <c r="Q200" s="242"/>
      <c r="R200" s="242"/>
      <c r="S200" s="242"/>
      <c r="T200" s="243"/>
      <c r="AT200" s="244" t="s">
        <v>179</v>
      </c>
      <c r="AU200" s="244" t="s">
        <v>93</v>
      </c>
      <c r="AV200" s="13" t="s">
        <v>93</v>
      </c>
      <c r="AW200" s="13" t="s">
        <v>48</v>
      </c>
      <c r="AX200" s="13" t="s">
        <v>85</v>
      </c>
      <c r="AY200" s="244" t="s">
        <v>166</v>
      </c>
    </row>
    <row r="201" spans="2:65" s="13" customFormat="1" ht="13.5">
      <c r="B201" s="233"/>
      <c r="C201" s="234"/>
      <c r="D201" s="218" t="s">
        <v>179</v>
      </c>
      <c r="E201" s="245" t="s">
        <v>50</v>
      </c>
      <c r="F201" s="246" t="s">
        <v>222</v>
      </c>
      <c r="G201" s="234"/>
      <c r="H201" s="247">
        <v>-15.84</v>
      </c>
      <c r="I201" s="239"/>
      <c r="J201" s="234"/>
      <c r="K201" s="234"/>
      <c r="L201" s="240"/>
      <c r="M201" s="241"/>
      <c r="N201" s="242"/>
      <c r="O201" s="242"/>
      <c r="P201" s="242"/>
      <c r="Q201" s="242"/>
      <c r="R201" s="242"/>
      <c r="S201" s="242"/>
      <c r="T201" s="243"/>
      <c r="AT201" s="244" t="s">
        <v>179</v>
      </c>
      <c r="AU201" s="244" t="s">
        <v>93</v>
      </c>
      <c r="AV201" s="13" t="s">
        <v>93</v>
      </c>
      <c r="AW201" s="13" t="s">
        <v>48</v>
      </c>
      <c r="AX201" s="13" t="s">
        <v>85</v>
      </c>
      <c r="AY201" s="244" t="s">
        <v>166</v>
      </c>
    </row>
    <row r="202" spans="2:65" s="13" customFormat="1" ht="13.5">
      <c r="B202" s="233"/>
      <c r="C202" s="234"/>
      <c r="D202" s="235" t="s">
        <v>179</v>
      </c>
      <c r="E202" s="236" t="s">
        <v>50</v>
      </c>
      <c r="F202" s="237" t="s">
        <v>223</v>
      </c>
      <c r="G202" s="234"/>
      <c r="H202" s="238">
        <v>-10.56</v>
      </c>
      <c r="I202" s="239"/>
      <c r="J202" s="234"/>
      <c r="K202" s="234"/>
      <c r="L202" s="240"/>
      <c r="M202" s="241"/>
      <c r="N202" s="242"/>
      <c r="O202" s="242"/>
      <c r="P202" s="242"/>
      <c r="Q202" s="242"/>
      <c r="R202" s="242"/>
      <c r="S202" s="242"/>
      <c r="T202" s="243"/>
      <c r="AT202" s="244" t="s">
        <v>179</v>
      </c>
      <c r="AU202" s="244" t="s">
        <v>93</v>
      </c>
      <c r="AV202" s="13" t="s">
        <v>93</v>
      </c>
      <c r="AW202" s="13" t="s">
        <v>48</v>
      </c>
      <c r="AX202" s="13" t="s">
        <v>85</v>
      </c>
      <c r="AY202" s="244" t="s">
        <v>166</v>
      </c>
    </row>
    <row r="203" spans="2:65" s="1" customFormat="1" ht="22.5" customHeight="1">
      <c r="B203" s="43"/>
      <c r="C203" s="206" t="s">
        <v>256</v>
      </c>
      <c r="D203" s="206" t="s">
        <v>169</v>
      </c>
      <c r="E203" s="207" t="s">
        <v>225</v>
      </c>
      <c r="F203" s="208" t="s">
        <v>226</v>
      </c>
      <c r="G203" s="209" t="s">
        <v>172</v>
      </c>
      <c r="H203" s="210">
        <v>5.3</v>
      </c>
      <c r="I203" s="211"/>
      <c r="J203" s="212">
        <f>ROUND(I203*H203,2)</f>
        <v>0</v>
      </c>
      <c r="K203" s="208" t="s">
        <v>173</v>
      </c>
      <c r="L203" s="63"/>
      <c r="M203" s="213" t="s">
        <v>50</v>
      </c>
      <c r="N203" s="214" t="s">
        <v>56</v>
      </c>
      <c r="O203" s="44"/>
      <c r="P203" s="215">
        <f>O203*H203</f>
        <v>0</v>
      </c>
      <c r="Q203" s="215">
        <v>0</v>
      </c>
      <c r="R203" s="215">
        <f>Q203*H203</f>
        <v>0</v>
      </c>
      <c r="S203" s="215">
        <v>0</v>
      </c>
      <c r="T203" s="216">
        <f>S203*H203</f>
        <v>0</v>
      </c>
      <c r="AR203" s="25" t="s">
        <v>110</v>
      </c>
      <c r="AT203" s="25" t="s">
        <v>169</v>
      </c>
      <c r="AU203" s="25" t="s">
        <v>93</v>
      </c>
      <c r="AY203" s="25" t="s">
        <v>166</v>
      </c>
      <c r="BE203" s="217">
        <f>IF(N203="základní",J203,0)</f>
        <v>0</v>
      </c>
      <c r="BF203" s="217">
        <f>IF(N203="snížená",J203,0)</f>
        <v>0</v>
      </c>
      <c r="BG203" s="217">
        <f>IF(N203="zákl. přenesená",J203,0)</f>
        <v>0</v>
      </c>
      <c r="BH203" s="217">
        <f>IF(N203="sníž. přenesená",J203,0)</f>
        <v>0</v>
      </c>
      <c r="BI203" s="217">
        <f>IF(N203="nulová",J203,0)</f>
        <v>0</v>
      </c>
      <c r="BJ203" s="25" t="s">
        <v>25</v>
      </c>
      <c r="BK203" s="217">
        <f>ROUND(I203*H203,2)</f>
        <v>0</v>
      </c>
      <c r="BL203" s="25" t="s">
        <v>110</v>
      </c>
      <c r="BM203" s="25" t="s">
        <v>257</v>
      </c>
    </row>
    <row r="204" spans="2:65" s="1" customFormat="1" ht="40.5">
      <c r="B204" s="43"/>
      <c r="C204" s="65"/>
      <c r="D204" s="218" t="s">
        <v>175</v>
      </c>
      <c r="E204" s="65"/>
      <c r="F204" s="219" t="s">
        <v>227</v>
      </c>
      <c r="G204" s="65"/>
      <c r="H204" s="65"/>
      <c r="I204" s="174"/>
      <c r="J204" s="65"/>
      <c r="K204" s="65"/>
      <c r="L204" s="63"/>
      <c r="M204" s="220"/>
      <c r="N204" s="44"/>
      <c r="O204" s="44"/>
      <c r="P204" s="44"/>
      <c r="Q204" s="44"/>
      <c r="R204" s="44"/>
      <c r="S204" s="44"/>
      <c r="T204" s="80"/>
      <c r="AT204" s="25" t="s">
        <v>175</v>
      </c>
      <c r="AU204" s="25" t="s">
        <v>93</v>
      </c>
    </row>
    <row r="205" spans="2:65" s="1" customFormat="1" ht="189">
      <c r="B205" s="43"/>
      <c r="C205" s="65"/>
      <c r="D205" s="218" t="s">
        <v>177</v>
      </c>
      <c r="E205" s="65"/>
      <c r="F205" s="221" t="s">
        <v>216</v>
      </c>
      <c r="G205" s="65"/>
      <c r="H205" s="65"/>
      <c r="I205" s="174"/>
      <c r="J205" s="65"/>
      <c r="K205" s="65"/>
      <c r="L205" s="63"/>
      <c r="M205" s="220"/>
      <c r="N205" s="44"/>
      <c r="O205" s="44"/>
      <c r="P205" s="44"/>
      <c r="Q205" s="44"/>
      <c r="R205" s="44"/>
      <c r="S205" s="44"/>
      <c r="T205" s="80"/>
      <c r="AT205" s="25" t="s">
        <v>177</v>
      </c>
      <c r="AU205" s="25" t="s">
        <v>93</v>
      </c>
    </row>
    <row r="206" spans="2:65" s="12" customFormat="1" ht="13.5">
      <c r="B206" s="222"/>
      <c r="C206" s="223"/>
      <c r="D206" s="218" t="s">
        <v>179</v>
      </c>
      <c r="E206" s="224" t="s">
        <v>50</v>
      </c>
      <c r="F206" s="225" t="s">
        <v>252</v>
      </c>
      <c r="G206" s="223"/>
      <c r="H206" s="226" t="s">
        <v>50</v>
      </c>
      <c r="I206" s="227"/>
      <c r="J206" s="223"/>
      <c r="K206" s="223"/>
      <c r="L206" s="228"/>
      <c r="M206" s="229"/>
      <c r="N206" s="230"/>
      <c r="O206" s="230"/>
      <c r="P206" s="230"/>
      <c r="Q206" s="230"/>
      <c r="R206" s="230"/>
      <c r="S206" s="230"/>
      <c r="T206" s="231"/>
      <c r="AT206" s="232" t="s">
        <v>179</v>
      </c>
      <c r="AU206" s="232" t="s">
        <v>93</v>
      </c>
      <c r="AV206" s="12" t="s">
        <v>25</v>
      </c>
      <c r="AW206" s="12" t="s">
        <v>48</v>
      </c>
      <c r="AX206" s="12" t="s">
        <v>85</v>
      </c>
      <c r="AY206" s="232" t="s">
        <v>166</v>
      </c>
    </row>
    <row r="207" spans="2:65" s="13" customFormat="1" ht="13.5">
      <c r="B207" s="233"/>
      <c r="C207" s="234"/>
      <c r="D207" s="235" t="s">
        <v>179</v>
      </c>
      <c r="E207" s="236" t="s">
        <v>50</v>
      </c>
      <c r="F207" s="237" t="s">
        <v>258</v>
      </c>
      <c r="G207" s="234"/>
      <c r="H207" s="238">
        <v>5.3</v>
      </c>
      <c r="I207" s="239"/>
      <c r="J207" s="234"/>
      <c r="K207" s="234"/>
      <c r="L207" s="240"/>
      <c r="M207" s="241"/>
      <c r="N207" s="242"/>
      <c r="O207" s="242"/>
      <c r="P207" s="242"/>
      <c r="Q207" s="242"/>
      <c r="R207" s="242"/>
      <c r="S207" s="242"/>
      <c r="T207" s="243"/>
      <c r="AT207" s="244" t="s">
        <v>179</v>
      </c>
      <c r="AU207" s="244" t="s">
        <v>93</v>
      </c>
      <c r="AV207" s="13" t="s">
        <v>93</v>
      </c>
      <c r="AW207" s="13" t="s">
        <v>48</v>
      </c>
      <c r="AX207" s="13" t="s">
        <v>85</v>
      </c>
      <c r="AY207" s="244" t="s">
        <v>166</v>
      </c>
    </row>
    <row r="208" spans="2:65" s="1" customFormat="1" ht="22.5" customHeight="1">
      <c r="B208" s="43"/>
      <c r="C208" s="206" t="s">
        <v>259</v>
      </c>
      <c r="D208" s="206" t="s">
        <v>169</v>
      </c>
      <c r="E208" s="207" t="s">
        <v>260</v>
      </c>
      <c r="F208" s="208" t="s">
        <v>261</v>
      </c>
      <c r="G208" s="209" t="s">
        <v>172</v>
      </c>
      <c r="H208" s="210">
        <v>46.633000000000003</v>
      </c>
      <c r="I208" s="211"/>
      <c r="J208" s="212">
        <f>ROUND(I208*H208,2)</f>
        <v>0</v>
      </c>
      <c r="K208" s="208" t="s">
        <v>173</v>
      </c>
      <c r="L208" s="63"/>
      <c r="M208" s="213" t="s">
        <v>50</v>
      </c>
      <c r="N208" s="214" t="s">
        <v>56</v>
      </c>
      <c r="O208" s="44"/>
      <c r="P208" s="215">
        <f>O208*H208</f>
        <v>0</v>
      </c>
      <c r="Q208" s="215">
        <v>0</v>
      </c>
      <c r="R208" s="215">
        <f>Q208*H208</f>
        <v>0</v>
      </c>
      <c r="S208" s="215">
        <v>0</v>
      </c>
      <c r="T208" s="216">
        <f>S208*H208</f>
        <v>0</v>
      </c>
      <c r="AR208" s="25" t="s">
        <v>110</v>
      </c>
      <c r="AT208" s="25" t="s">
        <v>169</v>
      </c>
      <c r="AU208" s="25" t="s">
        <v>93</v>
      </c>
      <c r="AY208" s="25" t="s">
        <v>166</v>
      </c>
      <c r="BE208" s="217">
        <f>IF(N208="základní",J208,0)</f>
        <v>0</v>
      </c>
      <c r="BF208" s="217">
        <f>IF(N208="snížená",J208,0)</f>
        <v>0</v>
      </c>
      <c r="BG208" s="217">
        <f>IF(N208="zákl. přenesená",J208,0)</f>
        <v>0</v>
      </c>
      <c r="BH208" s="217">
        <f>IF(N208="sníž. přenesená",J208,0)</f>
        <v>0</v>
      </c>
      <c r="BI208" s="217">
        <f>IF(N208="nulová",J208,0)</f>
        <v>0</v>
      </c>
      <c r="BJ208" s="25" t="s">
        <v>25</v>
      </c>
      <c r="BK208" s="217">
        <f>ROUND(I208*H208,2)</f>
        <v>0</v>
      </c>
      <c r="BL208" s="25" t="s">
        <v>110</v>
      </c>
      <c r="BM208" s="25" t="s">
        <v>262</v>
      </c>
    </row>
    <row r="209" spans="2:65" s="1" customFormat="1" ht="40.5">
      <c r="B209" s="43"/>
      <c r="C209" s="65"/>
      <c r="D209" s="218" t="s">
        <v>175</v>
      </c>
      <c r="E209" s="65"/>
      <c r="F209" s="219" t="s">
        <v>263</v>
      </c>
      <c r="G209" s="65"/>
      <c r="H209" s="65"/>
      <c r="I209" s="174"/>
      <c r="J209" s="65"/>
      <c r="K209" s="65"/>
      <c r="L209" s="63"/>
      <c r="M209" s="220"/>
      <c r="N209" s="44"/>
      <c r="O209" s="44"/>
      <c r="P209" s="44"/>
      <c r="Q209" s="44"/>
      <c r="R209" s="44"/>
      <c r="S209" s="44"/>
      <c r="T209" s="80"/>
      <c r="AT209" s="25" t="s">
        <v>175</v>
      </c>
      <c r="AU209" s="25" t="s">
        <v>93</v>
      </c>
    </row>
    <row r="210" spans="2:65" s="1" customFormat="1" ht="94.5">
      <c r="B210" s="43"/>
      <c r="C210" s="65"/>
      <c r="D210" s="218" t="s">
        <v>177</v>
      </c>
      <c r="E210" s="65"/>
      <c r="F210" s="221" t="s">
        <v>264</v>
      </c>
      <c r="G210" s="65"/>
      <c r="H210" s="65"/>
      <c r="I210" s="174"/>
      <c r="J210" s="65"/>
      <c r="K210" s="65"/>
      <c r="L210" s="63"/>
      <c r="M210" s="220"/>
      <c r="N210" s="44"/>
      <c r="O210" s="44"/>
      <c r="P210" s="44"/>
      <c r="Q210" s="44"/>
      <c r="R210" s="44"/>
      <c r="S210" s="44"/>
      <c r="T210" s="80"/>
      <c r="AT210" s="25" t="s">
        <v>177</v>
      </c>
      <c r="AU210" s="25" t="s">
        <v>93</v>
      </c>
    </row>
    <row r="211" spans="2:65" s="12" customFormat="1" ht="13.5">
      <c r="B211" s="222"/>
      <c r="C211" s="223"/>
      <c r="D211" s="218" t="s">
        <v>179</v>
      </c>
      <c r="E211" s="224" t="s">
        <v>50</v>
      </c>
      <c r="F211" s="225" t="s">
        <v>265</v>
      </c>
      <c r="G211" s="223"/>
      <c r="H211" s="226" t="s">
        <v>50</v>
      </c>
      <c r="I211" s="227"/>
      <c r="J211" s="223"/>
      <c r="K211" s="223"/>
      <c r="L211" s="228"/>
      <c r="M211" s="229"/>
      <c r="N211" s="230"/>
      <c r="O211" s="230"/>
      <c r="P211" s="230"/>
      <c r="Q211" s="230"/>
      <c r="R211" s="230"/>
      <c r="S211" s="230"/>
      <c r="T211" s="231"/>
      <c r="AT211" s="232" t="s">
        <v>179</v>
      </c>
      <c r="AU211" s="232" t="s">
        <v>93</v>
      </c>
      <c r="AV211" s="12" t="s">
        <v>25</v>
      </c>
      <c r="AW211" s="12" t="s">
        <v>48</v>
      </c>
      <c r="AX211" s="12" t="s">
        <v>85</v>
      </c>
      <c r="AY211" s="232" t="s">
        <v>166</v>
      </c>
    </row>
    <row r="212" spans="2:65" s="13" customFormat="1" ht="13.5">
      <c r="B212" s="233"/>
      <c r="C212" s="234"/>
      <c r="D212" s="218" t="s">
        <v>179</v>
      </c>
      <c r="E212" s="245" t="s">
        <v>50</v>
      </c>
      <c r="F212" s="246" t="s">
        <v>266</v>
      </c>
      <c r="G212" s="234"/>
      <c r="H212" s="247">
        <v>31.518999999999998</v>
      </c>
      <c r="I212" s="239"/>
      <c r="J212" s="234"/>
      <c r="K212" s="234"/>
      <c r="L212" s="240"/>
      <c r="M212" s="241"/>
      <c r="N212" s="242"/>
      <c r="O212" s="242"/>
      <c r="P212" s="242"/>
      <c r="Q212" s="242"/>
      <c r="R212" s="242"/>
      <c r="S212" s="242"/>
      <c r="T212" s="243"/>
      <c r="AT212" s="244" t="s">
        <v>179</v>
      </c>
      <c r="AU212" s="244" t="s">
        <v>93</v>
      </c>
      <c r="AV212" s="13" t="s">
        <v>93</v>
      </c>
      <c r="AW212" s="13" t="s">
        <v>48</v>
      </c>
      <c r="AX212" s="13" t="s">
        <v>85</v>
      </c>
      <c r="AY212" s="244" t="s">
        <v>166</v>
      </c>
    </row>
    <row r="213" spans="2:65" s="12" customFormat="1" ht="13.5">
      <c r="B213" s="222"/>
      <c r="C213" s="223"/>
      <c r="D213" s="218" t="s">
        <v>179</v>
      </c>
      <c r="E213" s="224" t="s">
        <v>50</v>
      </c>
      <c r="F213" s="225" t="s">
        <v>203</v>
      </c>
      <c r="G213" s="223"/>
      <c r="H213" s="226" t="s">
        <v>50</v>
      </c>
      <c r="I213" s="227"/>
      <c r="J213" s="223"/>
      <c r="K213" s="223"/>
      <c r="L213" s="228"/>
      <c r="M213" s="229"/>
      <c r="N213" s="230"/>
      <c r="O213" s="230"/>
      <c r="P213" s="230"/>
      <c r="Q213" s="230"/>
      <c r="R213" s="230"/>
      <c r="S213" s="230"/>
      <c r="T213" s="231"/>
      <c r="AT213" s="232" t="s">
        <v>179</v>
      </c>
      <c r="AU213" s="232" t="s">
        <v>93</v>
      </c>
      <c r="AV213" s="12" t="s">
        <v>25</v>
      </c>
      <c r="AW213" s="12" t="s">
        <v>48</v>
      </c>
      <c r="AX213" s="12" t="s">
        <v>85</v>
      </c>
      <c r="AY213" s="232" t="s">
        <v>166</v>
      </c>
    </row>
    <row r="214" spans="2:65" s="13" customFormat="1" ht="13.5">
      <c r="B214" s="233"/>
      <c r="C214" s="234"/>
      <c r="D214" s="235" t="s">
        <v>179</v>
      </c>
      <c r="E214" s="236" t="s">
        <v>50</v>
      </c>
      <c r="F214" s="237" t="s">
        <v>267</v>
      </c>
      <c r="G214" s="234"/>
      <c r="H214" s="238">
        <v>15.114000000000001</v>
      </c>
      <c r="I214" s="239"/>
      <c r="J214" s="234"/>
      <c r="K214" s="234"/>
      <c r="L214" s="240"/>
      <c r="M214" s="241"/>
      <c r="N214" s="242"/>
      <c r="O214" s="242"/>
      <c r="P214" s="242"/>
      <c r="Q214" s="242"/>
      <c r="R214" s="242"/>
      <c r="S214" s="242"/>
      <c r="T214" s="243"/>
      <c r="AT214" s="244" t="s">
        <v>179</v>
      </c>
      <c r="AU214" s="244" t="s">
        <v>93</v>
      </c>
      <c r="AV214" s="13" t="s">
        <v>93</v>
      </c>
      <c r="AW214" s="13" t="s">
        <v>48</v>
      </c>
      <c r="AX214" s="13" t="s">
        <v>85</v>
      </c>
      <c r="AY214" s="244" t="s">
        <v>166</v>
      </c>
    </row>
    <row r="215" spans="2:65" s="1" customFormat="1" ht="22.5" customHeight="1">
      <c r="B215" s="43"/>
      <c r="C215" s="259" t="s">
        <v>268</v>
      </c>
      <c r="D215" s="259" t="s">
        <v>269</v>
      </c>
      <c r="E215" s="260" t="s">
        <v>270</v>
      </c>
      <c r="F215" s="261" t="s">
        <v>271</v>
      </c>
      <c r="G215" s="262" t="s">
        <v>243</v>
      </c>
      <c r="H215" s="263">
        <v>93.266000000000005</v>
      </c>
      <c r="I215" s="264"/>
      <c r="J215" s="265">
        <f>ROUND(I215*H215,2)</f>
        <v>0</v>
      </c>
      <c r="K215" s="261" t="s">
        <v>173</v>
      </c>
      <c r="L215" s="266"/>
      <c r="M215" s="267" t="s">
        <v>50</v>
      </c>
      <c r="N215" s="268" t="s">
        <v>56</v>
      </c>
      <c r="O215" s="44"/>
      <c r="P215" s="215">
        <f>O215*H215</f>
        <v>0</v>
      </c>
      <c r="Q215" s="215">
        <v>1</v>
      </c>
      <c r="R215" s="215">
        <f>Q215*H215</f>
        <v>93.266000000000005</v>
      </c>
      <c r="S215" s="215">
        <v>0</v>
      </c>
      <c r="T215" s="216">
        <f>S215*H215</f>
        <v>0</v>
      </c>
      <c r="AR215" s="25" t="s">
        <v>232</v>
      </c>
      <c r="AT215" s="25" t="s">
        <v>269</v>
      </c>
      <c r="AU215" s="25" t="s">
        <v>93</v>
      </c>
      <c r="AY215" s="25" t="s">
        <v>166</v>
      </c>
      <c r="BE215" s="217">
        <f>IF(N215="základní",J215,0)</f>
        <v>0</v>
      </c>
      <c r="BF215" s="217">
        <f>IF(N215="snížená",J215,0)</f>
        <v>0</v>
      </c>
      <c r="BG215" s="217">
        <f>IF(N215="zákl. přenesená",J215,0)</f>
        <v>0</v>
      </c>
      <c r="BH215" s="217">
        <f>IF(N215="sníž. přenesená",J215,0)</f>
        <v>0</v>
      </c>
      <c r="BI215" s="217">
        <f>IF(N215="nulová",J215,0)</f>
        <v>0</v>
      </c>
      <c r="BJ215" s="25" t="s">
        <v>25</v>
      </c>
      <c r="BK215" s="217">
        <f>ROUND(I215*H215,2)</f>
        <v>0</v>
      </c>
      <c r="BL215" s="25" t="s">
        <v>110</v>
      </c>
      <c r="BM215" s="25" t="s">
        <v>272</v>
      </c>
    </row>
    <row r="216" spans="2:65" s="1" customFormat="1" ht="13.5">
      <c r="B216" s="43"/>
      <c r="C216" s="65"/>
      <c r="D216" s="218" t="s">
        <v>175</v>
      </c>
      <c r="E216" s="65"/>
      <c r="F216" s="219" t="s">
        <v>273</v>
      </c>
      <c r="G216" s="65"/>
      <c r="H216" s="65"/>
      <c r="I216" s="174"/>
      <c r="J216" s="65"/>
      <c r="K216" s="65"/>
      <c r="L216" s="63"/>
      <c r="M216" s="220"/>
      <c r="N216" s="44"/>
      <c r="O216" s="44"/>
      <c r="P216" s="44"/>
      <c r="Q216" s="44"/>
      <c r="R216" s="44"/>
      <c r="S216" s="44"/>
      <c r="T216" s="80"/>
      <c r="AT216" s="25" t="s">
        <v>175</v>
      </c>
      <c r="AU216" s="25" t="s">
        <v>93</v>
      </c>
    </row>
    <row r="217" spans="2:65" s="12" customFormat="1" ht="13.5">
      <c r="B217" s="222"/>
      <c r="C217" s="223"/>
      <c r="D217" s="218" t="s">
        <v>179</v>
      </c>
      <c r="E217" s="224" t="s">
        <v>50</v>
      </c>
      <c r="F217" s="225" t="s">
        <v>265</v>
      </c>
      <c r="G217" s="223"/>
      <c r="H217" s="226" t="s">
        <v>50</v>
      </c>
      <c r="I217" s="227"/>
      <c r="J217" s="223"/>
      <c r="K217" s="223"/>
      <c r="L217" s="228"/>
      <c r="M217" s="229"/>
      <c r="N217" s="230"/>
      <c r="O217" s="230"/>
      <c r="P217" s="230"/>
      <c r="Q217" s="230"/>
      <c r="R217" s="230"/>
      <c r="S217" s="230"/>
      <c r="T217" s="231"/>
      <c r="AT217" s="232" t="s">
        <v>179</v>
      </c>
      <c r="AU217" s="232" t="s">
        <v>93</v>
      </c>
      <c r="AV217" s="12" t="s">
        <v>25</v>
      </c>
      <c r="AW217" s="12" t="s">
        <v>48</v>
      </c>
      <c r="AX217" s="12" t="s">
        <v>85</v>
      </c>
      <c r="AY217" s="232" t="s">
        <v>166</v>
      </c>
    </row>
    <row r="218" spans="2:65" s="13" customFormat="1" ht="13.5">
      <c r="B218" s="233"/>
      <c r="C218" s="234"/>
      <c r="D218" s="218" t="s">
        <v>179</v>
      </c>
      <c r="E218" s="245" t="s">
        <v>50</v>
      </c>
      <c r="F218" s="246" t="s">
        <v>274</v>
      </c>
      <c r="G218" s="234"/>
      <c r="H218" s="247">
        <v>63.037999999999997</v>
      </c>
      <c r="I218" s="239"/>
      <c r="J218" s="234"/>
      <c r="K218" s="234"/>
      <c r="L218" s="240"/>
      <c r="M218" s="241"/>
      <c r="N218" s="242"/>
      <c r="O218" s="242"/>
      <c r="P218" s="242"/>
      <c r="Q218" s="242"/>
      <c r="R218" s="242"/>
      <c r="S218" s="242"/>
      <c r="T218" s="243"/>
      <c r="AT218" s="244" t="s">
        <v>179</v>
      </c>
      <c r="AU218" s="244" t="s">
        <v>93</v>
      </c>
      <c r="AV218" s="13" t="s">
        <v>93</v>
      </c>
      <c r="AW218" s="13" t="s">
        <v>48</v>
      </c>
      <c r="AX218" s="13" t="s">
        <v>85</v>
      </c>
      <c r="AY218" s="244" t="s">
        <v>166</v>
      </c>
    </row>
    <row r="219" spans="2:65" s="12" customFormat="1" ht="13.5">
      <c r="B219" s="222"/>
      <c r="C219" s="223"/>
      <c r="D219" s="218" t="s">
        <v>179</v>
      </c>
      <c r="E219" s="224" t="s">
        <v>50</v>
      </c>
      <c r="F219" s="225" t="s">
        <v>203</v>
      </c>
      <c r="G219" s="223"/>
      <c r="H219" s="226" t="s">
        <v>50</v>
      </c>
      <c r="I219" s="227"/>
      <c r="J219" s="223"/>
      <c r="K219" s="223"/>
      <c r="L219" s="228"/>
      <c r="M219" s="229"/>
      <c r="N219" s="230"/>
      <c r="O219" s="230"/>
      <c r="P219" s="230"/>
      <c r="Q219" s="230"/>
      <c r="R219" s="230"/>
      <c r="S219" s="230"/>
      <c r="T219" s="231"/>
      <c r="AT219" s="232" t="s">
        <v>179</v>
      </c>
      <c r="AU219" s="232" t="s">
        <v>93</v>
      </c>
      <c r="AV219" s="12" t="s">
        <v>25</v>
      </c>
      <c r="AW219" s="12" t="s">
        <v>48</v>
      </c>
      <c r="AX219" s="12" t="s">
        <v>85</v>
      </c>
      <c r="AY219" s="232" t="s">
        <v>166</v>
      </c>
    </row>
    <row r="220" spans="2:65" s="13" customFormat="1" ht="13.5">
      <c r="B220" s="233"/>
      <c r="C220" s="234"/>
      <c r="D220" s="235" t="s">
        <v>179</v>
      </c>
      <c r="E220" s="236" t="s">
        <v>50</v>
      </c>
      <c r="F220" s="237" t="s">
        <v>275</v>
      </c>
      <c r="G220" s="234"/>
      <c r="H220" s="238">
        <v>30.228000000000002</v>
      </c>
      <c r="I220" s="239"/>
      <c r="J220" s="234"/>
      <c r="K220" s="234"/>
      <c r="L220" s="240"/>
      <c r="M220" s="241"/>
      <c r="N220" s="242"/>
      <c r="O220" s="242"/>
      <c r="P220" s="242"/>
      <c r="Q220" s="242"/>
      <c r="R220" s="242"/>
      <c r="S220" s="242"/>
      <c r="T220" s="243"/>
      <c r="AT220" s="244" t="s">
        <v>179</v>
      </c>
      <c r="AU220" s="244" t="s">
        <v>93</v>
      </c>
      <c r="AV220" s="13" t="s">
        <v>93</v>
      </c>
      <c r="AW220" s="13" t="s">
        <v>48</v>
      </c>
      <c r="AX220" s="13" t="s">
        <v>85</v>
      </c>
      <c r="AY220" s="244" t="s">
        <v>166</v>
      </c>
    </row>
    <row r="221" spans="2:65" s="1" customFormat="1" ht="22.5" customHeight="1">
      <c r="B221" s="43"/>
      <c r="C221" s="206" t="s">
        <v>10</v>
      </c>
      <c r="D221" s="206" t="s">
        <v>169</v>
      </c>
      <c r="E221" s="207" t="s">
        <v>276</v>
      </c>
      <c r="F221" s="208" t="s">
        <v>277</v>
      </c>
      <c r="G221" s="209" t="s">
        <v>172</v>
      </c>
      <c r="H221" s="210">
        <v>9.5609999999999999</v>
      </c>
      <c r="I221" s="211"/>
      <c r="J221" s="212">
        <f>ROUND(I221*H221,2)</f>
        <v>0</v>
      </c>
      <c r="K221" s="208" t="s">
        <v>173</v>
      </c>
      <c r="L221" s="63"/>
      <c r="M221" s="213" t="s">
        <v>50</v>
      </c>
      <c r="N221" s="214" t="s">
        <v>56</v>
      </c>
      <c r="O221" s="44"/>
      <c r="P221" s="215">
        <f>O221*H221</f>
        <v>0</v>
      </c>
      <c r="Q221" s="215">
        <v>0</v>
      </c>
      <c r="R221" s="215">
        <f>Q221*H221</f>
        <v>0</v>
      </c>
      <c r="S221" s="215">
        <v>0</v>
      </c>
      <c r="T221" s="216">
        <f>S221*H221</f>
        <v>0</v>
      </c>
      <c r="AR221" s="25" t="s">
        <v>110</v>
      </c>
      <c r="AT221" s="25" t="s">
        <v>169</v>
      </c>
      <c r="AU221" s="25" t="s">
        <v>93</v>
      </c>
      <c r="AY221" s="25" t="s">
        <v>166</v>
      </c>
      <c r="BE221" s="217">
        <f>IF(N221="základní",J221,0)</f>
        <v>0</v>
      </c>
      <c r="BF221" s="217">
        <f>IF(N221="snížená",J221,0)</f>
        <v>0</v>
      </c>
      <c r="BG221" s="217">
        <f>IF(N221="zákl. přenesená",J221,0)</f>
        <v>0</v>
      </c>
      <c r="BH221" s="217">
        <f>IF(N221="sníž. přenesená",J221,0)</f>
        <v>0</v>
      </c>
      <c r="BI221" s="217">
        <f>IF(N221="nulová",J221,0)</f>
        <v>0</v>
      </c>
      <c r="BJ221" s="25" t="s">
        <v>25</v>
      </c>
      <c r="BK221" s="217">
        <f>ROUND(I221*H221,2)</f>
        <v>0</v>
      </c>
      <c r="BL221" s="25" t="s">
        <v>110</v>
      </c>
      <c r="BM221" s="25" t="s">
        <v>278</v>
      </c>
    </row>
    <row r="222" spans="2:65" s="1" customFormat="1" ht="27">
      <c r="B222" s="43"/>
      <c r="C222" s="65"/>
      <c r="D222" s="218" t="s">
        <v>175</v>
      </c>
      <c r="E222" s="65"/>
      <c r="F222" s="219" t="s">
        <v>279</v>
      </c>
      <c r="G222" s="65"/>
      <c r="H222" s="65"/>
      <c r="I222" s="174"/>
      <c r="J222" s="65"/>
      <c r="K222" s="65"/>
      <c r="L222" s="63"/>
      <c r="M222" s="220"/>
      <c r="N222" s="44"/>
      <c r="O222" s="44"/>
      <c r="P222" s="44"/>
      <c r="Q222" s="44"/>
      <c r="R222" s="44"/>
      <c r="S222" s="44"/>
      <c r="T222" s="80"/>
      <c r="AT222" s="25" t="s">
        <v>175</v>
      </c>
      <c r="AU222" s="25" t="s">
        <v>93</v>
      </c>
    </row>
    <row r="223" spans="2:65" s="1" customFormat="1" ht="409.5">
      <c r="B223" s="43"/>
      <c r="C223" s="65"/>
      <c r="D223" s="218" t="s">
        <v>177</v>
      </c>
      <c r="E223" s="65"/>
      <c r="F223" s="221" t="s">
        <v>280</v>
      </c>
      <c r="G223" s="65"/>
      <c r="H223" s="65"/>
      <c r="I223" s="174"/>
      <c r="J223" s="65"/>
      <c r="K223" s="65"/>
      <c r="L223" s="63"/>
      <c r="M223" s="220"/>
      <c r="N223" s="44"/>
      <c r="O223" s="44"/>
      <c r="P223" s="44"/>
      <c r="Q223" s="44"/>
      <c r="R223" s="44"/>
      <c r="S223" s="44"/>
      <c r="T223" s="80"/>
      <c r="AT223" s="25" t="s">
        <v>177</v>
      </c>
      <c r="AU223" s="25" t="s">
        <v>93</v>
      </c>
    </row>
    <row r="224" spans="2:65" s="12" customFormat="1" ht="13.5">
      <c r="B224" s="222"/>
      <c r="C224" s="223"/>
      <c r="D224" s="218" t="s">
        <v>179</v>
      </c>
      <c r="E224" s="224" t="s">
        <v>50</v>
      </c>
      <c r="F224" s="225" t="s">
        <v>203</v>
      </c>
      <c r="G224" s="223"/>
      <c r="H224" s="226" t="s">
        <v>50</v>
      </c>
      <c r="I224" s="227"/>
      <c r="J224" s="223"/>
      <c r="K224" s="223"/>
      <c r="L224" s="228"/>
      <c r="M224" s="229"/>
      <c r="N224" s="230"/>
      <c r="O224" s="230"/>
      <c r="P224" s="230"/>
      <c r="Q224" s="230"/>
      <c r="R224" s="230"/>
      <c r="S224" s="230"/>
      <c r="T224" s="231"/>
      <c r="AT224" s="232" t="s">
        <v>179</v>
      </c>
      <c r="AU224" s="232" t="s">
        <v>93</v>
      </c>
      <c r="AV224" s="12" t="s">
        <v>25</v>
      </c>
      <c r="AW224" s="12" t="s">
        <v>48</v>
      </c>
      <c r="AX224" s="12" t="s">
        <v>85</v>
      </c>
      <c r="AY224" s="232" t="s">
        <v>166</v>
      </c>
    </row>
    <row r="225" spans="2:65" s="13" customFormat="1" ht="13.5">
      <c r="B225" s="233"/>
      <c r="C225" s="234"/>
      <c r="D225" s="218" t="s">
        <v>179</v>
      </c>
      <c r="E225" s="245" t="s">
        <v>50</v>
      </c>
      <c r="F225" s="246" t="s">
        <v>219</v>
      </c>
      <c r="G225" s="234"/>
      <c r="H225" s="247">
        <v>3.109</v>
      </c>
      <c r="I225" s="239"/>
      <c r="J225" s="234"/>
      <c r="K225" s="234"/>
      <c r="L225" s="240"/>
      <c r="M225" s="241"/>
      <c r="N225" s="242"/>
      <c r="O225" s="242"/>
      <c r="P225" s="242"/>
      <c r="Q225" s="242"/>
      <c r="R225" s="242"/>
      <c r="S225" s="242"/>
      <c r="T225" s="243"/>
      <c r="AT225" s="244" t="s">
        <v>179</v>
      </c>
      <c r="AU225" s="244" t="s">
        <v>93</v>
      </c>
      <c r="AV225" s="13" t="s">
        <v>93</v>
      </c>
      <c r="AW225" s="13" t="s">
        <v>48</v>
      </c>
      <c r="AX225" s="13" t="s">
        <v>85</v>
      </c>
      <c r="AY225" s="244" t="s">
        <v>166</v>
      </c>
    </row>
    <row r="226" spans="2:65" s="13" customFormat="1" ht="13.5">
      <c r="B226" s="233"/>
      <c r="C226" s="234"/>
      <c r="D226" s="218" t="s">
        <v>179</v>
      </c>
      <c r="E226" s="245" t="s">
        <v>50</v>
      </c>
      <c r="F226" s="246" t="s">
        <v>220</v>
      </c>
      <c r="G226" s="234"/>
      <c r="H226" s="247">
        <v>-0.94</v>
      </c>
      <c r="I226" s="239"/>
      <c r="J226" s="234"/>
      <c r="K226" s="234"/>
      <c r="L226" s="240"/>
      <c r="M226" s="241"/>
      <c r="N226" s="242"/>
      <c r="O226" s="242"/>
      <c r="P226" s="242"/>
      <c r="Q226" s="242"/>
      <c r="R226" s="242"/>
      <c r="S226" s="242"/>
      <c r="T226" s="243"/>
      <c r="AT226" s="244" t="s">
        <v>179</v>
      </c>
      <c r="AU226" s="244" t="s">
        <v>93</v>
      </c>
      <c r="AV226" s="13" t="s">
        <v>93</v>
      </c>
      <c r="AW226" s="13" t="s">
        <v>48</v>
      </c>
      <c r="AX226" s="13" t="s">
        <v>85</v>
      </c>
      <c r="AY226" s="244" t="s">
        <v>166</v>
      </c>
    </row>
    <row r="227" spans="2:65" s="13" customFormat="1" ht="13.5">
      <c r="B227" s="233"/>
      <c r="C227" s="234"/>
      <c r="D227" s="218" t="s">
        <v>179</v>
      </c>
      <c r="E227" s="245" t="s">
        <v>50</v>
      </c>
      <c r="F227" s="246" t="s">
        <v>221</v>
      </c>
      <c r="G227" s="234"/>
      <c r="H227" s="247">
        <v>33.792000000000002</v>
      </c>
      <c r="I227" s="239"/>
      <c r="J227" s="234"/>
      <c r="K227" s="234"/>
      <c r="L227" s="240"/>
      <c r="M227" s="241"/>
      <c r="N227" s="242"/>
      <c r="O227" s="242"/>
      <c r="P227" s="242"/>
      <c r="Q227" s="242"/>
      <c r="R227" s="242"/>
      <c r="S227" s="242"/>
      <c r="T227" s="243"/>
      <c r="AT227" s="244" t="s">
        <v>179</v>
      </c>
      <c r="AU227" s="244" t="s">
        <v>93</v>
      </c>
      <c r="AV227" s="13" t="s">
        <v>93</v>
      </c>
      <c r="AW227" s="13" t="s">
        <v>48</v>
      </c>
      <c r="AX227" s="13" t="s">
        <v>85</v>
      </c>
      <c r="AY227" s="244" t="s">
        <v>166</v>
      </c>
    </row>
    <row r="228" spans="2:65" s="13" customFormat="1" ht="13.5">
      <c r="B228" s="233"/>
      <c r="C228" s="234"/>
      <c r="D228" s="218" t="s">
        <v>179</v>
      </c>
      <c r="E228" s="245" t="s">
        <v>50</v>
      </c>
      <c r="F228" s="246" t="s">
        <v>222</v>
      </c>
      <c r="G228" s="234"/>
      <c r="H228" s="247">
        <v>-15.84</v>
      </c>
      <c r="I228" s="239"/>
      <c r="J228" s="234"/>
      <c r="K228" s="234"/>
      <c r="L228" s="240"/>
      <c r="M228" s="241"/>
      <c r="N228" s="242"/>
      <c r="O228" s="242"/>
      <c r="P228" s="242"/>
      <c r="Q228" s="242"/>
      <c r="R228" s="242"/>
      <c r="S228" s="242"/>
      <c r="T228" s="243"/>
      <c r="AT228" s="244" t="s">
        <v>179</v>
      </c>
      <c r="AU228" s="244" t="s">
        <v>93</v>
      </c>
      <c r="AV228" s="13" t="s">
        <v>93</v>
      </c>
      <c r="AW228" s="13" t="s">
        <v>48</v>
      </c>
      <c r="AX228" s="13" t="s">
        <v>85</v>
      </c>
      <c r="AY228" s="244" t="s">
        <v>166</v>
      </c>
    </row>
    <row r="229" spans="2:65" s="13" customFormat="1" ht="13.5">
      <c r="B229" s="233"/>
      <c r="C229" s="234"/>
      <c r="D229" s="235" t="s">
        <v>179</v>
      </c>
      <c r="E229" s="236" t="s">
        <v>50</v>
      </c>
      <c r="F229" s="237" t="s">
        <v>223</v>
      </c>
      <c r="G229" s="234"/>
      <c r="H229" s="238">
        <v>-10.56</v>
      </c>
      <c r="I229" s="239"/>
      <c r="J229" s="234"/>
      <c r="K229" s="234"/>
      <c r="L229" s="240"/>
      <c r="M229" s="241"/>
      <c r="N229" s="242"/>
      <c r="O229" s="242"/>
      <c r="P229" s="242"/>
      <c r="Q229" s="242"/>
      <c r="R229" s="242"/>
      <c r="S229" s="242"/>
      <c r="T229" s="243"/>
      <c r="AT229" s="244" t="s">
        <v>179</v>
      </c>
      <c r="AU229" s="244" t="s">
        <v>93</v>
      </c>
      <c r="AV229" s="13" t="s">
        <v>93</v>
      </c>
      <c r="AW229" s="13" t="s">
        <v>48</v>
      </c>
      <c r="AX229" s="13" t="s">
        <v>85</v>
      </c>
      <c r="AY229" s="244" t="s">
        <v>166</v>
      </c>
    </row>
    <row r="230" spans="2:65" s="1" customFormat="1" ht="22.5" customHeight="1">
      <c r="B230" s="43"/>
      <c r="C230" s="206" t="s">
        <v>281</v>
      </c>
      <c r="D230" s="206" t="s">
        <v>169</v>
      </c>
      <c r="E230" s="207" t="s">
        <v>282</v>
      </c>
      <c r="F230" s="208" t="s">
        <v>283</v>
      </c>
      <c r="G230" s="209" t="s">
        <v>284</v>
      </c>
      <c r="H230" s="210">
        <v>258</v>
      </c>
      <c r="I230" s="211"/>
      <c r="J230" s="212">
        <f>ROUND(I230*H230,2)</f>
        <v>0</v>
      </c>
      <c r="K230" s="208" t="s">
        <v>173</v>
      </c>
      <c r="L230" s="63"/>
      <c r="M230" s="213" t="s">
        <v>50</v>
      </c>
      <c r="N230" s="214" t="s">
        <v>56</v>
      </c>
      <c r="O230" s="44"/>
      <c r="P230" s="215">
        <f>O230*H230</f>
        <v>0</v>
      </c>
      <c r="Q230" s="215">
        <v>0</v>
      </c>
      <c r="R230" s="215">
        <f>Q230*H230</f>
        <v>0</v>
      </c>
      <c r="S230" s="215">
        <v>0</v>
      </c>
      <c r="T230" s="216">
        <f>S230*H230</f>
        <v>0</v>
      </c>
      <c r="AR230" s="25" t="s">
        <v>110</v>
      </c>
      <c r="AT230" s="25" t="s">
        <v>169</v>
      </c>
      <c r="AU230" s="25" t="s">
        <v>93</v>
      </c>
      <c r="AY230" s="25" t="s">
        <v>166</v>
      </c>
      <c r="BE230" s="217">
        <f>IF(N230="základní",J230,0)</f>
        <v>0</v>
      </c>
      <c r="BF230" s="217">
        <f>IF(N230="snížená",J230,0)</f>
        <v>0</v>
      </c>
      <c r="BG230" s="217">
        <f>IF(N230="zákl. přenesená",J230,0)</f>
        <v>0</v>
      </c>
      <c r="BH230" s="217">
        <f>IF(N230="sníž. přenesená",J230,0)</f>
        <v>0</v>
      </c>
      <c r="BI230" s="217">
        <f>IF(N230="nulová",J230,0)</f>
        <v>0</v>
      </c>
      <c r="BJ230" s="25" t="s">
        <v>25</v>
      </c>
      <c r="BK230" s="217">
        <f>ROUND(I230*H230,2)</f>
        <v>0</v>
      </c>
      <c r="BL230" s="25" t="s">
        <v>110</v>
      </c>
      <c r="BM230" s="25" t="s">
        <v>285</v>
      </c>
    </row>
    <row r="231" spans="2:65" s="1" customFormat="1" ht="27">
      <c r="B231" s="43"/>
      <c r="C231" s="65"/>
      <c r="D231" s="218" t="s">
        <v>175</v>
      </c>
      <c r="E231" s="65"/>
      <c r="F231" s="219" t="s">
        <v>286</v>
      </c>
      <c r="G231" s="65"/>
      <c r="H231" s="65"/>
      <c r="I231" s="174"/>
      <c r="J231" s="65"/>
      <c r="K231" s="65"/>
      <c r="L231" s="63"/>
      <c r="M231" s="220"/>
      <c r="N231" s="44"/>
      <c r="O231" s="44"/>
      <c r="P231" s="44"/>
      <c r="Q231" s="44"/>
      <c r="R231" s="44"/>
      <c r="S231" s="44"/>
      <c r="T231" s="80"/>
      <c r="AT231" s="25" t="s">
        <v>175</v>
      </c>
      <c r="AU231" s="25" t="s">
        <v>93</v>
      </c>
    </row>
    <row r="232" spans="2:65" s="1" customFormat="1" ht="121.5">
      <c r="B232" s="43"/>
      <c r="C232" s="65"/>
      <c r="D232" s="218" t="s">
        <v>177</v>
      </c>
      <c r="E232" s="65"/>
      <c r="F232" s="221" t="s">
        <v>287</v>
      </c>
      <c r="G232" s="65"/>
      <c r="H232" s="65"/>
      <c r="I232" s="174"/>
      <c r="J232" s="65"/>
      <c r="K232" s="65"/>
      <c r="L232" s="63"/>
      <c r="M232" s="220"/>
      <c r="N232" s="44"/>
      <c r="O232" s="44"/>
      <c r="P232" s="44"/>
      <c r="Q232" s="44"/>
      <c r="R232" s="44"/>
      <c r="S232" s="44"/>
      <c r="T232" s="80"/>
      <c r="AT232" s="25" t="s">
        <v>177</v>
      </c>
      <c r="AU232" s="25" t="s">
        <v>93</v>
      </c>
    </row>
    <row r="233" spans="2:65" s="12" customFormat="1" ht="13.5">
      <c r="B233" s="222"/>
      <c r="C233" s="223"/>
      <c r="D233" s="218" t="s">
        <v>179</v>
      </c>
      <c r="E233" s="224" t="s">
        <v>50</v>
      </c>
      <c r="F233" s="225" t="s">
        <v>288</v>
      </c>
      <c r="G233" s="223"/>
      <c r="H233" s="226" t="s">
        <v>50</v>
      </c>
      <c r="I233" s="227"/>
      <c r="J233" s="223"/>
      <c r="K233" s="223"/>
      <c r="L233" s="228"/>
      <c r="M233" s="229"/>
      <c r="N233" s="230"/>
      <c r="O233" s="230"/>
      <c r="P233" s="230"/>
      <c r="Q233" s="230"/>
      <c r="R233" s="230"/>
      <c r="S233" s="230"/>
      <c r="T233" s="231"/>
      <c r="AT233" s="232" t="s">
        <v>179</v>
      </c>
      <c r="AU233" s="232" t="s">
        <v>93</v>
      </c>
      <c r="AV233" s="12" t="s">
        <v>25</v>
      </c>
      <c r="AW233" s="12" t="s">
        <v>48</v>
      </c>
      <c r="AX233" s="12" t="s">
        <v>85</v>
      </c>
      <c r="AY233" s="232" t="s">
        <v>166</v>
      </c>
    </row>
    <row r="234" spans="2:65" s="13" customFormat="1" ht="13.5">
      <c r="B234" s="233"/>
      <c r="C234" s="234"/>
      <c r="D234" s="235" t="s">
        <v>179</v>
      </c>
      <c r="E234" s="236" t="s">
        <v>50</v>
      </c>
      <c r="F234" s="237" t="s">
        <v>289</v>
      </c>
      <c r="G234" s="234"/>
      <c r="H234" s="238">
        <v>258</v>
      </c>
      <c r="I234" s="239"/>
      <c r="J234" s="234"/>
      <c r="K234" s="234"/>
      <c r="L234" s="240"/>
      <c r="M234" s="241"/>
      <c r="N234" s="242"/>
      <c r="O234" s="242"/>
      <c r="P234" s="242"/>
      <c r="Q234" s="242"/>
      <c r="R234" s="242"/>
      <c r="S234" s="242"/>
      <c r="T234" s="243"/>
      <c r="AT234" s="244" t="s">
        <v>179</v>
      </c>
      <c r="AU234" s="244" t="s">
        <v>93</v>
      </c>
      <c r="AV234" s="13" t="s">
        <v>93</v>
      </c>
      <c r="AW234" s="13" t="s">
        <v>48</v>
      </c>
      <c r="AX234" s="13" t="s">
        <v>85</v>
      </c>
      <c r="AY234" s="244" t="s">
        <v>166</v>
      </c>
    </row>
    <row r="235" spans="2:65" s="1" customFormat="1" ht="22.5" customHeight="1">
      <c r="B235" s="43"/>
      <c r="C235" s="259" t="s">
        <v>290</v>
      </c>
      <c r="D235" s="259" t="s">
        <v>269</v>
      </c>
      <c r="E235" s="260" t="s">
        <v>291</v>
      </c>
      <c r="F235" s="261" t="s">
        <v>292</v>
      </c>
      <c r="G235" s="262" t="s">
        <v>172</v>
      </c>
      <c r="H235" s="263">
        <v>5.3</v>
      </c>
      <c r="I235" s="264"/>
      <c r="J235" s="265">
        <f>ROUND(I235*H235,2)</f>
        <v>0</v>
      </c>
      <c r="K235" s="261" t="s">
        <v>50</v>
      </c>
      <c r="L235" s="266"/>
      <c r="M235" s="267" t="s">
        <v>50</v>
      </c>
      <c r="N235" s="268" t="s">
        <v>56</v>
      </c>
      <c r="O235" s="44"/>
      <c r="P235" s="215">
        <f>O235*H235</f>
        <v>0</v>
      </c>
      <c r="Q235" s="215">
        <v>0</v>
      </c>
      <c r="R235" s="215">
        <f>Q235*H235</f>
        <v>0</v>
      </c>
      <c r="S235" s="215">
        <v>0</v>
      </c>
      <c r="T235" s="216">
        <f>S235*H235</f>
        <v>0</v>
      </c>
      <c r="AR235" s="25" t="s">
        <v>232</v>
      </c>
      <c r="AT235" s="25" t="s">
        <v>269</v>
      </c>
      <c r="AU235" s="25" t="s">
        <v>93</v>
      </c>
      <c r="AY235" s="25" t="s">
        <v>166</v>
      </c>
      <c r="BE235" s="217">
        <f>IF(N235="základní",J235,0)</f>
        <v>0</v>
      </c>
      <c r="BF235" s="217">
        <f>IF(N235="snížená",J235,0)</f>
        <v>0</v>
      </c>
      <c r="BG235" s="217">
        <f>IF(N235="zákl. přenesená",J235,0)</f>
        <v>0</v>
      </c>
      <c r="BH235" s="217">
        <f>IF(N235="sníž. přenesená",J235,0)</f>
        <v>0</v>
      </c>
      <c r="BI235" s="217">
        <f>IF(N235="nulová",J235,0)</f>
        <v>0</v>
      </c>
      <c r="BJ235" s="25" t="s">
        <v>25</v>
      </c>
      <c r="BK235" s="217">
        <f>ROUND(I235*H235,2)</f>
        <v>0</v>
      </c>
      <c r="BL235" s="25" t="s">
        <v>110</v>
      </c>
      <c r="BM235" s="25" t="s">
        <v>293</v>
      </c>
    </row>
    <row r="236" spans="2:65" s="1" customFormat="1" ht="13.5">
      <c r="B236" s="43"/>
      <c r="C236" s="65"/>
      <c r="D236" s="218" t="s">
        <v>175</v>
      </c>
      <c r="E236" s="65"/>
      <c r="F236" s="219" t="s">
        <v>294</v>
      </c>
      <c r="G236" s="65"/>
      <c r="H236" s="65"/>
      <c r="I236" s="174"/>
      <c r="J236" s="65"/>
      <c r="K236" s="65"/>
      <c r="L236" s="63"/>
      <c r="M236" s="220"/>
      <c r="N236" s="44"/>
      <c r="O236" s="44"/>
      <c r="P236" s="44"/>
      <c r="Q236" s="44"/>
      <c r="R236" s="44"/>
      <c r="S236" s="44"/>
      <c r="T236" s="80"/>
      <c r="AT236" s="25" t="s">
        <v>175</v>
      </c>
      <c r="AU236" s="25" t="s">
        <v>93</v>
      </c>
    </row>
    <row r="237" spans="2:65" s="12" customFormat="1" ht="13.5">
      <c r="B237" s="222"/>
      <c r="C237" s="223"/>
      <c r="D237" s="218" t="s">
        <v>179</v>
      </c>
      <c r="E237" s="224" t="s">
        <v>50</v>
      </c>
      <c r="F237" s="225" t="s">
        <v>288</v>
      </c>
      <c r="G237" s="223"/>
      <c r="H237" s="226" t="s">
        <v>50</v>
      </c>
      <c r="I237" s="227"/>
      <c r="J237" s="223"/>
      <c r="K237" s="223"/>
      <c r="L237" s="228"/>
      <c r="M237" s="229"/>
      <c r="N237" s="230"/>
      <c r="O237" s="230"/>
      <c r="P237" s="230"/>
      <c r="Q237" s="230"/>
      <c r="R237" s="230"/>
      <c r="S237" s="230"/>
      <c r="T237" s="231"/>
      <c r="AT237" s="232" t="s">
        <v>179</v>
      </c>
      <c r="AU237" s="232" t="s">
        <v>93</v>
      </c>
      <c r="AV237" s="12" t="s">
        <v>25</v>
      </c>
      <c r="AW237" s="12" t="s">
        <v>48</v>
      </c>
      <c r="AX237" s="12" t="s">
        <v>85</v>
      </c>
      <c r="AY237" s="232" t="s">
        <v>166</v>
      </c>
    </row>
    <row r="238" spans="2:65" s="13" customFormat="1" ht="13.5">
      <c r="B238" s="233"/>
      <c r="C238" s="234"/>
      <c r="D238" s="235" t="s">
        <v>179</v>
      </c>
      <c r="E238" s="236" t="s">
        <v>50</v>
      </c>
      <c r="F238" s="237" t="s">
        <v>295</v>
      </c>
      <c r="G238" s="234"/>
      <c r="H238" s="238">
        <v>5.3</v>
      </c>
      <c r="I238" s="239"/>
      <c r="J238" s="234"/>
      <c r="K238" s="234"/>
      <c r="L238" s="240"/>
      <c r="M238" s="241"/>
      <c r="N238" s="242"/>
      <c r="O238" s="242"/>
      <c r="P238" s="242"/>
      <c r="Q238" s="242"/>
      <c r="R238" s="242"/>
      <c r="S238" s="242"/>
      <c r="T238" s="243"/>
      <c r="AT238" s="244" t="s">
        <v>179</v>
      </c>
      <c r="AU238" s="244" t="s">
        <v>93</v>
      </c>
      <c r="AV238" s="13" t="s">
        <v>93</v>
      </c>
      <c r="AW238" s="13" t="s">
        <v>48</v>
      </c>
      <c r="AX238" s="13" t="s">
        <v>85</v>
      </c>
      <c r="AY238" s="244" t="s">
        <v>166</v>
      </c>
    </row>
    <row r="239" spans="2:65" s="1" customFormat="1" ht="22.5" customHeight="1">
      <c r="B239" s="43"/>
      <c r="C239" s="206" t="s">
        <v>296</v>
      </c>
      <c r="D239" s="206" t="s">
        <v>169</v>
      </c>
      <c r="E239" s="207" t="s">
        <v>297</v>
      </c>
      <c r="F239" s="208" t="s">
        <v>298</v>
      </c>
      <c r="G239" s="209" t="s">
        <v>284</v>
      </c>
      <c r="H239" s="210">
        <v>258</v>
      </c>
      <c r="I239" s="211"/>
      <c r="J239" s="212">
        <f>ROUND(I239*H239,2)</f>
        <v>0</v>
      </c>
      <c r="K239" s="208" t="s">
        <v>173</v>
      </c>
      <c r="L239" s="63"/>
      <c r="M239" s="213" t="s">
        <v>50</v>
      </c>
      <c r="N239" s="214" t="s">
        <v>56</v>
      </c>
      <c r="O239" s="44"/>
      <c r="P239" s="215">
        <f>O239*H239</f>
        <v>0</v>
      </c>
      <c r="Q239" s="215">
        <v>0</v>
      </c>
      <c r="R239" s="215">
        <f>Q239*H239</f>
        <v>0</v>
      </c>
      <c r="S239" s="215">
        <v>0</v>
      </c>
      <c r="T239" s="216">
        <f>S239*H239</f>
        <v>0</v>
      </c>
      <c r="AR239" s="25" t="s">
        <v>110</v>
      </c>
      <c r="AT239" s="25" t="s">
        <v>169</v>
      </c>
      <c r="AU239" s="25" t="s">
        <v>93</v>
      </c>
      <c r="AY239" s="25" t="s">
        <v>166</v>
      </c>
      <c r="BE239" s="217">
        <f>IF(N239="základní",J239,0)</f>
        <v>0</v>
      </c>
      <c r="BF239" s="217">
        <f>IF(N239="snížená",J239,0)</f>
        <v>0</v>
      </c>
      <c r="BG239" s="217">
        <f>IF(N239="zákl. přenesená",J239,0)</f>
        <v>0</v>
      </c>
      <c r="BH239" s="217">
        <f>IF(N239="sníž. přenesená",J239,0)</f>
        <v>0</v>
      </c>
      <c r="BI239" s="217">
        <f>IF(N239="nulová",J239,0)</f>
        <v>0</v>
      </c>
      <c r="BJ239" s="25" t="s">
        <v>25</v>
      </c>
      <c r="BK239" s="217">
        <f>ROUND(I239*H239,2)</f>
        <v>0</v>
      </c>
      <c r="BL239" s="25" t="s">
        <v>110</v>
      </c>
      <c r="BM239" s="25" t="s">
        <v>299</v>
      </c>
    </row>
    <row r="240" spans="2:65" s="1" customFormat="1" ht="27">
      <c r="B240" s="43"/>
      <c r="C240" s="65"/>
      <c r="D240" s="218" t="s">
        <v>175</v>
      </c>
      <c r="E240" s="65"/>
      <c r="F240" s="219" t="s">
        <v>300</v>
      </c>
      <c r="G240" s="65"/>
      <c r="H240" s="65"/>
      <c r="I240" s="174"/>
      <c r="J240" s="65"/>
      <c r="K240" s="65"/>
      <c r="L240" s="63"/>
      <c r="M240" s="220"/>
      <c r="N240" s="44"/>
      <c r="O240" s="44"/>
      <c r="P240" s="44"/>
      <c r="Q240" s="44"/>
      <c r="R240" s="44"/>
      <c r="S240" s="44"/>
      <c r="T240" s="80"/>
      <c r="AT240" s="25" t="s">
        <v>175</v>
      </c>
      <c r="AU240" s="25" t="s">
        <v>93</v>
      </c>
    </row>
    <row r="241" spans="2:65" s="1" customFormat="1" ht="121.5">
      <c r="B241" s="43"/>
      <c r="C241" s="65"/>
      <c r="D241" s="218" t="s">
        <v>177</v>
      </c>
      <c r="E241" s="65"/>
      <c r="F241" s="221" t="s">
        <v>301</v>
      </c>
      <c r="G241" s="65"/>
      <c r="H241" s="65"/>
      <c r="I241" s="174"/>
      <c r="J241" s="65"/>
      <c r="K241" s="65"/>
      <c r="L241" s="63"/>
      <c r="M241" s="220"/>
      <c r="N241" s="44"/>
      <c r="O241" s="44"/>
      <c r="P241" s="44"/>
      <c r="Q241" s="44"/>
      <c r="R241" s="44"/>
      <c r="S241" s="44"/>
      <c r="T241" s="80"/>
      <c r="AT241" s="25" t="s">
        <v>177</v>
      </c>
      <c r="AU241" s="25" t="s">
        <v>93</v>
      </c>
    </row>
    <row r="242" spans="2:65" s="12" customFormat="1" ht="13.5">
      <c r="B242" s="222"/>
      <c r="C242" s="223"/>
      <c r="D242" s="218" t="s">
        <v>179</v>
      </c>
      <c r="E242" s="224" t="s">
        <v>50</v>
      </c>
      <c r="F242" s="225" t="s">
        <v>288</v>
      </c>
      <c r="G242" s="223"/>
      <c r="H242" s="226" t="s">
        <v>50</v>
      </c>
      <c r="I242" s="227"/>
      <c r="J242" s="223"/>
      <c r="K242" s="223"/>
      <c r="L242" s="228"/>
      <c r="M242" s="229"/>
      <c r="N242" s="230"/>
      <c r="O242" s="230"/>
      <c r="P242" s="230"/>
      <c r="Q242" s="230"/>
      <c r="R242" s="230"/>
      <c r="S242" s="230"/>
      <c r="T242" s="231"/>
      <c r="AT242" s="232" t="s">
        <v>179</v>
      </c>
      <c r="AU242" s="232" t="s">
        <v>93</v>
      </c>
      <c r="AV242" s="12" t="s">
        <v>25</v>
      </c>
      <c r="AW242" s="12" t="s">
        <v>48</v>
      </c>
      <c r="AX242" s="12" t="s">
        <v>85</v>
      </c>
      <c r="AY242" s="232" t="s">
        <v>166</v>
      </c>
    </row>
    <row r="243" spans="2:65" s="13" customFormat="1" ht="13.5">
      <c r="B243" s="233"/>
      <c r="C243" s="234"/>
      <c r="D243" s="235" t="s">
        <v>179</v>
      </c>
      <c r="E243" s="236" t="s">
        <v>50</v>
      </c>
      <c r="F243" s="237" t="s">
        <v>289</v>
      </c>
      <c r="G243" s="234"/>
      <c r="H243" s="238">
        <v>258</v>
      </c>
      <c r="I243" s="239"/>
      <c r="J243" s="234"/>
      <c r="K243" s="234"/>
      <c r="L243" s="240"/>
      <c r="M243" s="241"/>
      <c r="N243" s="242"/>
      <c r="O243" s="242"/>
      <c r="P243" s="242"/>
      <c r="Q243" s="242"/>
      <c r="R243" s="242"/>
      <c r="S243" s="242"/>
      <c r="T243" s="243"/>
      <c r="AT243" s="244" t="s">
        <v>179</v>
      </c>
      <c r="AU243" s="244" t="s">
        <v>93</v>
      </c>
      <c r="AV243" s="13" t="s">
        <v>93</v>
      </c>
      <c r="AW243" s="13" t="s">
        <v>48</v>
      </c>
      <c r="AX243" s="13" t="s">
        <v>85</v>
      </c>
      <c r="AY243" s="244" t="s">
        <v>166</v>
      </c>
    </row>
    <row r="244" spans="2:65" s="1" customFormat="1" ht="22.5" customHeight="1">
      <c r="B244" s="43"/>
      <c r="C244" s="259" t="s">
        <v>302</v>
      </c>
      <c r="D244" s="259" t="s">
        <v>269</v>
      </c>
      <c r="E244" s="260" t="s">
        <v>303</v>
      </c>
      <c r="F244" s="261" t="s">
        <v>304</v>
      </c>
      <c r="G244" s="262" t="s">
        <v>305</v>
      </c>
      <c r="H244" s="263">
        <v>3.87</v>
      </c>
      <c r="I244" s="264"/>
      <c r="J244" s="265">
        <f>ROUND(I244*H244,2)</f>
        <v>0</v>
      </c>
      <c r="K244" s="261" t="s">
        <v>173</v>
      </c>
      <c r="L244" s="266"/>
      <c r="M244" s="267" t="s">
        <v>50</v>
      </c>
      <c r="N244" s="268" t="s">
        <v>56</v>
      </c>
      <c r="O244" s="44"/>
      <c r="P244" s="215">
        <f>O244*H244</f>
        <v>0</v>
      </c>
      <c r="Q244" s="215">
        <v>1E-3</v>
      </c>
      <c r="R244" s="215">
        <f>Q244*H244</f>
        <v>3.8700000000000002E-3</v>
      </c>
      <c r="S244" s="215">
        <v>0</v>
      </c>
      <c r="T244" s="216">
        <f>S244*H244</f>
        <v>0</v>
      </c>
      <c r="AR244" s="25" t="s">
        <v>232</v>
      </c>
      <c r="AT244" s="25" t="s">
        <v>269</v>
      </c>
      <c r="AU244" s="25" t="s">
        <v>93</v>
      </c>
      <c r="AY244" s="25" t="s">
        <v>166</v>
      </c>
      <c r="BE244" s="217">
        <f>IF(N244="základní",J244,0)</f>
        <v>0</v>
      </c>
      <c r="BF244" s="217">
        <f>IF(N244="snížená",J244,0)</f>
        <v>0</v>
      </c>
      <c r="BG244" s="217">
        <f>IF(N244="zákl. přenesená",J244,0)</f>
        <v>0</v>
      </c>
      <c r="BH244" s="217">
        <f>IF(N244="sníž. přenesená",J244,0)</f>
        <v>0</v>
      </c>
      <c r="BI244" s="217">
        <f>IF(N244="nulová",J244,0)</f>
        <v>0</v>
      </c>
      <c r="BJ244" s="25" t="s">
        <v>25</v>
      </c>
      <c r="BK244" s="217">
        <f>ROUND(I244*H244,2)</f>
        <v>0</v>
      </c>
      <c r="BL244" s="25" t="s">
        <v>110</v>
      </c>
      <c r="BM244" s="25" t="s">
        <v>306</v>
      </c>
    </row>
    <row r="245" spans="2:65" s="1" customFormat="1" ht="13.5">
      <c r="B245" s="43"/>
      <c r="C245" s="65"/>
      <c r="D245" s="218" t="s">
        <v>175</v>
      </c>
      <c r="E245" s="65"/>
      <c r="F245" s="219" t="s">
        <v>304</v>
      </c>
      <c r="G245" s="65"/>
      <c r="H245" s="65"/>
      <c r="I245" s="174"/>
      <c r="J245" s="65"/>
      <c r="K245" s="65"/>
      <c r="L245" s="63"/>
      <c r="M245" s="220"/>
      <c r="N245" s="44"/>
      <c r="O245" s="44"/>
      <c r="P245" s="44"/>
      <c r="Q245" s="44"/>
      <c r="R245" s="44"/>
      <c r="S245" s="44"/>
      <c r="T245" s="80"/>
      <c r="AT245" s="25" t="s">
        <v>175</v>
      </c>
      <c r="AU245" s="25" t="s">
        <v>93</v>
      </c>
    </row>
    <row r="246" spans="2:65" s="12" customFormat="1" ht="13.5">
      <c r="B246" s="222"/>
      <c r="C246" s="223"/>
      <c r="D246" s="218" t="s">
        <v>179</v>
      </c>
      <c r="E246" s="224" t="s">
        <v>50</v>
      </c>
      <c r="F246" s="225" t="s">
        <v>288</v>
      </c>
      <c r="G246" s="223"/>
      <c r="H246" s="226" t="s">
        <v>50</v>
      </c>
      <c r="I246" s="227"/>
      <c r="J246" s="223"/>
      <c r="K246" s="223"/>
      <c r="L246" s="228"/>
      <c r="M246" s="229"/>
      <c r="N246" s="230"/>
      <c r="O246" s="230"/>
      <c r="P246" s="230"/>
      <c r="Q246" s="230"/>
      <c r="R246" s="230"/>
      <c r="S246" s="230"/>
      <c r="T246" s="231"/>
      <c r="AT246" s="232" t="s">
        <v>179</v>
      </c>
      <c r="AU246" s="232" t="s">
        <v>93</v>
      </c>
      <c r="AV246" s="12" t="s">
        <v>25</v>
      </c>
      <c r="AW246" s="12" t="s">
        <v>48</v>
      </c>
      <c r="AX246" s="12" t="s">
        <v>85</v>
      </c>
      <c r="AY246" s="232" t="s">
        <v>166</v>
      </c>
    </row>
    <row r="247" spans="2:65" s="13" customFormat="1" ht="13.5">
      <c r="B247" s="233"/>
      <c r="C247" s="234"/>
      <c r="D247" s="235" t="s">
        <v>179</v>
      </c>
      <c r="E247" s="236" t="s">
        <v>50</v>
      </c>
      <c r="F247" s="237" t="s">
        <v>307</v>
      </c>
      <c r="G247" s="234"/>
      <c r="H247" s="238">
        <v>3.87</v>
      </c>
      <c r="I247" s="239"/>
      <c r="J247" s="234"/>
      <c r="K247" s="234"/>
      <c r="L247" s="240"/>
      <c r="M247" s="241"/>
      <c r="N247" s="242"/>
      <c r="O247" s="242"/>
      <c r="P247" s="242"/>
      <c r="Q247" s="242"/>
      <c r="R247" s="242"/>
      <c r="S247" s="242"/>
      <c r="T247" s="243"/>
      <c r="AT247" s="244" t="s">
        <v>179</v>
      </c>
      <c r="AU247" s="244" t="s">
        <v>93</v>
      </c>
      <c r="AV247" s="13" t="s">
        <v>93</v>
      </c>
      <c r="AW247" s="13" t="s">
        <v>48</v>
      </c>
      <c r="AX247" s="13" t="s">
        <v>85</v>
      </c>
      <c r="AY247" s="244" t="s">
        <v>166</v>
      </c>
    </row>
    <row r="248" spans="2:65" s="1" customFormat="1" ht="22.5" customHeight="1">
      <c r="B248" s="43"/>
      <c r="C248" s="206" t="s">
        <v>308</v>
      </c>
      <c r="D248" s="206" t="s">
        <v>169</v>
      </c>
      <c r="E248" s="207" t="s">
        <v>309</v>
      </c>
      <c r="F248" s="208" t="s">
        <v>310</v>
      </c>
      <c r="G248" s="209" t="s">
        <v>284</v>
      </c>
      <c r="H248" s="210">
        <v>1957</v>
      </c>
      <c r="I248" s="211"/>
      <c r="J248" s="212">
        <f>ROUND(I248*H248,2)</f>
        <v>0</v>
      </c>
      <c r="K248" s="208" t="s">
        <v>173</v>
      </c>
      <c r="L248" s="63"/>
      <c r="M248" s="213" t="s">
        <v>50</v>
      </c>
      <c r="N248" s="214" t="s">
        <v>56</v>
      </c>
      <c r="O248" s="44"/>
      <c r="P248" s="215">
        <f>O248*H248</f>
        <v>0</v>
      </c>
      <c r="Q248" s="215">
        <v>0</v>
      </c>
      <c r="R248" s="215">
        <f>Q248*H248</f>
        <v>0</v>
      </c>
      <c r="S248" s="215">
        <v>0</v>
      </c>
      <c r="T248" s="216">
        <f>S248*H248</f>
        <v>0</v>
      </c>
      <c r="AR248" s="25" t="s">
        <v>110</v>
      </c>
      <c r="AT248" s="25" t="s">
        <v>169</v>
      </c>
      <c r="AU248" s="25" t="s">
        <v>93</v>
      </c>
      <c r="AY248" s="25" t="s">
        <v>166</v>
      </c>
      <c r="BE248" s="217">
        <f>IF(N248="základní",J248,0)</f>
        <v>0</v>
      </c>
      <c r="BF248" s="217">
        <f>IF(N248="snížená",J248,0)</f>
        <v>0</v>
      </c>
      <c r="BG248" s="217">
        <f>IF(N248="zákl. přenesená",J248,0)</f>
        <v>0</v>
      </c>
      <c r="BH248" s="217">
        <f>IF(N248="sníž. přenesená",J248,0)</f>
        <v>0</v>
      </c>
      <c r="BI248" s="217">
        <f>IF(N248="nulová",J248,0)</f>
        <v>0</v>
      </c>
      <c r="BJ248" s="25" t="s">
        <v>25</v>
      </c>
      <c r="BK248" s="217">
        <f>ROUND(I248*H248,2)</f>
        <v>0</v>
      </c>
      <c r="BL248" s="25" t="s">
        <v>110</v>
      </c>
      <c r="BM248" s="25" t="s">
        <v>311</v>
      </c>
    </row>
    <row r="249" spans="2:65" s="1" customFormat="1" ht="13.5">
      <c r="B249" s="43"/>
      <c r="C249" s="65"/>
      <c r="D249" s="218" t="s">
        <v>175</v>
      </c>
      <c r="E249" s="65"/>
      <c r="F249" s="219" t="s">
        <v>312</v>
      </c>
      <c r="G249" s="65"/>
      <c r="H249" s="65"/>
      <c r="I249" s="174"/>
      <c r="J249" s="65"/>
      <c r="K249" s="65"/>
      <c r="L249" s="63"/>
      <c r="M249" s="220"/>
      <c r="N249" s="44"/>
      <c r="O249" s="44"/>
      <c r="P249" s="44"/>
      <c r="Q249" s="44"/>
      <c r="R249" s="44"/>
      <c r="S249" s="44"/>
      <c r="T249" s="80"/>
      <c r="AT249" s="25" t="s">
        <v>175</v>
      </c>
      <c r="AU249" s="25" t="s">
        <v>93</v>
      </c>
    </row>
    <row r="250" spans="2:65" s="1" customFormat="1" ht="175.5">
      <c r="B250" s="43"/>
      <c r="C250" s="65"/>
      <c r="D250" s="218" t="s">
        <v>177</v>
      </c>
      <c r="E250" s="65"/>
      <c r="F250" s="221" t="s">
        <v>313</v>
      </c>
      <c r="G250" s="65"/>
      <c r="H250" s="65"/>
      <c r="I250" s="174"/>
      <c r="J250" s="65"/>
      <c r="K250" s="65"/>
      <c r="L250" s="63"/>
      <c r="M250" s="220"/>
      <c r="N250" s="44"/>
      <c r="O250" s="44"/>
      <c r="P250" s="44"/>
      <c r="Q250" s="44"/>
      <c r="R250" s="44"/>
      <c r="S250" s="44"/>
      <c r="T250" s="80"/>
      <c r="AT250" s="25" t="s">
        <v>177</v>
      </c>
      <c r="AU250" s="25" t="s">
        <v>93</v>
      </c>
    </row>
    <row r="251" spans="2:65" s="12" customFormat="1" ht="13.5">
      <c r="B251" s="222"/>
      <c r="C251" s="223"/>
      <c r="D251" s="218" t="s">
        <v>179</v>
      </c>
      <c r="E251" s="224" t="s">
        <v>50</v>
      </c>
      <c r="F251" s="225" t="s">
        <v>314</v>
      </c>
      <c r="G251" s="223"/>
      <c r="H251" s="226" t="s">
        <v>50</v>
      </c>
      <c r="I251" s="227"/>
      <c r="J251" s="223"/>
      <c r="K251" s="223"/>
      <c r="L251" s="228"/>
      <c r="M251" s="229"/>
      <c r="N251" s="230"/>
      <c r="O251" s="230"/>
      <c r="P251" s="230"/>
      <c r="Q251" s="230"/>
      <c r="R251" s="230"/>
      <c r="S251" s="230"/>
      <c r="T251" s="231"/>
      <c r="AT251" s="232" t="s">
        <v>179</v>
      </c>
      <c r="AU251" s="232" t="s">
        <v>93</v>
      </c>
      <c r="AV251" s="12" t="s">
        <v>25</v>
      </c>
      <c r="AW251" s="12" t="s">
        <v>48</v>
      </c>
      <c r="AX251" s="12" t="s">
        <v>85</v>
      </c>
      <c r="AY251" s="232" t="s">
        <v>166</v>
      </c>
    </row>
    <row r="252" spans="2:65" s="13" customFormat="1" ht="13.5">
      <c r="B252" s="233"/>
      <c r="C252" s="234"/>
      <c r="D252" s="218" t="s">
        <v>179</v>
      </c>
      <c r="E252" s="245" t="s">
        <v>50</v>
      </c>
      <c r="F252" s="246" t="s">
        <v>315</v>
      </c>
      <c r="G252" s="234"/>
      <c r="H252" s="247">
        <v>1196</v>
      </c>
      <c r="I252" s="239"/>
      <c r="J252" s="234"/>
      <c r="K252" s="234"/>
      <c r="L252" s="240"/>
      <c r="M252" s="241"/>
      <c r="N252" s="242"/>
      <c r="O252" s="242"/>
      <c r="P252" s="242"/>
      <c r="Q252" s="242"/>
      <c r="R252" s="242"/>
      <c r="S252" s="242"/>
      <c r="T252" s="243"/>
      <c r="AT252" s="244" t="s">
        <v>179</v>
      </c>
      <c r="AU252" s="244" t="s">
        <v>93</v>
      </c>
      <c r="AV252" s="13" t="s">
        <v>93</v>
      </c>
      <c r="AW252" s="13" t="s">
        <v>48</v>
      </c>
      <c r="AX252" s="13" t="s">
        <v>85</v>
      </c>
      <c r="AY252" s="244" t="s">
        <v>166</v>
      </c>
    </row>
    <row r="253" spans="2:65" s="12" customFormat="1" ht="13.5">
      <c r="B253" s="222"/>
      <c r="C253" s="223"/>
      <c r="D253" s="218" t="s">
        <v>179</v>
      </c>
      <c r="E253" s="224" t="s">
        <v>50</v>
      </c>
      <c r="F253" s="225" t="s">
        <v>316</v>
      </c>
      <c r="G253" s="223"/>
      <c r="H253" s="226" t="s">
        <v>50</v>
      </c>
      <c r="I253" s="227"/>
      <c r="J253" s="223"/>
      <c r="K253" s="223"/>
      <c r="L253" s="228"/>
      <c r="M253" s="229"/>
      <c r="N253" s="230"/>
      <c r="O253" s="230"/>
      <c r="P253" s="230"/>
      <c r="Q253" s="230"/>
      <c r="R253" s="230"/>
      <c r="S253" s="230"/>
      <c r="T253" s="231"/>
      <c r="AT253" s="232" t="s">
        <v>179</v>
      </c>
      <c r="AU253" s="232" t="s">
        <v>93</v>
      </c>
      <c r="AV253" s="12" t="s">
        <v>25</v>
      </c>
      <c r="AW253" s="12" t="s">
        <v>48</v>
      </c>
      <c r="AX253" s="12" t="s">
        <v>85</v>
      </c>
      <c r="AY253" s="232" t="s">
        <v>166</v>
      </c>
    </row>
    <row r="254" spans="2:65" s="13" customFormat="1" ht="13.5">
      <c r="B254" s="233"/>
      <c r="C254" s="234"/>
      <c r="D254" s="218" t="s">
        <v>179</v>
      </c>
      <c r="E254" s="245" t="s">
        <v>50</v>
      </c>
      <c r="F254" s="246" t="s">
        <v>317</v>
      </c>
      <c r="G254" s="234"/>
      <c r="H254" s="247">
        <v>696</v>
      </c>
      <c r="I254" s="239"/>
      <c r="J254" s="234"/>
      <c r="K254" s="234"/>
      <c r="L254" s="240"/>
      <c r="M254" s="241"/>
      <c r="N254" s="242"/>
      <c r="O254" s="242"/>
      <c r="P254" s="242"/>
      <c r="Q254" s="242"/>
      <c r="R254" s="242"/>
      <c r="S254" s="242"/>
      <c r="T254" s="243"/>
      <c r="AT254" s="244" t="s">
        <v>179</v>
      </c>
      <c r="AU254" s="244" t="s">
        <v>93</v>
      </c>
      <c r="AV254" s="13" t="s">
        <v>93</v>
      </c>
      <c r="AW254" s="13" t="s">
        <v>48</v>
      </c>
      <c r="AX254" s="13" t="s">
        <v>85</v>
      </c>
      <c r="AY254" s="244" t="s">
        <v>166</v>
      </c>
    </row>
    <row r="255" spans="2:65" s="12" customFormat="1" ht="13.5">
      <c r="B255" s="222"/>
      <c r="C255" s="223"/>
      <c r="D255" s="218" t="s">
        <v>179</v>
      </c>
      <c r="E255" s="224" t="s">
        <v>50</v>
      </c>
      <c r="F255" s="225" t="s">
        <v>318</v>
      </c>
      <c r="G255" s="223"/>
      <c r="H255" s="226" t="s">
        <v>50</v>
      </c>
      <c r="I255" s="227"/>
      <c r="J255" s="223"/>
      <c r="K255" s="223"/>
      <c r="L255" s="228"/>
      <c r="M255" s="229"/>
      <c r="N255" s="230"/>
      <c r="O255" s="230"/>
      <c r="P255" s="230"/>
      <c r="Q255" s="230"/>
      <c r="R255" s="230"/>
      <c r="S255" s="230"/>
      <c r="T255" s="231"/>
      <c r="AT255" s="232" t="s">
        <v>179</v>
      </c>
      <c r="AU255" s="232" t="s">
        <v>93</v>
      </c>
      <c r="AV255" s="12" t="s">
        <v>25</v>
      </c>
      <c r="AW255" s="12" t="s">
        <v>48</v>
      </c>
      <c r="AX255" s="12" t="s">
        <v>85</v>
      </c>
      <c r="AY255" s="232" t="s">
        <v>166</v>
      </c>
    </row>
    <row r="256" spans="2:65" s="13" customFormat="1" ht="13.5">
      <c r="B256" s="233"/>
      <c r="C256" s="234"/>
      <c r="D256" s="235" t="s">
        <v>179</v>
      </c>
      <c r="E256" s="236" t="s">
        <v>50</v>
      </c>
      <c r="F256" s="237" t="s">
        <v>319</v>
      </c>
      <c r="G256" s="234"/>
      <c r="H256" s="238">
        <v>65</v>
      </c>
      <c r="I256" s="239"/>
      <c r="J256" s="234"/>
      <c r="K256" s="234"/>
      <c r="L256" s="240"/>
      <c r="M256" s="241"/>
      <c r="N256" s="242"/>
      <c r="O256" s="242"/>
      <c r="P256" s="242"/>
      <c r="Q256" s="242"/>
      <c r="R256" s="242"/>
      <c r="S256" s="242"/>
      <c r="T256" s="243"/>
      <c r="AT256" s="244" t="s">
        <v>179</v>
      </c>
      <c r="AU256" s="244" t="s">
        <v>93</v>
      </c>
      <c r="AV256" s="13" t="s">
        <v>93</v>
      </c>
      <c r="AW256" s="13" t="s">
        <v>48</v>
      </c>
      <c r="AX256" s="13" t="s">
        <v>85</v>
      </c>
      <c r="AY256" s="244" t="s">
        <v>166</v>
      </c>
    </row>
    <row r="257" spans="2:65" s="1" customFormat="1" ht="22.5" customHeight="1">
      <c r="B257" s="43"/>
      <c r="C257" s="206" t="s">
        <v>9</v>
      </c>
      <c r="D257" s="206" t="s">
        <v>169</v>
      </c>
      <c r="E257" s="207" t="s">
        <v>320</v>
      </c>
      <c r="F257" s="208" t="s">
        <v>321</v>
      </c>
      <c r="G257" s="209" t="s">
        <v>284</v>
      </c>
      <c r="H257" s="210">
        <v>1153.5999999999999</v>
      </c>
      <c r="I257" s="211"/>
      <c r="J257" s="212">
        <f>ROUND(I257*H257,2)</f>
        <v>0</v>
      </c>
      <c r="K257" s="208" t="s">
        <v>173</v>
      </c>
      <c r="L257" s="63"/>
      <c r="M257" s="213" t="s">
        <v>50</v>
      </c>
      <c r="N257" s="214" t="s">
        <v>56</v>
      </c>
      <c r="O257" s="44"/>
      <c r="P257" s="215">
        <f>O257*H257</f>
        <v>0</v>
      </c>
      <c r="Q257" s="215">
        <v>0</v>
      </c>
      <c r="R257" s="215">
        <f>Q257*H257</f>
        <v>0</v>
      </c>
      <c r="S257" s="215">
        <v>0</v>
      </c>
      <c r="T257" s="216">
        <f>S257*H257</f>
        <v>0</v>
      </c>
      <c r="AR257" s="25" t="s">
        <v>110</v>
      </c>
      <c r="AT257" s="25" t="s">
        <v>169</v>
      </c>
      <c r="AU257" s="25" t="s">
        <v>93</v>
      </c>
      <c r="AY257" s="25" t="s">
        <v>166</v>
      </c>
      <c r="BE257" s="217">
        <f>IF(N257="základní",J257,0)</f>
        <v>0</v>
      </c>
      <c r="BF257" s="217">
        <f>IF(N257="snížená",J257,0)</f>
        <v>0</v>
      </c>
      <c r="BG257" s="217">
        <f>IF(N257="zákl. přenesená",J257,0)</f>
        <v>0</v>
      </c>
      <c r="BH257" s="217">
        <f>IF(N257="sníž. přenesená",J257,0)</f>
        <v>0</v>
      </c>
      <c r="BI257" s="217">
        <f>IF(N257="nulová",J257,0)</f>
        <v>0</v>
      </c>
      <c r="BJ257" s="25" t="s">
        <v>25</v>
      </c>
      <c r="BK257" s="217">
        <f>ROUND(I257*H257,2)</f>
        <v>0</v>
      </c>
      <c r="BL257" s="25" t="s">
        <v>110</v>
      </c>
      <c r="BM257" s="25" t="s">
        <v>322</v>
      </c>
    </row>
    <row r="258" spans="2:65" s="1" customFormat="1" ht="27">
      <c r="B258" s="43"/>
      <c r="C258" s="65"/>
      <c r="D258" s="218" t="s">
        <v>175</v>
      </c>
      <c r="E258" s="65"/>
      <c r="F258" s="219" t="s">
        <v>323</v>
      </c>
      <c r="G258" s="65"/>
      <c r="H258" s="65"/>
      <c r="I258" s="174"/>
      <c r="J258" s="65"/>
      <c r="K258" s="65"/>
      <c r="L258" s="63"/>
      <c r="M258" s="220"/>
      <c r="N258" s="44"/>
      <c r="O258" s="44"/>
      <c r="P258" s="44"/>
      <c r="Q258" s="44"/>
      <c r="R258" s="44"/>
      <c r="S258" s="44"/>
      <c r="T258" s="80"/>
      <c r="AT258" s="25" t="s">
        <v>175</v>
      </c>
      <c r="AU258" s="25" t="s">
        <v>93</v>
      </c>
    </row>
    <row r="259" spans="2:65" s="1" customFormat="1" ht="67.5">
      <c r="B259" s="43"/>
      <c r="C259" s="65"/>
      <c r="D259" s="218" t="s">
        <v>177</v>
      </c>
      <c r="E259" s="65"/>
      <c r="F259" s="221" t="s">
        <v>324</v>
      </c>
      <c r="G259" s="65"/>
      <c r="H259" s="65"/>
      <c r="I259" s="174"/>
      <c r="J259" s="65"/>
      <c r="K259" s="65"/>
      <c r="L259" s="63"/>
      <c r="M259" s="220"/>
      <c r="N259" s="44"/>
      <c r="O259" s="44"/>
      <c r="P259" s="44"/>
      <c r="Q259" s="44"/>
      <c r="R259" s="44"/>
      <c r="S259" s="44"/>
      <c r="T259" s="80"/>
      <c r="AT259" s="25" t="s">
        <v>177</v>
      </c>
      <c r="AU259" s="25" t="s">
        <v>93</v>
      </c>
    </row>
    <row r="260" spans="2:65" s="12" customFormat="1" ht="13.5">
      <c r="B260" s="222"/>
      <c r="C260" s="223"/>
      <c r="D260" s="218" t="s">
        <v>179</v>
      </c>
      <c r="E260" s="224" t="s">
        <v>50</v>
      </c>
      <c r="F260" s="225" t="s">
        <v>325</v>
      </c>
      <c r="G260" s="223"/>
      <c r="H260" s="226" t="s">
        <v>50</v>
      </c>
      <c r="I260" s="227"/>
      <c r="J260" s="223"/>
      <c r="K260" s="223"/>
      <c r="L260" s="228"/>
      <c r="M260" s="229"/>
      <c r="N260" s="230"/>
      <c r="O260" s="230"/>
      <c r="P260" s="230"/>
      <c r="Q260" s="230"/>
      <c r="R260" s="230"/>
      <c r="S260" s="230"/>
      <c r="T260" s="231"/>
      <c r="AT260" s="232" t="s">
        <v>179</v>
      </c>
      <c r="AU260" s="232" t="s">
        <v>93</v>
      </c>
      <c r="AV260" s="12" t="s">
        <v>25</v>
      </c>
      <c r="AW260" s="12" t="s">
        <v>48</v>
      </c>
      <c r="AX260" s="12" t="s">
        <v>85</v>
      </c>
      <c r="AY260" s="232" t="s">
        <v>166</v>
      </c>
    </row>
    <row r="261" spans="2:65" s="13" customFormat="1" ht="13.5">
      <c r="B261" s="233"/>
      <c r="C261" s="234"/>
      <c r="D261" s="218" t="s">
        <v>179</v>
      </c>
      <c r="E261" s="245" t="s">
        <v>50</v>
      </c>
      <c r="F261" s="246" t="s">
        <v>326</v>
      </c>
      <c r="G261" s="234"/>
      <c r="H261" s="247">
        <v>1084</v>
      </c>
      <c r="I261" s="239"/>
      <c r="J261" s="234"/>
      <c r="K261" s="234"/>
      <c r="L261" s="240"/>
      <c r="M261" s="241"/>
      <c r="N261" s="242"/>
      <c r="O261" s="242"/>
      <c r="P261" s="242"/>
      <c r="Q261" s="242"/>
      <c r="R261" s="242"/>
      <c r="S261" s="242"/>
      <c r="T261" s="243"/>
      <c r="AT261" s="244" t="s">
        <v>179</v>
      </c>
      <c r="AU261" s="244" t="s">
        <v>93</v>
      </c>
      <c r="AV261" s="13" t="s">
        <v>93</v>
      </c>
      <c r="AW261" s="13" t="s">
        <v>48</v>
      </c>
      <c r="AX261" s="13" t="s">
        <v>85</v>
      </c>
      <c r="AY261" s="244" t="s">
        <v>166</v>
      </c>
    </row>
    <row r="262" spans="2:65" s="12" customFormat="1" ht="13.5">
      <c r="B262" s="222"/>
      <c r="C262" s="223"/>
      <c r="D262" s="218" t="s">
        <v>179</v>
      </c>
      <c r="E262" s="224" t="s">
        <v>50</v>
      </c>
      <c r="F262" s="225" t="s">
        <v>327</v>
      </c>
      <c r="G262" s="223"/>
      <c r="H262" s="226" t="s">
        <v>50</v>
      </c>
      <c r="I262" s="227"/>
      <c r="J262" s="223"/>
      <c r="K262" s="223"/>
      <c r="L262" s="228"/>
      <c r="M262" s="229"/>
      <c r="N262" s="230"/>
      <c r="O262" s="230"/>
      <c r="P262" s="230"/>
      <c r="Q262" s="230"/>
      <c r="R262" s="230"/>
      <c r="S262" s="230"/>
      <c r="T262" s="231"/>
      <c r="AT262" s="232" t="s">
        <v>179</v>
      </c>
      <c r="AU262" s="232" t="s">
        <v>93</v>
      </c>
      <c r="AV262" s="12" t="s">
        <v>25</v>
      </c>
      <c r="AW262" s="12" t="s">
        <v>48</v>
      </c>
      <c r="AX262" s="12" t="s">
        <v>85</v>
      </c>
      <c r="AY262" s="232" t="s">
        <v>166</v>
      </c>
    </row>
    <row r="263" spans="2:65" s="13" customFormat="1" ht="13.5">
      <c r="B263" s="233"/>
      <c r="C263" s="234"/>
      <c r="D263" s="218" t="s">
        <v>179</v>
      </c>
      <c r="E263" s="245" t="s">
        <v>50</v>
      </c>
      <c r="F263" s="246" t="s">
        <v>328</v>
      </c>
      <c r="G263" s="234"/>
      <c r="H263" s="247">
        <v>69.599999999999994</v>
      </c>
      <c r="I263" s="239"/>
      <c r="J263" s="234"/>
      <c r="K263" s="234"/>
      <c r="L263" s="240"/>
      <c r="M263" s="241"/>
      <c r="N263" s="242"/>
      <c r="O263" s="242"/>
      <c r="P263" s="242"/>
      <c r="Q263" s="242"/>
      <c r="R263" s="242"/>
      <c r="S263" s="242"/>
      <c r="T263" s="243"/>
      <c r="AT263" s="244" t="s">
        <v>179</v>
      </c>
      <c r="AU263" s="244" t="s">
        <v>93</v>
      </c>
      <c r="AV263" s="13" t="s">
        <v>93</v>
      </c>
      <c r="AW263" s="13" t="s">
        <v>48</v>
      </c>
      <c r="AX263" s="13" t="s">
        <v>85</v>
      </c>
      <c r="AY263" s="244" t="s">
        <v>166</v>
      </c>
    </row>
    <row r="264" spans="2:65" s="11" customFormat="1" ht="29.85" customHeight="1">
      <c r="B264" s="189"/>
      <c r="C264" s="190"/>
      <c r="D264" s="191" t="s">
        <v>84</v>
      </c>
      <c r="E264" s="269" t="s">
        <v>119</v>
      </c>
      <c r="F264" s="269" t="s">
        <v>329</v>
      </c>
      <c r="G264" s="190"/>
      <c r="H264" s="190"/>
      <c r="I264" s="193"/>
      <c r="J264" s="270">
        <f>BK264</f>
        <v>0</v>
      </c>
      <c r="K264" s="190"/>
      <c r="L264" s="195"/>
      <c r="M264" s="196"/>
      <c r="N264" s="197"/>
      <c r="O264" s="197"/>
      <c r="P264" s="198">
        <f>P265+P325</f>
        <v>0</v>
      </c>
      <c r="Q264" s="197"/>
      <c r="R264" s="198">
        <f>R265+R325</f>
        <v>2349.4283063999997</v>
      </c>
      <c r="S264" s="197"/>
      <c r="T264" s="199">
        <f>T265+T325</f>
        <v>0</v>
      </c>
      <c r="AR264" s="200" t="s">
        <v>25</v>
      </c>
      <c r="AT264" s="201" t="s">
        <v>84</v>
      </c>
      <c r="AU264" s="201" t="s">
        <v>25</v>
      </c>
      <c r="AY264" s="200" t="s">
        <v>166</v>
      </c>
      <c r="BK264" s="202">
        <f>BK265+BK325</f>
        <v>0</v>
      </c>
    </row>
    <row r="265" spans="2:65" s="11" customFormat="1" ht="14.85" customHeight="1">
      <c r="B265" s="189"/>
      <c r="C265" s="190"/>
      <c r="D265" s="203" t="s">
        <v>84</v>
      </c>
      <c r="E265" s="204" t="s">
        <v>330</v>
      </c>
      <c r="F265" s="204" t="s">
        <v>331</v>
      </c>
      <c r="G265" s="190"/>
      <c r="H265" s="190"/>
      <c r="I265" s="193"/>
      <c r="J265" s="205">
        <f>BK265</f>
        <v>0</v>
      </c>
      <c r="K265" s="190"/>
      <c r="L265" s="195"/>
      <c r="M265" s="196"/>
      <c r="N265" s="197"/>
      <c r="O265" s="197"/>
      <c r="P265" s="198">
        <f>SUM(P266:P324)</f>
        <v>0</v>
      </c>
      <c r="Q265" s="197"/>
      <c r="R265" s="198">
        <f>SUM(R266:R324)</f>
        <v>2298.5503699999995</v>
      </c>
      <c r="S265" s="197"/>
      <c r="T265" s="199">
        <f>SUM(T266:T324)</f>
        <v>0</v>
      </c>
      <c r="AR265" s="200" t="s">
        <v>25</v>
      </c>
      <c r="AT265" s="201" t="s">
        <v>84</v>
      </c>
      <c r="AU265" s="201" t="s">
        <v>93</v>
      </c>
      <c r="AY265" s="200" t="s">
        <v>166</v>
      </c>
      <c r="BK265" s="202">
        <f>SUM(BK266:BK324)</f>
        <v>0</v>
      </c>
    </row>
    <row r="266" spans="2:65" s="1" customFormat="1" ht="22.5" customHeight="1">
      <c r="B266" s="43"/>
      <c r="C266" s="206" t="s">
        <v>332</v>
      </c>
      <c r="D266" s="206" t="s">
        <v>169</v>
      </c>
      <c r="E266" s="207" t="s">
        <v>333</v>
      </c>
      <c r="F266" s="208" t="s">
        <v>334</v>
      </c>
      <c r="G266" s="209" t="s">
        <v>284</v>
      </c>
      <c r="H266" s="210">
        <v>1899</v>
      </c>
      <c r="I266" s="211"/>
      <c r="J266" s="212">
        <f>ROUND(I266*H266,2)</f>
        <v>0</v>
      </c>
      <c r="K266" s="208" t="s">
        <v>173</v>
      </c>
      <c r="L266" s="63"/>
      <c r="M266" s="213" t="s">
        <v>50</v>
      </c>
      <c r="N266" s="214" t="s">
        <v>56</v>
      </c>
      <c r="O266" s="44"/>
      <c r="P266" s="215">
        <f>O266*H266</f>
        <v>0</v>
      </c>
      <c r="Q266" s="215">
        <v>0.27994000000000002</v>
      </c>
      <c r="R266" s="215">
        <f>Q266*H266</f>
        <v>531.60606000000007</v>
      </c>
      <c r="S266" s="215">
        <v>0</v>
      </c>
      <c r="T266" s="216">
        <f>S266*H266</f>
        <v>0</v>
      </c>
      <c r="AR266" s="25" t="s">
        <v>110</v>
      </c>
      <c r="AT266" s="25" t="s">
        <v>169</v>
      </c>
      <c r="AU266" s="25" t="s">
        <v>104</v>
      </c>
      <c r="AY266" s="25" t="s">
        <v>166</v>
      </c>
      <c r="BE266" s="217">
        <f>IF(N266="základní",J266,0)</f>
        <v>0</v>
      </c>
      <c r="BF266" s="217">
        <f>IF(N266="snížená",J266,0)</f>
        <v>0</v>
      </c>
      <c r="BG266" s="217">
        <f>IF(N266="zákl. přenesená",J266,0)</f>
        <v>0</v>
      </c>
      <c r="BH266" s="217">
        <f>IF(N266="sníž. přenesená",J266,0)</f>
        <v>0</v>
      </c>
      <c r="BI266" s="217">
        <f>IF(N266="nulová",J266,0)</f>
        <v>0</v>
      </c>
      <c r="BJ266" s="25" t="s">
        <v>25</v>
      </c>
      <c r="BK266" s="217">
        <f>ROUND(I266*H266,2)</f>
        <v>0</v>
      </c>
      <c r="BL266" s="25" t="s">
        <v>110</v>
      </c>
      <c r="BM266" s="25" t="s">
        <v>335</v>
      </c>
    </row>
    <row r="267" spans="2:65" s="1" customFormat="1" ht="13.5">
      <c r="B267" s="43"/>
      <c r="C267" s="65"/>
      <c r="D267" s="218" t="s">
        <v>175</v>
      </c>
      <c r="E267" s="65"/>
      <c r="F267" s="219" t="s">
        <v>336</v>
      </c>
      <c r="G267" s="65"/>
      <c r="H267" s="65"/>
      <c r="I267" s="174"/>
      <c r="J267" s="65"/>
      <c r="K267" s="65"/>
      <c r="L267" s="63"/>
      <c r="M267" s="220"/>
      <c r="N267" s="44"/>
      <c r="O267" s="44"/>
      <c r="P267" s="44"/>
      <c r="Q267" s="44"/>
      <c r="R267" s="44"/>
      <c r="S267" s="44"/>
      <c r="T267" s="80"/>
      <c r="AT267" s="25" t="s">
        <v>175</v>
      </c>
      <c r="AU267" s="25" t="s">
        <v>104</v>
      </c>
    </row>
    <row r="268" spans="2:65" s="12" customFormat="1" ht="13.5">
      <c r="B268" s="222"/>
      <c r="C268" s="223"/>
      <c r="D268" s="218" t="s">
        <v>179</v>
      </c>
      <c r="E268" s="224" t="s">
        <v>50</v>
      </c>
      <c r="F268" s="225" t="s">
        <v>337</v>
      </c>
      <c r="G268" s="223"/>
      <c r="H268" s="226" t="s">
        <v>50</v>
      </c>
      <c r="I268" s="227"/>
      <c r="J268" s="223"/>
      <c r="K268" s="223"/>
      <c r="L268" s="228"/>
      <c r="M268" s="229"/>
      <c r="N268" s="230"/>
      <c r="O268" s="230"/>
      <c r="P268" s="230"/>
      <c r="Q268" s="230"/>
      <c r="R268" s="230"/>
      <c r="S268" s="230"/>
      <c r="T268" s="231"/>
      <c r="AT268" s="232" t="s">
        <v>179</v>
      </c>
      <c r="AU268" s="232" t="s">
        <v>104</v>
      </c>
      <c r="AV268" s="12" t="s">
        <v>25</v>
      </c>
      <c r="AW268" s="12" t="s">
        <v>48</v>
      </c>
      <c r="AX268" s="12" t="s">
        <v>85</v>
      </c>
      <c r="AY268" s="232" t="s">
        <v>166</v>
      </c>
    </row>
    <row r="269" spans="2:65" s="13" customFormat="1" ht="13.5">
      <c r="B269" s="233"/>
      <c r="C269" s="234"/>
      <c r="D269" s="218" t="s">
        <v>179</v>
      </c>
      <c r="E269" s="245" t="s">
        <v>50</v>
      </c>
      <c r="F269" s="246" t="s">
        <v>338</v>
      </c>
      <c r="G269" s="234"/>
      <c r="H269" s="247">
        <v>1138</v>
      </c>
      <c r="I269" s="239"/>
      <c r="J269" s="234"/>
      <c r="K269" s="234"/>
      <c r="L269" s="240"/>
      <c r="M269" s="241"/>
      <c r="N269" s="242"/>
      <c r="O269" s="242"/>
      <c r="P269" s="242"/>
      <c r="Q269" s="242"/>
      <c r="R269" s="242"/>
      <c r="S269" s="242"/>
      <c r="T269" s="243"/>
      <c r="AT269" s="244" t="s">
        <v>179</v>
      </c>
      <c r="AU269" s="244" t="s">
        <v>104</v>
      </c>
      <c r="AV269" s="13" t="s">
        <v>93</v>
      </c>
      <c r="AW269" s="13" t="s">
        <v>48</v>
      </c>
      <c r="AX269" s="13" t="s">
        <v>85</v>
      </c>
      <c r="AY269" s="244" t="s">
        <v>166</v>
      </c>
    </row>
    <row r="270" spans="2:65" s="12" customFormat="1" ht="13.5">
      <c r="B270" s="222"/>
      <c r="C270" s="223"/>
      <c r="D270" s="218" t="s">
        <v>179</v>
      </c>
      <c r="E270" s="224" t="s">
        <v>50</v>
      </c>
      <c r="F270" s="225" t="s">
        <v>316</v>
      </c>
      <c r="G270" s="223"/>
      <c r="H270" s="226" t="s">
        <v>50</v>
      </c>
      <c r="I270" s="227"/>
      <c r="J270" s="223"/>
      <c r="K270" s="223"/>
      <c r="L270" s="228"/>
      <c r="M270" s="229"/>
      <c r="N270" s="230"/>
      <c r="O270" s="230"/>
      <c r="P270" s="230"/>
      <c r="Q270" s="230"/>
      <c r="R270" s="230"/>
      <c r="S270" s="230"/>
      <c r="T270" s="231"/>
      <c r="AT270" s="232" t="s">
        <v>179</v>
      </c>
      <c r="AU270" s="232" t="s">
        <v>104</v>
      </c>
      <c r="AV270" s="12" t="s">
        <v>25</v>
      </c>
      <c r="AW270" s="12" t="s">
        <v>48</v>
      </c>
      <c r="AX270" s="12" t="s">
        <v>85</v>
      </c>
      <c r="AY270" s="232" t="s">
        <v>166</v>
      </c>
    </row>
    <row r="271" spans="2:65" s="13" customFormat="1" ht="13.5">
      <c r="B271" s="233"/>
      <c r="C271" s="234"/>
      <c r="D271" s="218" t="s">
        <v>179</v>
      </c>
      <c r="E271" s="245" t="s">
        <v>50</v>
      </c>
      <c r="F271" s="246" t="s">
        <v>317</v>
      </c>
      <c r="G271" s="234"/>
      <c r="H271" s="247">
        <v>696</v>
      </c>
      <c r="I271" s="239"/>
      <c r="J271" s="234"/>
      <c r="K271" s="234"/>
      <c r="L271" s="240"/>
      <c r="M271" s="241"/>
      <c r="N271" s="242"/>
      <c r="O271" s="242"/>
      <c r="P271" s="242"/>
      <c r="Q271" s="242"/>
      <c r="R271" s="242"/>
      <c r="S271" s="242"/>
      <c r="T271" s="243"/>
      <c r="AT271" s="244" t="s">
        <v>179</v>
      </c>
      <c r="AU271" s="244" t="s">
        <v>104</v>
      </c>
      <c r="AV271" s="13" t="s">
        <v>93</v>
      </c>
      <c r="AW271" s="13" t="s">
        <v>48</v>
      </c>
      <c r="AX271" s="13" t="s">
        <v>85</v>
      </c>
      <c r="AY271" s="244" t="s">
        <v>166</v>
      </c>
    </row>
    <row r="272" spans="2:65" s="12" customFormat="1" ht="13.5">
      <c r="B272" s="222"/>
      <c r="C272" s="223"/>
      <c r="D272" s="218" t="s">
        <v>179</v>
      </c>
      <c r="E272" s="224" t="s">
        <v>50</v>
      </c>
      <c r="F272" s="225" t="s">
        <v>318</v>
      </c>
      <c r="G272" s="223"/>
      <c r="H272" s="226" t="s">
        <v>50</v>
      </c>
      <c r="I272" s="227"/>
      <c r="J272" s="223"/>
      <c r="K272" s="223"/>
      <c r="L272" s="228"/>
      <c r="M272" s="229"/>
      <c r="N272" s="230"/>
      <c r="O272" s="230"/>
      <c r="P272" s="230"/>
      <c r="Q272" s="230"/>
      <c r="R272" s="230"/>
      <c r="S272" s="230"/>
      <c r="T272" s="231"/>
      <c r="AT272" s="232" t="s">
        <v>179</v>
      </c>
      <c r="AU272" s="232" t="s">
        <v>104</v>
      </c>
      <c r="AV272" s="12" t="s">
        <v>25</v>
      </c>
      <c r="AW272" s="12" t="s">
        <v>48</v>
      </c>
      <c r="AX272" s="12" t="s">
        <v>85</v>
      </c>
      <c r="AY272" s="232" t="s">
        <v>166</v>
      </c>
    </row>
    <row r="273" spans="2:65" s="13" customFormat="1" ht="13.5">
      <c r="B273" s="233"/>
      <c r="C273" s="234"/>
      <c r="D273" s="235" t="s">
        <v>179</v>
      </c>
      <c r="E273" s="236" t="s">
        <v>50</v>
      </c>
      <c r="F273" s="237" t="s">
        <v>319</v>
      </c>
      <c r="G273" s="234"/>
      <c r="H273" s="238">
        <v>65</v>
      </c>
      <c r="I273" s="239"/>
      <c r="J273" s="234"/>
      <c r="K273" s="234"/>
      <c r="L273" s="240"/>
      <c r="M273" s="241"/>
      <c r="N273" s="242"/>
      <c r="O273" s="242"/>
      <c r="P273" s="242"/>
      <c r="Q273" s="242"/>
      <c r="R273" s="242"/>
      <c r="S273" s="242"/>
      <c r="T273" s="243"/>
      <c r="AT273" s="244" t="s">
        <v>179</v>
      </c>
      <c r="AU273" s="244" t="s">
        <v>104</v>
      </c>
      <c r="AV273" s="13" t="s">
        <v>93</v>
      </c>
      <c r="AW273" s="13" t="s">
        <v>48</v>
      </c>
      <c r="AX273" s="13" t="s">
        <v>85</v>
      </c>
      <c r="AY273" s="244" t="s">
        <v>166</v>
      </c>
    </row>
    <row r="274" spans="2:65" s="1" customFormat="1" ht="22.5" customHeight="1">
      <c r="B274" s="43"/>
      <c r="C274" s="206" t="s">
        <v>339</v>
      </c>
      <c r="D274" s="206" t="s">
        <v>169</v>
      </c>
      <c r="E274" s="207" t="s">
        <v>340</v>
      </c>
      <c r="F274" s="208" t="s">
        <v>341</v>
      </c>
      <c r="G274" s="209" t="s">
        <v>284</v>
      </c>
      <c r="H274" s="210">
        <v>1196</v>
      </c>
      <c r="I274" s="211"/>
      <c r="J274" s="212">
        <f>ROUND(I274*H274,2)</f>
        <v>0</v>
      </c>
      <c r="K274" s="208" t="s">
        <v>173</v>
      </c>
      <c r="L274" s="63"/>
      <c r="M274" s="213" t="s">
        <v>50</v>
      </c>
      <c r="N274" s="214" t="s">
        <v>56</v>
      </c>
      <c r="O274" s="44"/>
      <c r="P274" s="215">
        <f>O274*H274</f>
        <v>0</v>
      </c>
      <c r="Q274" s="215">
        <v>0.378</v>
      </c>
      <c r="R274" s="215">
        <f>Q274*H274</f>
        <v>452.08800000000002</v>
      </c>
      <c r="S274" s="215">
        <v>0</v>
      </c>
      <c r="T274" s="216">
        <f>S274*H274</f>
        <v>0</v>
      </c>
      <c r="AR274" s="25" t="s">
        <v>110</v>
      </c>
      <c r="AT274" s="25" t="s">
        <v>169</v>
      </c>
      <c r="AU274" s="25" t="s">
        <v>104</v>
      </c>
      <c r="AY274" s="25" t="s">
        <v>166</v>
      </c>
      <c r="BE274" s="217">
        <f>IF(N274="základní",J274,0)</f>
        <v>0</v>
      </c>
      <c r="BF274" s="217">
        <f>IF(N274="snížená",J274,0)</f>
        <v>0</v>
      </c>
      <c r="BG274" s="217">
        <f>IF(N274="zákl. přenesená",J274,0)</f>
        <v>0</v>
      </c>
      <c r="BH274" s="217">
        <f>IF(N274="sníž. přenesená",J274,0)</f>
        <v>0</v>
      </c>
      <c r="BI274" s="217">
        <f>IF(N274="nulová",J274,0)</f>
        <v>0</v>
      </c>
      <c r="BJ274" s="25" t="s">
        <v>25</v>
      </c>
      <c r="BK274" s="217">
        <f>ROUND(I274*H274,2)</f>
        <v>0</v>
      </c>
      <c r="BL274" s="25" t="s">
        <v>110</v>
      </c>
      <c r="BM274" s="25" t="s">
        <v>342</v>
      </c>
    </row>
    <row r="275" spans="2:65" s="1" customFormat="1" ht="13.5">
      <c r="B275" s="43"/>
      <c r="C275" s="65"/>
      <c r="D275" s="218" t="s">
        <v>175</v>
      </c>
      <c r="E275" s="65"/>
      <c r="F275" s="219" t="s">
        <v>343</v>
      </c>
      <c r="G275" s="65"/>
      <c r="H275" s="65"/>
      <c r="I275" s="174"/>
      <c r="J275" s="65"/>
      <c r="K275" s="65"/>
      <c r="L275" s="63"/>
      <c r="M275" s="220"/>
      <c r="N275" s="44"/>
      <c r="O275" s="44"/>
      <c r="P275" s="44"/>
      <c r="Q275" s="44"/>
      <c r="R275" s="44"/>
      <c r="S275" s="44"/>
      <c r="T275" s="80"/>
      <c r="AT275" s="25" t="s">
        <v>175</v>
      </c>
      <c r="AU275" s="25" t="s">
        <v>104</v>
      </c>
    </row>
    <row r="276" spans="2:65" s="12" customFormat="1" ht="13.5">
      <c r="B276" s="222"/>
      <c r="C276" s="223"/>
      <c r="D276" s="218" t="s">
        <v>179</v>
      </c>
      <c r="E276" s="224" t="s">
        <v>50</v>
      </c>
      <c r="F276" s="225" t="s">
        <v>314</v>
      </c>
      <c r="G276" s="223"/>
      <c r="H276" s="226" t="s">
        <v>50</v>
      </c>
      <c r="I276" s="227"/>
      <c r="J276" s="223"/>
      <c r="K276" s="223"/>
      <c r="L276" s="228"/>
      <c r="M276" s="229"/>
      <c r="N276" s="230"/>
      <c r="O276" s="230"/>
      <c r="P276" s="230"/>
      <c r="Q276" s="230"/>
      <c r="R276" s="230"/>
      <c r="S276" s="230"/>
      <c r="T276" s="231"/>
      <c r="AT276" s="232" t="s">
        <v>179</v>
      </c>
      <c r="AU276" s="232" t="s">
        <v>104</v>
      </c>
      <c r="AV276" s="12" t="s">
        <v>25</v>
      </c>
      <c r="AW276" s="12" t="s">
        <v>48</v>
      </c>
      <c r="AX276" s="12" t="s">
        <v>85</v>
      </c>
      <c r="AY276" s="232" t="s">
        <v>166</v>
      </c>
    </row>
    <row r="277" spans="2:65" s="13" customFormat="1" ht="13.5">
      <c r="B277" s="233"/>
      <c r="C277" s="234"/>
      <c r="D277" s="235" t="s">
        <v>179</v>
      </c>
      <c r="E277" s="236" t="s">
        <v>50</v>
      </c>
      <c r="F277" s="237" t="s">
        <v>315</v>
      </c>
      <c r="G277" s="234"/>
      <c r="H277" s="238">
        <v>1196</v>
      </c>
      <c r="I277" s="239"/>
      <c r="J277" s="234"/>
      <c r="K277" s="234"/>
      <c r="L277" s="240"/>
      <c r="M277" s="241"/>
      <c r="N277" s="242"/>
      <c r="O277" s="242"/>
      <c r="P277" s="242"/>
      <c r="Q277" s="242"/>
      <c r="R277" s="242"/>
      <c r="S277" s="242"/>
      <c r="T277" s="243"/>
      <c r="AT277" s="244" t="s">
        <v>179</v>
      </c>
      <c r="AU277" s="244" t="s">
        <v>104</v>
      </c>
      <c r="AV277" s="13" t="s">
        <v>93</v>
      </c>
      <c r="AW277" s="13" t="s">
        <v>48</v>
      </c>
      <c r="AX277" s="13" t="s">
        <v>85</v>
      </c>
      <c r="AY277" s="244" t="s">
        <v>166</v>
      </c>
    </row>
    <row r="278" spans="2:65" s="1" customFormat="1" ht="22.5" customHeight="1">
      <c r="B278" s="43"/>
      <c r="C278" s="206" t="s">
        <v>344</v>
      </c>
      <c r="D278" s="206" t="s">
        <v>169</v>
      </c>
      <c r="E278" s="207" t="s">
        <v>345</v>
      </c>
      <c r="F278" s="208" t="s">
        <v>346</v>
      </c>
      <c r="G278" s="209" t="s">
        <v>284</v>
      </c>
      <c r="H278" s="210">
        <v>69.599999999999994</v>
      </c>
      <c r="I278" s="211"/>
      <c r="J278" s="212">
        <f>ROUND(I278*H278,2)</f>
        <v>0</v>
      </c>
      <c r="K278" s="208" t="s">
        <v>50</v>
      </c>
      <c r="L278" s="63"/>
      <c r="M278" s="213" t="s">
        <v>50</v>
      </c>
      <c r="N278" s="214" t="s">
        <v>56</v>
      </c>
      <c r="O278" s="44"/>
      <c r="P278" s="215">
        <f>O278*H278</f>
        <v>0</v>
      </c>
      <c r="Q278" s="215">
        <v>0.85650000000000004</v>
      </c>
      <c r="R278" s="215">
        <f>Q278*H278</f>
        <v>59.612400000000001</v>
      </c>
      <c r="S278" s="215">
        <v>0</v>
      </c>
      <c r="T278" s="216">
        <f>S278*H278</f>
        <v>0</v>
      </c>
      <c r="AR278" s="25" t="s">
        <v>110</v>
      </c>
      <c r="AT278" s="25" t="s">
        <v>169</v>
      </c>
      <c r="AU278" s="25" t="s">
        <v>104</v>
      </c>
      <c r="AY278" s="25" t="s">
        <v>166</v>
      </c>
      <c r="BE278" s="217">
        <f>IF(N278="základní",J278,0)</f>
        <v>0</v>
      </c>
      <c r="BF278" s="217">
        <f>IF(N278="snížená",J278,0)</f>
        <v>0</v>
      </c>
      <c r="BG278" s="217">
        <f>IF(N278="zákl. přenesená",J278,0)</f>
        <v>0</v>
      </c>
      <c r="BH278" s="217">
        <f>IF(N278="sníž. přenesená",J278,0)</f>
        <v>0</v>
      </c>
      <c r="BI278" s="217">
        <f>IF(N278="nulová",J278,0)</f>
        <v>0</v>
      </c>
      <c r="BJ278" s="25" t="s">
        <v>25</v>
      </c>
      <c r="BK278" s="217">
        <f>ROUND(I278*H278,2)</f>
        <v>0</v>
      </c>
      <c r="BL278" s="25" t="s">
        <v>110</v>
      </c>
      <c r="BM278" s="25" t="s">
        <v>347</v>
      </c>
    </row>
    <row r="279" spans="2:65" s="1" customFormat="1" ht="13.5">
      <c r="B279" s="43"/>
      <c r="C279" s="65"/>
      <c r="D279" s="218" t="s">
        <v>175</v>
      </c>
      <c r="E279" s="65"/>
      <c r="F279" s="219" t="s">
        <v>346</v>
      </c>
      <c r="G279" s="65"/>
      <c r="H279" s="65"/>
      <c r="I279" s="174"/>
      <c r="J279" s="65"/>
      <c r="K279" s="65"/>
      <c r="L279" s="63"/>
      <c r="M279" s="220"/>
      <c r="N279" s="44"/>
      <c r="O279" s="44"/>
      <c r="P279" s="44"/>
      <c r="Q279" s="44"/>
      <c r="R279" s="44"/>
      <c r="S279" s="44"/>
      <c r="T279" s="80"/>
      <c r="AT279" s="25" t="s">
        <v>175</v>
      </c>
      <c r="AU279" s="25" t="s">
        <v>104</v>
      </c>
    </row>
    <row r="280" spans="2:65" s="12" customFormat="1" ht="13.5">
      <c r="B280" s="222"/>
      <c r="C280" s="223"/>
      <c r="D280" s="218" t="s">
        <v>179</v>
      </c>
      <c r="E280" s="224" t="s">
        <v>50</v>
      </c>
      <c r="F280" s="225" t="s">
        <v>348</v>
      </c>
      <c r="G280" s="223"/>
      <c r="H280" s="226" t="s">
        <v>50</v>
      </c>
      <c r="I280" s="227"/>
      <c r="J280" s="223"/>
      <c r="K280" s="223"/>
      <c r="L280" s="228"/>
      <c r="M280" s="229"/>
      <c r="N280" s="230"/>
      <c r="O280" s="230"/>
      <c r="P280" s="230"/>
      <c r="Q280" s="230"/>
      <c r="R280" s="230"/>
      <c r="S280" s="230"/>
      <c r="T280" s="231"/>
      <c r="AT280" s="232" t="s">
        <v>179</v>
      </c>
      <c r="AU280" s="232" t="s">
        <v>104</v>
      </c>
      <c r="AV280" s="12" t="s">
        <v>25</v>
      </c>
      <c r="AW280" s="12" t="s">
        <v>48</v>
      </c>
      <c r="AX280" s="12" t="s">
        <v>85</v>
      </c>
      <c r="AY280" s="232" t="s">
        <v>166</v>
      </c>
    </row>
    <row r="281" spans="2:65" s="13" customFormat="1" ht="13.5">
      <c r="B281" s="233"/>
      <c r="C281" s="234"/>
      <c r="D281" s="235" t="s">
        <v>179</v>
      </c>
      <c r="E281" s="236" t="s">
        <v>50</v>
      </c>
      <c r="F281" s="237" t="s">
        <v>328</v>
      </c>
      <c r="G281" s="234"/>
      <c r="H281" s="238">
        <v>69.599999999999994</v>
      </c>
      <c r="I281" s="239"/>
      <c r="J281" s="234"/>
      <c r="K281" s="234"/>
      <c r="L281" s="240"/>
      <c r="M281" s="241"/>
      <c r="N281" s="242"/>
      <c r="O281" s="242"/>
      <c r="P281" s="242"/>
      <c r="Q281" s="242"/>
      <c r="R281" s="242"/>
      <c r="S281" s="242"/>
      <c r="T281" s="243"/>
      <c r="AT281" s="244" t="s">
        <v>179</v>
      </c>
      <c r="AU281" s="244" t="s">
        <v>104</v>
      </c>
      <c r="AV281" s="13" t="s">
        <v>93</v>
      </c>
      <c r="AW281" s="13" t="s">
        <v>48</v>
      </c>
      <c r="AX281" s="13" t="s">
        <v>25</v>
      </c>
      <c r="AY281" s="244" t="s">
        <v>166</v>
      </c>
    </row>
    <row r="282" spans="2:65" s="1" customFormat="1" ht="22.5" customHeight="1">
      <c r="B282" s="43"/>
      <c r="C282" s="206" t="s">
        <v>349</v>
      </c>
      <c r="D282" s="206" t="s">
        <v>169</v>
      </c>
      <c r="E282" s="207" t="s">
        <v>350</v>
      </c>
      <c r="F282" s="208" t="s">
        <v>351</v>
      </c>
      <c r="G282" s="209" t="s">
        <v>284</v>
      </c>
      <c r="H282" s="210">
        <v>1084</v>
      </c>
      <c r="I282" s="211"/>
      <c r="J282" s="212">
        <f>ROUND(I282*H282,2)</f>
        <v>0</v>
      </c>
      <c r="K282" s="208" t="s">
        <v>50</v>
      </c>
      <c r="L282" s="63"/>
      <c r="M282" s="213" t="s">
        <v>50</v>
      </c>
      <c r="N282" s="214" t="s">
        <v>56</v>
      </c>
      <c r="O282" s="44"/>
      <c r="P282" s="215">
        <f>O282*H282</f>
        <v>0</v>
      </c>
      <c r="Q282" s="215">
        <v>1.1419999999999999</v>
      </c>
      <c r="R282" s="215">
        <f>Q282*H282</f>
        <v>1237.9279999999999</v>
      </c>
      <c r="S282" s="215">
        <v>0</v>
      </c>
      <c r="T282" s="216">
        <f>S282*H282</f>
        <v>0</v>
      </c>
      <c r="AR282" s="25" t="s">
        <v>110</v>
      </c>
      <c r="AT282" s="25" t="s">
        <v>169</v>
      </c>
      <c r="AU282" s="25" t="s">
        <v>104</v>
      </c>
      <c r="AY282" s="25" t="s">
        <v>166</v>
      </c>
      <c r="BE282" s="217">
        <f>IF(N282="základní",J282,0)</f>
        <v>0</v>
      </c>
      <c r="BF282" s="217">
        <f>IF(N282="snížená",J282,0)</f>
        <v>0</v>
      </c>
      <c r="BG282" s="217">
        <f>IF(N282="zákl. přenesená",J282,0)</f>
        <v>0</v>
      </c>
      <c r="BH282" s="217">
        <f>IF(N282="sníž. přenesená",J282,0)</f>
        <v>0</v>
      </c>
      <c r="BI282" s="217">
        <f>IF(N282="nulová",J282,0)</f>
        <v>0</v>
      </c>
      <c r="BJ282" s="25" t="s">
        <v>25</v>
      </c>
      <c r="BK282" s="217">
        <f>ROUND(I282*H282,2)</f>
        <v>0</v>
      </c>
      <c r="BL282" s="25" t="s">
        <v>110</v>
      </c>
      <c r="BM282" s="25" t="s">
        <v>352</v>
      </c>
    </row>
    <row r="283" spans="2:65" s="1" customFormat="1" ht="13.5">
      <c r="B283" s="43"/>
      <c r="C283" s="65"/>
      <c r="D283" s="218" t="s">
        <v>175</v>
      </c>
      <c r="E283" s="65"/>
      <c r="F283" s="219" t="s">
        <v>351</v>
      </c>
      <c r="G283" s="65"/>
      <c r="H283" s="65"/>
      <c r="I283" s="174"/>
      <c r="J283" s="65"/>
      <c r="K283" s="65"/>
      <c r="L283" s="63"/>
      <c r="M283" s="220"/>
      <c r="N283" s="44"/>
      <c r="O283" s="44"/>
      <c r="P283" s="44"/>
      <c r="Q283" s="44"/>
      <c r="R283" s="44"/>
      <c r="S283" s="44"/>
      <c r="T283" s="80"/>
      <c r="AT283" s="25" t="s">
        <v>175</v>
      </c>
      <c r="AU283" s="25" t="s">
        <v>104</v>
      </c>
    </row>
    <row r="284" spans="2:65" s="12" customFormat="1" ht="13.5">
      <c r="B284" s="222"/>
      <c r="C284" s="223"/>
      <c r="D284" s="218" t="s">
        <v>179</v>
      </c>
      <c r="E284" s="224" t="s">
        <v>50</v>
      </c>
      <c r="F284" s="225" t="s">
        <v>353</v>
      </c>
      <c r="G284" s="223"/>
      <c r="H284" s="226" t="s">
        <v>50</v>
      </c>
      <c r="I284" s="227"/>
      <c r="J284" s="223"/>
      <c r="K284" s="223"/>
      <c r="L284" s="228"/>
      <c r="M284" s="229"/>
      <c r="N284" s="230"/>
      <c r="O284" s="230"/>
      <c r="P284" s="230"/>
      <c r="Q284" s="230"/>
      <c r="R284" s="230"/>
      <c r="S284" s="230"/>
      <c r="T284" s="231"/>
      <c r="AT284" s="232" t="s">
        <v>179</v>
      </c>
      <c r="AU284" s="232" t="s">
        <v>104</v>
      </c>
      <c r="AV284" s="12" t="s">
        <v>25</v>
      </c>
      <c r="AW284" s="12" t="s">
        <v>48</v>
      </c>
      <c r="AX284" s="12" t="s">
        <v>85</v>
      </c>
      <c r="AY284" s="232" t="s">
        <v>166</v>
      </c>
    </row>
    <row r="285" spans="2:65" s="13" customFormat="1" ht="13.5">
      <c r="B285" s="233"/>
      <c r="C285" s="234"/>
      <c r="D285" s="235" t="s">
        <v>179</v>
      </c>
      <c r="E285" s="236" t="s">
        <v>50</v>
      </c>
      <c r="F285" s="237" t="s">
        <v>326</v>
      </c>
      <c r="G285" s="234"/>
      <c r="H285" s="238">
        <v>1084</v>
      </c>
      <c r="I285" s="239"/>
      <c r="J285" s="234"/>
      <c r="K285" s="234"/>
      <c r="L285" s="240"/>
      <c r="M285" s="241"/>
      <c r="N285" s="242"/>
      <c r="O285" s="242"/>
      <c r="P285" s="242"/>
      <c r="Q285" s="242"/>
      <c r="R285" s="242"/>
      <c r="S285" s="242"/>
      <c r="T285" s="243"/>
      <c r="AT285" s="244" t="s">
        <v>179</v>
      </c>
      <c r="AU285" s="244" t="s">
        <v>104</v>
      </c>
      <c r="AV285" s="13" t="s">
        <v>93</v>
      </c>
      <c r="AW285" s="13" t="s">
        <v>48</v>
      </c>
      <c r="AX285" s="13" t="s">
        <v>25</v>
      </c>
      <c r="AY285" s="244" t="s">
        <v>166</v>
      </c>
    </row>
    <row r="286" spans="2:65" s="1" customFormat="1" ht="22.5" customHeight="1">
      <c r="B286" s="43"/>
      <c r="C286" s="206" t="s">
        <v>354</v>
      </c>
      <c r="D286" s="206" t="s">
        <v>169</v>
      </c>
      <c r="E286" s="207" t="s">
        <v>355</v>
      </c>
      <c r="F286" s="208" t="s">
        <v>356</v>
      </c>
      <c r="G286" s="209" t="s">
        <v>284</v>
      </c>
      <c r="H286" s="210">
        <v>1780</v>
      </c>
      <c r="I286" s="211"/>
      <c r="J286" s="212">
        <f>ROUND(I286*H286,2)</f>
        <v>0</v>
      </c>
      <c r="K286" s="208" t="s">
        <v>173</v>
      </c>
      <c r="L286" s="63"/>
      <c r="M286" s="213" t="s">
        <v>50</v>
      </c>
      <c r="N286" s="214" t="s">
        <v>56</v>
      </c>
      <c r="O286" s="44"/>
      <c r="P286" s="215">
        <f>O286*H286</f>
        <v>0</v>
      </c>
      <c r="Q286" s="215">
        <v>0</v>
      </c>
      <c r="R286" s="215">
        <f>Q286*H286</f>
        <v>0</v>
      </c>
      <c r="S286" s="215">
        <v>0</v>
      </c>
      <c r="T286" s="216">
        <f>S286*H286</f>
        <v>0</v>
      </c>
      <c r="AR286" s="25" t="s">
        <v>110</v>
      </c>
      <c r="AT286" s="25" t="s">
        <v>169</v>
      </c>
      <c r="AU286" s="25" t="s">
        <v>104</v>
      </c>
      <c r="AY286" s="25" t="s">
        <v>166</v>
      </c>
      <c r="BE286" s="217">
        <f>IF(N286="základní",J286,0)</f>
        <v>0</v>
      </c>
      <c r="BF286" s="217">
        <f>IF(N286="snížená",J286,0)</f>
        <v>0</v>
      </c>
      <c r="BG286" s="217">
        <f>IF(N286="zákl. přenesená",J286,0)</f>
        <v>0</v>
      </c>
      <c r="BH286" s="217">
        <f>IF(N286="sníž. přenesená",J286,0)</f>
        <v>0</v>
      </c>
      <c r="BI286" s="217">
        <f>IF(N286="nulová",J286,0)</f>
        <v>0</v>
      </c>
      <c r="BJ286" s="25" t="s">
        <v>25</v>
      </c>
      <c r="BK286" s="217">
        <f>ROUND(I286*H286,2)</f>
        <v>0</v>
      </c>
      <c r="BL286" s="25" t="s">
        <v>110</v>
      </c>
      <c r="BM286" s="25" t="s">
        <v>357</v>
      </c>
    </row>
    <row r="287" spans="2:65" s="1" customFormat="1" ht="27">
      <c r="B287" s="43"/>
      <c r="C287" s="65"/>
      <c r="D287" s="218" t="s">
        <v>175</v>
      </c>
      <c r="E287" s="65"/>
      <c r="F287" s="219" t="s">
        <v>358</v>
      </c>
      <c r="G287" s="65"/>
      <c r="H287" s="65"/>
      <c r="I287" s="174"/>
      <c r="J287" s="65"/>
      <c r="K287" s="65"/>
      <c r="L287" s="63"/>
      <c r="M287" s="220"/>
      <c r="N287" s="44"/>
      <c r="O287" s="44"/>
      <c r="P287" s="44"/>
      <c r="Q287" s="44"/>
      <c r="R287" s="44"/>
      <c r="S287" s="44"/>
      <c r="T287" s="80"/>
      <c r="AT287" s="25" t="s">
        <v>175</v>
      </c>
      <c r="AU287" s="25" t="s">
        <v>104</v>
      </c>
    </row>
    <row r="288" spans="2:65" s="1" customFormat="1" ht="27">
      <c r="B288" s="43"/>
      <c r="C288" s="65"/>
      <c r="D288" s="218" t="s">
        <v>177</v>
      </c>
      <c r="E288" s="65"/>
      <c r="F288" s="221" t="s">
        <v>359</v>
      </c>
      <c r="G288" s="65"/>
      <c r="H288" s="65"/>
      <c r="I288" s="174"/>
      <c r="J288" s="65"/>
      <c r="K288" s="65"/>
      <c r="L288" s="63"/>
      <c r="M288" s="220"/>
      <c r="N288" s="44"/>
      <c r="O288" s="44"/>
      <c r="P288" s="44"/>
      <c r="Q288" s="44"/>
      <c r="R288" s="44"/>
      <c r="S288" s="44"/>
      <c r="T288" s="80"/>
      <c r="AT288" s="25" t="s">
        <v>177</v>
      </c>
      <c r="AU288" s="25" t="s">
        <v>104</v>
      </c>
    </row>
    <row r="289" spans="2:65" s="12" customFormat="1" ht="13.5">
      <c r="B289" s="222"/>
      <c r="C289" s="223"/>
      <c r="D289" s="218" t="s">
        <v>179</v>
      </c>
      <c r="E289" s="224" t="s">
        <v>50</v>
      </c>
      <c r="F289" s="225" t="s">
        <v>360</v>
      </c>
      <c r="G289" s="223"/>
      <c r="H289" s="226" t="s">
        <v>50</v>
      </c>
      <c r="I289" s="227"/>
      <c r="J289" s="223"/>
      <c r="K289" s="223"/>
      <c r="L289" s="228"/>
      <c r="M289" s="229"/>
      <c r="N289" s="230"/>
      <c r="O289" s="230"/>
      <c r="P289" s="230"/>
      <c r="Q289" s="230"/>
      <c r="R289" s="230"/>
      <c r="S289" s="230"/>
      <c r="T289" s="231"/>
      <c r="AT289" s="232" t="s">
        <v>179</v>
      </c>
      <c r="AU289" s="232" t="s">
        <v>104</v>
      </c>
      <c r="AV289" s="12" t="s">
        <v>25</v>
      </c>
      <c r="AW289" s="12" t="s">
        <v>48</v>
      </c>
      <c r="AX289" s="12" t="s">
        <v>85</v>
      </c>
      <c r="AY289" s="232" t="s">
        <v>166</v>
      </c>
    </row>
    <row r="290" spans="2:65" s="12" customFormat="1" ht="13.5">
      <c r="B290" s="222"/>
      <c r="C290" s="223"/>
      <c r="D290" s="218" t="s">
        <v>179</v>
      </c>
      <c r="E290" s="224" t="s">
        <v>50</v>
      </c>
      <c r="F290" s="225" t="s">
        <v>361</v>
      </c>
      <c r="G290" s="223"/>
      <c r="H290" s="226" t="s">
        <v>50</v>
      </c>
      <c r="I290" s="227"/>
      <c r="J290" s="223"/>
      <c r="K290" s="223"/>
      <c r="L290" s="228"/>
      <c r="M290" s="229"/>
      <c r="N290" s="230"/>
      <c r="O290" s="230"/>
      <c r="P290" s="230"/>
      <c r="Q290" s="230"/>
      <c r="R290" s="230"/>
      <c r="S290" s="230"/>
      <c r="T290" s="231"/>
      <c r="AT290" s="232" t="s">
        <v>179</v>
      </c>
      <c r="AU290" s="232" t="s">
        <v>104</v>
      </c>
      <c r="AV290" s="12" t="s">
        <v>25</v>
      </c>
      <c r="AW290" s="12" t="s">
        <v>48</v>
      </c>
      <c r="AX290" s="12" t="s">
        <v>85</v>
      </c>
      <c r="AY290" s="232" t="s">
        <v>166</v>
      </c>
    </row>
    <row r="291" spans="2:65" s="13" customFormat="1" ht="13.5">
      <c r="B291" s="233"/>
      <c r="C291" s="234"/>
      <c r="D291" s="235" t="s">
        <v>179</v>
      </c>
      <c r="E291" s="236" t="s">
        <v>50</v>
      </c>
      <c r="F291" s="237" t="s">
        <v>362</v>
      </c>
      <c r="G291" s="234"/>
      <c r="H291" s="238">
        <v>1780</v>
      </c>
      <c r="I291" s="239"/>
      <c r="J291" s="234"/>
      <c r="K291" s="234"/>
      <c r="L291" s="240"/>
      <c r="M291" s="241"/>
      <c r="N291" s="242"/>
      <c r="O291" s="242"/>
      <c r="P291" s="242"/>
      <c r="Q291" s="242"/>
      <c r="R291" s="242"/>
      <c r="S291" s="242"/>
      <c r="T291" s="243"/>
      <c r="AT291" s="244" t="s">
        <v>179</v>
      </c>
      <c r="AU291" s="244" t="s">
        <v>104</v>
      </c>
      <c r="AV291" s="13" t="s">
        <v>93</v>
      </c>
      <c r="AW291" s="13" t="s">
        <v>48</v>
      </c>
      <c r="AX291" s="13" t="s">
        <v>85</v>
      </c>
      <c r="AY291" s="244" t="s">
        <v>166</v>
      </c>
    </row>
    <row r="292" spans="2:65" s="1" customFormat="1" ht="31.5" customHeight="1">
      <c r="B292" s="43"/>
      <c r="C292" s="206" t="s">
        <v>363</v>
      </c>
      <c r="D292" s="206" t="s">
        <v>169</v>
      </c>
      <c r="E292" s="207" t="s">
        <v>364</v>
      </c>
      <c r="F292" s="208" t="s">
        <v>365</v>
      </c>
      <c r="G292" s="209" t="s">
        <v>284</v>
      </c>
      <c r="H292" s="210">
        <v>1750</v>
      </c>
      <c r="I292" s="211"/>
      <c r="J292" s="212">
        <f>ROUND(I292*H292,2)</f>
        <v>0</v>
      </c>
      <c r="K292" s="208" t="s">
        <v>173</v>
      </c>
      <c r="L292" s="63"/>
      <c r="M292" s="213" t="s">
        <v>50</v>
      </c>
      <c r="N292" s="214" t="s">
        <v>56</v>
      </c>
      <c r="O292" s="44"/>
      <c r="P292" s="215">
        <f>O292*H292</f>
        <v>0</v>
      </c>
      <c r="Q292" s="215">
        <v>0</v>
      </c>
      <c r="R292" s="215">
        <f>Q292*H292</f>
        <v>0</v>
      </c>
      <c r="S292" s="215">
        <v>0</v>
      </c>
      <c r="T292" s="216">
        <f>S292*H292</f>
        <v>0</v>
      </c>
      <c r="AR292" s="25" t="s">
        <v>110</v>
      </c>
      <c r="AT292" s="25" t="s">
        <v>169</v>
      </c>
      <c r="AU292" s="25" t="s">
        <v>104</v>
      </c>
      <c r="AY292" s="25" t="s">
        <v>166</v>
      </c>
      <c r="BE292" s="217">
        <f>IF(N292="základní",J292,0)</f>
        <v>0</v>
      </c>
      <c r="BF292" s="217">
        <f>IF(N292="snížená",J292,0)</f>
        <v>0</v>
      </c>
      <c r="BG292" s="217">
        <f>IF(N292="zákl. přenesená",J292,0)</f>
        <v>0</v>
      </c>
      <c r="BH292" s="217">
        <f>IF(N292="sníž. přenesená",J292,0)</f>
        <v>0</v>
      </c>
      <c r="BI292" s="217">
        <f>IF(N292="nulová",J292,0)</f>
        <v>0</v>
      </c>
      <c r="BJ292" s="25" t="s">
        <v>25</v>
      </c>
      <c r="BK292" s="217">
        <f>ROUND(I292*H292,2)</f>
        <v>0</v>
      </c>
      <c r="BL292" s="25" t="s">
        <v>110</v>
      </c>
      <c r="BM292" s="25" t="s">
        <v>366</v>
      </c>
    </row>
    <row r="293" spans="2:65" s="1" customFormat="1" ht="27">
      <c r="B293" s="43"/>
      <c r="C293" s="65"/>
      <c r="D293" s="218" t="s">
        <v>175</v>
      </c>
      <c r="E293" s="65"/>
      <c r="F293" s="219" t="s">
        <v>367</v>
      </c>
      <c r="G293" s="65"/>
      <c r="H293" s="65"/>
      <c r="I293" s="174"/>
      <c r="J293" s="65"/>
      <c r="K293" s="65"/>
      <c r="L293" s="63"/>
      <c r="M293" s="220"/>
      <c r="N293" s="44"/>
      <c r="O293" s="44"/>
      <c r="P293" s="44"/>
      <c r="Q293" s="44"/>
      <c r="R293" s="44"/>
      <c r="S293" s="44"/>
      <c r="T293" s="80"/>
      <c r="AT293" s="25" t="s">
        <v>175</v>
      </c>
      <c r="AU293" s="25" t="s">
        <v>104</v>
      </c>
    </row>
    <row r="294" spans="2:65" s="1" customFormat="1" ht="27">
      <c r="B294" s="43"/>
      <c r="C294" s="65"/>
      <c r="D294" s="218" t="s">
        <v>177</v>
      </c>
      <c r="E294" s="65"/>
      <c r="F294" s="221" t="s">
        <v>368</v>
      </c>
      <c r="G294" s="65"/>
      <c r="H294" s="65"/>
      <c r="I294" s="174"/>
      <c r="J294" s="65"/>
      <c r="K294" s="65"/>
      <c r="L294" s="63"/>
      <c r="M294" s="220"/>
      <c r="N294" s="44"/>
      <c r="O294" s="44"/>
      <c r="P294" s="44"/>
      <c r="Q294" s="44"/>
      <c r="R294" s="44"/>
      <c r="S294" s="44"/>
      <c r="T294" s="80"/>
      <c r="AT294" s="25" t="s">
        <v>177</v>
      </c>
      <c r="AU294" s="25" t="s">
        <v>104</v>
      </c>
    </row>
    <row r="295" spans="2:65" s="12" customFormat="1" ht="13.5">
      <c r="B295" s="222"/>
      <c r="C295" s="223"/>
      <c r="D295" s="218" t="s">
        <v>179</v>
      </c>
      <c r="E295" s="224" t="s">
        <v>50</v>
      </c>
      <c r="F295" s="225" t="s">
        <v>369</v>
      </c>
      <c r="G295" s="223"/>
      <c r="H295" s="226" t="s">
        <v>50</v>
      </c>
      <c r="I295" s="227"/>
      <c r="J295" s="223"/>
      <c r="K295" s="223"/>
      <c r="L295" s="228"/>
      <c r="M295" s="229"/>
      <c r="N295" s="230"/>
      <c r="O295" s="230"/>
      <c r="P295" s="230"/>
      <c r="Q295" s="230"/>
      <c r="R295" s="230"/>
      <c r="S295" s="230"/>
      <c r="T295" s="231"/>
      <c r="AT295" s="232" t="s">
        <v>179</v>
      </c>
      <c r="AU295" s="232" t="s">
        <v>104</v>
      </c>
      <c r="AV295" s="12" t="s">
        <v>25</v>
      </c>
      <c r="AW295" s="12" t="s">
        <v>48</v>
      </c>
      <c r="AX295" s="12" t="s">
        <v>85</v>
      </c>
      <c r="AY295" s="232" t="s">
        <v>166</v>
      </c>
    </row>
    <row r="296" spans="2:65" s="12" customFormat="1" ht="13.5">
      <c r="B296" s="222"/>
      <c r="C296" s="223"/>
      <c r="D296" s="218" t="s">
        <v>179</v>
      </c>
      <c r="E296" s="224" t="s">
        <v>50</v>
      </c>
      <c r="F296" s="225" t="s">
        <v>370</v>
      </c>
      <c r="G296" s="223"/>
      <c r="H296" s="226" t="s">
        <v>50</v>
      </c>
      <c r="I296" s="227"/>
      <c r="J296" s="223"/>
      <c r="K296" s="223"/>
      <c r="L296" s="228"/>
      <c r="M296" s="229"/>
      <c r="N296" s="230"/>
      <c r="O296" s="230"/>
      <c r="P296" s="230"/>
      <c r="Q296" s="230"/>
      <c r="R296" s="230"/>
      <c r="S296" s="230"/>
      <c r="T296" s="231"/>
      <c r="AT296" s="232" t="s">
        <v>179</v>
      </c>
      <c r="AU296" s="232" t="s">
        <v>104</v>
      </c>
      <c r="AV296" s="12" t="s">
        <v>25</v>
      </c>
      <c r="AW296" s="12" t="s">
        <v>48</v>
      </c>
      <c r="AX296" s="12" t="s">
        <v>85</v>
      </c>
      <c r="AY296" s="232" t="s">
        <v>166</v>
      </c>
    </row>
    <row r="297" spans="2:65" s="13" customFormat="1" ht="13.5">
      <c r="B297" s="233"/>
      <c r="C297" s="234"/>
      <c r="D297" s="235" t="s">
        <v>179</v>
      </c>
      <c r="E297" s="236" t="s">
        <v>50</v>
      </c>
      <c r="F297" s="237" t="s">
        <v>371</v>
      </c>
      <c r="G297" s="234"/>
      <c r="H297" s="238">
        <v>1750</v>
      </c>
      <c r="I297" s="239"/>
      <c r="J297" s="234"/>
      <c r="K297" s="234"/>
      <c r="L297" s="240"/>
      <c r="M297" s="241"/>
      <c r="N297" s="242"/>
      <c r="O297" s="242"/>
      <c r="P297" s="242"/>
      <c r="Q297" s="242"/>
      <c r="R297" s="242"/>
      <c r="S297" s="242"/>
      <c r="T297" s="243"/>
      <c r="AT297" s="244" t="s">
        <v>179</v>
      </c>
      <c r="AU297" s="244" t="s">
        <v>104</v>
      </c>
      <c r="AV297" s="13" t="s">
        <v>93</v>
      </c>
      <c r="AW297" s="13" t="s">
        <v>48</v>
      </c>
      <c r="AX297" s="13" t="s">
        <v>85</v>
      </c>
      <c r="AY297" s="244" t="s">
        <v>166</v>
      </c>
    </row>
    <row r="298" spans="2:65" s="1" customFormat="1" ht="22.5" customHeight="1">
      <c r="B298" s="43"/>
      <c r="C298" s="206" t="s">
        <v>372</v>
      </c>
      <c r="D298" s="206" t="s">
        <v>169</v>
      </c>
      <c r="E298" s="207" t="s">
        <v>373</v>
      </c>
      <c r="F298" s="208" t="s">
        <v>374</v>
      </c>
      <c r="G298" s="209" t="s">
        <v>284</v>
      </c>
      <c r="H298" s="210">
        <v>1765</v>
      </c>
      <c r="I298" s="211"/>
      <c r="J298" s="212">
        <f>ROUND(I298*H298,2)</f>
        <v>0</v>
      </c>
      <c r="K298" s="208" t="s">
        <v>173</v>
      </c>
      <c r="L298" s="63"/>
      <c r="M298" s="213" t="s">
        <v>50</v>
      </c>
      <c r="N298" s="214" t="s">
        <v>56</v>
      </c>
      <c r="O298" s="44"/>
      <c r="P298" s="215">
        <f>O298*H298</f>
        <v>0</v>
      </c>
      <c r="Q298" s="215">
        <v>0</v>
      </c>
      <c r="R298" s="215">
        <f>Q298*H298</f>
        <v>0</v>
      </c>
      <c r="S298" s="215">
        <v>0</v>
      </c>
      <c r="T298" s="216">
        <f>S298*H298</f>
        <v>0</v>
      </c>
      <c r="AR298" s="25" t="s">
        <v>110</v>
      </c>
      <c r="AT298" s="25" t="s">
        <v>169</v>
      </c>
      <c r="AU298" s="25" t="s">
        <v>104</v>
      </c>
      <c r="AY298" s="25" t="s">
        <v>166</v>
      </c>
      <c r="BE298" s="217">
        <f>IF(N298="základní",J298,0)</f>
        <v>0</v>
      </c>
      <c r="BF298" s="217">
        <f>IF(N298="snížená",J298,0)</f>
        <v>0</v>
      </c>
      <c r="BG298" s="217">
        <f>IF(N298="zákl. přenesená",J298,0)</f>
        <v>0</v>
      </c>
      <c r="BH298" s="217">
        <f>IF(N298="sníž. přenesená",J298,0)</f>
        <v>0</v>
      </c>
      <c r="BI298" s="217">
        <f>IF(N298="nulová",J298,0)</f>
        <v>0</v>
      </c>
      <c r="BJ298" s="25" t="s">
        <v>25</v>
      </c>
      <c r="BK298" s="217">
        <f>ROUND(I298*H298,2)</f>
        <v>0</v>
      </c>
      <c r="BL298" s="25" t="s">
        <v>110</v>
      </c>
      <c r="BM298" s="25" t="s">
        <v>375</v>
      </c>
    </row>
    <row r="299" spans="2:65" s="1" customFormat="1" ht="27">
      <c r="B299" s="43"/>
      <c r="C299" s="65"/>
      <c r="D299" s="218" t="s">
        <v>175</v>
      </c>
      <c r="E299" s="65"/>
      <c r="F299" s="219" t="s">
        <v>376</v>
      </c>
      <c r="G299" s="65"/>
      <c r="H299" s="65"/>
      <c r="I299" s="174"/>
      <c r="J299" s="65"/>
      <c r="K299" s="65"/>
      <c r="L299" s="63"/>
      <c r="M299" s="220"/>
      <c r="N299" s="44"/>
      <c r="O299" s="44"/>
      <c r="P299" s="44"/>
      <c r="Q299" s="44"/>
      <c r="R299" s="44"/>
      <c r="S299" s="44"/>
      <c r="T299" s="80"/>
      <c r="AT299" s="25" t="s">
        <v>175</v>
      </c>
      <c r="AU299" s="25" t="s">
        <v>104</v>
      </c>
    </row>
    <row r="300" spans="2:65" s="1" customFormat="1" ht="27">
      <c r="B300" s="43"/>
      <c r="C300" s="65"/>
      <c r="D300" s="218" t="s">
        <v>177</v>
      </c>
      <c r="E300" s="65"/>
      <c r="F300" s="221" t="s">
        <v>377</v>
      </c>
      <c r="G300" s="65"/>
      <c r="H300" s="65"/>
      <c r="I300" s="174"/>
      <c r="J300" s="65"/>
      <c r="K300" s="65"/>
      <c r="L300" s="63"/>
      <c r="M300" s="220"/>
      <c r="N300" s="44"/>
      <c r="O300" s="44"/>
      <c r="P300" s="44"/>
      <c r="Q300" s="44"/>
      <c r="R300" s="44"/>
      <c r="S300" s="44"/>
      <c r="T300" s="80"/>
      <c r="AT300" s="25" t="s">
        <v>177</v>
      </c>
      <c r="AU300" s="25" t="s">
        <v>104</v>
      </c>
    </row>
    <row r="301" spans="2:65" s="12" customFormat="1" ht="13.5">
      <c r="B301" s="222"/>
      <c r="C301" s="223"/>
      <c r="D301" s="218" t="s">
        <v>179</v>
      </c>
      <c r="E301" s="224" t="s">
        <v>50</v>
      </c>
      <c r="F301" s="225" t="s">
        <v>378</v>
      </c>
      <c r="G301" s="223"/>
      <c r="H301" s="226" t="s">
        <v>50</v>
      </c>
      <c r="I301" s="227"/>
      <c r="J301" s="223"/>
      <c r="K301" s="223"/>
      <c r="L301" s="228"/>
      <c r="M301" s="229"/>
      <c r="N301" s="230"/>
      <c r="O301" s="230"/>
      <c r="P301" s="230"/>
      <c r="Q301" s="230"/>
      <c r="R301" s="230"/>
      <c r="S301" s="230"/>
      <c r="T301" s="231"/>
      <c r="AT301" s="232" t="s">
        <v>179</v>
      </c>
      <c r="AU301" s="232" t="s">
        <v>104</v>
      </c>
      <c r="AV301" s="12" t="s">
        <v>25</v>
      </c>
      <c r="AW301" s="12" t="s">
        <v>48</v>
      </c>
      <c r="AX301" s="12" t="s">
        <v>85</v>
      </c>
      <c r="AY301" s="232" t="s">
        <v>166</v>
      </c>
    </row>
    <row r="302" spans="2:65" s="12" customFormat="1" ht="13.5">
      <c r="B302" s="222"/>
      <c r="C302" s="223"/>
      <c r="D302" s="218" t="s">
        <v>179</v>
      </c>
      <c r="E302" s="224" t="s">
        <v>50</v>
      </c>
      <c r="F302" s="225" t="s">
        <v>379</v>
      </c>
      <c r="G302" s="223"/>
      <c r="H302" s="226" t="s">
        <v>50</v>
      </c>
      <c r="I302" s="227"/>
      <c r="J302" s="223"/>
      <c r="K302" s="223"/>
      <c r="L302" s="228"/>
      <c r="M302" s="229"/>
      <c r="N302" s="230"/>
      <c r="O302" s="230"/>
      <c r="P302" s="230"/>
      <c r="Q302" s="230"/>
      <c r="R302" s="230"/>
      <c r="S302" s="230"/>
      <c r="T302" s="231"/>
      <c r="AT302" s="232" t="s">
        <v>179</v>
      </c>
      <c r="AU302" s="232" t="s">
        <v>104</v>
      </c>
      <c r="AV302" s="12" t="s">
        <v>25</v>
      </c>
      <c r="AW302" s="12" t="s">
        <v>48</v>
      </c>
      <c r="AX302" s="12" t="s">
        <v>85</v>
      </c>
      <c r="AY302" s="232" t="s">
        <v>166</v>
      </c>
    </row>
    <row r="303" spans="2:65" s="13" customFormat="1" ht="13.5">
      <c r="B303" s="233"/>
      <c r="C303" s="234"/>
      <c r="D303" s="235" t="s">
        <v>179</v>
      </c>
      <c r="E303" s="236" t="s">
        <v>50</v>
      </c>
      <c r="F303" s="237" t="s">
        <v>380</v>
      </c>
      <c r="G303" s="234"/>
      <c r="H303" s="238">
        <v>1765</v>
      </c>
      <c r="I303" s="239"/>
      <c r="J303" s="234"/>
      <c r="K303" s="234"/>
      <c r="L303" s="240"/>
      <c r="M303" s="241"/>
      <c r="N303" s="242"/>
      <c r="O303" s="242"/>
      <c r="P303" s="242"/>
      <c r="Q303" s="242"/>
      <c r="R303" s="242"/>
      <c r="S303" s="242"/>
      <c r="T303" s="243"/>
      <c r="AT303" s="244" t="s">
        <v>179</v>
      </c>
      <c r="AU303" s="244" t="s">
        <v>104</v>
      </c>
      <c r="AV303" s="13" t="s">
        <v>93</v>
      </c>
      <c r="AW303" s="13" t="s">
        <v>48</v>
      </c>
      <c r="AX303" s="13" t="s">
        <v>85</v>
      </c>
      <c r="AY303" s="244" t="s">
        <v>166</v>
      </c>
    </row>
    <row r="304" spans="2:65" s="1" customFormat="1" ht="22.5" customHeight="1">
      <c r="B304" s="43"/>
      <c r="C304" s="206" t="s">
        <v>381</v>
      </c>
      <c r="D304" s="206" t="s">
        <v>169</v>
      </c>
      <c r="E304" s="207" t="s">
        <v>382</v>
      </c>
      <c r="F304" s="208" t="s">
        <v>383</v>
      </c>
      <c r="G304" s="209" t="s">
        <v>284</v>
      </c>
      <c r="H304" s="210">
        <v>5295</v>
      </c>
      <c r="I304" s="211"/>
      <c r="J304" s="212">
        <f>ROUND(I304*H304,2)</f>
        <v>0</v>
      </c>
      <c r="K304" s="208" t="s">
        <v>173</v>
      </c>
      <c r="L304" s="63"/>
      <c r="M304" s="213" t="s">
        <v>50</v>
      </c>
      <c r="N304" s="214" t="s">
        <v>56</v>
      </c>
      <c r="O304" s="44"/>
      <c r="P304" s="215">
        <f>O304*H304</f>
        <v>0</v>
      </c>
      <c r="Q304" s="215">
        <v>6.0999999999999997E-4</v>
      </c>
      <c r="R304" s="215">
        <f>Q304*H304</f>
        <v>3.2299499999999997</v>
      </c>
      <c r="S304" s="215">
        <v>0</v>
      </c>
      <c r="T304" s="216">
        <f>S304*H304</f>
        <v>0</v>
      </c>
      <c r="AR304" s="25" t="s">
        <v>110</v>
      </c>
      <c r="AT304" s="25" t="s">
        <v>169</v>
      </c>
      <c r="AU304" s="25" t="s">
        <v>104</v>
      </c>
      <c r="AY304" s="25" t="s">
        <v>166</v>
      </c>
      <c r="BE304" s="217">
        <f>IF(N304="základní",J304,0)</f>
        <v>0</v>
      </c>
      <c r="BF304" s="217">
        <f>IF(N304="snížená",J304,0)</f>
        <v>0</v>
      </c>
      <c r="BG304" s="217">
        <f>IF(N304="zákl. přenesená",J304,0)</f>
        <v>0</v>
      </c>
      <c r="BH304" s="217">
        <f>IF(N304="sníž. přenesená",J304,0)</f>
        <v>0</v>
      </c>
      <c r="BI304" s="217">
        <f>IF(N304="nulová",J304,0)</f>
        <v>0</v>
      </c>
      <c r="BJ304" s="25" t="s">
        <v>25</v>
      </c>
      <c r="BK304" s="217">
        <f>ROUND(I304*H304,2)</f>
        <v>0</v>
      </c>
      <c r="BL304" s="25" t="s">
        <v>110</v>
      </c>
      <c r="BM304" s="25" t="s">
        <v>384</v>
      </c>
    </row>
    <row r="305" spans="2:65" s="1" customFormat="1" ht="13.5">
      <c r="B305" s="43"/>
      <c r="C305" s="65"/>
      <c r="D305" s="218" t="s">
        <v>175</v>
      </c>
      <c r="E305" s="65"/>
      <c r="F305" s="219" t="s">
        <v>385</v>
      </c>
      <c r="G305" s="65"/>
      <c r="H305" s="65"/>
      <c r="I305" s="174"/>
      <c r="J305" s="65"/>
      <c r="K305" s="65"/>
      <c r="L305" s="63"/>
      <c r="M305" s="220"/>
      <c r="N305" s="44"/>
      <c r="O305" s="44"/>
      <c r="P305" s="44"/>
      <c r="Q305" s="44"/>
      <c r="R305" s="44"/>
      <c r="S305" s="44"/>
      <c r="T305" s="80"/>
      <c r="AT305" s="25" t="s">
        <v>175</v>
      </c>
      <c r="AU305" s="25" t="s">
        <v>104</v>
      </c>
    </row>
    <row r="306" spans="2:65" s="12" customFormat="1" ht="13.5">
      <c r="B306" s="222"/>
      <c r="C306" s="223"/>
      <c r="D306" s="218" t="s">
        <v>179</v>
      </c>
      <c r="E306" s="224" t="s">
        <v>50</v>
      </c>
      <c r="F306" s="225" t="s">
        <v>370</v>
      </c>
      <c r="G306" s="223"/>
      <c r="H306" s="226" t="s">
        <v>50</v>
      </c>
      <c r="I306" s="227"/>
      <c r="J306" s="223"/>
      <c r="K306" s="223"/>
      <c r="L306" s="228"/>
      <c r="M306" s="229"/>
      <c r="N306" s="230"/>
      <c r="O306" s="230"/>
      <c r="P306" s="230"/>
      <c r="Q306" s="230"/>
      <c r="R306" s="230"/>
      <c r="S306" s="230"/>
      <c r="T306" s="231"/>
      <c r="AT306" s="232" t="s">
        <v>179</v>
      </c>
      <c r="AU306" s="232" t="s">
        <v>104</v>
      </c>
      <c r="AV306" s="12" t="s">
        <v>25</v>
      </c>
      <c r="AW306" s="12" t="s">
        <v>48</v>
      </c>
      <c r="AX306" s="12" t="s">
        <v>85</v>
      </c>
      <c r="AY306" s="232" t="s">
        <v>166</v>
      </c>
    </row>
    <row r="307" spans="2:65" s="13" customFormat="1" ht="13.5">
      <c r="B307" s="233"/>
      <c r="C307" s="234"/>
      <c r="D307" s="218" t="s">
        <v>179</v>
      </c>
      <c r="E307" s="245" t="s">
        <v>50</v>
      </c>
      <c r="F307" s="246" t="s">
        <v>371</v>
      </c>
      <c r="G307" s="234"/>
      <c r="H307" s="247">
        <v>1750</v>
      </c>
      <c r="I307" s="239"/>
      <c r="J307" s="234"/>
      <c r="K307" s="234"/>
      <c r="L307" s="240"/>
      <c r="M307" s="241"/>
      <c r="N307" s="242"/>
      <c r="O307" s="242"/>
      <c r="P307" s="242"/>
      <c r="Q307" s="242"/>
      <c r="R307" s="242"/>
      <c r="S307" s="242"/>
      <c r="T307" s="243"/>
      <c r="AT307" s="244" t="s">
        <v>179</v>
      </c>
      <c r="AU307" s="244" t="s">
        <v>104</v>
      </c>
      <c r="AV307" s="13" t="s">
        <v>93</v>
      </c>
      <c r="AW307" s="13" t="s">
        <v>48</v>
      </c>
      <c r="AX307" s="13" t="s">
        <v>85</v>
      </c>
      <c r="AY307" s="244" t="s">
        <v>166</v>
      </c>
    </row>
    <row r="308" spans="2:65" s="12" customFormat="1" ht="13.5">
      <c r="B308" s="222"/>
      <c r="C308" s="223"/>
      <c r="D308" s="218" t="s">
        <v>179</v>
      </c>
      <c r="E308" s="224" t="s">
        <v>50</v>
      </c>
      <c r="F308" s="225" t="s">
        <v>379</v>
      </c>
      <c r="G308" s="223"/>
      <c r="H308" s="226" t="s">
        <v>50</v>
      </c>
      <c r="I308" s="227"/>
      <c r="J308" s="223"/>
      <c r="K308" s="223"/>
      <c r="L308" s="228"/>
      <c r="M308" s="229"/>
      <c r="N308" s="230"/>
      <c r="O308" s="230"/>
      <c r="P308" s="230"/>
      <c r="Q308" s="230"/>
      <c r="R308" s="230"/>
      <c r="S308" s="230"/>
      <c r="T308" s="231"/>
      <c r="AT308" s="232" t="s">
        <v>179</v>
      </c>
      <c r="AU308" s="232" t="s">
        <v>104</v>
      </c>
      <c r="AV308" s="12" t="s">
        <v>25</v>
      </c>
      <c r="AW308" s="12" t="s">
        <v>48</v>
      </c>
      <c r="AX308" s="12" t="s">
        <v>85</v>
      </c>
      <c r="AY308" s="232" t="s">
        <v>166</v>
      </c>
    </row>
    <row r="309" spans="2:65" s="13" customFormat="1" ht="13.5">
      <c r="B309" s="233"/>
      <c r="C309" s="234"/>
      <c r="D309" s="218" t="s">
        <v>179</v>
      </c>
      <c r="E309" s="245" t="s">
        <v>50</v>
      </c>
      <c r="F309" s="246" t="s">
        <v>380</v>
      </c>
      <c r="G309" s="234"/>
      <c r="H309" s="247">
        <v>1765</v>
      </c>
      <c r="I309" s="239"/>
      <c r="J309" s="234"/>
      <c r="K309" s="234"/>
      <c r="L309" s="240"/>
      <c r="M309" s="241"/>
      <c r="N309" s="242"/>
      <c r="O309" s="242"/>
      <c r="P309" s="242"/>
      <c r="Q309" s="242"/>
      <c r="R309" s="242"/>
      <c r="S309" s="242"/>
      <c r="T309" s="243"/>
      <c r="AT309" s="244" t="s">
        <v>179</v>
      </c>
      <c r="AU309" s="244" t="s">
        <v>104</v>
      </c>
      <c r="AV309" s="13" t="s">
        <v>93</v>
      </c>
      <c r="AW309" s="13" t="s">
        <v>48</v>
      </c>
      <c r="AX309" s="13" t="s">
        <v>85</v>
      </c>
      <c r="AY309" s="244" t="s">
        <v>166</v>
      </c>
    </row>
    <row r="310" spans="2:65" s="12" customFormat="1" ht="13.5">
      <c r="B310" s="222"/>
      <c r="C310" s="223"/>
      <c r="D310" s="218" t="s">
        <v>179</v>
      </c>
      <c r="E310" s="224" t="s">
        <v>50</v>
      </c>
      <c r="F310" s="225" t="s">
        <v>361</v>
      </c>
      <c r="G310" s="223"/>
      <c r="H310" s="226" t="s">
        <v>50</v>
      </c>
      <c r="I310" s="227"/>
      <c r="J310" s="223"/>
      <c r="K310" s="223"/>
      <c r="L310" s="228"/>
      <c r="M310" s="229"/>
      <c r="N310" s="230"/>
      <c r="O310" s="230"/>
      <c r="P310" s="230"/>
      <c r="Q310" s="230"/>
      <c r="R310" s="230"/>
      <c r="S310" s="230"/>
      <c r="T310" s="231"/>
      <c r="AT310" s="232" t="s">
        <v>179</v>
      </c>
      <c r="AU310" s="232" t="s">
        <v>104</v>
      </c>
      <c r="AV310" s="12" t="s">
        <v>25</v>
      </c>
      <c r="AW310" s="12" t="s">
        <v>48</v>
      </c>
      <c r="AX310" s="12" t="s">
        <v>85</v>
      </c>
      <c r="AY310" s="232" t="s">
        <v>166</v>
      </c>
    </row>
    <row r="311" spans="2:65" s="13" customFormat="1" ht="13.5">
      <c r="B311" s="233"/>
      <c r="C311" s="234"/>
      <c r="D311" s="235" t="s">
        <v>179</v>
      </c>
      <c r="E311" s="236" t="s">
        <v>50</v>
      </c>
      <c r="F311" s="237" t="s">
        <v>362</v>
      </c>
      <c r="G311" s="234"/>
      <c r="H311" s="238">
        <v>1780</v>
      </c>
      <c r="I311" s="239"/>
      <c r="J311" s="234"/>
      <c r="K311" s="234"/>
      <c r="L311" s="240"/>
      <c r="M311" s="241"/>
      <c r="N311" s="242"/>
      <c r="O311" s="242"/>
      <c r="P311" s="242"/>
      <c r="Q311" s="242"/>
      <c r="R311" s="242"/>
      <c r="S311" s="242"/>
      <c r="T311" s="243"/>
      <c r="AT311" s="244" t="s">
        <v>179</v>
      </c>
      <c r="AU311" s="244" t="s">
        <v>104</v>
      </c>
      <c r="AV311" s="13" t="s">
        <v>93</v>
      </c>
      <c r="AW311" s="13" t="s">
        <v>48</v>
      </c>
      <c r="AX311" s="13" t="s">
        <v>85</v>
      </c>
      <c r="AY311" s="244" t="s">
        <v>166</v>
      </c>
    </row>
    <row r="312" spans="2:65" s="1" customFormat="1" ht="22.5" customHeight="1">
      <c r="B312" s="43"/>
      <c r="C312" s="206" t="s">
        <v>386</v>
      </c>
      <c r="D312" s="206" t="s">
        <v>169</v>
      </c>
      <c r="E312" s="207" t="s">
        <v>387</v>
      </c>
      <c r="F312" s="208" t="s">
        <v>388</v>
      </c>
      <c r="G312" s="209" t="s">
        <v>389</v>
      </c>
      <c r="H312" s="210">
        <v>18</v>
      </c>
      <c r="I312" s="211"/>
      <c r="J312" s="212">
        <f>ROUND(I312*H312,2)</f>
        <v>0</v>
      </c>
      <c r="K312" s="208" t="s">
        <v>173</v>
      </c>
      <c r="L312" s="63"/>
      <c r="M312" s="213" t="s">
        <v>50</v>
      </c>
      <c r="N312" s="214" t="s">
        <v>56</v>
      </c>
      <c r="O312" s="44"/>
      <c r="P312" s="215">
        <f>O312*H312</f>
        <v>0</v>
      </c>
      <c r="Q312" s="215">
        <v>2.2000000000000001E-4</v>
      </c>
      <c r="R312" s="215">
        <f>Q312*H312</f>
        <v>3.96E-3</v>
      </c>
      <c r="S312" s="215">
        <v>0</v>
      </c>
      <c r="T312" s="216">
        <f>S312*H312</f>
        <v>0</v>
      </c>
      <c r="AR312" s="25" t="s">
        <v>110</v>
      </c>
      <c r="AT312" s="25" t="s">
        <v>169</v>
      </c>
      <c r="AU312" s="25" t="s">
        <v>104</v>
      </c>
      <c r="AY312" s="25" t="s">
        <v>166</v>
      </c>
      <c r="BE312" s="217">
        <f>IF(N312="základní",J312,0)</f>
        <v>0</v>
      </c>
      <c r="BF312" s="217">
        <f>IF(N312="snížená",J312,0)</f>
        <v>0</v>
      </c>
      <c r="BG312" s="217">
        <f>IF(N312="zákl. přenesená",J312,0)</f>
        <v>0</v>
      </c>
      <c r="BH312" s="217">
        <f>IF(N312="sníž. přenesená",J312,0)</f>
        <v>0</v>
      </c>
      <c r="BI312" s="217">
        <f>IF(N312="nulová",J312,0)</f>
        <v>0</v>
      </c>
      <c r="BJ312" s="25" t="s">
        <v>25</v>
      </c>
      <c r="BK312" s="217">
        <f>ROUND(I312*H312,2)</f>
        <v>0</v>
      </c>
      <c r="BL312" s="25" t="s">
        <v>110</v>
      </c>
      <c r="BM312" s="25" t="s">
        <v>259</v>
      </c>
    </row>
    <row r="313" spans="2:65" s="1" customFormat="1" ht="27">
      <c r="B313" s="43"/>
      <c r="C313" s="65"/>
      <c r="D313" s="218" t="s">
        <v>175</v>
      </c>
      <c r="E313" s="65"/>
      <c r="F313" s="219" t="s">
        <v>390</v>
      </c>
      <c r="G313" s="65"/>
      <c r="H313" s="65"/>
      <c r="I313" s="174"/>
      <c r="J313" s="65"/>
      <c r="K313" s="65"/>
      <c r="L313" s="63"/>
      <c r="M313" s="220"/>
      <c r="N313" s="44"/>
      <c r="O313" s="44"/>
      <c r="P313" s="44"/>
      <c r="Q313" s="44"/>
      <c r="R313" s="44"/>
      <c r="S313" s="44"/>
      <c r="T313" s="80"/>
      <c r="AT313" s="25" t="s">
        <v>175</v>
      </c>
      <c r="AU313" s="25" t="s">
        <v>104</v>
      </c>
    </row>
    <row r="314" spans="2:65" s="1" customFormat="1" ht="40.5">
      <c r="B314" s="43"/>
      <c r="C314" s="65"/>
      <c r="D314" s="218" t="s">
        <v>177</v>
      </c>
      <c r="E314" s="65"/>
      <c r="F314" s="221" t="s">
        <v>391</v>
      </c>
      <c r="G314" s="65"/>
      <c r="H314" s="65"/>
      <c r="I314" s="174"/>
      <c r="J314" s="65"/>
      <c r="K314" s="65"/>
      <c r="L314" s="63"/>
      <c r="M314" s="220"/>
      <c r="N314" s="44"/>
      <c r="O314" s="44"/>
      <c r="P314" s="44"/>
      <c r="Q314" s="44"/>
      <c r="R314" s="44"/>
      <c r="S314" s="44"/>
      <c r="T314" s="80"/>
      <c r="AT314" s="25" t="s">
        <v>177</v>
      </c>
      <c r="AU314" s="25" t="s">
        <v>104</v>
      </c>
    </row>
    <row r="315" spans="2:65" s="12" customFormat="1" ht="13.5">
      <c r="B315" s="222"/>
      <c r="C315" s="223"/>
      <c r="D315" s="218" t="s">
        <v>179</v>
      </c>
      <c r="E315" s="224" t="s">
        <v>50</v>
      </c>
      <c r="F315" s="225" t="s">
        <v>392</v>
      </c>
      <c r="G315" s="223"/>
      <c r="H315" s="226" t="s">
        <v>50</v>
      </c>
      <c r="I315" s="227"/>
      <c r="J315" s="223"/>
      <c r="K315" s="223"/>
      <c r="L315" s="228"/>
      <c r="M315" s="229"/>
      <c r="N315" s="230"/>
      <c r="O315" s="230"/>
      <c r="P315" s="230"/>
      <c r="Q315" s="230"/>
      <c r="R315" s="230"/>
      <c r="S315" s="230"/>
      <c r="T315" s="231"/>
      <c r="AT315" s="232" t="s">
        <v>179</v>
      </c>
      <c r="AU315" s="232" t="s">
        <v>104</v>
      </c>
      <c r="AV315" s="12" t="s">
        <v>25</v>
      </c>
      <c r="AW315" s="12" t="s">
        <v>48</v>
      </c>
      <c r="AX315" s="12" t="s">
        <v>85</v>
      </c>
      <c r="AY315" s="232" t="s">
        <v>166</v>
      </c>
    </row>
    <row r="316" spans="2:65" s="13" customFormat="1" ht="13.5">
      <c r="B316" s="233"/>
      <c r="C316" s="234"/>
      <c r="D316" s="235" t="s">
        <v>179</v>
      </c>
      <c r="E316" s="236" t="s">
        <v>50</v>
      </c>
      <c r="F316" s="237" t="s">
        <v>296</v>
      </c>
      <c r="G316" s="234"/>
      <c r="H316" s="238">
        <v>18</v>
      </c>
      <c r="I316" s="239"/>
      <c r="J316" s="234"/>
      <c r="K316" s="234"/>
      <c r="L316" s="240"/>
      <c r="M316" s="241"/>
      <c r="N316" s="242"/>
      <c r="O316" s="242"/>
      <c r="P316" s="242"/>
      <c r="Q316" s="242"/>
      <c r="R316" s="242"/>
      <c r="S316" s="242"/>
      <c r="T316" s="243"/>
      <c r="AT316" s="244" t="s">
        <v>179</v>
      </c>
      <c r="AU316" s="244" t="s">
        <v>104</v>
      </c>
      <c r="AV316" s="13" t="s">
        <v>93</v>
      </c>
      <c r="AW316" s="13" t="s">
        <v>48</v>
      </c>
      <c r="AX316" s="13" t="s">
        <v>85</v>
      </c>
      <c r="AY316" s="244" t="s">
        <v>166</v>
      </c>
    </row>
    <row r="317" spans="2:65" s="1" customFormat="1" ht="22.5" customHeight="1">
      <c r="B317" s="43"/>
      <c r="C317" s="206" t="s">
        <v>393</v>
      </c>
      <c r="D317" s="206" t="s">
        <v>169</v>
      </c>
      <c r="E317" s="207" t="s">
        <v>394</v>
      </c>
      <c r="F317" s="208" t="s">
        <v>395</v>
      </c>
      <c r="G317" s="209" t="s">
        <v>284</v>
      </c>
      <c r="H317" s="210">
        <v>75</v>
      </c>
      <c r="I317" s="211"/>
      <c r="J317" s="212">
        <f>ROUND(I317*H317,2)</f>
        <v>0</v>
      </c>
      <c r="K317" s="208" t="s">
        <v>173</v>
      </c>
      <c r="L317" s="63"/>
      <c r="M317" s="213" t="s">
        <v>50</v>
      </c>
      <c r="N317" s="214" t="s">
        <v>56</v>
      </c>
      <c r="O317" s="44"/>
      <c r="P317" s="215">
        <f>O317*H317</f>
        <v>0</v>
      </c>
      <c r="Q317" s="215">
        <v>0.18776000000000001</v>
      </c>
      <c r="R317" s="215">
        <f>Q317*H317</f>
        <v>14.082000000000001</v>
      </c>
      <c r="S317" s="215">
        <v>0</v>
      </c>
      <c r="T317" s="216">
        <f>S317*H317</f>
        <v>0</v>
      </c>
      <c r="AR317" s="25" t="s">
        <v>110</v>
      </c>
      <c r="AT317" s="25" t="s">
        <v>169</v>
      </c>
      <c r="AU317" s="25" t="s">
        <v>104</v>
      </c>
      <c r="AY317" s="25" t="s">
        <v>166</v>
      </c>
      <c r="BE317" s="217">
        <f>IF(N317="základní",J317,0)</f>
        <v>0</v>
      </c>
      <c r="BF317" s="217">
        <f>IF(N317="snížená",J317,0)</f>
        <v>0</v>
      </c>
      <c r="BG317" s="217">
        <f>IF(N317="zákl. přenesená",J317,0)</f>
        <v>0</v>
      </c>
      <c r="BH317" s="217">
        <f>IF(N317="sníž. přenesená",J317,0)</f>
        <v>0</v>
      </c>
      <c r="BI317" s="217">
        <f>IF(N317="nulová",J317,0)</f>
        <v>0</v>
      </c>
      <c r="BJ317" s="25" t="s">
        <v>25</v>
      </c>
      <c r="BK317" s="217">
        <f>ROUND(I317*H317,2)</f>
        <v>0</v>
      </c>
      <c r="BL317" s="25" t="s">
        <v>110</v>
      </c>
      <c r="BM317" s="25" t="s">
        <v>396</v>
      </c>
    </row>
    <row r="318" spans="2:65" s="1" customFormat="1" ht="27">
      <c r="B318" s="43"/>
      <c r="C318" s="65"/>
      <c r="D318" s="218" t="s">
        <v>175</v>
      </c>
      <c r="E318" s="65"/>
      <c r="F318" s="219" t="s">
        <v>397</v>
      </c>
      <c r="G318" s="65"/>
      <c r="H318" s="65"/>
      <c r="I318" s="174"/>
      <c r="J318" s="65"/>
      <c r="K318" s="65"/>
      <c r="L318" s="63"/>
      <c r="M318" s="220"/>
      <c r="N318" s="44"/>
      <c r="O318" s="44"/>
      <c r="P318" s="44"/>
      <c r="Q318" s="44"/>
      <c r="R318" s="44"/>
      <c r="S318" s="44"/>
      <c r="T318" s="80"/>
      <c r="AT318" s="25" t="s">
        <v>175</v>
      </c>
      <c r="AU318" s="25" t="s">
        <v>104</v>
      </c>
    </row>
    <row r="319" spans="2:65" s="1" customFormat="1" ht="67.5">
      <c r="B319" s="43"/>
      <c r="C319" s="65"/>
      <c r="D319" s="218" t="s">
        <v>177</v>
      </c>
      <c r="E319" s="65"/>
      <c r="F319" s="221" t="s">
        <v>398</v>
      </c>
      <c r="G319" s="65"/>
      <c r="H319" s="65"/>
      <c r="I319" s="174"/>
      <c r="J319" s="65"/>
      <c r="K319" s="65"/>
      <c r="L319" s="63"/>
      <c r="M319" s="220"/>
      <c r="N319" s="44"/>
      <c r="O319" s="44"/>
      <c r="P319" s="44"/>
      <c r="Q319" s="44"/>
      <c r="R319" s="44"/>
      <c r="S319" s="44"/>
      <c r="T319" s="80"/>
      <c r="AT319" s="25" t="s">
        <v>177</v>
      </c>
      <c r="AU319" s="25" t="s">
        <v>104</v>
      </c>
    </row>
    <row r="320" spans="2:65" s="12" customFormat="1" ht="13.5">
      <c r="B320" s="222"/>
      <c r="C320" s="223"/>
      <c r="D320" s="218" t="s">
        <v>179</v>
      </c>
      <c r="E320" s="224" t="s">
        <v>50</v>
      </c>
      <c r="F320" s="225" t="s">
        <v>399</v>
      </c>
      <c r="G320" s="223"/>
      <c r="H320" s="226" t="s">
        <v>50</v>
      </c>
      <c r="I320" s="227"/>
      <c r="J320" s="223"/>
      <c r="K320" s="223"/>
      <c r="L320" s="228"/>
      <c r="M320" s="229"/>
      <c r="N320" s="230"/>
      <c r="O320" s="230"/>
      <c r="P320" s="230"/>
      <c r="Q320" s="230"/>
      <c r="R320" s="230"/>
      <c r="S320" s="230"/>
      <c r="T320" s="231"/>
      <c r="AT320" s="232" t="s">
        <v>179</v>
      </c>
      <c r="AU320" s="232" t="s">
        <v>104</v>
      </c>
      <c r="AV320" s="12" t="s">
        <v>25</v>
      </c>
      <c r="AW320" s="12" t="s">
        <v>48</v>
      </c>
      <c r="AX320" s="12" t="s">
        <v>85</v>
      </c>
      <c r="AY320" s="232" t="s">
        <v>166</v>
      </c>
    </row>
    <row r="321" spans="2:65" s="13" customFormat="1" ht="13.5">
      <c r="B321" s="233"/>
      <c r="C321" s="234"/>
      <c r="D321" s="235" t="s">
        <v>179</v>
      </c>
      <c r="E321" s="236" t="s">
        <v>50</v>
      </c>
      <c r="F321" s="237" t="s">
        <v>400</v>
      </c>
      <c r="G321" s="234"/>
      <c r="H321" s="238">
        <v>75</v>
      </c>
      <c r="I321" s="239"/>
      <c r="J321" s="234"/>
      <c r="K321" s="234"/>
      <c r="L321" s="240"/>
      <c r="M321" s="241"/>
      <c r="N321" s="242"/>
      <c r="O321" s="242"/>
      <c r="P321" s="242"/>
      <c r="Q321" s="242"/>
      <c r="R321" s="242"/>
      <c r="S321" s="242"/>
      <c r="T321" s="243"/>
      <c r="AT321" s="244" t="s">
        <v>179</v>
      </c>
      <c r="AU321" s="244" t="s">
        <v>104</v>
      </c>
      <c r="AV321" s="13" t="s">
        <v>93</v>
      </c>
      <c r="AW321" s="13" t="s">
        <v>48</v>
      </c>
      <c r="AX321" s="13" t="s">
        <v>85</v>
      </c>
      <c r="AY321" s="244" t="s">
        <v>166</v>
      </c>
    </row>
    <row r="322" spans="2:65" s="1" customFormat="1" ht="31.5" customHeight="1">
      <c r="B322" s="43"/>
      <c r="C322" s="206" t="s">
        <v>401</v>
      </c>
      <c r="D322" s="206" t="s">
        <v>169</v>
      </c>
      <c r="E322" s="207" t="s">
        <v>402</v>
      </c>
      <c r="F322" s="208" t="s">
        <v>403</v>
      </c>
      <c r="G322" s="209" t="s">
        <v>243</v>
      </c>
      <c r="H322" s="210">
        <v>2298.5500000000002</v>
      </c>
      <c r="I322" s="211"/>
      <c r="J322" s="212">
        <f>ROUND(I322*H322,2)</f>
        <v>0</v>
      </c>
      <c r="K322" s="208" t="s">
        <v>173</v>
      </c>
      <c r="L322" s="63"/>
      <c r="M322" s="213" t="s">
        <v>50</v>
      </c>
      <c r="N322" s="214" t="s">
        <v>56</v>
      </c>
      <c r="O322" s="44"/>
      <c r="P322" s="215">
        <f>O322*H322</f>
        <v>0</v>
      </c>
      <c r="Q322" s="215">
        <v>0</v>
      </c>
      <c r="R322" s="215">
        <f>Q322*H322</f>
        <v>0</v>
      </c>
      <c r="S322" s="215">
        <v>0</v>
      </c>
      <c r="T322" s="216">
        <f>S322*H322</f>
        <v>0</v>
      </c>
      <c r="AR322" s="25" t="s">
        <v>110</v>
      </c>
      <c r="AT322" s="25" t="s">
        <v>169</v>
      </c>
      <c r="AU322" s="25" t="s">
        <v>104</v>
      </c>
      <c r="AY322" s="25" t="s">
        <v>166</v>
      </c>
      <c r="BE322" s="217">
        <f>IF(N322="základní",J322,0)</f>
        <v>0</v>
      </c>
      <c r="BF322" s="217">
        <f>IF(N322="snížená",J322,0)</f>
        <v>0</v>
      </c>
      <c r="BG322" s="217">
        <f>IF(N322="zákl. přenesená",J322,0)</f>
        <v>0</v>
      </c>
      <c r="BH322" s="217">
        <f>IF(N322="sníž. přenesená",J322,0)</f>
        <v>0</v>
      </c>
      <c r="BI322" s="217">
        <f>IF(N322="nulová",J322,0)</f>
        <v>0</v>
      </c>
      <c r="BJ322" s="25" t="s">
        <v>25</v>
      </c>
      <c r="BK322" s="217">
        <f>ROUND(I322*H322,2)</f>
        <v>0</v>
      </c>
      <c r="BL322" s="25" t="s">
        <v>110</v>
      </c>
      <c r="BM322" s="25" t="s">
        <v>268</v>
      </c>
    </row>
    <row r="323" spans="2:65" s="1" customFormat="1" ht="27">
      <c r="B323" s="43"/>
      <c r="C323" s="65"/>
      <c r="D323" s="218" t="s">
        <v>175</v>
      </c>
      <c r="E323" s="65"/>
      <c r="F323" s="219" t="s">
        <v>404</v>
      </c>
      <c r="G323" s="65"/>
      <c r="H323" s="65"/>
      <c r="I323" s="174"/>
      <c r="J323" s="65"/>
      <c r="K323" s="65"/>
      <c r="L323" s="63"/>
      <c r="M323" s="220"/>
      <c r="N323" s="44"/>
      <c r="O323" s="44"/>
      <c r="P323" s="44"/>
      <c r="Q323" s="44"/>
      <c r="R323" s="44"/>
      <c r="S323" s="44"/>
      <c r="T323" s="80"/>
      <c r="AT323" s="25" t="s">
        <v>175</v>
      </c>
      <c r="AU323" s="25" t="s">
        <v>104</v>
      </c>
    </row>
    <row r="324" spans="2:65" s="1" customFormat="1" ht="27">
      <c r="B324" s="43"/>
      <c r="C324" s="65"/>
      <c r="D324" s="218" t="s">
        <v>177</v>
      </c>
      <c r="E324" s="65"/>
      <c r="F324" s="221" t="s">
        <v>405</v>
      </c>
      <c r="G324" s="65"/>
      <c r="H324" s="65"/>
      <c r="I324" s="174"/>
      <c r="J324" s="65"/>
      <c r="K324" s="65"/>
      <c r="L324" s="63"/>
      <c r="M324" s="220"/>
      <c r="N324" s="44"/>
      <c r="O324" s="44"/>
      <c r="P324" s="44"/>
      <c r="Q324" s="44"/>
      <c r="R324" s="44"/>
      <c r="S324" s="44"/>
      <c r="T324" s="80"/>
      <c r="AT324" s="25" t="s">
        <v>177</v>
      </c>
      <c r="AU324" s="25" t="s">
        <v>104</v>
      </c>
    </row>
    <row r="325" spans="2:65" s="11" customFormat="1" ht="22.35" customHeight="1">
      <c r="B325" s="189"/>
      <c r="C325" s="190"/>
      <c r="D325" s="203" t="s">
        <v>84</v>
      </c>
      <c r="E325" s="204" t="s">
        <v>406</v>
      </c>
      <c r="F325" s="204" t="s">
        <v>407</v>
      </c>
      <c r="G325" s="190"/>
      <c r="H325" s="190"/>
      <c r="I325" s="193"/>
      <c r="J325" s="205">
        <f>BK325</f>
        <v>0</v>
      </c>
      <c r="K325" s="190"/>
      <c r="L325" s="195"/>
      <c r="M325" s="196"/>
      <c r="N325" s="197"/>
      <c r="O325" s="197"/>
      <c r="P325" s="198">
        <f>SUM(P326:P341)</f>
        <v>0</v>
      </c>
      <c r="Q325" s="197"/>
      <c r="R325" s="198">
        <f>SUM(R326:R341)</f>
        <v>50.877936400000003</v>
      </c>
      <c r="S325" s="197"/>
      <c r="T325" s="199">
        <f>SUM(T326:T341)</f>
        <v>0</v>
      </c>
      <c r="AR325" s="200" t="s">
        <v>25</v>
      </c>
      <c r="AT325" s="201" t="s">
        <v>84</v>
      </c>
      <c r="AU325" s="201" t="s">
        <v>93</v>
      </c>
      <c r="AY325" s="200" t="s">
        <v>166</v>
      </c>
      <c r="BK325" s="202">
        <f>SUM(BK326:BK341)</f>
        <v>0</v>
      </c>
    </row>
    <row r="326" spans="2:65" s="1" customFormat="1" ht="22.5" customHeight="1">
      <c r="B326" s="43"/>
      <c r="C326" s="206" t="s">
        <v>408</v>
      </c>
      <c r="D326" s="206" t="s">
        <v>169</v>
      </c>
      <c r="E326" s="207" t="s">
        <v>409</v>
      </c>
      <c r="F326" s="208" t="s">
        <v>410</v>
      </c>
      <c r="G326" s="209" t="s">
        <v>284</v>
      </c>
      <c r="H326" s="210">
        <v>32</v>
      </c>
      <c r="I326" s="211"/>
      <c r="J326" s="212">
        <f>ROUND(I326*H326,2)</f>
        <v>0</v>
      </c>
      <c r="K326" s="208" t="s">
        <v>173</v>
      </c>
      <c r="L326" s="63"/>
      <c r="M326" s="213" t="s">
        <v>50</v>
      </c>
      <c r="N326" s="214" t="s">
        <v>56</v>
      </c>
      <c r="O326" s="44"/>
      <c r="P326" s="215">
        <f>O326*H326</f>
        <v>0</v>
      </c>
      <c r="Q326" s="215">
        <v>0.1837</v>
      </c>
      <c r="R326" s="215">
        <f>Q326*H326</f>
        <v>5.8784000000000001</v>
      </c>
      <c r="S326" s="215">
        <v>0</v>
      </c>
      <c r="T326" s="216">
        <f>S326*H326</f>
        <v>0</v>
      </c>
      <c r="AR326" s="25" t="s">
        <v>110</v>
      </c>
      <c r="AT326" s="25" t="s">
        <v>169</v>
      </c>
      <c r="AU326" s="25" t="s">
        <v>104</v>
      </c>
      <c r="AY326" s="25" t="s">
        <v>166</v>
      </c>
      <c r="BE326" s="217">
        <f>IF(N326="základní",J326,0)</f>
        <v>0</v>
      </c>
      <c r="BF326" s="217">
        <f>IF(N326="snížená",J326,0)</f>
        <v>0</v>
      </c>
      <c r="BG326" s="217">
        <f>IF(N326="zákl. přenesená",J326,0)</f>
        <v>0</v>
      </c>
      <c r="BH326" s="217">
        <f>IF(N326="sníž. přenesená",J326,0)</f>
        <v>0</v>
      </c>
      <c r="BI326" s="217">
        <f>IF(N326="nulová",J326,0)</f>
        <v>0</v>
      </c>
      <c r="BJ326" s="25" t="s">
        <v>25</v>
      </c>
      <c r="BK326" s="217">
        <f>ROUND(I326*H326,2)</f>
        <v>0</v>
      </c>
      <c r="BL326" s="25" t="s">
        <v>110</v>
      </c>
      <c r="BM326" s="25" t="s">
        <v>411</v>
      </c>
    </row>
    <row r="327" spans="2:65" s="1" customFormat="1" ht="27">
      <c r="B327" s="43"/>
      <c r="C327" s="65"/>
      <c r="D327" s="218" t="s">
        <v>175</v>
      </c>
      <c r="E327" s="65"/>
      <c r="F327" s="219" t="s">
        <v>412</v>
      </c>
      <c r="G327" s="65"/>
      <c r="H327" s="65"/>
      <c r="I327" s="174"/>
      <c r="J327" s="65"/>
      <c r="K327" s="65"/>
      <c r="L327" s="63"/>
      <c r="M327" s="220"/>
      <c r="N327" s="44"/>
      <c r="O327" s="44"/>
      <c r="P327" s="44"/>
      <c r="Q327" s="44"/>
      <c r="R327" s="44"/>
      <c r="S327" s="44"/>
      <c r="T327" s="80"/>
      <c r="AT327" s="25" t="s">
        <v>175</v>
      </c>
      <c r="AU327" s="25" t="s">
        <v>104</v>
      </c>
    </row>
    <row r="328" spans="2:65" s="1" customFormat="1" ht="148.5">
      <c r="B328" s="43"/>
      <c r="C328" s="65"/>
      <c r="D328" s="218" t="s">
        <v>177</v>
      </c>
      <c r="E328" s="65"/>
      <c r="F328" s="221" t="s">
        <v>413</v>
      </c>
      <c r="G328" s="65"/>
      <c r="H328" s="65"/>
      <c r="I328" s="174"/>
      <c r="J328" s="65"/>
      <c r="K328" s="65"/>
      <c r="L328" s="63"/>
      <c r="M328" s="220"/>
      <c r="N328" s="44"/>
      <c r="O328" s="44"/>
      <c r="P328" s="44"/>
      <c r="Q328" s="44"/>
      <c r="R328" s="44"/>
      <c r="S328" s="44"/>
      <c r="T328" s="80"/>
      <c r="AT328" s="25" t="s">
        <v>177</v>
      </c>
      <c r="AU328" s="25" t="s">
        <v>104</v>
      </c>
    </row>
    <row r="329" spans="2:65" s="12" customFormat="1" ht="13.5">
      <c r="B329" s="222"/>
      <c r="C329" s="223"/>
      <c r="D329" s="218" t="s">
        <v>179</v>
      </c>
      <c r="E329" s="224" t="s">
        <v>50</v>
      </c>
      <c r="F329" s="225" t="s">
        <v>414</v>
      </c>
      <c r="G329" s="223"/>
      <c r="H329" s="226" t="s">
        <v>50</v>
      </c>
      <c r="I329" s="227"/>
      <c r="J329" s="223"/>
      <c r="K329" s="223"/>
      <c r="L329" s="228"/>
      <c r="M329" s="229"/>
      <c r="N329" s="230"/>
      <c r="O329" s="230"/>
      <c r="P329" s="230"/>
      <c r="Q329" s="230"/>
      <c r="R329" s="230"/>
      <c r="S329" s="230"/>
      <c r="T329" s="231"/>
      <c r="AT329" s="232" t="s">
        <v>179</v>
      </c>
      <c r="AU329" s="232" t="s">
        <v>104</v>
      </c>
      <c r="AV329" s="12" t="s">
        <v>25</v>
      </c>
      <c r="AW329" s="12" t="s">
        <v>48</v>
      </c>
      <c r="AX329" s="12" t="s">
        <v>85</v>
      </c>
      <c r="AY329" s="232" t="s">
        <v>166</v>
      </c>
    </row>
    <row r="330" spans="2:65" s="13" customFormat="1" ht="13.5">
      <c r="B330" s="233"/>
      <c r="C330" s="234"/>
      <c r="D330" s="235" t="s">
        <v>179</v>
      </c>
      <c r="E330" s="236" t="s">
        <v>50</v>
      </c>
      <c r="F330" s="237" t="s">
        <v>401</v>
      </c>
      <c r="G330" s="234"/>
      <c r="H330" s="238">
        <v>32</v>
      </c>
      <c r="I330" s="239"/>
      <c r="J330" s="234"/>
      <c r="K330" s="234"/>
      <c r="L330" s="240"/>
      <c r="M330" s="241"/>
      <c r="N330" s="242"/>
      <c r="O330" s="242"/>
      <c r="P330" s="242"/>
      <c r="Q330" s="242"/>
      <c r="R330" s="242"/>
      <c r="S330" s="242"/>
      <c r="T330" s="243"/>
      <c r="AT330" s="244" t="s">
        <v>179</v>
      </c>
      <c r="AU330" s="244" t="s">
        <v>104</v>
      </c>
      <c r="AV330" s="13" t="s">
        <v>93</v>
      </c>
      <c r="AW330" s="13" t="s">
        <v>48</v>
      </c>
      <c r="AX330" s="13" t="s">
        <v>85</v>
      </c>
      <c r="AY330" s="244" t="s">
        <v>166</v>
      </c>
    </row>
    <row r="331" spans="2:65" s="1" customFormat="1" ht="22.5" customHeight="1">
      <c r="B331" s="43"/>
      <c r="C331" s="206" t="s">
        <v>415</v>
      </c>
      <c r="D331" s="206" t="s">
        <v>169</v>
      </c>
      <c r="E331" s="207" t="s">
        <v>416</v>
      </c>
      <c r="F331" s="208" t="s">
        <v>417</v>
      </c>
      <c r="G331" s="209" t="s">
        <v>389</v>
      </c>
      <c r="H331" s="210">
        <v>364</v>
      </c>
      <c r="I331" s="211"/>
      <c r="J331" s="212">
        <f>ROUND(I331*H331,2)</f>
        <v>0</v>
      </c>
      <c r="K331" s="208" t="s">
        <v>173</v>
      </c>
      <c r="L331" s="63"/>
      <c r="M331" s="213" t="s">
        <v>50</v>
      </c>
      <c r="N331" s="214" t="s">
        <v>56</v>
      </c>
      <c r="O331" s="44"/>
      <c r="P331" s="215">
        <f>O331*H331</f>
        <v>0</v>
      </c>
      <c r="Q331" s="215">
        <v>8.9779999999999999E-2</v>
      </c>
      <c r="R331" s="215">
        <f>Q331*H331</f>
        <v>32.679920000000003</v>
      </c>
      <c r="S331" s="215">
        <v>0</v>
      </c>
      <c r="T331" s="216">
        <f>S331*H331</f>
        <v>0</v>
      </c>
      <c r="AR331" s="25" t="s">
        <v>110</v>
      </c>
      <c r="AT331" s="25" t="s">
        <v>169</v>
      </c>
      <c r="AU331" s="25" t="s">
        <v>104</v>
      </c>
      <c r="AY331" s="25" t="s">
        <v>166</v>
      </c>
      <c r="BE331" s="217">
        <f>IF(N331="základní",J331,0)</f>
        <v>0</v>
      </c>
      <c r="BF331" s="217">
        <f>IF(N331="snížená",J331,0)</f>
        <v>0</v>
      </c>
      <c r="BG331" s="217">
        <f>IF(N331="zákl. přenesená",J331,0)</f>
        <v>0</v>
      </c>
      <c r="BH331" s="217">
        <f>IF(N331="sníž. přenesená",J331,0)</f>
        <v>0</v>
      </c>
      <c r="BI331" s="217">
        <f>IF(N331="nulová",J331,0)</f>
        <v>0</v>
      </c>
      <c r="BJ331" s="25" t="s">
        <v>25</v>
      </c>
      <c r="BK331" s="217">
        <f>ROUND(I331*H331,2)</f>
        <v>0</v>
      </c>
      <c r="BL331" s="25" t="s">
        <v>110</v>
      </c>
      <c r="BM331" s="25" t="s">
        <v>418</v>
      </c>
    </row>
    <row r="332" spans="2:65" s="1" customFormat="1" ht="40.5">
      <c r="B332" s="43"/>
      <c r="C332" s="65"/>
      <c r="D332" s="218" t="s">
        <v>175</v>
      </c>
      <c r="E332" s="65"/>
      <c r="F332" s="219" t="s">
        <v>419</v>
      </c>
      <c r="G332" s="65"/>
      <c r="H332" s="65"/>
      <c r="I332" s="174"/>
      <c r="J332" s="65"/>
      <c r="K332" s="65"/>
      <c r="L332" s="63"/>
      <c r="M332" s="220"/>
      <c r="N332" s="44"/>
      <c r="O332" s="44"/>
      <c r="P332" s="44"/>
      <c r="Q332" s="44"/>
      <c r="R332" s="44"/>
      <c r="S332" s="44"/>
      <c r="T332" s="80"/>
      <c r="AT332" s="25" t="s">
        <v>175</v>
      </c>
      <c r="AU332" s="25" t="s">
        <v>104</v>
      </c>
    </row>
    <row r="333" spans="2:65" s="1" customFormat="1" ht="135">
      <c r="B333" s="43"/>
      <c r="C333" s="65"/>
      <c r="D333" s="218" t="s">
        <v>177</v>
      </c>
      <c r="E333" s="65"/>
      <c r="F333" s="221" t="s">
        <v>420</v>
      </c>
      <c r="G333" s="65"/>
      <c r="H333" s="65"/>
      <c r="I333" s="174"/>
      <c r="J333" s="65"/>
      <c r="K333" s="65"/>
      <c r="L333" s="63"/>
      <c r="M333" s="220"/>
      <c r="N333" s="44"/>
      <c r="O333" s="44"/>
      <c r="P333" s="44"/>
      <c r="Q333" s="44"/>
      <c r="R333" s="44"/>
      <c r="S333" s="44"/>
      <c r="T333" s="80"/>
      <c r="AT333" s="25" t="s">
        <v>177</v>
      </c>
      <c r="AU333" s="25" t="s">
        <v>104</v>
      </c>
    </row>
    <row r="334" spans="2:65" s="12" customFormat="1" ht="13.5">
      <c r="B334" s="222"/>
      <c r="C334" s="223"/>
      <c r="D334" s="218" t="s">
        <v>179</v>
      </c>
      <c r="E334" s="224" t="s">
        <v>50</v>
      </c>
      <c r="F334" s="225" t="s">
        <v>421</v>
      </c>
      <c r="G334" s="223"/>
      <c r="H334" s="226" t="s">
        <v>50</v>
      </c>
      <c r="I334" s="227"/>
      <c r="J334" s="223"/>
      <c r="K334" s="223"/>
      <c r="L334" s="228"/>
      <c r="M334" s="229"/>
      <c r="N334" s="230"/>
      <c r="O334" s="230"/>
      <c r="P334" s="230"/>
      <c r="Q334" s="230"/>
      <c r="R334" s="230"/>
      <c r="S334" s="230"/>
      <c r="T334" s="231"/>
      <c r="AT334" s="232" t="s">
        <v>179</v>
      </c>
      <c r="AU334" s="232" t="s">
        <v>104</v>
      </c>
      <c r="AV334" s="12" t="s">
        <v>25</v>
      </c>
      <c r="AW334" s="12" t="s">
        <v>48</v>
      </c>
      <c r="AX334" s="12" t="s">
        <v>85</v>
      </c>
      <c r="AY334" s="232" t="s">
        <v>166</v>
      </c>
    </row>
    <row r="335" spans="2:65" s="13" customFormat="1" ht="13.5">
      <c r="B335" s="233"/>
      <c r="C335" s="234"/>
      <c r="D335" s="235" t="s">
        <v>179</v>
      </c>
      <c r="E335" s="236" t="s">
        <v>50</v>
      </c>
      <c r="F335" s="237" t="s">
        <v>422</v>
      </c>
      <c r="G335" s="234"/>
      <c r="H335" s="238">
        <v>364</v>
      </c>
      <c r="I335" s="239"/>
      <c r="J335" s="234"/>
      <c r="K335" s="234"/>
      <c r="L335" s="240"/>
      <c r="M335" s="241"/>
      <c r="N335" s="242"/>
      <c r="O335" s="242"/>
      <c r="P335" s="242"/>
      <c r="Q335" s="242"/>
      <c r="R335" s="242"/>
      <c r="S335" s="242"/>
      <c r="T335" s="243"/>
      <c r="AT335" s="244" t="s">
        <v>179</v>
      </c>
      <c r="AU335" s="244" t="s">
        <v>104</v>
      </c>
      <c r="AV335" s="13" t="s">
        <v>93</v>
      </c>
      <c r="AW335" s="13" t="s">
        <v>48</v>
      </c>
      <c r="AX335" s="13" t="s">
        <v>85</v>
      </c>
      <c r="AY335" s="244" t="s">
        <v>166</v>
      </c>
    </row>
    <row r="336" spans="2:65" s="1" customFormat="1" ht="22.5" customHeight="1">
      <c r="B336" s="43"/>
      <c r="C336" s="206" t="s">
        <v>423</v>
      </c>
      <c r="D336" s="206" t="s">
        <v>169</v>
      </c>
      <c r="E336" s="207" t="s">
        <v>424</v>
      </c>
      <c r="F336" s="208" t="s">
        <v>425</v>
      </c>
      <c r="G336" s="209" t="s">
        <v>172</v>
      </c>
      <c r="H336" s="210">
        <v>5.46</v>
      </c>
      <c r="I336" s="211"/>
      <c r="J336" s="212">
        <f>ROUND(I336*H336,2)</f>
        <v>0</v>
      </c>
      <c r="K336" s="208" t="s">
        <v>173</v>
      </c>
      <c r="L336" s="63"/>
      <c r="M336" s="213" t="s">
        <v>50</v>
      </c>
      <c r="N336" s="214" t="s">
        <v>56</v>
      </c>
      <c r="O336" s="44"/>
      <c r="P336" s="215">
        <f>O336*H336</f>
        <v>0</v>
      </c>
      <c r="Q336" s="215">
        <v>2.2563399999999998</v>
      </c>
      <c r="R336" s="215">
        <f>Q336*H336</f>
        <v>12.319616399999999</v>
      </c>
      <c r="S336" s="215">
        <v>0</v>
      </c>
      <c r="T336" s="216">
        <f>S336*H336</f>
        <v>0</v>
      </c>
      <c r="AR336" s="25" t="s">
        <v>110</v>
      </c>
      <c r="AT336" s="25" t="s">
        <v>169</v>
      </c>
      <c r="AU336" s="25" t="s">
        <v>104</v>
      </c>
      <c r="AY336" s="25" t="s">
        <v>166</v>
      </c>
      <c r="BE336" s="217">
        <f>IF(N336="základní",J336,0)</f>
        <v>0</v>
      </c>
      <c r="BF336" s="217">
        <f>IF(N336="snížená",J336,0)</f>
        <v>0</v>
      </c>
      <c r="BG336" s="217">
        <f>IF(N336="zákl. přenesená",J336,0)</f>
        <v>0</v>
      </c>
      <c r="BH336" s="217">
        <f>IF(N336="sníž. přenesená",J336,0)</f>
        <v>0</v>
      </c>
      <c r="BI336" s="217">
        <f>IF(N336="nulová",J336,0)</f>
        <v>0</v>
      </c>
      <c r="BJ336" s="25" t="s">
        <v>25</v>
      </c>
      <c r="BK336" s="217">
        <f>ROUND(I336*H336,2)</f>
        <v>0</v>
      </c>
      <c r="BL336" s="25" t="s">
        <v>110</v>
      </c>
      <c r="BM336" s="25" t="s">
        <v>426</v>
      </c>
    </row>
    <row r="337" spans="2:65" s="1" customFormat="1" ht="13.5">
      <c r="B337" s="43"/>
      <c r="C337" s="65"/>
      <c r="D337" s="218" t="s">
        <v>175</v>
      </c>
      <c r="E337" s="65"/>
      <c r="F337" s="219" t="s">
        <v>427</v>
      </c>
      <c r="G337" s="65"/>
      <c r="H337" s="65"/>
      <c r="I337" s="174"/>
      <c r="J337" s="65"/>
      <c r="K337" s="65"/>
      <c r="L337" s="63"/>
      <c r="M337" s="220"/>
      <c r="N337" s="44"/>
      <c r="O337" s="44"/>
      <c r="P337" s="44"/>
      <c r="Q337" s="44"/>
      <c r="R337" s="44"/>
      <c r="S337" s="44"/>
      <c r="T337" s="80"/>
      <c r="AT337" s="25" t="s">
        <v>175</v>
      </c>
      <c r="AU337" s="25" t="s">
        <v>104</v>
      </c>
    </row>
    <row r="338" spans="2:65" s="12" customFormat="1" ht="13.5">
      <c r="B338" s="222"/>
      <c r="C338" s="223"/>
      <c r="D338" s="218" t="s">
        <v>179</v>
      </c>
      <c r="E338" s="224" t="s">
        <v>50</v>
      </c>
      <c r="F338" s="225" t="s">
        <v>421</v>
      </c>
      <c r="G338" s="223"/>
      <c r="H338" s="226" t="s">
        <v>50</v>
      </c>
      <c r="I338" s="227"/>
      <c r="J338" s="223"/>
      <c r="K338" s="223"/>
      <c r="L338" s="228"/>
      <c r="M338" s="229"/>
      <c r="N338" s="230"/>
      <c r="O338" s="230"/>
      <c r="P338" s="230"/>
      <c r="Q338" s="230"/>
      <c r="R338" s="230"/>
      <c r="S338" s="230"/>
      <c r="T338" s="231"/>
      <c r="AT338" s="232" t="s">
        <v>179</v>
      </c>
      <c r="AU338" s="232" t="s">
        <v>104</v>
      </c>
      <c r="AV338" s="12" t="s">
        <v>25</v>
      </c>
      <c r="AW338" s="12" t="s">
        <v>48</v>
      </c>
      <c r="AX338" s="12" t="s">
        <v>85</v>
      </c>
      <c r="AY338" s="232" t="s">
        <v>166</v>
      </c>
    </row>
    <row r="339" spans="2:65" s="13" customFormat="1" ht="13.5">
      <c r="B339" s="233"/>
      <c r="C339" s="234"/>
      <c r="D339" s="235" t="s">
        <v>179</v>
      </c>
      <c r="E339" s="236" t="s">
        <v>50</v>
      </c>
      <c r="F339" s="237" t="s">
        <v>428</v>
      </c>
      <c r="G339" s="234"/>
      <c r="H339" s="238">
        <v>5.46</v>
      </c>
      <c r="I339" s="239"/>
      <c r="J339" s="234"/>
      <c r="K339" s="234"/>
      <c r="L339" s="240"/>
      <c r="M339" s="241"/>
      <c r="N339" s="242"/>
      <c r="O339" s="242"/>
      <c r="P339" s="242"/>
      <c r="Q339" s="242"/>
      <c r="R339" s="242"/>
      <c r="S339" s="242"/>
      <c r="T339" s="243"/>
      <c r="AT339" s="244" t="s">
        <v>179</v>
      </c>
      <c r="AU339" s="244" t="s">
        <v>104</v>
      </c>
      <c r="AV339" s="13" t="s">
        <v>93</v>
      </c>
      <c r="AW339" s="13" t="s">
        <v>48</v>
      </c>
      <c r="AX339" s="13" t="s">
        <v>85</v>
      </c>
      <c r="AY339" s="244" t="s">
        <v>166</v>
      </c>
    </row>
    <row r="340" spans="2:65" s="1" customFormat="1" ht="22.5" customHeight="1">
      <c r="B340" s="43"/>
      <c r="C340" s="206" t="s">
        <v>429</v>
      </c>
      <c r="D340" s="206" t="s">
        <v>169</v>
      </c>
      <c r="E340" s="207" t="s">
        <v>430</v>
      </c>
      <c r="F340" s="208" t="s">
        <v>431</v>
      </c>
      <c r="G340" s="209" t="s">
        <v>243</v>
      </c>
      <c r="H340" s="210">
        <v>50.878</v>
      </c>
      <c r="I340" s="211"/>
      <c r="J340" s="212">
        <f>ROUND(I340*H340,2)</f>
        <v>0</v>
      </c>
      <c r="K340" s="208" t="s">
        <v>173</v>
      </c>
      <c r="L340" s="63"/>
      <c r="M340" s="213" t="s">
        <v>50</v>
      </c>
      <c r="N340" s="214" t="s">
        <v>56</v>
      </c>
      <c r="O340" s="44"/>
      <c r="P340" s="215">
        <f>O340*H340</f>
        <v>0</v>
      </c>
      <c r="Q340" s="215">
        <v>0</v>
      </c>
      <c r="R340" s="215">
        <f>Q340*H340</f>
        <v>0</v>
      </c>
      <c r="S340" s="215">
        <v>0</v>
      </c>
      <c r="T340" s="216">
        <f>S340*H340</f>
        <v>0</v>
      </c>
      <c r="AR340" s="25" t="s">
        <v>110</v>
      </c>
      <c r="AT340" s="25" t="s">
        <v>169</v>
      </c>
      <c r="AU340" s="25" t="s">
        <v>104</v>
      </c>
      <c r="AY340" s="25" t="s">
        <v>166</v>
      </c>
      <c r="BE340" s="217">
        <f>IF(N340="základní",J340,0)</f>
        <v>0</v>
      </c>
      <c r="BF340" s="217">
        <f>IF(N340="snížená",J340,0)</f>
        <v>0</v>
      </c>
      <c r="BG340" s="217">
        <f>IF(N340="zákl. přenesená",J340,0)</f>
        <v>0</v>
      </c>
      <c r="BH340" s="217">
        <f>IF(N340="sníž. přenesená",J340,0)</f>
        <v>0</v>
      </c>
      <c r="BI340" s="217">
        <f>IF(N340="nulová",J340,0)</f>
        <v>0</v>
      </c>
      <c r="BJ340" s="25" t="s">
        <v>25</v>
      </c>
      <c r="BK340" s="217">
        <f>ROUND(I340*H340,2)</f>
        <v>0</v>
      </c>
      <c r="BL340" s="25" t="s">
        <v>110</v>
      </c>
      <c r="BM340" s="25" t="s">
        <v>432</v>
      </c>
    </row>
    <row r="341" spans="2:65" s="1" customFormat="1" ht="27">
      <c r="B341" s="43"/>
      <c r="C341" s="65"/>
      <c r="D341" s="218" t="s">
        <v>175</v>
      </c>
      <c r="E341" s="65"/>
      <c r="F341" s="219" t="s">
        <v>433</v>
      </c>
      <c r="G341" s="65"/>
      <c r="H341" s="65"/>
      <c r="I341" s="174"/>
      <c r="J341" s="65"/>
      <c r="K341" s="65"/>
      <c r="L341" s="63"/>
      <c r="M341" s="220"/>
      <c r="N341" s="44"/>
      <c r="O341" s="44"/>
      <c r="P341" s="44"/>
      <c r="Q341" s="44"/>
      <c r="R341" s="44"/>
      <c r="S341" s="44"/>
      <c r="T341" s="80"/>
      <c r="AT341" s="25" t="s">
        <v>175</v>
      </c>
      <c r="AU341" s="25" t="s">
        <v>104</v>
      </c>
    </row>
    <row r="342" spans="2:65" s="11" customFormat="1" ht="29.85" customHeight="1">
      <c r="B342" s="189"/>
      <c r="C342" s="190"/>
      <c r="D342" s="191" t="s">
        <v>84</v>
      </c>
      <c r="E342" s="269" t="s">
        <v>232</v>
      </c>
      <c r="F342" s="269" t="s">
        <v>434</v>
      </c>
      <c r="G342" s="190"/>
      <c r="H342" s="190"/>
      <c r="I342" s="193"/>
      <c r="J342" s="270">
        <f>BK342</f>
        <v>0</v>
      </c>
      <c r="K342" s="190"/>
      <c r="L342" s="195"/>
      <c r="M342" s="196"/>
      <c r="N342" s="197"/>
      <c r="O342" s="197"/>
      <c r="P342" s="198">
        <f>P343+P407</f>
        <v>0</v>
      </c>
      <c r="Q342" s="197"/>
      <c r="R342" s="198">
        <f>R343+R407</f>
        <v>46.578418199999994</v>
      </c>
      <c r="S342" s="197"/>
      <c r="T342" s="199">
        <f>T343+T407</f>
        <v>0</v>
      </c>
      <c r="AR342" s="200" t="s">
        <v>25</v>
      </c>
      <c r="AT342" s="201" t="s">
        <v>84</v>
      </c>
      <c r="AU342" s="201" t="s">
        <v>25</v>
      </c>
      <c r="AY342" s="200" t="s">
        <v>166</v>
      </c>
      <c r="BK342" s="202">
        <f>BK343+BK407</f>
        <v>0</v>
      </c>
    </row>
    <row r="343" spans="2:65" s="11" customFormat="1" ht="14.85" customHeight="1">
      <c r="B343" s="189"/>
      <c r="C343" s="190"/>
      <c r="D343" s="203" t="s">
        <v>84</v>
      </c>
      <c r="E343" s="204" t="s">
        <v>435</v>
      </c>
      <c r="F343" s="204" t="s">
        <v>436</v>
      </c>
      <c r="G343" s="190"/>
      <c r="H343" s="190"/>
      <c r="I343" s="193"/>
      <c r="J343" s="205">
        <f>BK343</f>
        <v>0</v>
      </c>
      <c r="K343" s="190"/>
      <c r="L343" s="195"/>
      <c r="M343" s="196"/>
      <c r="N343" s="197"/>
      <c r="O343" s="197"/>
      <c r="P343" s="198">
        <f>SUM(P344:P406)</f>
        <v>0</v>
      </c>
      <c r="Q343" s="197"/>
      <c r="R343" s="198">
        <f>SUM(R344:R406)</f>
        <v>11.6813</v>
      </c>
      <c r="S343" s="197"/>
      <c r="T343" s="199">
        <f>SUM(T344:T406)</f>
        <v>0</v>
      </c>
      <c r="AR343" s="200" t="s">
        <v>25</v>
      </c>
      <c r="AT343" s="201" t="s">
        <v>84</v>
      </c>
      <c r="AU343" s="201" t="s">
        <v>93</v>
      </c>
      <c r="AY343" s="200" t="s">
        <v>166</v>
      </c>
      <c r="BK343" s="202">
        <f>SUM(BK344:BK406)</f>
        <v>0</v>
      </c>
    </row>
    <row r="344" spans="2:65" s="1" customFormat="1" ht="22.5" customHeight="1">
      <c r="B344" s="43"/>
      <c r="C344" s="206" t="s">
        <v>437</v>
      </c>
      <c r="D344" s="206" t="s">
        <v>169</v>
      </c>
      <c r="E344" s="207" t="s">
        <v>438</v>
      </c>
      <c r="F344" s="208" t="s">
        <v>439</v>
      </c>
      <c r="G344" s="209" t="s">
        <v>440</v>
      </c>
      <c r="H344" s="210">
        <v>8</v>
      </c>
      <c r="I344" s="211"/>
      <c r="J344" s="212">
        <f>ROUND(I344*H344,2)</f>
        <v>0</v>
      </c>
      <c r="K344" s="208" t="s">
        <v>173</v>
      </c>
      <c r="L344" s="63"/>
      <c r="M344" s="213" t="s">
        <v>50</v>
      </c>
      <c r="N344" s="214" t="s">
        <v>56</v>
      </c>
      <c r="O344" s="44"/>
      <c r="P344" s="215">
        <f>O344*H344</f>
        <v>0</v>
      </c>
      <c r="Q344" s="215">
        <v>0.34089999999999998</v>
      </c>
      <c r="R344" s="215">
        <f>Q344*H344</f>
        <v>2.7271999999999998</v>
      </c>
      <c r="S344" s="215">
        <v>0</v>
      </c>
      <c r="T344" s="216">
        <f>S344*H344</f>
        <v>0</v>
      </c>
      <c r="AR344" s="25" t="s">
        <v>110</v>
      </c>
      <c r="AT344" s="25" t="s">
        <v>169</v>
      </c>
      <c r="AU344" s="25" t="s">
        <v>104</v>
      </c>
      <c r="AY344" s="25" t="s">
        <v>166</v>
      </c>
      <c r="BE344" s="217">
        <f>IF(N344="základní",J344,0)</f>
        <v>0</v>
      </c>
      <c r="BF344" s="217">
        <f>IF(N344="snížená",J344,0)</f>
        <v>0</v>
      </c>
      <c r="BG344" s="217">
        <f>IF(N344="zákl. přenesená",J344,0)</f>
        <v>0</v>
      </c>
      <c r="BH344" s="217">
        <f>IF(N344="sníž. přenesená",J344,0)</f>
        <v>0</v>
      </c>
      <c r="BI344" s="217">
        <f>IF(N344="nulová",J344,0)</f>
        <v>0</v>
      </c>
      <c r="BJ344" s="25" t="s">
        <v>25</v>
      </c>
      <c r="BK344" s="217">
        <f>ROUND(I344*H344,2)</f>
        <v>0</v>
      </c>
      <c r="BL344" s="25" t="s">
        <v>110</v>
      </c>
      <c r="BM344" s="25" t="s">
        <v>441</v>
      </c>
    </row>
    <row r="345" spans="2:65" s="1" customFormat="1" ht="13.5">
      <c r="B345" s="43"/>
      <c r="C345" s="65"/>
      <c r="D345" s="218" t="s">
        <v>175</v>
      </c>
      <c r="E345" s="65"/>
      <c r="F345" s="219" t="s">
        <v>439</v>
      </c>
      <c r="G345" s="65"/>
      <c r="H345" s="65"/>
      <c r="I345" s="174"/>
      <c r="J345" s="65"/>
      <c r="K345" s="65"/>
      <c r="L345" s="63"/>
      <c r="M345" s="220"/>
      <c r="N345" s="44"/>
      <c r="O345" s="44"/>
      <c r="P345" s="44"/>
      <c r="Q345" s="44"/>
      <c r="R345" s="44"/>
      <c r="S345" s="44"/>
      <c r="T345" s="80"/>
      <c r="AT345" s="25" t="s">
        <v>175</v>
      </c>
      <c r="AU345" s="25" t="s">
        <v>104</v>
      </c>
    </row>
    <row r="346" spans="2:65" s="1" customFormat="1" ht="108">
      <c r="B346" s="43"/>
      <c r="C346" s="65"/>
      <c r="D346" s="218" t="s">
        <v>177</v>
      </c>
      <c r="E346" s="65"/>
      <c r="F346" s="221" t="s">
        <v>442</v>
      </c>
      <c r="G346" s="65"/>
      <c r="H346" s="65"/>
      <c r="I346" s="174"/>
      <c r="J346" s="65"/>
      <c r="K346" s="65"/>
      <c r="L346" s="63"/>
      <c r="M346" s="220"/>
      <c r="N346" s="44"/>
      <c r="O346" s="44"/>
      <c r="P346" s="44"/>
      <c r="Q346" s="44"/>
      <c r="R346" s="44"/>
      <c r="S346" s="44"/>
      <c r="T346" s="80"/>
      <c r="AT346" s="25" t="s">
        <v>177</v>
      </c>
      <c r="AU346" s="25" t="s">
        <v>104</v>
      </c>
    </row>
    <row r="347" spans="2:65" s="12" customFormat="1" ht="13.5">
      <c r="B347" s="222"/>
      <c r="C347" s="223"/>
      <c r="D347" s="218" t="s">
        <v>179</v>
      </c>
      <c r="E347" s="224" t="s">
        <v>50</v>
      </c>
      <c r="F347" s="225" t="s">
        <v>443</v>
      </c>
      <c r="G347" s="223"/>
      <c r="H347" s="226" t="s">
        <v>50</v>
      </c>
      <c r="I347" s="227"/>
      <c r="J347" s="223"/>
      <c r="K347" s="223"/>
      <c r="L347" s="228"/>
      <c r="M347" s="229"/>
      <c r="N347" s="230"/>
      <c r="O347" s="230"/>
      <c r="P347" s="230"/>
      <c r="Q347" s="230"/>
      <c r="R347" s="230"/>
      <c r="S347" s="230"/>
      <c r="T347" s="231"/>
      <c r="AT347" s="232" t="s">
        <v>179</v>
      </c>
      <c r="AU347" s="232" t="s">
        <v>104</v>
      </c>
      <c r="AV347" s="12" t="s">
        <v>25</v>
      </c>
      <c r="AW347" s="12" t="s">
        <v>48</v>
      </c>
      <c r="AX347" s="12" t="s">
        <v>85</v>
      </c>
      <c r="AY347" s="232" t="s">
        <v>166</v>
      </c>
    </row>
    <row r="348" spans="2:65" s="13" customFormat="1" ht="13.5">
      <c r="B348" s="233"/>
      <c r="C348" s="234"/>
      <c r="D348" s="235" t="s">
        <v>179</v>
      </c>
      <c r="E348" s="236" t="s">
        <v>50</v>
      </c>
      <c r="F348" s="237" t="s">
        <v>232</v>
      </c>
      <c r="G348" s="234"/>
      <c r="H348" s="238">
        <v>8</v>
      </c>
      <c r="I348" s="239"/>
      <c r="J348" s="234"/>
      <c r="K348" s="234"/>
      <c r="L348" s="240"/>
      <c r="M348" s="241"/>
      <c r="N348" s="242"/>
      <c r="O348" s="242"/>
      <c r="P348" s="242"/>
      <c r="Q348" s="242"/>
      <c r="R348" s="242"/>
      <c r="S348" s="242"/>
      <c r="T348" s="243"/>
      <c r="AT348" s="244" t="s">
        <v>179</v>
      </c>
      <c r="AU348" s="244" t="s">
        <v>104</v>
      </c>
      <c r="AV348" s="13" t="s">
        <v>93</v>
      </c>
      <c r="AW348" s="13" t="s">
        <v>48</v>
      </c>
      <c r="AX348" s="13" t="s">
        <v>85</v>
      </c>
      <c r="AY348" s="244" t="s">
        <v>166</v>
      </c>
    </row>
    <row r="349" spans="2:65" s="1" customFormat="1" ht="22.5" customHeight="1">
      <c r="B349" s="43"/>
      <c r="C349" s="259" t="s">
        <v>444</v>
      </c>
      <c r="D349" s="259" t="s">
        <v>269</v>
      </c>
      <c r="E349" s="260" t="s">
        <v>445</v>
      </c>
      <c r="F349" s="261" t="s">
        <v>446</v>
      </c>
      <c r="G349" s="262" t="s">
        <v>440</v>
      </c>
      <c r="H349" s="263">
        <v>5</v>
      </c>
      <c r="I349" s="264"/>
      <c r="J349" s="265">
        <f>ROUND(I349*H349,2)</f>
        <v>0</v>
      </c>
      <c r="K349" s="261" t="s">
        <v>50</v>
      </c>
      <c r="L349" s="266"/>
      <c r="M349" s="267" t="s">
        <v>50</v>
      </c>
      <c r="N349" s="268" t="s">
        <v>56</v>
      </c>
      <c r="O349" s="44"/>
      <c r="P349" s="215">
        <f>O349*H349</f>
        <v>0</v>
      </c>
      <c r="Q349" s="215">
        <v>0.08</v>
      </c>
      <c r="R349" s="215">
        <f>Q349*H349</f>
        <v>0.4</v>
      </c>
      <c r="S349" s="215">
        <v>0</v>
      </c>
      <c r="T349" s="216">
        <f>S349*H349</f>
        <v>0</v>
      </c>
      <c r="AR349" s="25" t="s">
        <v>232</v>
      </c>
      <c r="AT349" s="25" t="s">
        <v>269</v>
      </c>
      <c r="AU349" s="25" t="s">
        <v>104</v>
      </c>
      <c r="AY349" s="25" t="s">
        <v>166</v>
      </c>
      <c r="BE349" s="217">
        <f>IF(N349="základní",J349,0)</f>
        <v>0</v>
      </c>
      <c r="BF349" s="217">
        <f>IF(N349="snížená",J349,0)</f>
        <v>0</v>
      </c>
      <c r="BG349" s="217">
        <f>IF(N349="zákl. přenesená",J349,0)</f>
        <v>0</v>
      </c>
      <c r="BH349" s="217">
        <f>IF(N349="sníž. přenesená",J349,0)</f>
        <v>0</v>
      </c>
      <c r="BI349" s="217">
        <f>IF(N349="nulová",J349,0)</f>
        <v>0</v>
      </c>
      <c r="BJ349" s="25" t="s">
        <v>25</v>
      </c>
      <c r="BK349" s="217">
        <f>ROUND(I349*H349,2)</f>
        <v>0</v>
      </c>
      <c r="BL349" s="25" t="s">
        <v>110</v>
      </c>
      <c r="BM349" s="25" t="s">
        <v>447</v>
      </c>
    </row>
    <row r="350" spans="2:65" s="1" customFormat="1" ht="27">
      <c r="B350" s="43"/>
      <c r="C350" s="65"/>
      <c r="D350" s="218" t="s">
        <v>175</v>
      </c>
      <c r="E350" s="65"/>
      <c r="F350" s="219" t="s">
        <v>448</v>
      </c>
      <c r="G350" s="65"/>
      <c r="H350" s="65"/>
      <c r="I350" s="174"/>
      <c r="J350" s="65"/>
      <c r="K350" s="65"/>
      <c r="L350" s="63"/>
      <c r="M350" s="220"/>
      <c r="N350" s="44"/>
      <c r="O350" s="44"/>
      <c r="P350" s="44"/>
      <c r="Q350" s="44"/>
      <c r="R350" s="44"/>
      <c r="S350" s="44"/>
      <c r="T350" s="80"/>
      <c r="AT350" s="25" t="s">
        <v>175</v>
      </c>
      <c r="AU350" s="25" t="s">
        <v>104</v>
      </c>
    </row>
    <row r="351" spans="2:65" s="12" customFormat="1" ht="13.5">
      <c r="B351" s="222"/>
      <c r="C351" s="223"/>
      <c r="D351" s="218" t="s">
        <v>179</v>
      </c>
      <c r="E351" s="224" t="s">
        <v>50</v>
      </c>
      <c r="F351" s="225" t="s">
        <v>449</v>
      </c>
      <c r="G351" s="223"/>
      <c r="H351" s="226" t="s">
        <v>50</v>
      </c>
      <c r="I351" s="227"/>
      <c r="J351" s="223"/>
      <c r="K351" s="223"/>
      <c r="L351" s="228"/>
      <c r="M351" s="229"/>
      <c r="N351" s="230"/>
      <c r="O351" s="230"/>
      <c r="P351" s="230"/>
      <c r="Q351" s="230"/>
      <c r="R351" s="230"/>
      <c r="S351" s="230"/>
      <c r="T351" s="231"/>
      <c r="AT351" s="232" t="s">
        <v>179</v>
      </c>
      <c r="AU351" s="232" t="s">
        <v>104</v>
      </c>
      <c r="AV351" s="12" t="s">
        <v>25</v>
      </c>
      <c r="AW351" s="12" t="s">
        <v>48</v>
      </c>
      <c r="AX351" s="12" t="s">
        <v>85</v>
      </c>
      <c r="AY351" s="232" t="s">
        <v>166</v>
      </c>
    </row>
    <row r="352" spans="2:65" s="13" customFormat="1" ht="13.5">
      <c r="B352" s="233"/>
      <c r="C352" s="234"/>
      <c r="D352" s="235" t="s">
        <v>179</v>
      </c>
      <c r="E352" s="236" t="s">
        <v>50</v>
      </c>
      <c r="F352" s="237" t="s">
        <v>119</v>
      </c>
      <c r="G352" s="234"/>
      <c r="H352" s="238">
        <v>5</v>
      </c>
      <c r="I352" s="239"/>
      <c r="J352" s="234"/>
      <c r="K352" s="234"/>
      <c r="L352" s="240"/>
      <c r="M352" s="241"/>
      <c r="N352" s="242"/>
      <c r="O352" s="242"/>
      <c r="P352" s="242"/>
      <c r="Q352" s="242"/>
      <c r="R352" s="242"/>
      <c r="S352" s="242"/>
      <c r="T352" s="243"/>
      <c r="AT352" s="244" t="s">
        <v>179</v>
      </c>
      <c r="AU352" s="244" t="s">
        <v>104</v>
      </c>
      <c r="AV352" s="13" t="s">
        <v>93</v>
      </c>
      <c r="AW352" s="13" t="s">
        <v>48</v>
      </c>
      <c r="AX352" s="13" t="s">
        <v>85</v>
      </c>
      <c r="AY352" s="244" t="s">
        <v>166</v>
      </c>
    </row>
    <row r="353" spans="2:65" s="1" customFormat="1" ht="22.5" customHeight="1">
      <c r="B353" s="43"/>
      <c r="C353" s="259" t="s">
        <v>450</v>
      </c>
      <c r="D353" s="259" t="s">
        <v>269</v>
      </c>
      <c r="E353" s="260" t="s">
        <v>451</v>
      </c>
      <c r="F353" s="261" t="s">
        <v>452</v>
      </c>
      <c r="G353" s="262" t="s">
        <v>440</v>
      </c>
      <c r="H353" s="263">
        <v>3</v>
      </c>
      <c r="I353" s="264"/>
      <c r="J353" s="265">
        <f>ROUND(I353*H353,2)</f>
        <v>0</v>
      </c>
      <c r="K353" s="261" t="s">
        <v>50</v>
      </c>
      <c r="L353" s="266"/>
      <c r="M353" s="267" t="s">
        <v>50</v>
      </c>
      <c r="N353" s="268" t="s">
        <v>56</v>
      </c>
      <c r="O353" s="44"/>
      <c r="P353" s="215">
        <f>O353*H353</f>
        <v>0</v>
      </c>
      <c r="Q353" s="215">
        <v>0.08</v>
      </c>
      <c r="R353" s="215">
        <f>Q353*H353</f>
        <v>0.24</v>
      </c>
      <c r="S353" s="215">
        <v>0</v>
      </c>
      <c r="T353" s="216">
        <f>S353*H353</f>
        <v>0</v>
      </c>
      <c r="AR353" s="25" t="s">
        <v>232</v>
      </c>
      <c r="AT353" s="25" t="s">
        <v>269</v>
      </c>
      <c r="AU353" s="25" t="s">
        <v>104</v>
      </c>
      <c r="AY353" s="25" t="s">
        <v>166</v>
      </c>
      <c r="BE353" s="217">
        <f>IF(N353="základní",J353,0)</f>
        <v>0</v>
      </c>
      <c r="BF353" s="217">
        <f>IF(N353="snížená",J353,0)</f>
        <v>0</v>
      </c>
      <c r="BG353" s="217">
        <f>IF(N353="zákl. přenesená",J353,0)</f>
        <v>0</v>
      </c>
      <c r="BH353" s="217">
        <f>IF(N353="sníž. přenesená",J353,0)</f>
        <v>0</v>
      </c>
      <c r="BI353" s="217">
        <f>IF(N353="nulová",J353,0)</f>
        <v>0</v>
      </c>
      <c r="BJ353" s="25" t="s">
        <v>25</v>
      </c>
      <c r="BK353" s="217">
        <f>ROUND(I353*H353,2)</f>
        <v>0</v>
      </c>
      <c r="BL353" s="25" t="s">
        <v>110</v>
      </c>
      <c r="BM353" s="25" t="s">
        <v>453</v>
      </c>
    </row>
    <row r="354" spans="2:65" s="1" customFormat="1" ht="13.5">
      <c r="B354" s="43"/>
      <c r="C354" s="65"/>
      <c r="D354" s="218" t="s">
        <v>175</v>
      </c>
      <c r="E354" s="65"/>
      <c r="F354" s="219" t="s">
        <v>454</v>
      </c>
      <c r="G354" s="65"/>
      <c r="H354" s="65"/>
      <c r="I354" s="174"/>
      <c r="J354" s="65"/>
      <c r="K354" s="65"/>
      <c r="L354" s="63"/>
      <c r="M354" s="220"/>
      <c r="N354" s="44"/>
      <c r="O354" s="44"/>
      <c r="P354" s="44"/>
      <c r="Q354" s="44"/>
      <c r="R354" s="44"/>
      <c r="S354" s="44"/>
      <c r="T354" s="80"/>
      <c r="AT354" s="25" t="s">
        <v>175</v>
      </c>
      <c r="AU354" s="25" t="s">
        <v>104</v>
      </c>
    </row>
    <row r="355" spans="2:65" s="12" customFormat="1" ht="13.5">
      <c r="B355" s="222"/>
      <c r="C355" s="223"/>
      <c r="D355" s="218" t="s">
        <v>179</v>
      </c>
      <c r="E355" s="224" t="s">
        <v>50</v>
      </c>
      <c r="F355" s="225" t="s">
        <v>449</v>
      </c>
      <c r="G355" s="223"/>
      <c r="H355" s="226" t="s">
        <v>50</v>
      </c>
      <c r="I355" s="227"/>
      <c r="J355" s="223"/>
      <c r="K355" s="223"/>
      <c r="L355" s="228"/>
      <c r="M355" s="229"/>
      <c r="N355" s="230"/>
      <c r="O355" s="230"/>
      <c r="P355" s="230"/>
      <c r="Q355" s="230"/>
      <c r="R355" s="230"/>
      <c r="S355" s="230"/>
      <c r="T355" s="231"/>
      <c r="AT355" s="232" t="s">
        <v>179</v>
      </c>
      <c r="AU355" s="232" t="s">
        <v>104</v>
      </c>
      <c r="AV355" s="12" t="s">
        <v>25</v>
      </c>
      <c r="AW355" s="12" t="s">
        <v>48</v>
      </c>
      <c r="AX355" s="12" t="s">
        <v>85</v>
      </c>
      <c r="AY355" s="232" t="s">
        <v>166</v>
      </c>
    </row>
    <row r="356" spans="2:65" s="13" customFormat="1" ht="13.5">
      <c r="B356" s="233"/>
      <c r="C356" s="234"/>
      <c r="D356" s="235" t="s">
        <v>179</v>
      </c>
      <c r="E356" s="236" t="s">
        <v>50</v>
      </c>
      <c r="F356" s="237" t="s">
        <v>104</v>
      </c>
      <c r="G356" s="234"/>
      <c r="H356" s="238">
        <v>3</v>
      </c>
      <c r="I356" s="239"/>
      <c r="J356" s="234"/>
      <c r="K356" s="234"/>
      <c r="L356" s="240"/>
      <c r="M356" s="241"/>
      <c r="N356" s="242"/>
      <c r="O356" s="242"/>
      <c r="P356" s="242"/>
      <c r="Q356" s="242"/>
      <c r="R356" s="242"/>
      <c r="S356" s="242"/>
      <c r="T356" s="243"/>
      <c r="AT356" s="244" t="s">
        <v>179</v>
      </c>
      <c r="AU356" s="244" t="s">
        <v>104</v>
      </c>
      <c r="AV356" s="13" t="s">
        <v>93</v>
      </c>
      <c r="AW356" s="13" t="s">
        <v>48</v>
      </c>
      <c r="AX356" s="13" t="s">
        <v>85</v>
      </c>
      <c r="AY356" s="244" t="s">
        <v>166</v>
      </c>
    </row>
    <row r="357" spans="2:65" s="1" customFormat="1" ht="22.5" customHeight="1">
      <c r="B357" s="43"/>
      <c r="C357" s="259" t="s">
        <v>455</v>
      </c>
      <c r="D357" s="259" t="s">
        <v>269</v>
      </c>
      <c r="E357" s="260" t="s">
        <v>456</v>
      </c>
      <c r="F357" s="261" t="s">
        <v>457</v>
      </c>
      <c r="G357" s="262" t="s">
        <v>440</v>
      </c>
      <c r="H357" s="263">
        <v>6</v>
      </c>
      <c r="I357" s="264"/>
      <c r="J357" s="265">
        <f>ROUND(I357*H357,2)</f>
        <v>0</v>
      </c>
      <c r="K357" s="261" t="s">
        <v>50</v>
      </c>
      <c r="L357" s="266"/>
      <c r="M357" s="267" t="s">
        <v>50</v>
      </c>
      <c r="N357" s="268" t="s">
        <v>56</v>
      </c>
      <c r="O357" s="44"/>
      <c r="P357" s="215">
        <f>O357*H357</f>
        <v>0</v>
      </c>
      <c r="Q357" s="215">
        <v>0.08</v>
      </c>
      <c r="R357" s="215">
        <f>Q357*H357</f>
        <v>0.48</v>
      </c>
      <c r="S357" s="215">
        <v>0</v>
      </c>
      <c r="T357" s="216">
        <f>S357*H357</f>
        <v>0</v>
      </c>
      <c r="AR357" s="25" t="s">
        <v>232</v>
      </c>
      <c r="AT357" s="25" t="s">
        <v>269</v>
      </c>
      <c r="AU357" s="25" t="s">
        <v>104</v>
      </c>
      <c r="AY357" s="25" t="s">
        <v>166</v>
      </c>
      <c r="BE357" s="217">
        <f>IF(N357="základní",J357,0)</f>
        <v>0</v>
      </c>
      <c r="BF357" s="217">
        <f>IF(N357="snížená",J357,0)</f>
        <v>0</v>
      </c>
      <c r="BG357" s="217">
        <f>IF(N357="zákl. přenesená",J357,0)</f>
        <v>0</v>
      </c>
      <c r="BH357" s="217">
        <f>IF(N357="sníž. přenesená",J357,0)</f>
        <v>0</v>
      </c>
      <c r="BI357" s="217">
        <f>IF(N357="nulová",J357,0)</f>
        <v>0</v>
      </c>
      <c r="BJ357" s="25" t="s">
        <v>25</v>
      </c>
      <c r="BK357" s="217">
        <f>ROUND(I357*H357,2)</f>
        <v>0</v>
      </c>
      <c r="BL357" s="25" t="s">
        <v>110</v>
      </c>
      <c r="BM357" s="25" t="s">
        <v>458</v>
      </c>
    </row>
    <row r="358" spans="2:65" s="1" customFormat="1" ht="13.5">
      <c r="B358" s="43"/>
      <c r="C358" s="65"/>
      <c r="D358" s="218" t="s">
        <v>175</v>
      </c>
      <c r="E358" s="65"/>
      <c r="F358" s="219" t="s">
        <v>459</v>
      </c>
      <c r="G358" s="65"/>
      <c r="H358" s="65"/>
      <c r="I358" s="174"/>
      <c r="J358" s="65"/>
      <c r="K358" s="65"/>
      <c r="L358" s="63"/>
      <c r="M358" s="220"/>
      <c r="N358" s="44"/>
      <c r="O358" s="44"/>
      <c r="P358" s="44"/>
      <c r="Q358" s="44"/>
      <c r="R358" s="44"/>
      <c r="S358" s="44"/>
      <c r="T358" s="80"/>
      <c r="AT358" s="25" t="s">
        <v>175</v>
      </c>
      <c r="AU358" s="25" t="s">
        <v>104</v>
      </c>
    </row>
    <row r="359" spans="2:65" s="12" customFormat="1" ht="13.5">
      <c r="B359" s="222"/>
      <c r="C359" s="223"/>
      <c r="D359" s="218" t="s">
        <v>179</v>
      </c>
      <c r="E359" s="224" t="s">
        <v>50</v>
      </c>
      <c r="F359" s="225" t="s">
        <v>449</v>
      </c>
      <c r="G359" s="223"/>
      <c r="H359" s="226" t="s">
        <v>50</v>
      </c>
      <c r="I359" s="227"/>
      <c r="J359" s="223"/>
      <c r="K359" s="223"/>
      <c r="L359" s="228"/>
      <c r="M359" s="229"/>
      <c r="N359" s="230"/>
      <c r="O359" s="230"/>
      <c r="P359" s="230"/>
      <c r="Q359" s="230"/>
      <c r="R359" s="230"/>
      <c r="S359" s="230"/>
      <c r="T359" s="231"/>
      <c r="AT359" s="232" t="s">
        <v>179</v>
      </c>
      <c r="AU359" s="232" t="s">
        <v>104</v>
      </c>
      <c r="AV359" s="12" t="s">
        <v>25</v>
      </c>
      <c r="AW359" s="12" t="s">
        <v>48</v>
      </c>
      <c r="AX359" s="12" t="s">
        <v>85</v>
      </c>
      <c r="AY359" s="232" t="s">
        <v>166</v>
      </c>
    </row>
    <row r="360" spans="2:65" s="13" customFormat="1" ht="13.5">
      <c r="B360" s="233"/>
      <c r="C360" s="234"/>
      <c r="D360" s="235" t="s">
        <v>179</v>
      </c>
      <c r="E360" s="236" t="s">
        <v>50</v>
      </c>
      <c r="F360" s="237" t="s">
        <v>211</v>
      </c>
      <c r="G360" s="234"/>
      <c r="H360" s="238">
        <v>6</v>
      </c>
      <c r="I360" s="239"/>
      <c r="J360" s="234"/>
      <c r="K360" s="234"/>
      <c r="L360" s="240"/>
      <c r="M360" s="241"/>
      <c r="N360" s="242"/>
      <c r="O360" s="242"/>
      <c r="P360" s="242"/>
      <c r="Q360" s="242"/>
      <c r="R360" s="242"/>
      <c r="S360" s="242"/>
      <c r="T360" s="243"/>
      <c r="AT360" s="244" t="s">
        <v>179</v>
      </c>
      <c r="AU360" s="244" t="s">
        <v>104</v>
      </c>
      <c r="AV360" s="13" t="s">
        <v>93</v>
      </c>
      <c r="AW360" s="13" t="s">
        <v>48</v>
      </c>
      <c r="AX360" s="13" t="s">
        <v>85</v>
      </c>
      <c r="AY360" s="244" t="s">
        <v>166</v>
      </c>
    </row>
    <row r="361" spans="2:65" s="1" customFormat="1" ht="22.5" customHeight="1">
      <c r="B361" s="43"/>
      <c r="C361" s="206" t="s">
        <v>460</v>
      </c>
      <c r="D361" s="206" t="s">
        <v>169</v>
      </c>
      <c r="E361" s="207" t="s">
        <v>461</v>
      </c>
      <c r="F361" s="208" t="s">
        <v>462</v>
      </c>
      <c r="G361" s="209" t="s">
        <v>440</v>
      </c>
      <c r="H361" s="210">
        <v>8</v>
      </c>
      <c r="I361" s="211"/>
      <c r="J361" s="212">
        <f>ROUND(I361*H361,2)</f>
        <v>0</v>
      </c>
      <c r="K361" s="208" t="s">
        <v>173</v>
      </c>
      <c r="L361" s="63"/>
      <c r="M361" s="213" t="s">
        <v>50</v>
      </c>
      <c r="N361" s="214" t="s">
        <v>56</v>
      </c>
      <c r="O361" s="44"/>
      <c r="P361" s="215">
        <f>O361*H361</f>
        <v>0</v>
      </c>
      <c r="Q361" s="215">
        <v>9.3600000000000003E-3</v>
      </c>
      <c r="R361" s="215">
        <f>Q361*H361</f>
        <v>7.4880000000000002E-2</v>
      </c>
      <c r="S361" s="215">
        <v>0</v>
      </c>
      <c r="T361" s="216">
        <f>S361*H361</f>
        <v>0</v>
      </c>
      <c r="AR361" s="25" t="s">
        <v>110</v>
      </c>
      <c r="AT361" s="25" t="s">
        <v>169</v>
      </c>
      <c r="AU361" s="25" t="s">
        <v>104</v>
      </c>
      <c r="AY361" s="25" t="s">
        <v>166</v>
      </c>
      <c r="BE361" s="217">
        <f>IF(N361="základní",J361,0)</f>
        <v>0</v>
      </c>
      <c r="BF361" s="217">
        <f>IF(N361="snížená",J361,0)</f>
        <v>0</v>
      </c>
      <c r="BG361" s="217">
        <f>IF(N361="zákl. přenesená",J361,0)</f>
        <v>0</v>
      </c>
      <c r="BH361" s="217">
        <f>IF(N361="sníž. přenesená",J361,0)</f>
        <v>0</v>
      </c>
      <c r="BI361" s="217">
        <f>IF(N361="nulová",J361,0)</f>
        <v>0</v>
      </c>
      <c r="BJ361" s="25" t="s">
        <v>25</v>
      </c>
      <c r="BK361" s="217">
        <f>ROUND(I361*H361,2)</f>
        <v>0</v>
      </c>
      <c r="BL361" s="25" t="s">
        <v>110</v>
      </c>
      <c r="BM361" s="25" t="s">
        <v>463</v>
      </c>
    </row>
    <row r="362" spans="2:65" s="1" customFormat="1" ht="13.5">
      <c r="B362" s="43"/>
      <c r="C362" s="65"/>
      <c r="D362" s="218" t="s">
        <v>175</v>
      </c>
      <c r="E362" s="65"/>
      <c r="F362" s="219" t="s">
        <v>464</v>
      </c>
      <c r="G362" s="65"/>
      <c r="H362" s="65"/>
      <c r="I362" s="174"/>
      <c r="J362" s="65"/>
      <c r="K362" s="65"/>
      <c r="L362" s="63"/>
      <c r="M362" s="220"/>
      <c r="N362" s="44"/>
      <c r="O362" s="44"/>
      <c r="P362" s="44"/>
      <c r="Q362" s="44"/>
      <c r="R362" s="44"/>
      <c r="S362" s="44"/>
      <c r="T362" s="80"/>
      <c r="AT362" s="25" t="s">
        <v>175</v>
      </c>
      <c r="AU362" s="25" t="s">
        <v>104</v>
      </c>
    </row>
    <row r="363" spans="2:65" s="1" customFormat="1" ht="40.5">
      <c r="B363" s="43"/>
      <c r="C363" s="65"/>
      <c r="D363" s="218" t="s">
        <v>177</v>
      </c>
      <c r="E363" s="65"/>
      <c r="F363" s="221" t="s">
        <v>465</v>
      </c>
      <c r="G363" s="65"/>
      <c r="H363" s="65"/>
      <c r="I363" s="174"/>
      <c r="J363" s="65"/>
      <c r="K363" s="65"/>
      <c r="L363" s="63"/>
      <c r="M363" s="220"/>
      <c r="N363" s="44"/>
      <c r="O363" s="44"/>
      <c r="P363" s="44"/>
      <c r="Q363" s="44"/>
      <c r="R363" s="44"/>
      <c r="S363" s="44"/>
      <c r="T363" s="80"/>
      <c r="AT363" s="25" t="s">
        <v>177</v>
      </c>
      <c r="AU363" s="25" t="s">
        <v>104</v>
      </c>
    </row>
    <row r="364" spans="2:65" s="12" customFormat="1" ht="13.5">
      <c r="B364" s="222"/>
      <c r="C364" s="223"/>
      <c r="D364" s="218" t="s">
        <v>179</v>
      </c>
      <c r="E364" s="224" t="s">
        <v>50</v>
      </c>
      <c r="F364" s="225" t="s">
        <v>449</v>
      </c>
      <c r="G364" s="223"/>
      <c r="H364" s="226" t="s">
        <v>50</v>
      </c>
      <c r="I364" s="227"/>
      <c r="J364" s="223"/>
      <c r="K364" s="223"/>
      <c r="L364" s="228"/>
      <c r="M364" s="229"/>
      <c r="N364" s="230"/>
      <c r="O364" s="230"/>
      <c r="P364" s="230"/>
      <c r="Q364" s="230"/>
      <c r="R364" s="230"/>
      <c r="S364" s="230"/>
      <c r="T364" s="231"/>
      <c r="AT364" s="232" t="s">
        <v>179</v>
      </c>
      <c r="AU364" s="232" t="s">
        <v>104</v>
      </c>
      <c r="AV364" s="12" t="s">
        <v>25</v>
      </c>
      <c r="AW364" s="12" t="s">
        <v>48</v>
      </c>
      <c r="AX364" s="12" t="s">
        <v>85</v>
      </c>
      <c r="AY364" s="232" t="s">
        <v>166</v>
      </c>
    </row>
    <row r="365" spans="2:65" s="13" customFormat="1" ht="13.5">
      <c r="B365" s="233"/>
      <c r="C365" s="234"/>
      <c r="D365" s="235" t="s">
        <v>179</v>
      </c>
      <c r="E365" s="236" t="s">
        <v>50</v>
      </c>
      <c r="F365" s="237" t="s">
        <v>232</v>
      </c>
      <c r="G365" s="234"/>
      <c r="H365" s="238">
        <v>8</v>
      </c>
      <c r="I365" s="239"/>
      <c r="J365" s="234"/>
      <c r="K365" s="234"/>
      <c r="L365" s="240"/>
      <c r="M365" s="241"/>
      <c r="N365" s="242"/>
      <c r="O365" s="242"/>
      <c r="P365" s="242"/>
      <c r="Q365" s="242"/>
      <c r="R365" s="242"/>
      <c r="S365" s="242"/>
      <c r="T365" s="243"/>
      <c r="AT365" s="244" t="s">
        <v>179</v>
      </c>
      <c r="AU365" s="244" t="s">
        <v>104</v>
      </c>
      <c r="AV365" s="13" t="s">
        <v>93</v>
      </c>
      <c r="AW365" s="13" t="s">
        <v>48</v>
      </c>
      <c r="AX365" s="13" t="s">
        <v>85</v>
      </c>
      <c r="AY365" s="244" t="s">
        <v>166</v>
      </c>
    </row>
    <row r="366" spans="2:65" s="1" customFormat="1" ht="22.5" customHeight="1">
      <c r="B366" s="43"/>
      <c r="C366" s="259" t="s">
        <v>466</v>
      </c>
      <c r="D366" s="259" t="s">
        <v>269</v>
      </c>
      <c r="E366" s="260" t="s">
        <v>467</v>
      </c>
      <c r="F366" s="261" t="s">
        <v>468</v>
      </c>
      <c r="G366" s="262" t="s">
        <v>440</v>
      </c>
      <c r="H366" s="263">
        <v>8</v>
      </c>
      <c r="I366" s="264"/>
      <c r="J366" s="265">
        <f>ROUND(I366*H366,2)</f>
        <v>0</v>
      </c>
      <c r="K366" s="261" t="s">
        <v>173</v>
      </c>
      <c r="L366" s="266"/>
      <c r="M366" s="267" t="s">
        <v>50</v>
      </c>
      <c r="N366" s="268" t="s">
        <v>56</v>
      </c>
      <c r="O366" s="44"/>
      <c r="P366" s="215">
        <f>O366*H366</f>
        <v>0</v>
      </c>
      <c r="Q366" s="215">
        <v>6.0000000000000001E-3</v>
      </c>
      <c r="R366" s="215">
        <f>Q366*H366</f>
        <v>4.8000000000000001E-2</v>
      </c>
      <c r="S366" s="215">
        <v>0</v>
      </c>
      <c r="T366" s="216">
        <f>S366*H366</f>
        <v>0</v>
      </c>
      <c r="AR366" s="25" t="s">
        <v>232</v>
      </c>
      <c r="AT366" s="25" t="s">
        <v>269</v>
      </c>
      <c r="AU366" s="25" t="s">
        <v>104</v>
      </c>
      <c r="AY366" s="25" t="s">
        <v>166</v>
      </c>
      <c r="BE366" s="217">
        <f>IF(N366="základní",J366,0)</f>
        <v>0</v>
      </c>
      <c r="BF366" s="217">
        <f>IF(N366="snížená",J366,0)</f>
        <v>0</v>
      </c>
      <c r="BG366" s="217">
        <f>IF(N366="zákl. přenesená",J366,0)</f>
        <v>0</v>
      </c>
      <c r="BH366" s="217">
        <f>IF(N366="sníž. přenesená",J366,0)</f>
        <v>0</v>
      </c>
      <c r="BI366" s="217">
        <f>IF(N366="nulová",J366,0)</f>
        <v>0</v>
      </c>
      <c r="BJ366" s="25" t="s">
        <v>25</v>
      </c>
      <c r="BK366" s="217">
        <f>ROUND(I366*H366,2)</f>
        <v>0</v>
      </c>
      <c r="BL366" s="25" t="s">
        <v>110</v>
      </c>
      <c r="BM366" s="25" t="s">
        <v>469</v>
      </c>
    </row>
    <row r="367" spans="2:65" s="1" customFormat="1" ht="13.5">
      <c r="B367" s="43"/>
      <c r="C367" s="65"/>
      <c r="D367" s="218" t="s">
        <v>175</v>
      </c>
      <c r="E367" s="65"/>
      <c r="F367" s="219" t="s">
        <v>470</v>
      </c>
      <c r="G367" s="65"/>
      <c r="H367" s="65"/>
      <c r="I367" s="174"/>
      <c r="J367" s="65"/>
      <c r="K367" s="65"/>
      <c r="L367" s="63"/>
      <c r="M367" s="220"/>
      <c r="N367" s="44"/>
      <c r="O367" s="44"/>
      <c r="P367" s="44"/>
      <c r="Q367" s="44"/>
      <c r="R367" s="44"/>
      <c r="S367" s="44"/>
      <c r="T367" s="80"/>
      <c r="AT367" s="25" t="s">
        <v>175</v>
      </c>
      <c r="AU367" s="25" t="s">
        <v>104</v>
      </c>
    </row>
    <row r="368" spans="2:65" s="12" customFormat="1" ht="13.5">
      <c r="B368" s="222"/>
      <c r="C368" s="223"/>
      <c r="D368" s="218" t="s">
        <v>179</v>
      </c>
      <c r="E368" s="224" t="s">
        <v>50</v>
      </c>
      <c r="F368" s="225" t="s">
        <v>449</v>
      </c>
      <c r="G368" s="223"/>
      <c r="H368" s="226" t="s">
        <v>50</v>
      </c>
      <c r="I368" s="227"/>
      <c r="J368" s="223"/>
      <c r="K368" s="223"/>
      <c r="L368" s="228"/>
      <c r="M368" s="229"/>
      <c r="N368" s="230"/>
      <c r="O368" s="230"/>
      <c r="P368" s="230"/>
      <c r="Q368" s="230"/>
      <c r="R368" s="230"/>
      <c r="S368" s="230"/>
      <c r="T368" s="231"/>
      <c r="AT368" s="232" t="s">
        <v>179</v>
      </c>
      <c r="AU368" s="232" t="s">
        <v>104</v>
      </c>
      <c r="AV368" s="12" t="s">
        <v>25</v>
      </c>
      <c r="AW368" s="12" t="s">
        <v>48</v>
      </c>
      <c r="AX368" s="12" t="s">
        <v>85</v>
      </c>
      <c r="AY368" s="232" t="s">
        <v>166</v>
      </c>
    </row>
    <row r="369" spans="2:65" s="13" customFormat="1" ht="13.5">
      <c r="B369" s="233"/>
      <c r="C369" s="234"/>
      <c r="D369" s="235" t="s">
        <v>179</v>
      </c>
      <c r="E369" s="236" t="s">
        <v>50</v>
      </c>
      <c r="F369" s="237" t="s">
        <v>232</v>
      </c>
      <c r="G369" s="234"/>
      <c r="H369" s="238">
        <v>8</v>
      </c>
      <c r="I369" s="239"/>
      <c r="J369" s="234"/>
      <c r="K369" s="234"/>
      <c r="L369" s="240"/>
      <c r="M369" s="241"/>
      <c r="N369" s="242"/>
      <c r="O369" s="242"/>
      <c r="P369" s="242"/>
      <c r="Q369" s="242"/>
      <c r="R369" s="242"/>
      <c r="S369" s="242"/>
      <c r="T369" s="243"/>
      <c r="AT369" s="244" t="s">
        <v>179</v>
      </c>
      <c r="AU369" s="244" t="s">
        <v>104</v>
      </c>
      <c r="AV369" s="13" t="s">
        <v>93</v>
      </c>
      <c r="AW369" s="13" t="s">
        <v>48</v>
      </c>
      <c r="AX369" s="13" t="s">
        <v>85</v>
      </c>
      <c r="AY369" s="244" t="s">
        <v>166</v>
      </c>
    </row>
    <row r="370" spans="2:65" s="1" customFormat="1" ht="22.5" customHeight="1">
      <c r="B370" s="43"/>
      <c r="C370" s="259" t="s">
        <v>471</v>
      </c>
      <c r="D370" s="259" t="s">
        <v>269</v>
      </c>
      <c r="E370" s="260" t="s">
        <v>472</v>
      </c>
      <c r="F370" s="261" t="s">
        <v>473</v>
      </c>
      <c r="G370" s="262" t="s">
        <v>440</v>
      </c>
      <c r="H370" s="263">
        <v>8</v>
      </c>
      <c r="I370" s="264"/>
      <c r="J370" s="265">
        <f>ROUND(I370*H370,2)</f>
        <v>0</v>
      </c>
      <c r="K370" s="261" t="s">
        <v>173</v>
      </c>
      <c r="L370" s="266"/>
      <c r="M370" s="267" t="s">
        <v>50</v>
      </c>
      <c r="N370" s="268" t="s">
        <v>56</v>
      </c>
      <c r="O370" s="44"/>
      <c r="P370" s="215">
        <f>O370*H370</f>
        <v>0</v>
      </c>
      <c r="Q370" s="215">
        <v>0.06</v>
      </c>
      <c r="R370" s="215">
        <f>Q370*H370</f>
        <v>0.48</v>
      </c>
      <c r="S370" s="215">
        <v>0</v>
      </c>
      <c r="T370" s="216">
        <f>S370*H370</f>
        <v>0</v>
      </c>
      <c r="AR370" s="25" t="s">
        <v>232</v>
      </c>
      <c r="AT370" s="25" t="s">
        <v>269</v>
      </c>
      <c r="AU370" s="25" t="s">
        <v>104</v>
      </c>
      <c r="AY370" s="25" t="s">
        <v>166</v>
      </c>
      <c r="BE370" s="217">
        <f>IF(N370="základní",J370,0)</f>
        <v>0</v>
      </c>
      <c r="BF370" s="217">
        <f>IF(N370="snížená",J370,0)</f>
        <v>0</v>
      </c>
      <c r="BG370" s="217">
        <f>IF(N370="zákl. přenesená",J370,0)</f>
        <v>0</v>
      </c>
      <c r="BH370" s="217">
        <f>IF(N370="sníž. přenesená",J370,0)</f>
        <v>0</v>
      </c>
      <c r="BI370" s="217">
        <f>IF(N370="nulová",J370,0)</f>
        <v>0</v>
      </c>
      <c r="BJ370" s="25" t="s">
        <v>25</v>
      </c>
      <c r="BK370" s="217">
        <f>ROUND(I370*H370,2)</f>
        <v>0</v>
      </c>
      <c r="BL370" s="25" t="s">
        <v>110</v>
      </c>
      <c r="BM370" s="25" t="s">
        <v>474</v>
      </c>
    </row>
    <row r="371" spans="2:65" s="1" customFormat="1" ht="13.5">
      <c r="B371" s="43"/>
      <c r="C371" s="65"/>
      <c r="D371" s="218" t="s">
        <v>175</v>
      </c>
      <c r="E371" s="65"/>
      <c r="F371" s="219" t="s">
        <v>475</v>
      </c>
      <c r="G371" s="65"/>
      <c r="H371" s="65"/>
      <c r="I371" s="174"/>
      <c r="J371" s="65"/>
      <c r="K371" s="65"/>
      <c r="L371" s="63"/>
      <c r="M371" s="220"/>
      <c r="N371" s="44"/>
      <c r="O371" s="44"/>
      <c r="P371" s="44"/>
      <c r="Q371" s="44"/>
      <c r="R371" s="44"/>
      <c r="S371" s="44"/>
      <c r="T371" s="80"/>
      <c r="AT371" s="25" t="s">
        <v>175</v>
      </c>
      <c r="AU371" s="25" t="s">
        <v>104</v>
      </c>
    </row>
    <row r="372" spans="2:65" s="12" customFormat="1" ht="13.5">
      <c r="B372" s="222"/>
      <c r="C372" s="223"/>
      <c r="D372" s="218" t="s">
        <v>179</v>
      </c>
      <c r="E372" s="224" t="s">
        <v>50</v>
      </c>
      <c r="F372" s="225" t="s">
        <v>449</v>
      </c>
      <c r="G372" s="223"/>
      <c r="H372" s="226" t="s">
        <v>50</v>
      </c>
      <c r="I372" s="227"/>
      <c r="J372" s="223"/>
      <c r="K372" s="223"/>
      <c r="L372" s="228"/>
      <c r="M372" s="229"/>
      <c r="N372" s="230"/>
      <c r="O372" s="230"/>
      <c r="P372" s="230"/>
      <c r="Q372" s="230"/>
      <c r="R372" s="230"/>
      <c r="S372" s="230"/>
      <c r="T372" s="231"/>
      <c r="AT372" s="232" t="s">
        <v>179</v>
      </c>
      <c r="AU372" s="232" t="s">
        <v>104</v>
      </c>
      <c r="AV372" s="12" t="s">
        <v>25</v>
      </c>
      <c r="AW372" s="12" t="s">
        <v>48</v>
      </c>
      <c r="AX372" s="12" t="s">
        <v>85</v>
      </c>
      <c r="AY372" s="232" t="s">
        <v>166</v>
      </c>
    </row>
    <row r="373" spans="2:65" s="13" customFormat="1" ht="13.5">
      <c r="B373" s="233"/>
      <c r="C373" s="234"/>
      <c r="D373" s="235" t="s">
        <v>179</v>
      </c>
      <c r="E373" s="236" t="s">
        <v>50</v>
      </c>
      <c r="F373" s="237" t="s">
        <v>232</v>
      </c>
      <c r="G373" s="234"/>
      <c r="H373" s="238">
        <v>8</v>
      </c>
      <c r="I373" s="239"/>
      <c r="J373" s="234"/>
      <c r="K373" s="234"/>
      <c r="L373" s="240"/>
      <c r="M373" s="241"/>
      <c r="N373" s="242"/>
      <c r="O373" s="242"/>
      <c r="P373" s="242"/>
      <c r="Q373" s="242"/>
      <c r="R373" s="242"/>
      <c r="S373" s="242"/>
      <c r="T373" s="243"/>
      <c r="AT373" s="244" t="s">
        <v>179</v>
      </c>
      <c r="AU373" s="244" t="s">
        <v>104</v>
      </c>
      <c r="AV373" s="13" t="s">
        <v>93</v>
      </c>
      <c r="AW373" s="13" t="s">
        <v>48</v>
      </c>
      <c r="AX373" s="13" t="s">
        <v>85</v>
      </c>
      <c r="AY373" s="244" t="s">
        <v>166</v>
      </c>
    </row>
    <row r="374" spans="2:65" s="1" customFormat="1" ht="22.5" customHeight="1">
      <c r="B374" s="43"/>
      <c r="C374" s="259" t="s">
        <v>476</v>
      </c>
      <c r="D374" s="259" t="s">
        <v>269</v>
      </c>
      <c r="E374" s="260" t="s">
        <v>477</v>
      </c>
      <c r="F374" s="261" t="s">
        <v>478</v>
      </c>
      <c r="G374" s="262" t="s">
        <v>440</v>
      </c>
      <c r="H374" s="263">
        <v>8</v>
      </c>
      <c r="I374" s="264"/>
      <c r="J374" s="265">
        <f>ROUND(I374*H374,2)</f>
        <v>0</v>
      </c>
      <c r="K374" s="261" t="s">
        <v>50</v>
      </c>
      <c r="L374" s="266"/>
      <c r="M374" s="267" t="s">
        <v>50</v>
      </c>
      <c r="N374" s="268" t="s">
        <v>56</v>
      </c>
      <c r="O374" s="44"/>
      <c r="P374" s="215">
        <f>O374*H374</f>
        <v>0</v>
      </c>
      <c r="Q374" s="215">
        <v>0.05</v>
      </c>
      <c r="R374" s="215">
        <f>Q374*H374</f>
        <v>0.4</v>
      </c>
      <c r="S374" s="215">
        <v>0</v>
      </c>
      <c r="T374" s="216">
        <f>S374*H374</f>
        <v>0</v>
      </c>
      <c r="AR374" s="25" t="s">
        <v>232</v>
      </c>
      <c r="AT374" s="25" t="s">
        <v>269</v>
      </c>
      <c r="AU374" s="25" t="s">
        <v>104</v>
      </c>
      <c r="AY374" s="25" t="s">
        <v>166</v>
      </c>
      <c r="BE374" s="217">
        <f>IF(N374="základní",J374,0)</f>
        <v>0</v>
      </c>
      <c r="BF374" s="217">
        <f>IF(N374="snížená",J374,0)</f>
        <v>0</v>
      </c>
      <c r="BG374" s="217">
        <f>IF(N374="zákl. přenesená",J374,0)</f>
        <v>0</v>
      </c>
      <c r="BH374" s="217">
        <f>IF(N374="sníž. přenesená",J374,0)</f>
        <v>0</v>
      </c>
      <c r="BI374" s="217">
        <f>IF(N374="nulová",J374,0)</f>
        <v>0</v>
      </c>
      <c r="BJ374" s="25" t="s">
        <v>25</v>
      </c>
      <c r="BK374" s="217">
        <f>ROUND(I374*H374,2)</f>
        <v>0</v>
      </c>
      <c r="BL374" s="25" t="s">
        <v>110</v>
      </c>
      <c r="BM374" s="25" t="s">
        <v>479</v>
      </c>
    </row>
    <row r="375" spans="2:65" s="1" customFormat="1" ht="13.5">
      <c r="B375" s="43"/>
      <c r="C375" s="65"/>
      <c r="D375" s="218" t="s">
        <v>175</v>
      </c>
      <c r="E375" s="65"/>
      <c r="F375" s="219" t="s">
        <v>478</v>
      </c>
      <c r="G375" s="65"/>
      <c r="H375" s="65"/>
      <c r="I375" s="174"/>
      <c r="J375" s="65"/>
      <c r="K375" s="65"/>
      <c r="L375" s="63"/>
      <c r="M375" s="220"/>
      <c r="N375" s="44"/>
      <c r="O375" s="44"/>
      <c r="P375" s="44"/>
      <c r="Q375" s="44"/>
      <c r="R375" s="44"/>
      <c r="S375" s="44"/>
      <c r="T375" s="80"/>
      <c r="AT375" s="25" t="s">
        <v>175</v>
      </c>
      <c r="AU375" s="25" t="s">
        <v>104</v>
      </c>
    </row>
    <row r="376" spans="2:65" s="12" customFormat="1" ht="13.5">
      <c r="B376" s="222"/>
      <c r="C376" s="223"/>
      <c r="D376" s="218" t="s">
        <v>179</v>
      </c>
      <c r="E376" s="224" t="s">
        <v>50</v>
      </c>
      <c r="F376" s="225" t="s">
        <v>449</v>
      </c>
      <c r="G376" s="223"/>
      <c r="H376" s="226" t="s">
        <v>50</v>
      </c>
      <c r="I376" s="227"/>
      <c r="J376" s="223"/>
      <c r="K376" s="223"/>
      <c r="L376" s="228"/>
      <c r="M376" s="229"/>
      <c r="N376" s="230"/>
      <c r="O376" s="230"/>
      <c r="P376" s="230"/>
      <c r="Q376" s="230"/>
      <c r="R376" s="230"/>
      <c r="S376" s="230"/>
      <c r="T376" s="231"/>
      <c r="AT376" s="232" t="s">
        <v>179</v>
      </c>
      <c r="AU376" s="232" t="s">
        <v>104</v>
      </c>
      <c r="AV376" s="12" t="s">
        <v>25</v>
      </c>
      <c r="AW376" s="12" t="s">
        <v>48</v>
      </c>
      <c r="AX376" s="12" t="s">
        <v>85</v>
      </c>
      <c r="AY376" s="232" t="s">
        <v>166</v>
      </c>
    </row>
    <row r="377" spans="2:65" s="13" customFormat="1" ht="13.5">
      <c r="B377" s="233"/>
      <c r="C377" s="234"/>
      <c r="D377" s="235" t="s">
        <v>179</v>
      </c>
      <c r="E377" s="236" t="s">
        <v>50</v>
      </c>
      <c r="F377" s="237" t="s">
        <v>232</v>
      </c>
      <c r="G377" s="234"/>
      <c r="H377" s="238">
        <v>8</v>
      </c>
      <c r="I377" s="239"/>
      <c r="J377" s="234"/>
      <c r="K377" s="234"/>
      <c r="L377" s="240"/>
      <c r="M377" s="241"/>
      <c r="N377" s="242"/>
      <c r="O377" s="242"/>
      <c r="P377" s="242"/>
      <c r="Q377" s="242"/>
      <c r="R377" s="242"/>
      <c r="S377" s="242"/>
      <c r="T377" s="243"/>
      <c r="AT377" s="244" t="s">
        <v>179</v>
      </c>
      <c r="AU377" s="244" t="s">
        <v>104</v>
      </c>
      <c r="AV377" s="13" t="s">
        <v>93</v>
      </c>
      <c r="AW377" s="13" t="s">
        <v>48</v>
      </c>
      <c r="AX377" s="13" t="s">
        <v>85</v>
      </c>
      <c r="AY377" s="244" t="s">
        <v>166</v>
      </c>
    </row>
    <row r="378" spans="2:65" s="1" customFormat="1" ht="22.5" customHeight="1">
      <c r="B378" s="43"/>
      <c r="C378" s="206" t="s">
        <v>480</v>
      </c>
      <c r="D378" s="206" t="s">
        <v>169</v>
      </c>
      <c r="E378" s="207" t="s">
        <v>481</v>
      </c>
      <c r="F378" s="208" t="s">
        <v>482</v>
      </c>
      <c r="G378" s="209" t="s">
        <v>440</v>
      </c>
      <c r="H378" s="210">
        <v>6</v>
      </c>
      <c r="I378" s="211"/>
      <c r="J378" s="212">
        <f>ROUND(I378*H378,2)</f>
        <v>0</v>
      </c>
      <c r="K378" s="208" t="s">
        <v>173</v>
      </c>
      <c r="L378" s="63"/>
      <c r="M378" s="213" t="s">
        <v>50</v>
      </c>
      <c r="N378" s="214" t="s">
        <v>56</v>
      </c>
      <c r="O378" s="44"/>
      <c r="P378" s="215">
        <f>O378*H378</f>
        <v>0</v>
      </c>
      <c r="Q378" s="215">
        <v>0.42080000000000001</v>
      </c>
      <c r="R378" s="215">
        <f>Q378*H378</f>
        <v>2.5247999999999999</v>
      </c>
      <c r="S378" s="215">
        <v>0</v>
      </c>
      <c r="T378" s="216">
        <f>S378*H378</f>
        <v>0</v>
      </c>
      <c r="AR378" s="25" t="s">
        <v>110</v>
      </c>
      <c r="AT378" s="25" t="s">
        <v>169</v>
      </c>
      <c r="AU378" s="25" t="s">
        <v>104</v>
      </c>
      <c r="AY378" s="25" t="s">
        <v>166</v>
      </c>
      <c r="BE378" s="217">
        <f>IF(N378="základní",J378,0)</f>
        <v>0</v>
      </c>
      <c r="BF378" s="217">
        <f>IF(N378="snížená",J378,0)</f>
        <v>0</v>
      </c>
      <c r="BG378" s="217">
        <f>IF(N378="zákl. přenesená",J378,0)</f>
        <v>0</v>
      </c>
      <c r="BH378" s="217">
        <f>IF(N378="sníž. přenesená",J378,0)</f>
        <v>0</v>
      </c>
      <c r="BI378" s="217">
        <f>IF(N378="nulová",J378,0)</f>
        <v>0</v>
      </c>
      <c r="BJ378" s="25" t="s">
        <v>25</v>
      </c>
      <c r="BK378" s="217">
        <f>ROUND(I378*H378,2)</f>
        <v>0</v>
      </c>
      <c r="BL378" s="25" t="s">
        <v>110</v>
      </c>
      <c r="BM378" s="25" t="s">
        <v>483</v>
      </c>
    </row>
    <row r="379" spans="2:65" s="1" customFormat="1" ht="13.5">
      <c r="B379" s="43"/>
      <c r="C379" s="65"/>
      <c r="D379" s="218" t="s">
        <v>175</v>
      </c>
      <c r="E379" s="65"/>
      <c r="F379" s="219" t="s">
        <v>482</v>
      </c>
      <c r="G379" s="65"/>
      <c r="H379" s="65"/>
      <c r="I379" s="174"/>
      <c r="J379" s="65"/>
      <c r="K379" s="65"/>
      <c r="L379" s="63"/>
      <c r="M379" s="220"/>
      <c r="N379" s="44"/>
      <c r="O379" s="44"/>
      <c r="P379" s="44"/>
      <c r="Q379" s="44"/>
      <c r="R379" s="44"/>
      <c r="S379" s="44"/>
      <c r="T379" s="80"/>
      <c r="AT379" s="25" t="s">
        <v>175</v>
      </c>
      <c r="AU379" s="25" t="s">
        <v>104</v>
      </c>
    </row>
    <row r="380" spans="2:65" s="1" customFormat="1" ht="108">
      <c r="B380" s="43"/>
      <c r="C380" s="65"/>
      <c r="D380" s="218" t="s">
        <v>177</v>
      </c>
      <c r="E380" s="65"/>
      <c r="F380" s="221" t="s">
        <v>484</v>
      </c>
      <c r="G380" s="65"/>
      <c r="H380" s="65"/>
      <c r="I380" s="174"/>
      <c r="J380" s="65"/>
      <c r="K380" s="65"/>
      <c r="L380" s="63"/>
      <c r="M380" s="220"/>
      <c r="N380" s="44"/>
      <c r="O380" s="44"/>
      <c r="P380" s="44"/>
      <c r="Q380" s="44"/>
      <c r="R380" s="44"/>
      <c r="S380" s="44"/>
      <c r="T380" s="80"/>
      <c r="AT380" s="25" t="s">
        <v>177</v>
      </c>
      <c r="AU380" s="25" t="s">
        <v>104</v>
      </c>
    </row>
    <row r="381" spans="2:65" s="12" customFormat="1" ht="13.5">
      <c r="B381" s="222"/>
      <c r="C381" s="223"/>
      <c r="D381" s="218" t="s">
        <v>179</v>
      </c>
      <c r="E381" s="224" t="s">
        <v>50</v>
      </c>
      <c r="F381" s="225" t="s">
        <v>485</v>
      </c>
      <c r="G381" s="223"/>
      <c r="H381" s="226" t="s">
        <v>50</v>
      </c>
      <c r="I381" s="227"/>
      <c r="J381" s="223"/>
      <c r="K381" s="223"/>
      <c r="L381" s="228"/>
      <c r="M381" s="229"/>
      <c r="N381" s="230"/>
      <c r="O381" s="230"/>
      <c r="P381" s="230"/>
      <c r="Q381" s="230"/>
      <c r="R381" s="230"/>
      <c r="S381" s="230"/>
      <c r="T381" s="231"/>
      <c r="AT381" s="232" t="s">
        <v>179</v>
      </c>
      <c r="AU381" s="232" t="s">
        <v>104</v>
      </c>
      <c r="AV381" s="12" t="s">
        <v>25</v>
      </c>
      <c r="AW381" s="12" t="s">
        <v>48</v>
      </c>
      <c r="AX381" s="12" t="s">
        <v>85</v>
      </c>
      <c r="AY381" s="232" t="s">
        <v>166</v>
      </c>
    </row>
    <row r="382" spans="2:65" s="13" customFormat="1" ht="13.5">
      <c r="B382" s="233"/>
      <c r="C382" s="234"/>
      <c r="D382" s="235" t="s">
        <v>179</v>
      </c>
      <c r="E382" s="236" t="s">
        <v>50</v>
      </c>
      <c r="F382" s="237" t="s">
        <v>211</v>
      </c>
      <c r="G382" s="234"/>
      <c r="H382" s="238">
        <v>6</v>
      </c>
      <c r="I382" s="239"/>
      <c r="J382" s="234"/>
      <c r="K382" s="234"/>
      <c r="L382" s="240"/>
      <c r="M382" s="241"/>
      <c r="N382" s="242"/>
      <c r="O382" s="242"/>
      <c r="P382" s="242"/>
      <c r="Q382" s="242"/>
      <c r="R382" s="242"/>
      <c r="S382" s="242"/>
      <c r="T382" s="243"/>
      <c r="AT382" s="244" t="s">
        <v>179</v>
      </c>
      <c r="AU382" s="244" t="s">
        <v>104</v>
      </c>
      <c r="AV382" s="13" t="s">
        <v>93</v>
      </c>
      <c r="AW382" s="13" t="s">
        <v>48</v>
      </c>
      <c r="AX382" s="13" t="s">
        <v>85</v>
      </c>
      <c r="AY382" s="244" t="s">
        <v>166</v>
      </c>
    </row>
    <row r="383" spans="2:65" s="1" customFormat="1" ht="22.5" customHeight="1">
      <c r="B383" s="43"/>
      <c r="C383" s="206" t="s">
        <v>486</v>
      </c>
      <c r="D383" s="206" t="s">
        <v>169</v>
      </c>
      <c r="E383" s="207" t="s">
        <v>487</v>
      </c>
      <c r="F383" s="208" t="s">
        <v>488</v>
      </c>
      <c r="G383" s="209" t="s">
        <v>440</v>
      </c>
      <c r="H383" s="210">
        <v>3</v>
      </c>
      <c r="I383" s="211"/>
      <c r="J383" s="212">
        <f>ROUND(I383*H383,2)</f>
        <v>0</v>
      </c>
      <c r="K383" s="208" t="s">
        <v>173</v>
      </c>
      <c r="L383" s="63"/>
      <c r="M383" s="213" t="s">
        <v>50</v>
      </c>
      <c r="N383" s="214" t="s">
        <v>56</v>
      </c>
      <c r="O383" s="44"/>
      <c r="P383" s="215">
        <f>O383*H383</f>
        <v>0</v>
      </c>
      <c r="Q383" s="215">
        <v>0.32973999999999998</v>
      </c>
      <c r="R383" s="215">
        <f>Q383*H383</f>
        <v>0.98921999999999999</v>
      </c>
      <c r="S383" s="215">
        <v>0</v>
      </c>
      <c r="T383" s="216">
        <f>S383*H383</f>
        <v>0</v>
      </c>
      <c r="AR383" s="25" t="s">
        <v>110</v>
      </c>
      <c r="AT383" s="25" t="s">
        <v>169</v>
      </c>
      <c r="AU383" s="25" t="s">
        <v>104</v>
      </c>
      <c r="AY383" s="25" t="s">
        <v>166</v>
      </c>
      <c r="BE383" s="217">
        <f>IF(N383="základní",J383,0)</f>
        <v>0</v>
      </c>
      <c r="BF383" s="217">
        <f>IF(N383="snížená",J383,0)</f>
        <v>0</v>
      </c>
      <c r="BG383" s="217">
        <f>IF(N383="zákl. přenesená",J383,0)</f>
        <v>0</v>
      </c>
      <c r="BH383" s="217">
        <f>IF(N383="sníž. přenesená",J383,0)</f>
        <v>0</v>
      </c>
      <c r="BI383" s="217">
        <f>IF(N383="nulová",J383,0)</f>
        <v>0</v>
      </c>
      <c r="BJ383" s="25" t="s">
        <v>25</v>
      </c>
      <c r="BK383" s="217">
        <f>ROUND(I383*H383,2)</f>
        <v>0</v>
      </c>
      <c r="BL383" s="25" t="s">
        <v>110</v>
      </c>
      <c r="BM383" s="25" t="s">
        <v>489</v>
      </c>
    </row>
    <row r="384" spans="2:65" s="1" customFormat="1" ht="13.5">
      <c r="B384" s="43"/>
      <c r="C384" s="65"/>
      <c r="D384" s="218" t="s">
        <v>175</v>
      </c>
      <c r="E384" s="65"/>
      <c r="F384" s="219" t="s">
        <v>488</v>
      </c>
      <c r="G384" s="65"/>
      <c r="H384" s="65"/>
      <c r="I384" s="174"/>
      <c r="J384" s="65"/>
      <c r="K384" s="65"/>
      <c r="L384" s="63"/>
      <c r="M384" s="220"/>
      <c r="N384" s="44"/>
      <c r="O384" s="44"/>
      <c r="P384" s="44"/>
      <c r="Q384" s="44"/>
      <c r="R384" s="44"/>
      <c r="S384" s="44"/>
      <c r="T384" s="80"/>
      <c r="AT384" s="25" t="s">
        <v>175</v>
      </c>
      <c r="AU384" s="25" t="s">
        <v>104</v>
      </c>
    </row>
    <row r="385" spans="2:65" s="1" customFormat="1" ht="108">
      <c r="B385" s="43"/>
      <c r="C385" s="65"/>
      <c r="D385" s="218" t="s">
        <v>177</v>
      </c>
      <c r="E385" s="65"/>
      <c r="F385" s="221" t="s">
        <v>484</v>
      </c>
      <c r="G385" s="65"/>
      <c r="H385" s="65"/>
      <c r="I385" s="174"/>
      <c r="J385" s="65"/>
      <c r="K385" s="65"/>
      <c r="L385" s="63"/>
      <c r="M385" s="220"/>
      <c r="N385" s="44"/>
      <c r="O385" s="44"/>
      <c r="P385" s="44"/>
      <c r="Q385" s="44"/>
      <c r="R385" s="44"/>
      <c r="S385" s="44"/>
      <c r="T385" s="80"/>
      <c r="AT385" s="25" t="s">
        <v>177</v>
      </c>
      <c r="AU385" s="25" t="s">
        <v>104</v>
      </c>
    </row>
    <row r="386" spans="2:65" s="12" customFormat="1" ht="13.5">
      <c r="B386" s="222"/>
      <c r="C386" s="223"/>
      <c r="D386" s="218" t="s">
        <v>179</v>
      </c>
      <c r="E386" s="224" t="s">
        <v>50</v>
      </c>
      <c r="F386" s="225" t="s">
        <v>485</v>
      </c>
      <c r="G386" s="223"/>
      <c r="H386" s="226" t="s">
        <v>50</v>
      </c>
      <c r="I386" s="227"/>
      <c r="J386" s="223"/>
      <c r="K386" s="223"/>
      <c r="L386" s="228"/>
      <c r="M386" s="229"/>
      <c r="N386" s="230"/>
      <c r="O386" s="230"/>
      <c r="P386" s="230"/>
      <c r="Q386" s="230"/>
      <c r="R386" s="230"/>
      <c r="S386" s="230"/>
      <c r="T386" s="231"/>
      <c r="AT386" s="232" t="s">
        <v>179</v>
      </c>
      <c r="AU386" s="232" t="s">
        <v>104</v>
      </c>
      <c r="AV386" s="12" t="s">
        <v>25</v>
      </c>
      <c r="AW386" s="12" t="s">
        <v>48</v>
      </c>
      <c r="AX386" s="12" t="s">
        <v>85</v>
      </c>
      <c r="AY386" s="232" t="s">
        <v>166</v>
      </c>
    </row>
    <row r="387" spans="2:65" s="13" customFormat="1" ht="13.5">
      <c r="B387" s="233"/>
      <c r="C387" s="234"/>
      <c r="D387" s="235" t="s">
        <v>179</v>
      </c>
      <c r="E387" s="236" t="s">
        <v>50</v>
      </c>
      <c r="F387" s="237" t="s">
        <v>104</v>
      </c>
      <c r="G387" s="234"/>
      <c r="H387" s="238">
        <v>3</v>
      </c>
      <c r="I387" s="239"/>
      <c r="J387" s="234"/>
      <c r="K387" s="234"/>
      <c r="L387" s="240"/>
      <c r="M387" s="241"/>
      <c r="N387" s="242"/>
      <c r="O387" s="242"/>
      <c r="P387" s="242"/>
      <c r="Q387" s="242"/>
      <c r="R387" s="242"/>
      <c r="S387" s="242"/>
      <c r="T387" s="243"/>
      <c r="AT387" s="244" t="s">
        <v>179</v>
      </c>
      <c r="AU387" s="244" t="s">
        <v>104</v>
      </c>
      <c r="AV387" s="13" t="s">
        <v>93</v>
      </c>
      <c r="AW387" s="13" t="s">
        <v>48</v>
      </c>
      <c r="AX387" s="13" t="s">
        <v>85</v>
      </c>
      <c r="AY387" s="244" t="s">
        <v>166</v>
      </c>
    </row>
    <row r="388" spans="2:65" s="1" customFormat="1" ht="22.5" customHeight="1">
      <c r="B388" s="43"/>
      <c r="C388" s="206" t="s">
        <v>490</v>
      </c>
      <c r="D388" s="206" t="s">
        <v>169</v>
      </c>
      <c r="E388" s="207" t="s">
        <v>491</v>
      </c>
      <c r="F388" s="208" t="s">
        <v>492</v>
      </c>
      <c r="G388" s="209" t="s">
        <v>440</v>
      </c>
      <c r="H388" s="210">
        <v>4</v>
      </c>
      <c r="I388" s="211"/>
      <c r="J388" s="212">
        <f>ROUND(I388*H388,2)</f>
        <v>0</v>
      </c>
      <c r="K388" s="208" t="s">
        <v>173</v>
      </c>
      <c r="L388" s="63"/>
      <c r="M388" s="213" t="s">
        <v>50</v>
      </c>
      <c r="N388" s="214" t="s">
        <v>56</v>
      </c>
      <c r="O388" s="44"/>
      <c r="P388" s="215">
        <f>O388*H388</f>
        <v>0</v>
      </c>
      <c r="Q388" s="215">
        <v>6.6E-3</v>
      </c>
      <c r="R388" s="215">
        <f>Q388*H388</f>
        <v>2.64E-2</v>
      </c>
      <c r="S388" s="215">
        <v>0</v>
      </c>
      <c r="T388" s="216">
        <f>S388*H388</f>
        <v>0</v>
      </c>
      <c r="AR388" s="25" t="s">
        <v>110</v>
      </c>
      <c r="AT388" s="25" t="s">
        <v>169</v>
      </c>
      <c r="AU388" s="25" t="s">
        <v>104</v>
      </c>
      <c r="AY388" s="25" t="s">
        <v>166</v>
      </c>
      <c r="BE388" s="217">
        <f>IF(N388="základní",J388,0)</f>
        <v>0</v>
      </c>
      <c r="BF388" s="217">
        <f>IF(N388="snížená",J388,0)</f>
        <v>0</v>
      </c>
      <c r="BG388" s="217">
        <f>IF(N388="zákl. přenesená",J388,0)</f>
        <v>0</v>
      </c>
      <c r="BH388" s="217">
        <f>IF(N388="sníž. přenesená",J388,0)</f>
        <v>0</v>
      </c>
      <c r="BI388" s="217">
        <f>IF(N388="nulová",J388,0)</f>
        <v>0</v>
      </c>
      <c r="BJ388" s="25" t="s">
        <v>25</v>
      </c>
      <c r="BK388" s="217">
        <f>ROUND(I388*H388,2)</f>
        <v>0</v>
      </c>
      <c r="BL388" s="25" t="s">
        <v>110</v>
      </c>
      <c r="BM388" s="25" t="s">
        <v>493</v>
      </c>
    </row>
    <row r="389" spans="2:65" s="1" customFormat="1" ht="13.5">
      <c r="B389" s="43"/>
      <c r="C389" s="65"/>
      <c r="D389" s="218" t="s">
        <v>175</v>
      </c>
      <c r="E389" s="65"/>
      <c r="F389" s="219" t="s">
        <v>494</v>
      </c>
      <c r="G389" s="65"/>
      <c r="H389" s="65"/>
      <c r="I389" s="174"/>
      <c r="J389" s="65"/>
      <c r="K389" s="65"/>
      <c r="L389" s="63"/>
      <c r="M389" s="220"/>
      <c r="N389" s="44"/>
      <c r="O389" s="44"/>
      <c r="P389" s="44"/>
      <c r="Q389" s="44"/>
      <c r="R389" s="44"/>
      <c r="S389" s="44"/>
      <c r="T389" s="80"/>
      <c r="AT389" s="25" t="s">
        <v>175</v>
      </c>
      <c r="AU389" s="25" t="s">
        <v>104</v>
      </c>
    </row>
    <row r="390" spans="2:65" s="1" customFormat="1" ht="40.5">
      <c r="B390" s="43"/>
      <c r="C390" s="65"/>
      <c r="D390" s="218" t="s">
        <v>177</v>
      </c>
      <c r="E390" s="65"/>
      <c r="F390" s="221" t="s">
        <v>495</v>
      </c>
      <c r="G390" s="65"/>
      <c r="H390" s="65"/>
      <c r="I390" s="174"/>
      <c r="J390" s="65"/>
      <c r="K390" s="65"/>
      <c r="L390" s="63"/>
      <c r="M390" s="220"/>
      <c r="N390" s="44"/>
      <c r="O390" s="44"/>
      <c r="P390" s="44"/>
      <c r="Q390" s="44"/>
      <c r="R390" s="44"/>
      <c r="S390" s="44"/>
      <c r="T390" s="80"/>
      <c r="AT390" s="25" t="s">
        <v>177</v>
      </c>
      <c r="AU390" s="25" t="s">
        <v>104</v>
      </c>
    </row>
    <row r="391" spans="2:65" s="12" customFormat="1" ht="13.5">
      <c r="B391" s="222"/>
      <c r="C391" s="223"/>
      <c r="D391" s="218" t="s">
        <v>179</v>
      </c>
      <c r="E391" s="224" t="s">
        <v>50</v>
      </c>
      <c r="F391" s="225" t="s">
        <v>485</v>
      </c>
      <c r="G391" s="223"/>
      <c r="H391" s="226" t="s">
        <v>50</v>
      </c>
      <c r="I391" s="227"/>
      <c r="J391" s="223"/>
      <c r="K391" s="223"/>
      <c r="L391" s="228"/>
      <c r="M391" s="229"/>
      <c r="N391" s="230"/>
      <c r="O391" s="230"/>
      <c r="P391" s="230"/>
      <c r="Q391" s="230"/>
      <c r="R391" s="230"/>
      <c r="S391" s="230"/>
      <c r="T391" s="231"/>
      <c r="AT391" s="232" t="s">
        <v>179</v>
      </c>
      <c r="AU391" s="232" t="s">
        <v>104</v>
      </c>
      <c r="AV391" s="12" t="s">
        <v>25</v>
      </c>
      <c r="AW391" s="12" t="s">
        <v>48</v>
      </c>
      <c r="AX391" s="12" t="s">
        <v>85</v>
      </c>
      <c r="AY391" s="232" t="s">
        <v>166</v>
      </c>
    </row>
    <row r="392" spans="2:65" s="13" customFormat="1" ht="13.5">
      <c r="B392" s="233"/>
      <c r="C392" s="234"/>
      <c r="D392" s="235" t="s">
        <v>179</v>
      </c>
      <c r="E392" s="236" t="s">
        <v>50</v>
      </c>
      <c r="F392" s="237" t="s">
        <v>110</v>
      </c>
      <c r="G392" s="234"/>
      <c r="H392" s="238">
        <v>4</v>
      </c>
      <c r="I392" s="239"/>
      <c r="J392" s="234"/>
      <c r="K392" s="234"/>
      <c r="L392" s="240"/>
      <c r="M392" s="241"/>
      <c r="N392" s="242"/>
      <c r="O392" s="242"/>
      <c r="P392" s="242"/>
      <c r="Q392" s="242"/>
      <c r="R392" s="242"/>
      <c r="S392" s="242"/>
      <c r="T392" s="243"/>
      <c r="AT392" s="244" t="s">
        <v>179</v>
      </c>
      <c r="AU392" s="244" t="s">
        <v>104</v>
      </c>
      <c r="AV392" s="13" t="s">
        <v>93</v>
      </c>
      <c r="AW392" s="13" t="s">
        <v>48</v>
      </c>
      <c r="AX392" s="13" t="s">
        <v>85</v>
      </c>
      <c r="AY392" s="244" t="s">
        <v>166</v>
      </c>
    </row>
    <row r="393" spans="2:65" s="1" customFormat="1" ht="22.5" customHeight="1">
      <c r="B393" s="43"/>
      <c r="C393" s="259" t="s">
        <v>496</v>
      </c>
      <c r="D393" s="259" t="s">
        <v>269</v>
      </c>
      <c r="E393" s="260" t="s">
        <v>497</v>
      </c>
      <c r="F393" s="261" t="s">
        <v>498</v>
      </c>
      <c r="G393" s="262" t="s">
        <v>440</v>
      </c>
      <c r="H393" s="263">
        <v>2</v>
      </c>
      <c r="I393" s="264"/>
      <c r="J393" s="265">
        <f>ROUND(I393*H393,2)</f>
        <v>0</v>
      </c>
      <c r="K393" s="261" t="s">
        <v>173</v>
      </c>
      <c r="L393" s="266"/>
      <c r="M393" s="267" t="s">
        <v>50</v>
      </c>
      <c r="N393" s="268" t="s">
        <v>56</v>
      </c>
      <c r="O393" s="44"/>
      <c r="P393" s="215">
        <f>O393*H393</f>
        <v>0</v>
      </c>
      <c r="Q393" s="215">
        <v>5.0999999999999997E-2</v>
      </c>
      <c r="R393" s="215">
        <f>Q393*H393</f>
        <v>0.10199999999999999</v>
      </c>
      <c r="S393" s="215">
        <v>0</v>
      </c>
      <c r="T393" s="216">
        <f>S393*H393</f>
        <v>0</v>
      </c>
      <c r="AR393" s="25" t="s">
        <v>232</v>
      </c>
      <c r="AT393" s="25" t="s">
        <v>269</v>
      </c>
      <c r="AU393" s="25" t="s">
        <v>104</v>
      </c>
      <c r="AY393" s="25" t="s">
        <v>166</v>
      </c>
      <c r="BE393" s="217">
        <f>IF(N393="základní",J393,0)</f>
        <v>0</v>
      </c>
      <c r="BF393" s="217">
        <f>IF(N393="snížená",J393,0)</f>
        <v>0</v>
      </c>
      <c r="BG393" s="217">
        <f>IF(N393="zákl. přenesená",J393,0)</f>
        <v>0</v>
      </c>
      <c r="BH393" s="217">
        <f>IF(N393="sníž. přenesená",J393,0)</f>
        <v>0</v>
      </c>
      <c r="BI393" s="217">
        <f>IF(N393="nulová",J393,0)</f>
        <v>0</v>
      </c>
      <c r="BJ393" s="25" t="s">
        <v>25</v>
      </c>
      <c r="BK393" s="217">
        <f>ROUND(I393*H393,2)</f>
        <v>0</v>
      </c>
      <c r="BL393" s="25" t="s">
        <v>110</v>
      </c>
      <c r="BM393" s="25" t="s">
        <v>499</v>
      </c>
    </row>
    <row r="394" spans="2:65" s="1" customFormat="1" ht="13.5">
      <c r="B394" s="43"/>
      <c r="C394" s="65"/>
      <c r="D394" s="218" t="s">
        <v>175</v>
      </c>
      <c r="E394" s="65"/>
      <c r="F394" s="219" t="s">
        <v>500</v>
      </c>
      <c r="G394" s="65"/>
      <c r="H394" s="65"/>
      <c r="I394" s="174"/>
      <c r="J394" s="65"/>
      <c r="K394" s="65"/>
      <c r="L394" s="63"/>
      <c r="M394" s="220"/>
      <c r="N394" s="44"/>
      <c r="O394" s="44"/>
      <c r="P394" s="44"/>
      <c r="Q394" s="44"/>
      <c r="R394" s="44"/>
      <c r="S394" s="44"/>
      <c r="T394" s="80"/>
      <c r="AT394" s="25" t="s">
        <v>175</v>
      </c>
      <c r="AU394" s="25" t="s">
        <v>104</v>
      </c>
    </row>
    <row r="395" spans="2:65" s="13" customFormat="1" ht="13.5">
      <c r="B395" s="233"/>
      <c r="C395" s="234"/>
      <c r="D395" s="235" t="s">
        <v>179</v>
      </c>
      <c r="E395" s="236" t="s">
        <v>50</v>
      </c>
      <c r="F395" s="237" t="s">
        <v>93</v>
      </c>
      <c r="G395" s="234"/>
      <c r="H395" s="238">
        <v>2</v>
      </c>
      <c r="I395" s="239"/>
      <c r="J395" s="234"/>
      <c r="K395" s="234"/>
      <c r="L395" s="240"/>
      <c r="M395" s="241"/>
      <c r="N395" s="242"/>
      <c r="O395" s="242"/>
      <c r="P395" s="242"/>
      <c r="Q395" s="242"/>
      <c r="R395" s="242"/>
      <c r="S395" s="242"/>
      <c r="T395" s="243"/>
      <c r="AT395" s="244" t="s">
        <v>179</v>
      </c>
      <c r="AU395" s="244" t="s">
        <v>104</v>
      </c>
      <c r="AV395" s="13" t="s">
        <v>93</v>
      </c>
      <c r="AW395" s="13" t="s">
        <v>48</v>
      </c>
      <c r="AX395" s="13" t="s">
        <v>85</v>
      </c>
      <c r="AY395" s="244" t="s">
        <v>166</v>
      </c>
    </row>
    <row r="396" spans="2:65" s="1" customFormat="1" ht="22.5" customHeight="1">
      <c r="B396" s="43"/>
      <c r="C396" s="259" t="s">
        <v>501</v>
      </c>
      <c r="D396" s="259" t="s">
        <v>269</v>
      </c>
      <c r="E396" s="260" t="s">
        <v>502</v>
      </c>
      <c r="F396" s="261" t="s">
        <v>503</v>
      </c>
      <c r="G396" s="262" t="s">
        <v>440</v>
      </c>
      <c r="H396" s="263">
        <v>2</v>
      </c>
      <c r="I396" s="264"/>
      <c r="J396" s="265">
        <f>ROUND(I396*H396,2)</f>
        <v>0</v>
      </c>
      <c r="K396" s="261" t="s">
        <v>173</v>
      </c>
      <c r="L396" s="266"/>
      <c r="M396" s="267" t="s">
        <v>50</v>
      </c>
      <c r="N396" s="268" t="s">
        <v>56</v>
      </c>
      <c r="O396" s="44"/>
      <c r="P396" s="215">
        <f>O396*H396</f>
        <v>0</v>
      </c>
      <c r="Q396" s="215">
        <v>3.9E-2</v>
      </c>
      <c r="R396" s="215">
        <f>Q396*H396</f>
        <v>7.8E-2</v>
      </c>
      <c r="S396" s="215">
        <v>0</v>
      </c>
      <c r="T396" s="216">
        <f>S396*H396</f>
        <v>0</v>
      </c>
      <c r="AR396" s="25" t="s">
        <v>232</v>
      </c>
      <c r="AT396" s="25" t="s">
        <v>269</v>
      </c>
      <c r="AU396" s="25" t="s">
        <v>104</v>
      </c>
      <c r="AY396" s="25" t="s">
        <v>166</v>
      </c>
      <c r="BE396" s="217">
        <f>IF(N396="základní",J396,0)</f>
        <v>0</v>
      </c>
      <c r="BF396" s="217">
        <f>IF(N396="snížená",J396,0)</f>
        <v>0</v>
      </c>
      <c r="BG396" s="217">
        <f>IF(N396="zákl. přenesená",J396,0)</f>
        <v>0</v>
      </c>
      <c r="BH396" s="217">
        <f>IF(N396="sníž. přenesená",J396,0)</f>
        <v>0</v>
      </c>
      <c r="BI396" s="217">
        <f>IF(N396="nulová",J396,0)</f>
        <v>0</v>
      </c>
      <c r="BJ396" s="25" t="s">
        <v>25</v>
      </c>
      <c r="BK396" s="217">
        <f>ROUND(I396*H396,2)</f>
        <v>0</v>
      </c>
      <c r="BL396" s="25" t="s">
        <v>110</v>
      </c>
      <c r="BM396" s="25" t="s">
        <v>504</v>
      </c>
    </row>
    <row r="397" spans="2:65" s="1" customFormat="1" ht="13.5">
      <c r="B397" s="43"/>
      <c r="C397" s="65"/>
      <c r="D397" s="218" t="s">
        <v>175</v>
      </c>
      <c r="E397" s="65"/>
      <c r="F397" s="219" t="s">
        <v>505</v>
      </c>
      <c r="G397" s="65"/>
      <c r="H397" s="65"/>
      <c r="I397" s="174"/>
      <c r="J397" s="65"/>
      <c r="K397" s="65"/>
      <c r="L397" s="63"/>
      <c r="M397" s="220"/>
      <c r="N397" s="44"/>
      <c r="O397" s="44"/>
      <c r="P397" s="44"/>
      <c r="Q397" s="44"/>
      <c r="R397" s="44"/>
      <c r="S397" s="44"/>
      <c r="T397" s="80"/>
      <c r="AT397" s="25" t="s">
        <v>175</v>
      </c>
      <c r="AU397" s="25" t="s">
        <v>104</v>
      </c>
    </row>
    <row r="398" spans="2:65" s="13" customFormat="1" ht="13.5">
      <c r="B398" s="233"/>
      <c r="C398" s="234"/>
      <c r="D398" s="235" t="s">
        <v>179</v>
      </c>
      <c r="E398" s="236" t="s">
        <v>50</v>
      </c>
      <c r="F398" s="237" t="s">
        <v>93</v>
      </c>
      <c r="G398" s="234"/>
      <c r="H398" s="238">
        <v>2</v>
      </c>
      <c r="I398" s="239"/>
      <c r="J398" s="234"/>
      <c r="K398" s="234"/>
      <c r="L398" s="240"/>
      <c r="M398" s="241"/>
      <c r="N398" s="242"/>
      <c r="O398" s="242"/>
      <c r="P398" s="242"/>
      <c r="Q398" s="242"/>
      <c r="R398" s="242"/>
      <c r="S398" s="242"/>
      <c r="T398" s="243"/>
      <c r="AT398" s="244" t="s">
        <v>179</v>
      </c>
      <c r="AU398" s="244" t="s">
        <v>104</v>
      </c>
      <c r="AV398" s="13" t="s">
        <v>93</v>
      </c>
      <c r="AW398" s="13" t="s">
        <v>48</v>
      </c>
      <c r="AX398" s="13" t="s">
        <v>85</v>
      </c>
      <c r="AY398" s="244" t="s">
        <v>166</v>
      </c>
    </row>
    <row r="399" spans="2:65" s="1" customFormat="1" ht="31.5" customHeight="1">
      <c r="B399" s="43"/>
      <c r="C399" s="206" t="s">
        <v>506</v>
      </c>
      <c r="D399" s="206" t="s">
        <v>169</v>
      </c>
      <c r="E399" s="207" t="s">
        <v>507</v>
      </c>
      <c r="F399" s="208" t="s">
        <v>508</v>
      </c>
      <c r="G399" s="209" t="s">
        <v>440</v>
      </c>
      <c r="H399" s="210">
        <v>10</v>
      </c>
      <c r="I399" s="211"/>
      <c r="J399" s="212">
        <f>ROUND(I399*H399,2)</f>
        <v>0</v>
      </c>
      <c r="K399" s="208" t="s">
        <v>173</v>
      </c>
      <c r="L399" s="63"/>
      <c r="M399" s="213" t="s">
        <v>50</v>
      </c>
      <c r="N399" s="214" t="s">
        <v>56</v>
      </c>
      <c r="O399" s="44"/>
      <c r="P399" s="215">
        <f>O399*H399</f>
        <v>0</v>
      </c>
      <c r="Q399" s="215">
        <v>0.31108000000000002</v>
      </c>
      <c r="R399" s="215">
        <f>Q399*H399</f>
        <v>3.1108000000000002</v>
      </c>
      <c r="S399" s="215">
        <v>0</v>
      </c>
      <c r="T399" s="216">
        <f>S399*H399</f>
        <v>0</v>
      </c>
      <c r="AR399" s="25" t="s">
        <v>110</v>
      </c>
      <c r="AT399" s="25" t="s">
        <v>169</v>
      </c>
      <c r="AU399" s="25" t="s">
        <v>104</v>
      </c>
      <c r="AY399" s="25" t="s">
        <v>166</v>
      </c>
      <c r="BE399" s="217">
        <f>IF(N399="základní",J399,0)</f>
        <v>0</v>
      </c>
      <c r="BF399" s="217">
        <f>IF(N399="snížená",J399,0)</f>
        <v>0</v>
      </c>
      <c r="BG399" s="217">
        <f>IF(N399="zákl. přenesená",J399,0)</f>
        <v>0</v>
      </c>
      <c r="BH399" s="217">
        <f>IF(N399="sníž. přenesená",J399,0)</f>
        <v>0</v>
      </c>
      <c r="BI399" s="217">
        <f>IF(N399="nulová",J399,0)</f>
        <v>0</v>
      </c>
      <c r="BJ399" s="25" t="s">
        <v>25</v>
      </c>
      <c r="BK399" s="217">
        <f>ROUND(I399*H399,2)</f>
        <v>0</v>
      </c>
      <c r="BL399" s="25" t="s">
        <v>110</v>
      </c>
      <c r="BM399" s="25" t="s">
        <v>509</v>
      </c>
    </row>
    <row r="400" spans="2:65" s="1" customFormat="1" ht="27">
      <c r="B400" s="43"/>
      <c r="C400" s="65"/>
      <c r="D400" s="218" t="s">
        <v>175</v>
      </c>
      <c r="E400" s="65"/>
      <c r="F400" s="219" t="s">
        <v>510</v>
      </c>
      <c r="G400" s="65"/>
      <c r="H400" s="65"/>
      <c r="I400" s="174"/>
      <c r="J400" s="65"/>
      <c r="K400" s="65"/>
      <c r="L400" s="63"/>
      <c r="M400" s="220"/>
      <c r="N400" s="44"/>
      <c r="O400" s="44"/>
      <c r="P400" s="44"/>
      <c r="Q400" s="44"/>
      <c r="R400" s="44"/>
      <c r="S400" s="44"/>
      <c r="T400" s="80"/>
      <c r="AT400" s="25" t="s">
        <v>175</v>
      </c>
      <c r="AU400" s="25" t="s">
        <v>104</v>
      </c>
    </row>
    <row r="401" spans="2:65" s="1" customFormat="1" ht="108">
      <c r="B401" s="43"/>
      <c r="C401" s="65"/>
      <c r="D401" s="218" t="s">
        <v>177</v>
      </c>
      <c r="E401" s="65"/>
      <c r="F401" s="221" t="s">
        <v>484</v>
      </c>
      <c r="G401" s="65"/>
      <c r="H401" s="65"/>
      <c r="I401" s="174"/>
      <c r="J401" s="65"/>
      <c r="K401" s="65"/>
      <c r="L401" s="63"/>
      <c r="M401" s="220"/>
      <c r="N401" s="44"/>
      <c r="O401" s="44"/>
      <c r="P401" s="44"/>
      <c r="Q401" s="44"/>
      <c r="R401" s="44"/>
      <c r="S401" s="44"/>
      <c r="T401" s="80"/>
      <c r="AT401" s="25" t="s">
        <v>177</v>
      </c>
      <c r="AU401" s="25" t="s">
        <v>104</v>
      </c>
    </row>
    <row r="402" spans="2:65" s="12" customFormat="1" ht="13.5">
      <c r="B402" s="222"/>
      <c r="C402" s="223"/>
      <c r="D402" s="218" t="s">
        <v>179</v>
      </c>
      <c r="E402" s="224" t="s">
        <v>50</v>
      </c>
      <c r="F402" s="225" t="s">
        <v>511</v>
      </c>
      <c r="G402" s="223"/>
      <c r="H402" s="226" t="s">
        <v>50</v>
      </c>
      <c r="I402" s="227"/>
      <c r="J402" s="223"/>
      <c r="K402" s="223"/>
      <c r="L402" s="228"/>
      <c r="M402" s="229"/>
      <c r="N402" s="230"/>
      <c r="O402" s="230"/>
      <c r="P402" s="230"/>
      <c r="Q402" s="230"/>
      <c r="R402" s="230"/>
      <c r="S402" s="230"/>
      <c r="T402" s="231"/>
      <c r="AT402" s="232" t="s">
        <v>179</v>
      </c>
      <c r="AU402" s="232" t="s">
        <v>104</v>
      </c>
      <c r="AV402" s="12" t="s">
        <v>25</v>
      </c>
      <c r="AW402" s="12" t="s">
        <v>48</v>
      </c>
      <c r="AX402" s="12" t="s">
        <v>85</v>
      </c>
      <c r="AY402" s="232" t="s">
        <v>166</v>
      </c>
    </row>
    <row r="403" spans="2:65" s="13" customFormat="1" ht="13.5">
      <c r="B403" s="233"/>
      <c r="C403" s="234"/>
      <c r="D403" s="235" t="s">
        <v>179</v>
      </c>
      <c r="E403" s="236" t="s">
        <v>50</v>
      </c>
      <c r="F403" s="237" t="s">
        <v>30</v>
      </c>
      <c r="G403" s="234"/>
      <c r="H403" s="238">
        <v>10</v>
      </c>
      <c r="I403" s="239"/>
      <c r="J403" s="234"/>
      <c r="K403" s="234"/>
      <c r="L403" s="240"/>
      <c r="M403" s="241"/>
      <c r="N403" s="242"/>
      <c r="O403" s="242"/>
      <c r="P403" s="242"/>
      <c r="Q403" s="242"/>
      <c r="R403" s="242"/>
      <c r="S403" s="242"/>
      <c r="T403" s="243"/>
      <c r="AT403" s="244" t="s">
        <v>179</v>
      </c>
      <c r="AU403" s="244" t="s">
        <v>104</v>
      </c>
      <c r="AV403" s="13" t="s">
        <v>93</v>
      </c>
      <c r="AW403" s="13" t="s">
        <v>48</v>
      </c>
      <c r="AX403" s="13" t="s">
        <v>85</v>
      </c>
      <c r="AY403" s="244" t="s">
        <v>166</v>
      </c>
    </row>
    <row r="404" spans="2:65" s="1" customFormat="1" ht="22.5" customHeight="1">
      <c r="B404" s="43"/>
      <c r="C404" s="206" t="s">
        <v>512</v>
      </c>
      <c r="D404" s="206" t="s">
        <v>169</v>
      </c>
      <c r="E404" s="207" t="s">
        <v>513</v>
      </c>
      <c r="F404" s="208" t="s">
        <v>514</v>
      </c>
      <c r="G404" s="209" t="s">
        <v>243</v>
      </c>
      <c r="H404" s="210">
        <v>11.680999999999999</v>
      </c>
      <c r="I404" s="211"/>
      <c r="J404" s="212">
        <f>ROUND(I404*H404,2)</f>
        <v>0</v>
      </c>
      <c r="K404" s="208" t="s">
        <v>173</v>
      </c>
      <c r="L404" s="63"/>
      <c r="M404" s="213" t="s">
        <v>50</v>
      </c>
      <c r="N404" s="214" t="s">
        <v>56</v>
      </c>
      <c r="O404" s="44"/>
      <c r="P404" s="215">
        <f>O404*H404</f>
        <v>0</v>
      </c>
      <c r="Q404" s="215">
        <v>0</v>
      </c>
      <c r="R404" s="215">
        <f>Q404*H404</f>
        <v>0</v>
      </c>
      <c r="S404" s="215">
        <v>0</v>
      </c>
      <c r="T404" s="216">
        <f>S404*H404</f>
        <v>0</v>
      </c>
      <c r="AR404" s="25" t="s">
        <v>110</v>
      </c>
      <c r="AT404" s="25" t="s">
        <v>169</v>
      </c>
      <c r="AU404" s="25" t="s">
        <v>104</v>
      </c>
      <c r="AY404" s="25" t="s">
        <v>166</v>
      </c>
      <c r="BE404" s="217">
        <f>IF(N404="základní",J404,0)</f>
        <v>0</v>
      </c>
      <c r="BF404" s="217">
        <f>IF(N404="snížená",J404,0)</f>
        <v>0</v>
      </c>
      <c r="BG404" s="217">
        <f>IF(N404="zákl. přenesená",J404,0)</f>
        <v>0</v>
      </c>
      <c r="BH404" s="217">
        <f>IF(N404="sníž. přenesená",J404,0)</f>
        <v>0</v>
      </c>
      <c r="BI404" s="217">
        <f>IF(N404="nulová",J404,0)</f>
        <v>0</v>
      </c>
      <c r="BJ404" s="25" t="s">
        <v>25</v>
      </c>
      <c r="BK404" s="217">
        <f>ROUND(I404*H404,2)</f>
        <v>0</v>
      </c>
      <c r="BL404" s="25" t="s">
        <v>110</v>
      </c>
      <c r="BM404" s="25" t="s">
        <v>515</v>
      </c>
    </row>
    <row r="405" spans="2:65" s="1" customFormat="1" ht="27">
      <c r="B405" s="43"/>
      <c r="C405" s="65"/>
      <c r="D405" s="218" t="s">
        <v>175</v>
      </c>
      <c r="E405" s="65"/>
      <c r="F405" s="219" t="s">
        <v>516</v>
      </c>
      <c r="G405" s="65"/>
      <c r="H405" s="65"/>
      <c r="I405" s="174"/>
      <c r="J405" s="65"/>
      <c r="K405" s="65"/>
      <c r="L405" s="63"/>
      <c r="M405" s="220"/>
      <c r="N405" s="44"/>
      <c r="O405" s="44"/>
      <c r="P405" s="44"/>
      <c r="Q405" s="44"/>
      <c r="R405" s="44"/>
      <c r="S405" s="44"/>
      <c r="T405" s="80"/>
      <c r="AT405" s="25" t="s">
        <v>175</v>
      </c>
      <c r="AU405" s="25" t="s">
        <v>104</v>
      </c>
    </row>
    <row r="406" spans="2:65" s="1" customFormat="1" ht="54">
      <c r="B406" s="43"/>
      <c r="C406" s="65"/>
      <c r="D406" s="218" t="s">
        <v>177</v>
      </c>
      <c r="E406" s="65"/>
      <c r="F406" s="221" t="s">
        <v>517</v>
      </c>
      <c r="G406" s="65"/>
      <c r="H406" s="65"/>
      <c r="I406" s="174"/>
      <c r="J406" s="65"/>
      <c r="K406" s="65"/>
      <c r="L406" s="63"/>
      <c r="M406" s="220"/>
      <c r="N406" s="44"/>
      <c r="O406" s="44"/>
      <c r="P406" s="44"/>
      <c r="Q406" s="44"/>
      <c r="R406" s="44"/>
      <c r="S406" s="44"/>
      <c r="T406" s="80"/>
      <c r="AT406" s="25" t="s">
        <v>177</v>
      </c>
      <c r="AU406" s="25" t="s">
        <v>104</v>
      </c>
    </row>
    <row r="407" spans="2:65" s="11" customFormat="1" ht="22.35" customHeight="1">
      <c r="B407" s="189"/>
      <c r="C407" s="190"/>
      <c r="D407" s="203" t="s">
        <v>84</v>
      </c>
      <c r="E407" s="204" t="s">
        <v>518</v>
      </c>
      <c r="F407" s="204" t="s">
        <v>519</v>
      </c>
      <c r="G407" s="190"/>
      <c r="H407" s="190"/>
      <c r="I407" s="193"/>
      <c r="J407" s="205">
        <f>BK407</f>
        <v>0</v>
      </c>
      <c r="K407" s="190"/>
      <c r="L407" s="195"/>
      <c r="M407" s="196"/>
      <c r="N407" s="197"/>
      <c r="O407" s="197"/>
      <c r="P407" s="198">
        <f>SUM(P408:P471)</f>
        <v>0</v>
      </c>
      <c r="Q407" s="197"/>
      <c r="R407" s="198">
        <f>SUM(R408:R471)</f>
        <v>34.897118199999994</v>
      </c>
      <c r="S407" s="197"/>
      <c r="T407" s="199">
        <f>SUM(T408:T471)</f>
        <v>0</v>
      </c>
      <c r="AR407" s="200" t="s">
        <v>25</v>
      </c>
      <c r="AT407" s="201" t="s">
        <v>84</v>
      </c>
      <c r="AU407" s="201" t="s">
        <v>93</v>
      </c>
      <c r="AY407" s="200" t="s">
        <v>166</v>
      </c>
      <c r="BK407" s="202">
        <f>SUM(BK408:BK471)</f>
        <v>0</v>
      </c>
    </row>
    <row r="408" spans="2:65" s="1" customFormat="1" ht="22.5" customHeight="1">
      <c r="B408" s="43"/>
      <c r="C408" s="206" t="s">
        <v>520</v>
      </c>
      <c r="D408" s="206" t="s">
        <v>169</v>
      </c>
      <c r="E408" s="207" t="s">
        <v>521</v>
      </c>
      <c r="F408" s="208" t="s">
        <v>522</v>
      </c>
      <c r="G408" s="209" t="s">
        <v>389</v>
      </c>
      <c r="H408" s="210">
        <v>21.5</v>
      </c>
      <c r="I408" s="211"/>
      <c r="J408" s="212">
        <f>ROUND(I408*H408,2)</f>
        <v>0</v>
      </c>
      <c r="K408" s="208" t="s">
        <v>173</v>
      </c>
      <c r="L408" s="63"/>
      <c r="M408" s="213" t="s">
        <v>50</v>
      </c>
      <c r="N408" s="214" t="s">
        <v>56</v>
      </c>
      <c r="O408" s="44"/>
      <c r="P408" s="215">
        <f>O408*H408</f>
        <v>0</v>
      </c>
      <c r="Q408" s="215">
        <v>0</v>
      </c>
      <c r="R408" s="215">
        <f>Q408*H408</f>
        <v>0</v>
      </c>
      <c r="S408" s="215">
        <v>0</v>
      </c>
      <c r="T408" s="216">
        <f>S408*H408</f>
        <v>0</v>
      </c>
      <c r="AR408" s="25" t="s">
        <v>110</v>
      </c>
      <c r="AT408" s="25" t="s">
        <v>169</v>
      </c>
      <c r="AU408" s="25" t="s">
        <v>104</v>
      </c>
      <c r="AY408" s="25" t="s">
        <v>166</v>
      </c>
      <c r="BE408" s="217">
        <f>IF(N408="základní",J408,0)</f>
        <v>0</v>
      </c>
      <c r="BF408" s="217">
        <f>IF(N408="snížená",J408,0)</f>
        <v>0</v>
      </c>
      <c r="BG408" s="217">
        <f>IF(N408="zákl. přenesená",J408,0)</f>
        <v>0</v>
      </c>
      <c r="BH408" s="217">
        <f>IF(N408="sníž. přenesená",J408,0)</f>
        <v>0</v>
      </c>
      <c r="BI408" s="217">
        <f>IF(N408="nulová",J408,0)</f>
        <v>0</v>
      </c>
      <c r="BJ408" s="25" t="s">
        <v>25</v>
      </c>
      <c r="BK408" s="217">
        <f>ROUND(I408*H408,2)</f>
        <v>0</v>
      </c>
      <c r="BL408" s="25" t="s">
        <v>110</v>
      </c>
      <c r="BM408" s="25" t="s">
        <v>523</v>
      </c>
    </row>
    <row r="409" spans="2:65" s="1" customFormat="1" ht="13.5">
      <c r="B409" s="43"/>
      <c r="C409" s="65"/>
      <c r="D409" s="218" t="s">
        <v>175</v>
      </c>
      <c r="E409" s="65"/>
      <c r="F409" s="219" t="s">
        <v>524</v>
      </c>
      <c r="G409" s="65"/>
      <c r="H409" s="65"/>
      <c r="I409" s="174"/>
      <c r="J409" s="65"/>
      <c r="K409" s="65"/>
      <c r="L409" s="63"/>
      <c r="M409" s="220"/>
      <c r="N409" s="44"/>
      <c r="O409" s="44"/>
      <c r="P409" s="44"/>
      <c r="Q409" s="44"/>
      <c r="R409" s="44"/>
      <c r="S409" s="44"/>
      <c r="T409" s="80"/>
      <c r="AT409" s="25" t="s">
        <v>175</v>
      </c>
      <c r="AU409" s="25" t="s">
        <v>104</v>
      </c>
    </row>
    <row r="410" spans="2:65" s="1" customFormat="1" ht="27">
      <c r="B410" s="43"/>
      <c r="C410" s="65"/>
      <c r="D410" s="218" t="s">
        <v>177</v>
      </c>
      <c r="E410" s="65"/>
      <c r="F410" s="221" t="s">
        <v>525</v>
      </c>
      <c r="G410" s="65"/>
      <c r="H410" s="65"/>
      <c r="I410" s="174"/>
      <c r="J410" s="65"/>
      <c r="K410" s="65"/>
      <c r="L410" s="63"/>
      <c r="M410" s="220"/>
      <c r="N410" s="44"/>
      <c r="O410" s="44"/>
      <c r="P410" s="44"/>
      <c r="Q410" s="44"/>
      <c r="R410" s="44"/>
      <c r="S410" s="44"/>
      <c r="T410" s="80"/>
      <c r="AT410" s="25" t="s">
        <v>177</v>
      </c>
      <c r="AU410" s="25" t="s">
        <v>104</v>
      </c>
    </row>
    <row r="411" spans="2:65" s="12" customFormat="1" ht="13.5">
      <c r="B411" s="222"/>
      <c r="C411" s="223"/>
      <c r="D411" s="218" t="s">
        <v>179</v>
      </c>
      <c r="E411" s="224" t="s">
        <v>50</v>
      </c>
      <c r="F411" s="225" t="s">
        <v>201</v>
      </c>
      <c r="G411" s="223"/>
      <c r="H411" s="226" t="s">
        <v>50</v>
      </c>
      <c r="I411" s="227"/>
      <c r="J411" s="223"/>
      <c r="K411" s="223"/>
      <c r="L411" s="228"/>
      <c r="M411" s="229"/>
      <c r="N411" s="230"/>
      <c r="O411" s="230"/>
      <c r="P411" s="230"/>
      <c r="Q411" s="230"/>
      <c r="R411" s="230"/>
      <c r="S411" s="230"/>
      <c r="T411" s="231"/>
      <c r="AT411" s="232" t="s">
        <v>179</v>
      </c>
      <c r="AU411" s="232" t="s">
        <v>104</v>
      </c>
      <c r="AV411" s="12" t="s">
        <v>25</v>
      </c>
      <c r="AW411" s="12" t="s">
        <v>48</v>
      </c>
      <c r="AX411" s="12" t="s">
        <v>85</v>
      </c>
      <c r="AY411" s="232" t="s">
        <v>166</v>
      </c>
    </row>
    <row r="412" spans="2:65" s="13" customFormat="1" ht="13.5">
      <c r="B412" s="233"/>
      <c r="C412" s="234"/>
      <c r="D412" s="235" t="s">
        <v>179</v>
      </c>
      <c r="E412" s="236" t="s">
        <v>50</v>
      </c>
      <c r="F412" s="237" t="s">
        <v>526</v>
      </c>
      <c r="G412" s="234"/>
      <c r="H412" s="238">
        <v>21.5</v>
      </c>
      <c r="I412" s="239"/>
      <c r="J412" s="234"/>
      <c r="K412" s="234"/>
      <c r="L412" s="240"/>
      <c r="M412" s="241"/>
      <c r="N412" s="242"/>
      <c r="O412" s="242"/>
      <c r="P412" s="242"/>
      <c r="Q412" s="242"/>
      <c r="R412" s="242"/>
      <c r="S412" s="242"/>
      <c r="T412" s="243"/>
      <c r="AT412" s="244" t="s">
        <v>179</v>
      </c>
      <c r="AU412" s="244" t="s">
        <v>104</v>
      </c>
      <c r="AV412" s="13" t="s">
        <v>93</v>
      </c>
      <c r="AW412" s="13" t="s">
        <v>48</v>
      </c>
      <c r="AX412" s="13" t="s">
        <v>85</v>
      </c>
      <c r="AY412" s="244" t="s">
        <v>166</v>
      </c>
    </row>
    <row r="413" spans="2:65" s="1" customFormat="1" ht="22.5" customHeight="1">
      <c r="B413" s="43"/>
      <c r="C413" s="206" t="s">
        <v>527</v>
      </c>
      <c r="D413" s="206" t="s">
        <v>169</v>
      </c>
      <c r="E413" s="207" t="s">
        <v>528</v>
      </c>
      <c r="F413" s="208" t="s">
        <v>529</v>
      </c>
      <c r="G413" s="209" t="s">
        <v>172</v>
      </c>
      <c r="H413" s="210">
        <v>19.023</v>
      </c>
      <c r="I413" s="211"/>
      <c r="J413" s="212">
        <f>ROUND(I413*H413,2)</f>
        <v>0</v>
      </c>
      <c r="K413" s="208" t="s">
        <v>173</v>
      </c>
      <c r="L413" s="63"/>
      <c r="M413" s="213" t="s">
        <v>50</v>
      </c>
      <c r="N413" s="214" t="s">
        <v>56</v>
      </c>
      <c r="O413" s="44"/>
      <c r="P413" s="215">
        <f>O413*H413</f>
        <v>0</v>
      </c>
      <c r="Q413" s="215">
        <v>1.7034</v>
      </c>
      <c r="R413" s="215">
        <f>Q413*H413</f>
        <v>32.403778199999998</v>
      </c>
      <c r="S413" s="215">
        <v>0</v>
      </c>
      <c r="T413" s="216">
        <f>S413*H413</f>
        <v>0</v>
      </c>
      <c r="AR413" s="25" t="s">
        <v>110</v>
      </c>
      <c r="AT413" s="25" t="s">
        <v>169</v>
      </c>
      <c r="AU413" s="25" t="s">
        <v>104</v>
      </c>
      <c r="AY413" s="25" t="s">
        <v>166</v>
      </c>
      <c r="BE413" s="217">
        <f>IF(N413="základní",J413,0)</f>
        <v>0</v>
      </c>
      <c r="BF413" s="217">
        <f>IF(N413="snížená",J413,0)</f>
        <v>0</v>
      </c>
      <c r="BG413" s="217">
        <f>IF(N413="zákl. přenesená",J413,0)</f>
        <v>0</v>
      </c>
      <c r="BH413" s="217">
        <f>IF(N413="sníž. přenesená",J413,0)</f>
        <v>0</v>
      </c>
      <c r="BI413" s="217">
        <f>IF(N413="nulová",J413,0)</f>
        <v>0</v>
      </c>
      <c r="BJ413" s="25" t="s">
        <v>25</v>
      </c>
      <c r="BK413" s="217">
        <f>ROUND(I413*H413,2)</f>
        <v>0</v>
      </c>
      <c r="BL413" s="25" t="s">
        <v>110</v>
      </c>
      <c r="BM413" s="25" t="s">
        <v>530</v>
      </c>
    </row>
    <row r="414" spans="2:65" s="1" customFormat="1" ht="13.5">
      <c r="B414" s="43"/>
      <c r="C414" s="65"/>
      <c r="D414" s="218" t="s">
        <v>175</v>
      </c>
      <c r="E414" s="65"/>
      <c r="F414" s="219" t="s">
        <v>531</v>
      </c>
      <c r="G414" s="65"/>
      <c r="H414" s="65"/>
      <c r="I414" s="174"/>
      <c r="J414" s="65"/>
      <c r="K414" s="65"/>
      <c r="L414" s="63"/>
      <c r="M414" s="220"/>
      <c r="N414" s="44"/>
      <c r="O414" s="44"/>
      <c r="P414" s="44"/>
      <c r="Q414" s="44"/>
      <c r="R414" s="44"/>
      <c r="S414" s="44"/>
      <c r="T414" s="80"/>
      <c r="AT414" s="25" t="s">
        <v>175</v>
      </c>
      <c r="AU414" s="25" t="s">
        <v>104</v>
      </c>
    </row>
    <row r="415" spans="2:65" s="1" customFormat="1" ht="54">
      <c r="B415" s="43"/>
      <c r="C415" s="65"/>
      <c r="D415" s="218" t="s">
        <v>177</v>
      </c>
      <c r="E415" s="65"/>
      <c r="F415" s="221" t="s">
        <v>532</v>
      </c>
      <c r="G415" s="65"/>
      <c r="H415" s="65"/>
      <c r="I415" s="174"/>
      <c r="J415" s="65"/>
      <c r="K415" s="65"/>
      <c r="L415" s="63"/>
      <c r="M415" s="220"/>
      <c r="N415" s="44"/>
      <c r="O415" s="44"/>
      <c r="P415" s="44"/>
      <c r="Q415" s="44"/>
      <c r="R415" s="44"/>
      <c r="S415" s="44"/>
      <c r="T415" s="80"/>
      <c r="AT415" s="25" t="s">
        <v>177</v>
      </c>
      <c r="AU415" s="25" t="s">
        <v>104</v>
      </c>
    </row>
    <row r="416" spans="2:65" s="12" customFormat="1" ht="13.5">
      <c r="B416" s="222"/>
      <c r="C416" s="223"/>
      <c r="D416" s="218" t="s">
        <v>179</v>
      </c>
      <c r="E416" s="224" t="s">
        <v>50</v>
      </c>
      <c r="F416" s="225" t="s">
        <v>201</v>
      </c>
      <c r="G416" s="223"/>
      <c r="H416" s="226" t="s">
        <v>50</v>
      </c>
      <c r="I416" s="227"/>
      <c r="J416" s="223"/>
      <c r="K416" s="223"/>
      <c r="L416" s="228"/>
      <c r="M416" s="229"/>
      <c r="N416" s="230"/>
      <c r="O416" s="230"/>
      <c r="P416" s="230"/>
      <c r="Q416" s="230"/>
      <c r="R416" s="230"/>
      <c r="S416" s="230"/>
      <c r="T416" s="231"/>
      <c r="AT416" s="232" t="s">
        <v>179</v>
      </c>
      <c r="AU416" s="232" t="s">
        <v>104</v>
      </c>
      <c r="AV416" s="12" t="s">
        <v>25</v>
      </c>
      <c r="AW416" s="12" t="s">
        <v>48</v>
      </c>
      <c r="AX416" s="12" t="s">
        <v>85</v>
      </c>
      <c r="AY416" s="232" t="s">
        <v>166</v>
      </c>
    </row>
    <row r="417" spans="2:65" s="13" customFormat="1" ht="13.5">
      <c r="B417" s="233"/>
      <c r="C417" s="234"/>
      <c r="D417" s="218" t="s">
        <v>179</v>
      </c>
      <c r="E417" s="245" t="s">
        <v>50</v>
      </c>
      <c r="F417" s="246" t="s">
        <v>533</v>
      </c>
      <c r="G417" s="234"/>
      <c r="H417" s="247">
        <v>6.5789999999999997</v>
      </c>
      <c r="I417" s="239"/>
      <c r="J417" s="234"/>
      <c r="K417" s="234"/>
      <c r="L417" s="240"/>
      <c r="M417" s="241"/>
      <c r="N417" s="242"/>
      <c r="O417" s="242"/>
      <c r="P417" s="242"/>
      <c r="Q417" s="242"/>
      <c r="R417" s="242"/>
      <c r="S417" s="242"/>
      <c r="T417" s="243"/>
      <c r="AT417" s="244" t="s">
        <v>179</v>
      </c>
      <c r="AU417" s="244" t="s">
        <v>104</v>
      </c>
      <c r="AV417" s="13" t="s">
        <v>93</v>
      </c>
      <c r="AW417" s="13" t="s">
        <v>48</v>
      </c>
      <c r="AX417" s="13" t="s">
        <v>85</v>
      </c>
      <c r="AY417" s="244" t="s">
        <v>166</v>
      </c>
    </row>
    <row r="418" spans="2:65" s="12" customFormat="1" ht="13.5">
      <c r="B418" s="222"/>
      <c r="C418" s="223"/>
      <c r="D418" s="218" t="s">
        <v>179</v>
      </c>
      <c r="E418" s="224" t="s">
        <v>50</v>
      </c>
      <c r="F418" s="225" t="s">
        <v>449</v>
      </c>
      <c r="G418" s="223"/>
      <c r="H418" s="226" t="s">
        <v>50</v>
      </c>
      <c r="I418" s="227"/>
      <c r="J418" s="223"/>
      <c r="K418" s="223"/>
      <c r="L418" s="228"/>
      <c r="M418" s="229"/>
      <c r="N418" s="230"/>
      <c r="O418" s="230"/>
      <c r="P418" s="230"/>
      <c r="Q418" s="230"/>
      <c r="R418" s="230"/>
      <c r="S418" s="230"/>
      <c r="T418" s="231"/>
      <c r="AT418" s="232" t="s">
        <v>179</v>
      </c>
      <c r="AU418" s="232" t="s">
        <v>104</v>
      </c>
      <c r="AV418" s="12" t="s">
        <v>25</v>
      </c>
      <c r="AW418" s="12" t="s">
        <v>48</v>
      </c>
      <c r="AX418" s="12" t="s">
        <v>85</v>
      </c>
      <c r="AY418" s="232" t="s">
        <v>166</v>
      </c>
    </row>
    <row r="419" spans="2:65" s="13" customFormat="1" ht="13.5">
      <c r="B419" s="233"/>
      <c r="C419" s="234"/>
      <c r="D419" s="218" t="s">
        <v>179</v>
      </c>
      <c r="E419" s="245" t="s">
        <v>50</v>
      </c>
      <c r="F419" s="246" t="s">
        <v>534</v>
      </c>
      <c r="G419" s="234"/>
      <c r="H419" s="247">
        <v>10.56</v>
      </c>
      <c r="I419" s="239"/>
      <c r="J419" s="234"/>
      <c r="K419" s="234"/>
      <c r="L419" s="240"/>
      <c r="M419" s="241"/>
      <c r="N419" s="242"/>
      <c r="O419" s="242"/>
      <c r="P419" s="242"/>
      <c r="Q419" s="242"/>
      <c r="R419" s="242"/>
      <c r="S419" s="242"/>
      <c r="T419" s="243"/>
      <c r="AT419" s="244" t="s">
        <v>179</v>
      </c>
      <c r="AU419" s="244" t="s">
        <v>104</v>
      </c>
      <c r="AV419" s="13" t="s">
        <v>93</v>
      </c>
      <c r="AW419" s="13" t="s">
        <v>48</v>
      </c>
      <c r="AX419" s="13" t="s">
        <v>85</v>
      </c>
      <c r="AY419" s="244" t="s">
        <v>166</v>
      </c>
    </row>
    <row r="420" spans="2:65" s="13" customFormat="1" ht="13.5">
      <c r="B420" s="233"/>
      <c r="C420" s="234"/>
      <c r="D420" s="235" t="s">
        <v>179</v>
      </c>
      <c r="E420" s="236" t="s">
        <v>50</v>
      </c>
      <c r="F420" s="237" t="s">
        <v>231</v>
      </c>
      <c r="G420" s="234"/>
      <c r="H420" s="238">
        <v>1.8839999999999999</v>
      </c>
      <c r="I420" s="239"/>
      <c r="J420" s="234"/>
      <c r="K420" s="234"/>
      <c r="L420" s="240"/>
      <c r="M420" s="241"/>
      <c r="N420" s="242"/>
      <c r="O420" s="242"/>
      <c r="P420" s="242"/>
      <c r="Q420" s="242"/>
      <c r="R420" s="242"/>
      <c r="S420" s="242"/>
      <c r="T420" s="243"/>
      <c r="AT420" s="244" t="s">
        <v>179</v>
      </c>
      <c r="AU420" s="244" t="s">
        <v>104</v>
      </c>
      <c r="AV420" s="13" t="s">
        <v>93</v>
      </c>
      <c r="AW420" s="13" t="s">
        <v>48</v>
      </c>
      <c r="AX420" s="13" t="s">
        <v>85</v>
      </c>
      <c r="AY420" s="244" t="s">
        <v>166</v>
      </c>
    </row>
    <row r="421" spans="2:65" s="1" customFormat="1" ht="31.5" customHeight="1">
      <c r="B421" s="43"/>
      <c r="C421" s="206" t="s">
        <v>535</v>
      </c>
      <c r="D421" s="206" t="s">
        <v>169</v>
      </c>
      <c r="E421" s="207" t="s">
        <v>536</v>
      </c>
      <c r="F421" s="208" t="s">
        <v>537</v>
      </c>
      <c r="G421" s="209" t="s">
        <v>389</v>
      </c>
      <c r="H421" s="210">
        <v>32</v>
      </c>
      <c r="I421" s="211"/>
      <c r="J421" s="212">
        <f>ROUND(I421*H421,2)</f>
        <v>0</v>
      </c>
      <c r="K421" s="208" t="s">
        <v>173</v>
      </c>
      <c r="L421" s="63"/>
      <c r="M421" s="213" t="s">
        <v>50</v>
      </c>
      <c r="N421" s="214" t="s">
        <v>56</v>
      </c>
      <c r="O421" s="44"/>
      <c r="P421" s="215">
        <f>O421*H421</f>
        <v>0</v>
      </c>
      <c r="Q421" s="215">
        <v>0</v>
      </c>
      <c r="R421" s="215">
        <f>Q421*H421</f>
        <v>0</v>
      </c>
      <c r="S421" s="215">
        <v>0</v>
      </c>
      <c r="T421" s="216">
        <f>S421*H421</f>
        <v>0</v>
      </c>
      <c r="AR421" s="25" t="s">
        <v>110</v>
      </c>
      <c r="AT421" s="25" t="s">
        <v>169</v>
      </c>
      <c r="AU421" s="25" t="s">
        <v>104</v>
      </c>
      <c r="AY421" s="25" t="s">
        <v>166</v>
      </c>
      <c r="BE421" s="217">
        <f>IF(N421="základní",J421,0)</f>
        <v>0</v>
      </c>
      <c r="BF421" s="217">
        <f>IF(N421="snížená",J421,0)</f>
        <v>0</v>
      </c>
      <c r="BG421" s="217">
        <f>IF(N421="zákl. přenesená",J421,0)</f>
        <v>0</v>
      </c>
      <c r="BH421" s="217">
        <f>IF(N421="sníž. přenesená",J421,0)</f>
        <v>0</v>
      </c>
      <c r="BI421" s="217">
        <f>IF(N421="nulová",J421,0)</f>
        <v>0</v>
      </c>
      <c r="BJ421" s="25" t="s">
        <v>25</v>
      </c>
      <c r="BK421" s="217">
        <f>ROUND(I421*H421,2)</f>
        <v>0</v>
      </c>
      <c r="BL421" s="25" t="s">
        <v>110</v>
      </c>
      <c r="BM421" s="25" t="s">
        <v>538</v>
      </c>
    </row>
    <row r="422" spans="2:65" s="1" customFormat="1" ht="27">
      <c r="B422" s="43"/>
      <c r="C422" s="65"/>
      <c r="D422" s="218" t="s">
        <v>175</v>
      </c>
      <c r="E422" s="65"/>
      <c r="F422" s="219" t="s">
        <v>539</v>
      </c>
      <c r="G422" s="65"/>
      <c r="H422" s="65"/>
      <c r="I422" s="174"/>
      <c r="J422" s="65"/>
      <c r="K422" s="65"/>
      <c r="L422" s="63"/>
      <c r="M422" s="220"/>
      <c r="N422" s="44"/>
      <c r="O422" s="44"/>
      <c r="P422" s="44"/>
      <c r="Q422" s="44"/>
      <c r="R422" s="44"/>
      <c r="S422" s="44"/>
      <c r="T422" s="80"/>
      <c r="AT422" s="25" t="s">
        <v>175</v>
      </c>
      <c r="AU422" s="25" t="s">
        <v>104</v>
      </c>
    </row>
    <row r="423" spans="2:65" s="1" customFormat="1" ht="67.5">
      <c r="B423" s="43"/>
      <c r="C423" s="65"/>
      <c r="D423" s="218" t="s">
        <v>177</v>
      </c>
      <c r="E423" s="65"/>
      <c r="F423" s="221" t="s">
        <v>540</v>
      </c>
      <c r="G423" s="65"/>
      <c r="H423" s="65"/>
      <c r="I423" s="174"/>
      <c r="J423" s="65"/>
      <c r="K423" s="65"/>
      <c r="L423" s="63"/>
      <c r="M423" s="220"/>
      <c r="N423" s="44"/>
      <c r="O423" s="44"/>
      <c r="P423" s="44"/>
      <c r="Q423" s="44"/>
      <c r="R423" s="44"/>
      <c r="S423" s="44"/>
      <c r="T423" s="80"/>
      <c r="AT423" s="25" t="s">
        <v>177</v>
      </c>
      <c r="AU423" s="25" t="s">
        <v>104</v>
      </c>
    </row>
    <row r="424" spans="2:65" s="12" customFormat="1" ht="13.5">
      <c r="B424" s="222"/>
      <c r="C424" s="223"/>
      <c r="D424" s="218" t="s">
        <v>179</v>
      </c>
      <c r="E424" s="224" t="s">
        <v>50</v>
      </c>
      <c r="F424" s="225" t="s">
        <v>443</v>
      </c>
      <c r="G424" s="223"/>
      <c r="H424" s="226" t="s">
        <v>50</v>
      </c>
      <c r="I424" s="227"/>
      <c r="J424" s="223"/>
      <c r="K424" s="223"/>
      <c r="L424" s="228"/>
      <c r="M424" s="229"/>
      <c r="N424" s="230"/>
      <c r="O424" s="230"/>
      <c r="P424" s="230"/>
      <c r="Q424" s="230"/>
      <c r="R424" s="230"/>
      <c r="S424" s="230"/>
      <c r="T424" s="231"/>
      <c r="AT424" s="232" t="s">
        <v>179</v>
      </c>
      <c r="AU424" s="232" t="s">
        <v>104</v>
      </c>
      <c r="AV424" s="12" t="s">
        <v>25</v>
      </c>
      <c r="AW424" s="12" t="s">
        <v>48</v>
      </c>
      <c r="AX424" s="12" t="s">
        <v>85</v>
      </c>
      <c r="AY424" s="232" t="s">
        <v>166</v>
      </c>
    </row>
    <row r="425" spans="2:65" s="13" customFormat="1" ht="13.5">
      <c r="B425" s="233"/>
      <c r="C425" s="234"/>
      <c r="D425" s="235" t="s">
        <v>179</v>
      </c>
      <c r="E425" s="236" t="s">
        <v>50</v>
      </c>
      <c r="F425" s="237" t="s">
        <v>401</v>
      </c>
      <c r="G425" s="234"/>
      <c r="H425" s="238">
        <v>32</v>
      </c>
      <c r="I425" s="239"/>
      <c r="J425" s="234"/>
      <c r="K425" s="234"/>
      <c r="L425" s="240"/>
      <c r="M425" s="241"/>
      <c r="N425" s="242"/>
      <c r="O425" s="242"/>
      <c r="P425" s="242"/>
      <c r="Q425" s="242"/>
      <c r="R425" s="242"/>
      <c r="S425" s="242"/>
      <c r="T425" s="243"/>
      <c r="AT425" s="244" t="s">
        <v>179</v>
      </c>
      <c r="AU425" s="244" t="s">
        <v>104</v>
      </c>
      <c r="AV425" s="13" t="s">
        <v>93</v>
      </c>
      <c r="AW425" s="13" t="s">
        <v>48</v>
      </c>
      <c r="AX425" s="13" t="s">
        <v>85</v>
      </c>
      <c r="AY425" s="244" t="s">
        <v>166</v>
      </c>
    </row>
    <row r="426" spans="2:65" s="1" customFormat="1" ht="22.5" customHeight="1">
      <c r="B426" s="43"/>
      <c r="C426" s="259" t="s">
        <v>541</v>
      </c>
      <c r="D426" s="259" t="s">
        <v>269</v>
      </c>
      <c r="E426" s="260" t="s">
        <v>542</v>
      </c>
      <c r="F426" s="261" t="s">
        <v>543</v>
      </c>
      <c r="G426" s="262" t="s">
        <v>440</v>
      </c>
      <c r="H426" s="263">
        <v>3</v>
      </c>
      <c r="I426" s="264"/>
      <c r="J426" s="265">
        <f>ROUND(I426*H426,2)</f>
        <v>0</v>
      </c>
      <c r="K426" s="261" t="s">
        <v>173</v>
      </c>
      <c r="L426" s="266"/>
      <c r="M426" s="267" t="s">
        <v>50</v>
      </c>
      <c r="N426" s="268" t="s">
        <v>56</v>
      </c>
      <c r="O426" s="44"/>
      <c r="P426" s="215">
        <f>O426*H426</f>
        <v>0</v>
      </c>
      <c r="Q426" s="215">
        <v>3.2000000000000002E-3</v>
      </c>
      <c r="R426" s="215">
        <f>Q426*H426</f>
        <v>9.6000000000000009E-3</v>
      </c>
      <c r="S426" s="215">
        <v>0</v>
      </c>
      <c r="T426" s="216">
        <f>S426*H426</f>
        <v>0</v>
      </c>
      <c r="AR426" s="25" t="s">
        <v>232</v>
      </c>
      <c r="AT426" s="25" t="s">
        <v>269</v>
      </c>
      <c r="AU426" s="25" t="s">
        <v>104</v>
      </c>
      <c r="AY426" s="25" t="s">
        <v>166</v>
      </c>
      <c r="BE426" s="217">
        <f>IF(N426="základní",J426,0)</f>
        <v>0</v>
      </c>
      <c r="BF426" s="217">
        <f>IF(N426="snížená",J426,0)</f>
        <v>0</v>
      </c>
      <c r="BG426" s="217">
        <f>IF(N426="zákl. přenesená",J426,0)</f>
        <v>0</v>
      </c>
      <c r="BH426" s="217">
        <f>IF(N426="sníž. přenesená",J426,0)</f>
        <v>0</v>
      </c>
      <c r="BI426" s="217">
        <f>IF(N426="nulová",J426,0)</f>
        <v>0</v>
      </c>
      <c r="BJ426" s="25" t="s">
        <v>25</v>
      </c>
      <c r="BK426" s="217">
        <f>ROUND(I426*H426,2)</f>
        <v>0</v>
      </c>
      <c r="BL426" s="25" t="s">
        <v>110</v>
      </c>
      <c r="BM426" s="25" t="s">
        <v>544</v>
      </c>
    </row>
    <row r="427" spans="2:65" s="1" customFormat="1" ht="13.5">
      <c r="B427" s="43"/>
      <c r="C427" s="65"/>
      <c r="D427" s="218" t="s">
        <v>175</v>
      </c>
      <c r="E427" s="65"/>
      <c r="F427" s="219" t="s">
        <v>545</v>
      </c>
      <c r="G427" s="65"/>
      <c r="H427" s="65"/>
      <c r="I427" s="174"/>
      <c r="J427" s="65"/>
      <c r="K427" s="65"/>
      <c r="L427" s="63"/>
      <c r="M427" s="220"/>
      <c r="N427" s="44"/>
      <c r="O427" s="44"/>
      <c r="P427" s="44"/>
      <c r="Q427" s="44"/>
      <c r="R427" s="44"/>
      <c r="S427" s="44"/>
      <c r="T427" s="80"/>
      <c r="AT427" s="25" t="s">
        <v>175</v>
      </c>
      <c r="AU427" s="25" t="s">
        <v>104</v>
      </c>
    </row>
    <row r="428" spans="2:65" s="12" customFormat="1" ht="13.5">
      <c r="B428" s="222"/>
      <c r="C428" s="223"/>
      <c r="D428" s="218" t="s">
        <v>179</v>
      </c>
      <c r="E428" s="224" t="s">
        <v>50</v>
      </c>
      <c r="F428" s="225" t="s">
        <v>546</v>
      </c>
      <c r="G428" s="223"/>
      <c r="H428" s="226" t="s">
        <v>50</v>
      </c>
      <c r="I428" s="227"/>
      <c r="J428" s="223"/>
      <c r="K428" s="223"/>
      <c r="L428" s="228"/>
      <c r="M428" s="229"/>
      <c r="N428" s="230"/>
      <c r="O428" s="230"/>
      <c r="P428" s="230"/>
      <c r="Q428" s="230"/>
      <c r="R428" s="230"/>
      <c r="S428" s="230"/>
      <c r="T428" s="231"/>
      <c r="AT428" s="232" t="s">
        <v>179</v>
      </c>
      <c r="AU428" s="232" t="s">
        <v>104</v>
      </c>
      <c r="AV428" s="12" t="s">
        <v>25</v>
      </c>
      <c r="AW428" s="12" t="s">
        <v>48</v>
      </c>
      <c r="AX428" s="12" t="s">
        <v>85</v>
      </c>
      <c r="AY428" s="232" t="s">
        <v>166</v>
      </c>
    </row>
    <row r="429" spans="2:65" s="13" customFormat="1" ht="13.5">
      <c r="B429" s="233"/>
      <c r="C429" s="234"/>
      <c r="D429" s="235" t="s">
        <v>179</v>
      </c>
      <c r="E429" s="236" t="s">
        <v>50</v>
      </c>
      <c r="F429" s="237" t="s">
        <v>104</v>
      </c>
      <c r="G429" s="234"/>
      <c r="H429" s="238">
        <v>3</v>
      </c>
      <c r="I429" s="239"/>
      <c r="J429" s="234"/>
      <c r="K429" s="234"/>
      <c r="L429" s="240"/>
      <c r="M429" s="241"/>
      <c r="N429" s="242"/>
      <c r="O429" s="242"/>
      <c r="P429" s="242"/>
      <c r="Q429" s="242"/>
      <c r="R429" s="242"/>
      <c r="S429" s="242"/>
      <c r="T429" s="243"/>
      <c r="AT429" s="244" t="s">
        <v>179</v>
      </c>
      <c r="AU429" s="244" t="s">
        <v>104</v>
      </c>
      <c r="AV429" s="13" t="s">
        <v>93</v>
      </c>
      <c r="AW429" s="13" t="s">
        <v>48</v>
      </c>
      <c r="AX429" s="13" t="s">
        <v>85</v>
      </c>
      <c r="AY429" s="244" t="s">
        <v>166</v>
      </c>
    </row>
    <row r="430" spans="2:65" s="1" customFormat="1" ht="22.5" customHeight="1">
      <c r="B430" s="43"/>
      <c r="C430" s="259" t="s">
        <v>547</v>
      </c>
      <c r="D430" s="259" t="s">
        <v>269</v>
      </c>
      <c r="E430" s="260" t="s">
        <v>548</v>
      </c>
      <c r="F430" s="261" t="s">
        <v>549</v>
      </c>
      <c r="G430" s="262" t="s">
        <v>440</v>
      </c>
      <c r="H430" s="263">
        <v>7</v>
      </c>
      <c r="I430" s="264"/>
      <c r="J430" s="265">
        <f>ROUND(I430*H430,2)</f>
        <v>0</v>
      </c>
      <c r="K430" s="261" t="s">
        <v>173</v>
      </c>
      <c r="L430" s="266"/>
      <c r="M430" s="267" t="s">
        <v>50</v>
      </c>
      <c r="N430" s="268" t="s">
        <v>56</v>
      </c>
      <c r="O430" s="44"/>
      <c r="P430" s="215">
        <f>O430*H430</f>
        <v>0</v>
      </c>
      <c r="Q430" s="215">
        <v>6.3E-3</v>
      </c>
      <c r="R430" s="215">
        <f>Q430*H430</f>
        <v>4.41E-2</v>
      </c>
      <c r="S430" s="215">
        <v>0</v>
      </c>
      <c r="T430" s="216">
        <f>S430*H430</f>
        <v>0</v>
      </c>
      <c r="AR430" s="25" t="s">
        <v>232</v>
      </c>
      <c r="AT430" s="25" t="s">
        <v>269</v>
      </c>
      <c r="AU430" s="25" t="s">
        <v>104</v>
      </c>
      <c r="AY430" s="25" t="s">
        <v>166</v>
      </c>
      <c r="BE430" s="217">
        <f>IF(N430="základní",J430,0)</f>
        <v>0</v>
      </c>
      <c r="BF430" s="217">
        <f>IF(N430="snížená",J430,0)</f>
        <v>0</v>
      </c>
      <c r="BG430" s="217">
        <f>IF(N430="zákl. přenesená",J430,0)</f>
        <v>0</v>
      </c>
      <c r="BH430" s="217">
        <f>IF(N430="sníž. přenesená",J430,0)</f>
        <v>0</v>
      </c>
      <c r="BI430" s="217">
        <f>IF(N430="nulová",J430,0)</f>
        <v>0</v>
      </c>
      <c r="BJ430" s="25" t="s">
        <v>25</v>
      </c>
      <c r="BK430" s="217">
        <f>ROUND(I430*H430,2)</f>
        <v>0</v>
      </c>
      <c r="BL430" s="25" t="s">
        <v>110</v>
      </c>
      <c r="BM430" s="25" t="s">
        <v>550</v>
      </c>
    </row>
    <row r="431" spans="2:65" s="1" customFormat="1" ht="13.5">
      <c r="B431" s="43"/>
      <c r="C431" s="65"/>
      <c r="D431" s="218" t="s">
        <v>175</v>
      </c>
      <c r="E431" s="65"/>
      <c r="F431" s="219" t="s">
        <v>551</v>
      </c>
      <c r="G431" s="65"/>
      <c r="H431" s="65"/>
      <c r="I431" s="174"/>
      <c r="J431" s="65"/>
      <c r="K431" s="65"/>
      <c r="L431" s="63"/>
      <c r="M431" s="220"/>
      <c r="N431" s="44"/>
      <c r="O431" s="44"/>
      <c r="P431" s="44"/>
      <c r="Q431" s="44"/>
      <c r="R431" s="44"/>
      <c r="S431" s="44"/>
      <c r="T431" s="80"/>
      <c r="AT431" s="25" t="s">
        <v>175</v>
      </c>
      <c r="AU431" s="25" t="s">
        <v>104</v>
      </c>
    </row>
    <row r="432" spans="2:65" s="12" customFormat="1" ht="13.5">
      <c r="B432" s="222"/>
      <c r="C432" s="223"/>
      <c r="D432" s="218" t="s">
        <v>179</v>
      </c>
      <c r="E432" s="224" t="s">
        <v>50</v>
      </c>
      <c r="F432" s="225" t="s">
        <v>546</v>
      </c>
      <c r="G432" s="223"/>
      <c r="H432" s="226" t="s">
        <v>50</v>
      </c>
      <c r="I432" s="227"/>
      <c r="J432" s="223"/>
      <c r="K432" s="223"/>
      <c r="L432" s="228"/>
      <c r="M432" s="229"/>
      <c r="N432" s="230"/>
      <c r="O432" s="230"/>
      <c r="P432" s="230"/>
      <c r="Q432" s="230"/>
      <c r="R432" s="230"/>
      <c r="S432" s="230"/>
      <c r="T432" s="231"/>
      <c r="AT432" s="232" t="s">
        <v>179</v>
      </c>
      <c r="AU432" s="232" t="s">
        <v>104</v>
      </c>
      <c r="AV432" s="12" t="s">
        <v>25</v>
      </c>
      <c r="AW432" s="12" t="s">
        <v>48</v>
      </c>
      <c r="AX432" s="12" t="s">
        <v>85</v>
      </c>
      <c r="AY432" s="232" t="s">
        <v>166</v>
      </c>
    </row>
    <row r="433" spans="2:65" s="13" customFormat="1" ht="13.5">
      <c r="B433" s="233"/>
      <c r="C433" s="234"/>
      <c r="D433" s="235" t="s">
        <v>179</v>
      </c>
      <c r="E433" s="236" t="s">
        <v>50</v>
      </c>
      <c r="F433" s="237" t="s">
        <v>224</v>
      </c>
      <c r="G433" s="234"/>
      <c r="H433" s="238">
        <v>7</v>
      </c>
      <c r="I433" s="239"/>
      <c r="J433" s="234"/>
      <c r="K433" s="234"/>
      <c r="L433" s="240"/>
      <c r="M433" s="241"/>
      <c r="N433" s="242"/>
      <c r="O433" s="242"/>
      <c r="P433" s="242"/>
      <c r="Q433" s="242"/>
      <c r="R433" s="242"/>
      <c r="S433" s="242"/>
      <c r="T433" s="243"/>
      <c r="AT433" s="244" t="s">
        <v>179</v>
      </c>
      <c r="AU433" s="244" t="s">
        <v>104</v>
      </c>
      <c r="AV433" s="13" t="s">
        <v>93</v>
      </c>
      <c r="AW433" s="13" t="s">
        <v>48</v>
      </c>
      <c r="AX433" s="13" t="s">
        <v>85</v>
      </c>
      <c r="AY433" s="244" t="s">
        <v>166</v>
      </c>
    </row>
    <row r="434" spans="2:65" s="1" customFormat="1" ht="22.5" customHeight="1">
      <c r="B434" s="43"/>
      <c r="C434" s="259" t="s">
        <v>330</v>
      </c>
      <c r="D434" s="259" t="s">
        <v>269</v>
      </c>
      <c r="E434" s="260" t="s">
        <v>552</v>
      </c>
      <c r="F434" s="261" t="s">
        <v>553</v>
      </c>
      <c r="G434" s="262" t="s">
        <v>440</v>
      </c>
      <c r="H434" s="263">
        <v>3</v>
      </c>
      <c r="I434" s="264"/>
      <c r="J434" s="265">
        <f>ROUND(I434*H434,2)</f>
        <v>0</v>
      </c>
      <c r="K434" s="261" t="s">
        <v>173</v>
      </c>
      <c r="L434" s="266"/>
      <c r="M434" s="267" t="s">
        <v>50</v>
      </c>
      <c r="N434" s="268" t="s">
        <v>56</v>
      </c>
      <c r="O434" s="44"/>
      <c r="P434" s="215">
        <f>O434*H434</f>
        <v>0</v>
      </c>
      <c r="Q434" s="215">
        <v>1.9E-2</v>
      </c>
      <c r="R434" s="215">
        <f>Q434*H434</f>
        <v>5.6999999999999995E-2</v>
      </c>
      <c r="S434" s="215">
        <v>0</v>
      </c>
      <c r="T434" s="216">
        <f>S434*H434</f>
        <v>0</v>
      </c>
      <c r="AR434" s="25" t="s">
        <v>232</v>
      </c>
      <c r="AT434" s="25" t="s">
        <v>269</v>
      </c>
      <c r="AU434" s="25" t="s">
        <v>104</v>
      </c>
      <c r="AY434" s="25" t="s">
        <v>166</v>
      </c>
      <c r="BE434" s="217">
        <f>IF(N434="základní",J434,0)</f>
        <v>0</v>
      </c>
      <c r="BF434" s="217">
        <f>IF(N434="snížená",J434,0)</f>
        <v>0</v>
      </c>
      <c r="BG434" s="217">
        <f>IF(N434="zákl. přenesená",J434,0)</f>
        <v>0</v>
      </c>
      <c r="BH434" s="217">
        <f>IF(N434="sníž. přenesená",J434,0)</f>
        <v>0</v>
      </c>
      <c r="BI434" s="217">
        <f>IF(N434="nulová",J434,0)</f>
        <v>0</v>
      </c>
      <c r="BJ434" s="25" t="s">
        <v>25</v>
      </c>
      <c r="BK434" s="217">
        <f>ROUND(I434*H434,2)</f>
        <v>0</v>
      </c>
      <c r="BL434" s="25" t="s">
        <v>110</v>
      </c>
      <c r="BM434" s="25" t="s">
        <v>554</v>
      </c>
    </row>
    <row r="435" spans="2:65" s="1" customFormat="1" ht="13.5">
      <c r="B435" s="43"/>
      <c r="C435" s="65"/>
      <c r="D435" s="218" t="s">
        <v>175</v>
      </c>
      <c r="E435" s="65"/>
      <c r="F435" s="219" t="s">
        <v>555</v>
      </c>
      <c r="G435" s="65"/>
      <c r="H435" s="65"/>
      <c r="I435" s="174"/>
      <c r="J435" s="65"/>
      <c r="K435" s="65"/>
      <c r="L435" s="63"/>
      <c r="M435" s="220"/>
      <c r="N435" s="44"/>
      <c r="O435" s="44"/>
      <c r="P435" s="44"/>
      <c r="Q435" s="44"/>
      <c r="R435" s="44"/>
      <c r="S435" s="44"/>
      <c r="T435" s="80"/>
      <c r="AT435" s="25" t="s">
        <v>175</v>
      </c>
      <c r="AU435" s="25" t="s">
        <v>104</v>
      </c>
    </row>
    <row r="436" spans="2:65" s="12" customFormat="1" ht="13.5">
      <c r="B436" s="222"/>
      <c r="C436" s="223"/>
      <c r="D436" s="218" t="s">
        <v>179</v>
      </c>
      <c r="E436" s="224" t="s">
        <v>50</v>
      </c>
      <c r="F436" s="225" t="s">
        <v>546</v>
      </c>
      <c r="G436" s="223"/>
      <c r="H436" s="226" t="s">
        <v>50</v>
      </c>
      <c r="I436" s="227"/>
      <c r="J436" s="223"/>
      <c r="K436" s="223"/>
      <c r="L436" s="228"/>
      <c r="M436" s="229"/>
      <c r="N436" s="230"/>
      <c r="O436" s="230"/>
      <c r="P436" s="230"/>
      <c r="Q436" s="230"/>
      <c r="R436" s="230"/>
      <c r="S436" s="230"/>
      <c r="T436" s="231"/>
      <c r="AT436" s="232" t="s">
        <v>179</v>
      </c>
      <c r="AU436" s="232" t="s">
        <v>104</v>
      </c>
      <c r="AV436" s="12" t="s">
        <v>25</v>
      </c>
      <c r="AW436" s="12" t="s">
        <v>48</v>
      </c>
      <c r="AX436" s="12" t="s">
        <v>85</v>
      </c>
      <c r="AY436" s="232" t="s">
        <v>166</v>
      </c>
    </row>
    <row r="437" spans="2:65" s="13" customFormat="1" ht="13.5">
      <c r="B437" s="233"/>
      <c r="C437" s="234"/>
      <c r="D437" s="235" t="s">
        <v>179</v>
      </c>
      <c r="E437" s="236" t="s">
        <v>50</v>
      </c>
      <c r="F437" s="237" t="s">
        <v>104</v>
      </c>
      <c r="G437" s="234"/>
      <c r="H437" s="238">
        <v>3</v>
      </c>
      <c r="I437" s="239"/>
      <c r="J437" s="234"/>
      <c r="K437" s="234"/>
      <c r="L437" s="240"/>
      <c r="M437" s="241"/>
      <c r="N437" s="242"/>
      <c r="O437" s="242"/>
      <c r="P437" s="242"/>
      <c r="Q437" s="242"/>
      <c r="R437" s="242"/>
      <c r="S437" s="242"/>
      <c r="T437" s="243"/>
      <c r="AT437" s="244" t="s">
        <v>179</v>
      </c>
      <c r="AU437" s="244" t="s">
        <v>104</v>
      </c>
      <c r="AV437" s="13" t="s">
        <v>93</v>
      </c>
      <c r="AW437" s="13" t="s">
        <v>48</v>
      </c>
      <c r="AX437" s="13" t="s">
        <v>85</v>
      </c>
      <c r="AY437" s="244" t="s">
        <v>166</v>
      </c>
    </row>
    <row r="438" spans="2:65" s="1" customFormat="1" ht="31.5" customHeight="1">
      <c r="B438" s="43"/>
      <c r="C438" s="206" t="s">
        <v>556</v>
      </c>
      <c r="D438" s="206" t="s">
        <v>169</v>
      </c>
      <c r="E438" s="207" t="s">
        <v>557</v>
      </c>
      <c r="F438" s="208" t="s">
        <v>558</v>
      </c>
      <c r="G438" s="209" t="s">
        <v>389</v>
      </c>
      <c r="H438" s="210">
        <v>21.5</v>
      </c>
      <c r="I438" s="211"/>
      <c r="J438" s="212">
        <f>ROUND(I438*H438,2)</f>
        <v>0</v>
      </c>
      <c r="K438" s="208" t="s">
        <v>173</v>
      </c>
      <c r="L438" s="63"/>
      <c r="M438" s="213" t="s">
        <v>50</v>
      </c>
      <c r="N438" s="214" t="s">
        <v>56</v>
      </c>
      <c r="O438" s="44"/>
      <c r="P438" s="215">
        <f>O438*H438</f>
        <v>0</v>
      </c>
      <c r="Q438" s="215">
        <v>0</v>
      </c>
      <c r="R438" s="215">
        <f>Q438*H438</f>
        <v>0</v>
      </c>
      <c r="S438" s="215">
        <v>0</v>
      </c>
      <c r="T438" s="216">
        <f>S438*H438</f>
        <v>0</v>
      </c>
      <c r="AR438" s="25" t="s">
        <v>110</v>
      </c>
      <c r="AT438" s="25" t="s">
        <v>169</v>
      </c>
      <c r="AU438" s="25" t="s">
        <v>104</v>
      </c>
      <c r="AY438" s="25" t="s">
        <v>166</v>
      </c>
      <c r="BE438" s="217">
        <f>IF(N438="základní",J438,0)</f>
        <v>0</v>
      </c>
      <c r="BF438" s="217">
        <f>IF(N438="snížená",J438,0)</f>
        <v>0</v>
      </c>
      <c r="BG438" s="217">
        <f>IF(N438="zákl. přenesená",J438,0)</f>
        <v>0</v>
      </c>
      <c r="BH438" s="217">
        <f>IF(N438="sníž. přenesená",J438,0)</f>
        <v>0</v>
      </c>
      <c r="BI438" s="217">
        <f>IF(N438="nulová",J438,0)</f>
        <v>0</v>
      </c>
      <c r="BJ438" s="25" t="s">
        <v>25</v>
      </c>
      <c r="BK438" s="217">
        <f>ROUND(I438*H438,2)</f>
        <v>0</v>
      </c>
      <c r="BL438" s="25" t="s">
        <v>110</v>
      </c>
      <c r="BM438" s="25" t="s">
        <v>559</v>
      </c>
    </row>
    <row r="439" spans="2:65" s="1" customFormat="1" ht="27">
      <c r="B439" s="43"/>
      <c r="C439" s="65"/>
      <c r="D439" s="218" t="s">
        <v>175</v>
      </c>
      <c r="E439" s="65"/>
      <c r="F439" s="219" t="s">
        <v>560</v>
      </c>
      <c r="G439" s="65"/>
      <c r="H439" s="65"/>
      <c r="I439" s="174"/>
      <c r="J439" s="65"/>
      <c r="K439" s="65"/>
      <c r="L439" s="63"/>
      <c r="M439" s="220"/>
      <c r="N439" s="44"/>
      <c r="O439" s="44"/>
      <c r="P439" s="44"/>
      <c r="Q439" s="44"/>
      <c r="R439" s="44"/>
      <c r="S439" s="44"/>
      <c r="T439" s="80"/>
      <c r="AT439" s="25" t="s">
        <v>175</v>
      </c>
      <c r="AU439" s="25" t="s">
        <v>104</v>
      </c>
    </row>
    <row r="440" spans="2:65" s="1" customFormat="1" ht="121.5">
      <c r="B440" s="43"/>
      <c r="C440" s="65"/>
      <c r="D440" s="218" t="s">
        <v>177</v>
      </c>
      <c r="E440" s="65"/>
      <c r="F440" s="221" t="s">
        <v>561</v>
      </c>
      <c r="G440" s="65"/>
      <c r="H440" s="65"/>
      <c r="I440" s="174"/>
      <c r="J440" s="65"/>
      <c r="K440" s="65"/>
      <c r="L440" s="63"/>
      <c r="M440" s="220"/>
      <c r="N440" s="44"/>
      <c r="O440" s="44"/>
      <c r="P440" s="44"/>
      <c r="Q440" s="44"/>
      <c r="R440" s="44"/>
      <c r="S440" s="44"/>
      <c r="T440" s="80"/>
      <c r="AT440" s="25" t="s">
        <v>177</v>
      </c>
      <c r="AU440" s="25" t="s">
        <v>104</v>
      </c>
    </row>
    <row r="441" spans="2:65" s="12" customFormat="1" ht="13.5">
      <c r="B441" s="222"/>
      <c r="C441" s="223"/>
      <c r="D441" s="218" t="s">
        <v>179</v>
      </c>
      <c r="E441" s="224" t="s">
        <v>50</v>
      </c>
      <c r="F441" s="225" t="s">
        <v>201</v>
      </c>
      <c r="G441" s="223"/>
      <c r="H441" s="226" t="s">
        <v>50</v>
      </c>
      <c r="I441" s="227"/>
      <c r="J441" s="223"/>
      <c r="K441" s="223"/>
      <c r="L441" s="228"/>
      <c r="M441" s="229"/>
      <c r="N441" s="230"/>
      <c r="O441" s="230"/>
      <c r="P441" s="230"/>
      <c r="Q441" s="230"/>
      <c r="R441" s="230"/>
      <c r="S441" s="230"/>
      <c r="T441" s="231"/>
      <c r="AT441" s="232" t="s">
        <v>179</v>
      </c>
      <c r="AU441" s="232" t="s">
        <v>104</v>
      </c>
      <c r="AV441" s="12" t="s">
        <v>25</v>
      </c>
      <c r="AW441" s="12" t="s">
        <v>48</v>
      </c>
      <c r="AX441" s="12" t="s">
        <v>85</v>
      </c>
      <c r="AY441" s="232" t="s">
        <v>166</v>
      </c>
    </row>
    <row r="442" spans="2:65" s="13" customFormat="1" ht="13.5">
      <c r="B442" s="233"/>
      <c r="C442" s="234"/>
      <c r="D442" s="235" t="s">
        <v>179</v>
      </c>
      <c r="E442" s="236" t="s">
        <v>50</v>
      </c>
      <c r="F442" s="237" t="s">
        <v>526</v>
      </c>
      <c r="G442" s="234"/>
      <c r="H442" s="238">
        <v>21.5</v>
      </c>
      <c r="I442" s="239"/>
      <c r="J442" s="234"/>
      <c r="K442" s="234"/>
      <c r="L442" s="240"/>
      <c r="M442" s="241"/>
      <c r="N442" s="242"/>
      <c r="O442" s="242"/>
      <c r="P442" s="242"/>
      <c r="Q442" s="242"/>
      <c r="R442" s="242"/>
      <c r="S442" s="242"/>
      <c r="T442" s="243"/>
      <c r="AT442" s="244" t="s">
        <v>179</v>
      </c>
      <c r="AU442" s="244" t="s">
        <v>104</v>
      </c>
      <c r="AV442" s="13" t="s">
        <v>93</v>
      </c>
      <c r="AW442" s="13" t="s">
        <v>48</v>
      </c>
      <c r="AX442" s="13" t="s">
        <v>85</v>
      </c>
      <c r="AY442" s="244" t="s">
        <v>166</v>
      </c>
    </row>
    <row r="443" spans="2:65" s="1" customFormat="1" ht="22.5" customHeight="1">
      <c r="B443" s="43"/>
      <c r="C443" s="259" t="s">
        <v>406</v>
      </c>
      <c r="D443" s="259" t="s">
        <v>269</v>
      </c>
      <c r="E443" s="260" t="s">
        <v>562</v>
      </c>
      <c r="F443" s="261" t="s">
        <v>563</v>
      </c>
      <c r="G443" s="262" t="s">
        <v>389</v>
      </c>
      <c r="H443" s="263">
        <v>24</v>
      </c>
      <c r="I443" s="264"/>
      <c r="J443" s="265">
        <f>ROUND(I443*H443,2)</f>
        <v>0</v>
      </c>
      <c r="K443" s="261" t="s">
        <v>50</v>
      </c>
      <c r="L443" s="266"/>
      <c r="M443" s="267" t="s">
        <v>50</v>
      </c>
      <c r="N443" s="268" t="s">
        <v>56</v>
      </c>
      <c r="O443" s="44"/>
      <c r="P443" s="215">
        <f>O443*H443</f>
        <v>0</v>
      </c>
      <c r="Q443" s="215">
        <v>9.7699999999999995E-2</v>
      </c>
      <c r="R443" s="215">
        <f>Q443*H443</f>
        <v>2.3447999999999998</v>
      </c>
      <c r="S443" s="215">
        <v>0</v>
      </c>
      <c r="T443" s="216">
        <f>S443*H443</f>
        <v>0</v>
      </c>
      <c r="AR443" s="25" t="s">
        <v>232</v>
      </c>
      <c r="AT443" s="25" t="s">
        <v>269</v>
      </c>
      <c r="AU443" s="25" t="s">
        <v>104</v>
      </c>
      <c r="AY443" s="25" t="s">
        <v>166</v>
      </c>
      <c r="BE443" s="217">
        <f>IF(N443="základní",J443,0)</f>
        <v>0</v>
      </c>
      <c r="BF443" s="217">
        <f>IF(N443="snížená",J443,0)</f>
        <v>0</v>
      </c>
      <c r="BG443" s="217">
        <f>IF(N443="zákl. přenesená",J443,0)</f>
        <v>0</v>
      </c>
      <c r="BH443" s="217">
        <f>IF(N443="sníž. přenesená",J443,0)</f>
        <v>0</v>
      </c>
      <c r="BI443" s="217">
        <f>IF(N443="nulová",J443,0)</f>
        <v>0</v>
      </c>
      <c r="BJ443" s="25" t="s">
        <v>25</v>
      </c>
      <c r="BK443" s="217">
        <f>ROUND(I443*H443,2)</f>
        <v>0</v>
      </c>
      <c r="BL443" s="25" t="s">
        <v>110</v>
      </c>
      <c r="BM443" s="25" t="s">
        <v>564</v>
      </c>
    </row>
    <row r="444" spans="2:65" s="1" customFormat="1" ht="13.5">
      <c r="B444" s="43"/>
      <c r="C444" s="65"/>
      <c r="D444" s="218" t="s">
        <v>175</v>
      </c>
      <c r="E444" s="65"/>
      <c r="F444" s="219" t="s">
        <v>563</v>
      </c>
      <c r="G444" s="65"/>
      <c r="H444" s="65"/>
      <c r="I444" s="174"/>
      <c r="J444" s="65"/>
      <c r="K444" s="65"/>
      <c r="L444" s="63"/>
      <c r="M444" s="220"/>
      <c r="N444" s="44"/>
      <c r="O444" s="44"/>
      <c r="P444" s="44"/>
      <c r="Q444" s="44"/>
      <c r="R444" s="44"/>
      <c r="S444" s="44"/>
      <c r="T444" s="80"/>
      <c r="AT444" s="25" t="s">
        <v>175</v>
      </c>
      <c r="AU444" s="25" t="s">
        <v>104</v>
      </c>
    </row>
    <row r="445" spans="2:65" s="12" customFormat="1" ht="13.5">
      <c r="B445" s="222"/>
      <c r="C445" s="223"/>
      <c r="D445" s="218" t="s">
        <v>179</v>
      </c>
      <c r="E445" s="224" t="s">
        <v>50</v>
      </c>
      <c r="F445" s="225" t="s">
        <v>201</v>
      </c>
      <c r="G445" s="223"/>
      <c r="H445" s="226" t="s">
        <v>50</v>
      </c>
      <c r="I445" s="227"/>
      <c r="J445" s="223"/>
      <c r="K445" s="223"/>
      <c r="L445" s="228"/>
      <c r="M445" s="229"/>
      <c r="N445" s="230"/>
      <c r="O445" s="230"/>
      <c r="P445" s="230"/>
      <c r="Q445" s="230"/>
      <c r="R445" s="230"/>
      <c r="S445" s="230"/>
      <c r="T445" s="231"/>
      <c r="AT445" s="232" t="s">
        <v>179</v>
      </c>
      <c r="AU445" s="232" t="s">
        <v>104</v>
      </c>
      <c r="AV445" s="12" t="s">
        <v>25</v>
      </c>
      <c r="AW445" s="12" t="s">
        <v>48</v>
      </c>
      <c r="AX445" s="12" t="s">
        <v>85</v>
      </c>
      <c r="AY445" s="232" t="s">
        <v>166</v>
      </c>
    </row>
    <row r="446" spans="2:65" s="12" customFormat="1" ht="13.5">
      <c r="B446" s="222"/>
      <c r="C446" s="223"/>
      <c r="D446" s="218" t="s">
        <v>179</v>
      </c>
      <c r="E446" s="224" t="s">
        <v>50</v>
      </c>
      <c r="F446" s="225" t="s">
        <v>565</v>
      </c>
      <c r="G446" s="223"/>
      <c r="H446" s="226" t="s">
        <v>50</v>
      </c>
      <c r="I446" s="227"/>
      <c r="J446" s="223"/>
      <c r="K446" s="223"/>
      <c r="L446" s="228"/>
      <c r="M446" s="229"/>
      <c r="N446" s="230"/>
      <c r="O446" s="230"/>
      <c r="P446" s="230"/>
      <c r="Q446" s="230"/>
      <c r="R446" s="230"/>
      <c r="S446" s="230"/>
      <c r="T446" s="231"/>
      <c r="AT446" s="232" t="s">
        <v>179</v>
      </c>
      <c r="AU446" s="232" t="s">
        <v>104</v>
      </c>
      <c r="AV446" s="12" t="s">
        <v>25</v>
      </c>
      <c r="AW446" s="12" t="s">
        <v>48</v>
      </c>
      <c r="AX446" s="12" t="s">
        <v>85</v>
      </c>
      <c r="AY446" s="232" t="s">
        <v>166</v>
      </c>
    </row>
    <row r="447" spans="2:65" s="13" customFormat="1" ht="13.5">
      <c r="B447" s="233"/>
      <c r="C447" s="234"/>
      <c r="D447" s="235" t="s">
        <v>179</v>
      </c>
      <c r="E447" s="236" t="s">
        <v>50</v>
      </c>
      <c r="F447" s="237" t="s">
        <v>344</v>
      </c>
      <c r="G447" s="234"/>
      <c r="H447" s="238">
        <v>24</v>
      </c>
      <c r="I447" s="239"/>
      <c r="J447" s="234"/>
      <c r="K447" s="234"/>
      <c r="L447" s="240"/>
      <c r="M447" s="241"/>
      <c r="N447" s="242"/>
      <c r="O447" s="242"/>
      <c r="P447" s="242"/>
      <c r="Q447" s="242"/>
      <c r="R447" s="242"/>
      <c r="S447" s="242"/>
      <c r="T447" s="243"/>
      <c r="AT447" s="244" t="s">
        <v>179</v>
      </c>
      <c r="AU447" s="244" t="s">
        <v>104</v>
      </c>
      <c r="AV447" s="13" t="s">
        <v>93</v>
      </c>
      <c r="AW447" s="13" t="s">
        <v>48</v>
      </c>
      <c r="AX447" s="13" t="s">
        <v>25</v>
      </c>
      <c r="AY447" s="244" t="s">
        <v>166</v>
      </c>
    </row>
    <row r="448" spans="2:65" s="1" customFormat="1" ht="31.5" customHeight="1">
      <c r="B448" s="43"/>
      <c r="C448" s="206" t="s">
        <v>566</v>
      </c>
      <c r="D448" s="206" t="s">
        <v>169</v>
      </c>
      <c r="E448" s="207" t="s">
        <v>567</v>
      </c>
      <c r="F448" s="208" t="s">
        <v>568</v>
      </c>
      <c r="G448" s="209" t="s">
        <v>440</v>
      </c>
      <c r="H448" s="210">
        <v>32</v>
      </c>
      <c r="I448" s="211"/>
      <c r="J448" s="212">
        <f>ROUND(I448*H448,2)</f>
        <v>0</v>
      </c>
      <c r="K448" s="208" t="s">
        <v>173</v>
      </c>
      <c r="L448" s="63"/>
      <c r="M448" s="213" t="s">
        <v>50</v>
      </c>
      <c r="N448" s="214" t="s">
        <v>56</v>
      </c>
      <c r="O448" s="44"/>
      <c r="P448" s="215">
        <f>O448*H448</f>
        <v>0</v>
      </c>
      <c r="Q448" s="215">
        <v>0</v>
      </c>
      <c r="R448" s="215">
        <f>Q448*H448</f>
        <v>0</v>
      </c>
      <c r="S448" s="215">
        <v>0</v>
      </c>
      <c r="T448" s="216">
        <f>S448*H448</f>
        <v>0</v>
      </c>
      <c r="AR448" s="25" t="s">
        <v>110</v>
      </c>
      <c r="AT448" s="25" t="s">
        <v>169</v>
      </c>
      <c r="AU448" s="25" t="s">
        <v>104</v>
      </c>
      <c r="AY448" s="25" t="s">
        <v>166</v>
      </c>
      <c r="BE448" s="217">
        <f>IF(N448="základní",J448,0)</f>
        <v>0</v>
      </c>
      <c r="BF448" s="217">
        <f>IF(N448="snížená",J448,0)</f>
        <v>0</v>
      </c>
      <c r="BG448" s="217">
        <f>IF(N448="zákl. přenesená",J448,0)</f>
        <v>0</v>
      </c>
      <c r="BH448" s="217">
        <f>IF(N448="sníž. přenesená",J448,0)</f>
        <v>0</v>
      </c>
      <c r="BI448" s="217">
        <f>IF(N448="nulová",J448,0)</f>
        <v>0</v>
      </c>
      <c r="BJ448" s="25" t="s">
        <v>25</v>
      </c>
      <c r="BK448" s="217">
        <f>ROUND(I448*H448,2)</f>
        <v>0</v>
      </c>
      <c r="BL448" s="25" t="s">
        <v>110</v>
      </c>
      <c r="BM448" s="25" t="s">
        <v>569</v>
      </c>
    </row>
    <row r="449" spans="2:65" s="1" customFormat="1" ht="27">
      <c r="B449" s="43"/>
      <c r="C449" s="65"/>
      <c r="D449" s="218" t="s">
        <v>175</v>
      </c>
      <c r="E449" s="65"/>
      <c r="F449" s="219" t="s">
        <v>570</v>
      </c>
      <c r="G449" s="65"/>
      <c r="H449" s="65"/>
      <c r="I449" s="174"/>
      <c r="J449" s="65"/>
      <c r="K449" s="65"/>
      <c r="L449" s="63"/>
      <c r="M449" s="220"/>
      <c r="N449" s="44"/>
      <c r="O449" s="44"/>
      <c r="P449" s="44"/>
      <c r="Q449" s="44"/>
      <c r="R449" s="44"/>
      <c r="S449" s="44"/>
      <c r="T449" s="80"/>
      <c r="AT449" s="25" t="s">
        <v>175</v>
      </c>
      <c r="AU449" s="25" t="s">
        <v>104</v>
      </c>
    </row>
    <row r="450" spans="2:65" s="1" customFormat="1" ht="27">
      <c r="B450" s="43"/>
      <c r="C450" s="65"/>
      <c r="D450" s="218" t="s">
        <v>177</v>
      </c>
      <c r="E450" s="65"/>
      <c r="F450" s="221" t="s">
        <v>571</v>
      </c>
      <c r="G450" s="65"/>
      <c r="H450" s="65"/>
      <c r="I450" s="174"/>
      <c r="J450" s="65"/>
      <c r="K450" s="65"/>
      <c r="L450" s="63"/>
      <c r="M450" s="220"/>
      <c r="N450" s="44"/>
      <c r="O450" s="44"/>
      <c r="P450" s="44"/>
      <c r="Q450" s="44"/>
      <c r="R450" s="44"/>
      <c r="S450" s="44"/>
      <c r="T450" s="80"/>
      <c r="AT450" s="25" t="s">
        <v>177</v>
      </c>
      <c r="AU450" s="25" t="s">
        <v>104</v>
      </c>
    </row>
    <row r="451" spans="2:65" s="12" customFormat="1" ht="13.5">
      <c r="B451" s="222"/>
      <c r="C451" s="223"/>
      <c r="D451" s="218" t="s">
        <v>179</v>
      </c>
      <c r="E451" s="224" t="s">
        <v>50</v>
      </c>
      <c r="F451" s="225" t="s">
        <v>449</v>
      </c>
      <c r="G451" s="223"/>
      <c r="H451" s="226" t="s">
        <v>50</v>
      </c>
      <c r="I451" s="227"/>
      <c r="J451" s="223"/>
      <c r="K451" s="223"/>
      <c r="L451" s="228"/>
      <c r="M451" s="229"/>
      <c r="N451" s="230"/>
      <c r="O451" s="230"/>
      <c r="P451" s="230"/>
      <c r="Q451" s="230"/>
      <c r="R451" s="230"/>
      <c r="S451" s="230"/>
      <c r="T451" s="231"/>
      <c r="AT451" s="232" t="s">
        <v>179</v>
      </c>
      <c r="AU451" s="232" t="s">
        <v>104</v>
      </c>
      <c r="AV451" s="12" t="s">
        <v>25</v>
      </c>
      <c r="AW451" s="12" t="s">
        <v>48</v>
      </c>
      <c r="AX451" s="12" t="s">
        <v>85</v>
      </c>
      <c r="AY451" s="232" t="s">
        <v>166</v>
      </c>
    </row>
    <row r="452" spans="2:65" s="13" customFormat="1" ht="13.5">
      <c r="B452" s="233"/>
      <c r="C452" s="234"/>
      <c r="D452" s="235" t="s">
        <v>179</v>
      </c>
      <c r="E452" s="236" t="s">
        <v>50</v>
      </c>
      <c r="F452" s="237" t="s">
        <v>572</v>
      </c>
      <c r="G452" s="234"/>
      <c r="H452" s="238">
        <v>32</v>
      </c>
      <c r="I452" s="239"/>
      <c r="J452" s="234"/>
      <c r="K452" s="234"/>
      <c r="L452" s="240"/>
      <c r="M452" s="241"/>
      <c r="N452" s="242"/>
      <c r="O452" s="242"/>
      <c r="P452" s="242"/>
      <c r="Q452" s="242"/>
      <c r="R452" s="242"/>
      <c r="S452" s="242"/>
      <c r="T452" s="243"/>
      <c r="AT452" s="244" t="s">
        <v>179</v>
      </c>
      <c r="AU452" s="244" t="s">
        <v>104</v>
      </c>
      <c r="AV452" s="13" t="s">
        <v>93</v>
      </c>
      <c r="AW452" s="13" t="s">
        <v>48</v>
      </c>
      <c r="AX452" s="13" t="s">
        <v>85</v>
      </c>
      <c r="AY452" s="244" t="s">
        <v>166</v>
      </c>
    </row>
    <row r="453" spans="2:65" s="1" customFormat="1" ht="22.5" customHeight="1">
      <c r="B453" s="43"/>
      <c r="C453" s="259" t="s">
        <v>573</v>
      </c>
      <c r="D453" s="259" t="s">
        <v>269</v>
      </c>
      <c r="E453" s="260" t="s">
        <v>574</v>
      </c>
      <c r="F453" s="261" t="s">
        <v>575</v>
      </c>
      <c r="G453" s="262" t="s">
        <v>440</v>
      </c>
      <c r="H453" s="263">
        <v>32</v>
      </c>
      <c r="I453" s="264"/>
      <c r="J453" s="265">
        <f>ROUND(I453*H453,2)</f>
        <v>0</v>
      </c>
      <c r="K453" s="261" t="s">
        <v>173</v>
      </c>
      <c r="L453" s="266"/>
      <c r="M453" s="267" t="s">
        <v>50</v>
      </c>
      <c r="N453" s="268" t="s">
        <v>56</v>
      </c>
      <c r="O453" s="44"/>
      <c r="P453" s="215">
        <f>O453*H453</f>
        <v>0</v>
      </c>
      <c r="Q453" s="215">
        <v>8.8000000000000003E-4</v>
      </c>
      <c r="R453" s="215">
        <f>Q453*H453</f>
        <v>2.8160000000000001E-2</v>
      </c>
      <c r="S453" s="215">
        <v>0</v>
      </c>
      <c r="T453" s="216">
        <f>S453*H453</f>
        <v>0</v>
      </c>
      <c r="AR453" s="25" t="s">
        <v>232</v>
      </c>
      <c r="AT453" s="25" t="s">
        <v>269</v>
      </c>
      <c r="AU453" s="25" t="s">
        <v>104</v>
      </c>
      <c r="AY453" s="25" t="s">
        <v>166</v>
      </c>
      <c r="BE453" s="217">
        <f>IF(N453="základní",J453,0)</f>
        <v>0</v>
      </c>
      <c r="BF453" s="217">
        <f>IF(N453="snížená",J453,0)</f>
        <v>0</v>
      </c>
      <c r="BG453" s="217">
        <f>IF(N453="zákl. přenesená",J453,0)</f>
        <v>0</v>
      </c>
      <c r="BH453" s="217">
        <f>IF(N453="sníž. přenesená",J453,0)</f>
        <v>0</v>
      </c>
      <c r="BI453" s="217">
        <f>IF(N453="nulová",J453,0)</f>
        <v>0</v>
      </c>
      <c r="BJ453" s="25" t="s">
        <v>25</v>
      </c>
      <c r="BK453" s="217">
        <f>ROUND(I453*H453,2)</f>
        <v>0</v>
      </c>
      <c r="BL453" s="25" t="s">
        <v>110</v>
      </c>
      <c r="BM453" s="25" t="s">
        <v>576</v>
      </c>
    </row>
    <row r="454" spans="2:65" s="1" customFormat="1" ht="13.5">
      <c r="B454" s="43"/>
      <c r="C454" s="65"/>
      <c r="D454" s="218" t="s">
        <v>175</v>
      </c>
      <c r="E454" s="65"/>
      <c r="F454" s="219" t="s">
        <v>577</v>
      </c>
      <c r="G454" s="65"/>
      <c r="H454" s="65"/>
      <c r="I454" s="174"/>
      <c r="J454" s="65"/>
      <c r="K454" s="65"/>
      <c r="L454" s="63"/>
      <c r="M454" s="220"/>
      <c r="N454" s="44"/>
      <c r="O454" s="44"/>
      <c r="P454" s="44"/>
      <c r="Q454" s="44"/>
      <c r="R454" s="44"/>
      <c r="S454" s="44"/>
      <c r="T454" s="80"/>
      <c r="AT454" s="25" t="s">
        <v>175</v>
      </c>
      <c r="AU454" s="25" t="s">
        <v>104</v>
      </c>
    </row>
    <row r="455" spans="2:65" s="12" customFormat="1" ht="13.5">
      <c r="B455" s="222"/>
      <c r="C455" s="223"/>
      <c r="D455" s="218" t="s">
        <v>179</v>
      </c>
      <c r="E455" s="224" t="s">
        <v>50</v>
      </c>
      <c r="F455" s="225" t="s">
        <v>449</v>
      </c>
      <c r="G455" s="223"/>
      <c r="H455" s="226" t="s">
        <v>50</v>
      </c>
      <c r="I455" s="227"/>
      <c r="J455" s="223"/>
      <c r="K455" s="223"/>
      <c r="L455" s="228"/>
      <c r="M455" s="229"/>
      <c r="N455" s="230"/>
      <c r="O455" s="230"/>
      <c r="P455" s="230"/>
      <c r="Q455" s="230"/>
      <c r="R455" s="230"/>
      <c r="S455" s="230"/>
      <c r="T455" s="231"/>
      <c r="AT455" s="232" t="s">
        <v>179</v>
      </c>
      <c r="AU455" s="232" t="s">
        <v>104</v>
      </c>
      <c r="AV455" s="12" t="s">
        <v>25</v>
      </c>
      <c r="AW455" s="12" t="s">
        <v>48</v>
      </c>
      <c r="AX455" s="12" t="s">
        <v>85</v>
      </c>
      <c r="AY455" s="232" t="s">
        <v>166</v>
      </c>
    </row>
    <row r="456" spans="2:65" s="13" customFormat="1" ht="13.5">
      <c r="B456" s="233"/>
      <c r="C456" s="234"/>
      <c r="D456" s="235" t="s">
        <v>179</v>
      </c>
      <c r="E456" s="236" t="s">
        <v>50</v>
      </c>
      <c r="F456" s="237" t="s">
        <v>401</v>
      </c>
      <c r="G456" s="234"/>
      <c r="H456" s="238">
        <v>32</v>
      </c>
      <c r="I456" s="239"/>
      <c r="J456" s="234"/>
      <c r="K456" s="234"/>
      <c r="L456" s="240"/>
      <c r="M456" s="241"/>
      <c r="N456" s="242"/>
      <c r="O456" s="242"/>
      <c r="P456" s="242"/>
      <c r="Q456" s="242"/>
      <c r="R456" s="242"/>
      <c r="S456" s="242"/>
      <c r="T456" s="243"/>
      <c r="AT456" s="244" t="s">
        <v>179</v>
      </c>
      <c r="AU456" s="244" t="s">
        <v>104</v>
      </c>
      <c r="AV456" s="13" t="s">
        <v>93</v>
      </c>
      <c r="AW456" s="13" t="s">
        <v>48</v>
      </c>
      <c r="AX456" s="13" t="s">
        <v>85</v>
      </c>
      <c r="AY456" s="244" t="s">
        <v>166</v>
      </c>
    </row>
    <row r="457" spans="2:65" s="1" customFormat="1" ht="22.5" customHeight="1">
      <c r="B457" s="43"/>
      <c r="C457" s="206" t="s">
        <v>578</v>
      </c>
      <c r="D457" s="206" t="s">
        <v>169</v>
      </c>
      <c r="E457" s="207" t="s">
        <v>579</v>
      </c>
      <c r="F457" s="208" t="s">
        <v>580</v>
      </c>
      <c r="G457" s="209" t="s">
        <v>440</v>
      </c>
      <c r="H457" s="210">
        <v>8</v>
      </c>
      <c r="I457" s="211"/>
      <c r="J457" s="212">
        <f>ROUND(I457*H457,2)</f>
        <v>0</v>
      </c>
      <c r="K457" s="208" t="s">
        <v>50</v>
      </c>
      <c r="L457" s="63"/>
      <c r="M457" s="213" t="s">
        <v>50</v>
      </c>
      <c r="N457" s="214" t="s">
        <v>56</v>
      </c>
      <c r="O457" s="44"/>
      <c r="P457" s="215">
        <f>O457*H457</f>
        <v>0</v>
      </c>
      <c r="Q457" s="215">
        <v>1.0000000000000001E-5</v>
      </c>
      <c r="R457" s="215">
        <f>Q457*H457</f>
        <v>8.0000000000000007E-5</v>
      </c>
      <c r="S457" s="215">
        <v>0</v>
      </c>
      <c r="T457" s="216">
        <f>S457*H457</f>
        <v>0</v>
      </c>
      <c r="AR457" s="25" t="s">
        <v>110</v>
      </c>
      <c r="AT457" s="25" t="s">
        <v>169</v>
      </c>
      <c r="AU457" s="25" t="s">
        <v>104</v>
      </c>
      <c r="AY457" s="25" t="s">
        <v>166</v>
      </c>
      <c r="BE457" s="217">
        <f>IF(N457="základní",J457,0)</f>
        <v>0</v>
      </c>
      <c r="BF457" s="217">
        <f>IF(N457="snížená",J457,0)</f>
        <v>0</v>
      </c>
      <c r="BG457" s="217">
        <f>IF(N457="zákl. přenesená",J457,0)</f>
        <v>0</v>
      </c>
      <c r="BH457" s="217">
        <f>IF(N457="sníž. přenesená",J457,0)</f>
        <v>0</v>
      </c>
      <c r="BI457" s="217">
        <f>IF(N457="nulová",J457,0)</f>
        <v>0</v>
      </c>
      <c r="BJ457" s="25" t="s">
        <v>25</v>
      </c>
      <c r="BK457" s="217">
        <f>ROUND(I457*H457,2)</f>
        <v>0</v>
      </c>
      <c r="BL457" s="25" t="s">
        <v>110</v>
      </c>
      <c r="BM457" s="25" t="s">
        <v>581</v>
      </c>
    </row>
    <row r="458" spans="2:65" s="1" customFormat="1" ht="13.5">
      <c r="B458" s="43"/>
      <c r="C458" s="65"/>
      <c r="D458" s="218" t="s">
        <v>175</v>
      </c>
      <c r="E458" s="65"/>
      <c r="F458" s="219" t="s">
        <v>582</v>
      </c>
      <c r="G458" s="65"/>
      <c r="H458" s="65"/>
      <c r="I458" s="174"/>
      <c r="J458" s="65"/>
      <c r="K458" s="65"/>
      <c r="L458" s="63"/>
      <c r="M458" s="220"/>
      <c r="N458" s="44"/>
      <c r="O458" s="44"/>
      <c r="P458" s="44"/>
      <c r="Q458" s="44"/>
      <c r="R458" s="44"/>
      <c r="S458" s="44"/>
      <c r="T458" s="80"/>
      <c r="AT458" s="25" t="s">
        <v>175</v>
      </c>
      <c r="AU458" s="25" t="s">
        <v>104</v>
      </c>
    </row>
    <row r="459" spans="2:65" s="12" customFormat="1" ht="13.5">
      <c r="B459" s="222"/>
      <c r="C459" s="223"/>
      <c r="D459" s="218" t="s">
        <v>179</v>
      </c>
      <c r="E459" s="224" t="s">
        <v>50</v>
      </c>
      <c r="F459" s="225" t="s">
        <v>449</v>
      </c>
      <c r="G459" s="223"/>
      <c r="H459" s="226" t="s">
        <v>50</v>
      </c>
      <c r="I459" s="227"/>
      <c r="J459" s="223"/>
      <c r="K459" s="223"/>
      <c r="L459" s="228"/>
      <c r="M459" s="229"/>
      <c r="N459" s="230"/>
      <c r="O459" s="230"/>
      <c r="P459" s="230"/>
      <c r="Q459" s="230"/>
      <c r="R459" s="230"/>
      <c r="S459" s="230"/>
      <c r="T459" s="231"/>
      <c r="AT459" s="232" t="s">
        <v>179</v>
      </c>
      <c r="AU459" s="232" t="s">
        <v>104</v>
      </c>
      <c r="AV459" s="12" t="s">
        <v>25</v>
      </c>
      <c r="AW459" s="12" t="s">
        <v>48</v>
      </c>
      <c r="AX459" s="12" t="s">
        <v>85</v>
      </c>
      <c r="AY459" s="232" t="s">
        <v>166</v>
      </c>
    </row>
    <row r="460" spans="2:65" s="13" customFormat="1" ht="13.5">
      <c r="B460" s="233"/>
      <c r="C460" s="234"/>
      <c r="D460" s="235" t="s">
        <v>179</v>
      </c>
      <c r="E460" s="236" t="s">
        <v>50</v>
      </c>
      <c r="F460" s="237" t="s">
        <v>232</v>
      </c>
      <c r="G460" s="234"/>
      <c r="H460" s="238">
        <v>8</v>
      </c>
      <c r="I460" s="239"/>
      <c r="J460" s="234"/>
      <c r="K460" s="234"/>
      <c r="L460" s="240"/>
      <c r="M460" s="241"/>
      <c r="N460" s="242"/>
      <c r="O460" s="242"/>
      <c r="P460" s="242"/>
      <c r="Q460" s="242"/>
      <c r="R460" s="242"/>
      <c r="S460" s="242"/>
      <c r="T460" s="243"/>
      <c r="AT460" s="244" t="s">
        <v>179</v>
      </c>
      <c r="AU460" s="244" t="s">
        <v>104</v>
      </c>
      <c r="AV460" s="13" t="s">
        <v>93</v>
      </c>
      <c r="AW460" s="13" t="s">
        <v>48</v>
      </c>
      <c r="AX460" s="13" t="s">
        <v>85</v>
      </c>
      <c r="AY460" s="244" t="s">
        <v>166</v>
      </c>
    </row>
    <row r="461" spans="2:65" s="1" customFormat="1" ht="22.5" customHeight="1">
      <c r="B461" s="43"/>
      <c r="C461" s="259" t="s">
        <v>583</v>
      </c>
      <c r="D461" s="259" t="s">
        <v>269</v>
      </c>
      <c r="E461" s="260" t="s">
        <v>584</v>
      </c>
      <c r="F461" s="261" t="s">
        <v>585</v>
      </c>
      <c r="G461" s="262" t="s">
        <v>440</v>
      </c>
      <c r="H461" s="263">
        <v>8</v>
      </c>
      <c r="I461" s="264"/>
      <c r="J461" s="265">
        <f>ROUND(I461*H461,2)</f>
        <v>0</v>
      </c>
      <c r="K461" s="261" t="s">
        <v>50</v>
      </c>
      <c r="L461" s="266"/>
      <c r="M461" s="267" t="s">
        <v>50</v>
      </c>
      <c r="N461" s="268" t="s">
        <v>56</v>
      </c>
      <c r="O461" s="44"/>
      <c r="P461" s="215">
        <f>O461*H461</f>
        <v>0</v>
      </c>
      <c r="Q461" s="215">
        <v>1.1999999999999999E-3</v>
      </c>
      <c r="R461" s="215">
        <f>Q461*H461</f>
        <v>9.5999999999999992E-3</v>
      </c>
      <c r="S461" s="215">
        <v>0</v>
      </c>
      <c r="T461" s="216">
        <f>S461*H461</f>
        <v>0</v>
      </c>
      <c r="AR461" s="25" t="s">
        <v>232</v>
      </c>
      <c r="AT461" s="25" t="s">
        <v>269</v>
      </c>
      <c r="AU461" s="25" t="s">
        <v>104</v>
      </c>
      <c r="AY461" s="25" t="s">
        <v>166</v>
      </c>
      <c r="BE461" s="217">
        <f>IF(N461="základní",J461,0)</f>
        <v>0</v>
      </c>
      <c r="BF461" s="217">
        <f>IF(N461="snížená",J461,0)</f>
        <v>0</v>
      </c>
      <c r="BG461" s="217">
        <f>IF(N461="zákl. přenesená",J461,0)</f>
        <v>0</v>
      </c>
      <c r="BH461" s="217">
        <f>IF(N461="sníž. přenesená",J461,0)</f>
        <v>0</v>
      </c>
      <c r="BI461" s="217">
        <f>IF(N461="nulová",J461,0)</f>
        <v>0</v>
      </c>
      <c r="BJ461" s="25" t="s">
        <v>25</v>
      </c>
      <c r="BK461" s="217">
        <f>ROUND(I461*H461,2)</f>
        <v>0</v>
      </c>
      <c r="BL461" s="25" t="s">
        <v>110</v>
      </c>
      <c r="BM461" s="25" t="s">
        <v>586</v>
      </c>
    </row>
    <row r="462" spans="2:65" s="1" customFormat="1" ht="13.5">
      <c r="B462" s="43"/>
      <c r="C462" s="65"/>
      <c r="D462" s="218" t="s">
        <v>175</v>
      </c>
      <c r="E462" s="65"/>
      <c r="F462" s="219" t="s">
        <v>587</v>
      </c>
      <c r="G462" s="65"/>
      <c r="H462" s="65"/>
      <c r="I462" s="174"/>
      <c r="J462" s="65"/>
      <c r="K462" s="65"/>
      <c r="L462" s="63"/>
      <c r="M462" s="220"/>
      <c r="N462" s="44"/>
      <c r="O462" s="44"/>
      <c r="P462" s="44"/>
      <c r="Q462" s="44"/>
      <c r="R462" s="44"/>
      <c r="S462" s="44"/>
      <c r="T462" s="80"/>
      <c r="AT462" s="25" t="s">
        <v>175</v>
      </c>
      <c r="AU462" s="25" t="s">
        <v>104</v>
      </c>
    </row>
    <row r="463" spans="2:65" s="13" customFormat="1" ht="13.5">
      <c r="B463" s="233"/>
      <c r="C463" s="234"/>
      <c r="D463" s="235" t="s">
        <v>179</v>
      </c>
      <c r="E463" s="236" t="s">
        <v>50</v>
      </c>
      <c r="F463" s="237" t="s">
        <v>232</v>
      </c>
      <c r="G463" s="234"/>
      <c r="H463" s="238">
        <v>8</v>
      </c>
      <c r="I463" s="239"/>
      <c r="J463" s="234"/>
      <c r="K463" s="234"/>
      <c r="L463" s="240"/>
      <c r="M463" s="241"/>
      <c r="N463" s="242"/>
      <c r="O463" s="242"/>
      <c r="P463" s="242"/>
      <c r="Q463" s="242"/>
      <c r="R463" s="242"/>
      <c r="S463" s="242"/>
      <c r="T463" s="243"/>
      <c r="AT463" s="244" t="s">
        <v>179</v>
      </c>
      <c r="AU463" s="244" t="s">
        <v>104</v>
      </c>
      <c r="AV463" s="13" t="s">
        <v>93</v>
      </c>
      <c r="AW463" s="13" t="s">
        <v>48</v>
      </c>
      <c r="AX463" s="13" t="s">
        <v>85</v>
      </c>
      <c r="AY463" s="244" t="s">
        <v>166</v>
      </c>
    </row>
    <row r="464" spans="2:65" s="1" customFormat="1" ht="22.5" customHeight="1">
      <c r="B464" s="43"/>
      <c r="C464" s="206" t="s">
        <v>588</v>
      </c>
      <c r="D464" s="206" t="s">
        <v>169</v>
      </c>
      <c r="E464" s="207" t="s">
        <v>589</v>
      </c>
      <c r="F464" s="208" t="s">
        <v>590</v>
      </c>
      <c r="G464" s="209" t="s">
        <v>172</v>
      </c>
      <c r="H464" s="210">
        <v>6.45</v>
      </c>
      <c r="I464" s="211"/>
      <c r="J464" s="212">
        <f>ROUND(I464*H464,2)</f>
        <v>0</v>
      </c>
      <c r="K464" s="208" t="s">
        <v>173</v>
      </c>
      <c r="L464" s="63"/>
      <c r="M464" s="213" t="s">
        <v>50</v>
      </c>
      <c r="N464" s="214" t="s">
        <v>56</v>
      </c>
      <c r="O464" s="44"/>
      <c r="P464" s="215">
        <f>O464*H464</f>
        <v>0</v>
      </c>
      <c r="Q464" s="215">
        <v>0</v>
      </c>
      <c r="R464" s="215">
        <f>Q464*H464</f>
        <v>0</v>
      </c>
      <c r="S464" s="215">
        <v>0</v>
      </c>
      <c r="T464" s="216">
        <f>S464*H464</f>
        <v>0</v>
      </c>
      <c r="AR464" s="25" t="s">
        <v>110</v>
      </c>
      <c r="AT464" s="25" t="s">
        <v>169</v>
      </c>
      <c r="AU464" s="25" t="s">
        <v>104</v>
      </c>
      <c r="AY464" s="25" t="s">
        <v>166</v>
      </c>
      <c r="BE464" s="217">
        <f>IF(N464="základní",J464,0)</f>
        <v>0</v>
      </c>
      <c r="BF464" s="217">
        <f>IF(N464="snížená",J464,0)</f>
        <v>0</v>
      </c>
      <c r="BG464" s="217">
        <f>IF(N464="zákl. přenesená",J464,0)</f>
        <v>0</v>
      </c>
      <c r="BH464" s="217">
        <f>IF(N464="sníž. přenesená",J464,0)</f>
        <v>0</v>
      </c>
      <c r="BI464" s="217">
        <f>IF(N464="nulová",J464,0)</f>
        <v>0</v>
      </c>
      <c r="BJ464" s="25" t="s">
        <v>25</v>
      </c>
      <c r="BK464" s="217">
        <f>ROUND(I464*H464,2)</f>
        <v>0</v>
      </c>
      <c r="BL464" s="25" t="s">
        <v>110</v>
      </c>
      <c r="BM464" s="25" t="s">
        <v>591</v>
      </c>
    </row>
    <row r="465" spans="2:65" s="1" customFormat="1" ht="27">
      <c r="B465" s="43"/>
      <c r="C465" s="65"/>
      <c r="D465" s="218" t="s">
        <v>175</v>
      </c>
      <c r="E465" s="65"/>
      <c r="F465" s="219" t="s">
        <v>592</v>
      </c>
      <c r="G465" s="65"/>
      <c r="H465" s="65"/>
      <c r="I465" s="174"/>
      <c r="J465" s="65"/>
      <c r="K465" s="65"/>
      <c r="L465" s="63"/>
      <c r="M465" s="220"/>
      <c r="N465" s="44"/>
      <c r="O465" s="44"/>
      <c r="P465" s="44"/>
      <c r="Q465" s="44"/>
      <c r="R465" s="44"/>
      <c r="S465" s="44"/>
      <c r="T465" s="80"/>
      <c r="AT465" s="25" t="s">
        <v>175</v>
      </c>
      <c r="AU465" s="25" t="s">
        <v>104</v>
      </c>
    </row>
    <row r="466" spans="2:65" s="1" customFormat="1" ht="40.5">
      <c r="B466" s="43"/>
      <c r="C466" s="65"/>
      <c r="D466" s="218" t="s">
        <v>177</v>
      </c>
      <c r="E466" s="65"/>
      <c r="F466" s="221" t="s">
        <v>593</v>
      </c>
      <c r="G466" s="65"/>
      <c r="H466" s="65"/>
      <c r="I466" s="174"/>
      <c r="J466" s="65"/>
      <c r="K466" s="65"/>
      <c r="L466" s="63"/>
      <c r="M466" s="220"/>
      <c r="N466" s="44"/>
      <c r="O466" s="44"/>
      <c r="P466" s="44"/>
      <c r="Q466" s="44"/>
      <c r="R466" s="44"/>
      <c r="S466" s="44"/>
      <c r="T466" s="80"/>
      <c r="AT466" s="25" t="s">
        <v>177</v>
      </c>
      <c r="AU466" s="25" t="s">
        <v>104</v>
      </c>
    </row>
    <row r="467" spans="2:65" s="12" customFormat="1" ht="13.5">
      <c r="B467" s="222"/>
      <c r="C467" s="223"/>
      <c r="D467" s="218" t="s">
        <v>179</v>
      </c>
      <c r="E467" s="224" t="s">
        <v>50</v>
      </c>
      <c r="F467" s="225" t="s">
        <v>201</v>
      </c>
      <c r="G467" s="223"/>
      <c r="H467" s="226" t="s">
        <v>50</v>
      </c>
      <c r="I467" s="227"/>
      <c r="J467" s="223"/>
      <c r="K467" s="223"/>
      <c r="L467" s="228"/>
      <c r="M467" s="229"/>
      <c r="N467" s="230"/>
      <c r="O467" s="230"/>
      <c r="P467" s="230"/>
      <c r="Q467" s="230"/>
      <c r="R467" s="230"/>
      <c r="S467" s="230"/>
      <c r="T467" s="231"/>
      <c r="AT467" s="232" t="s">
        <v>179</v>
      </c>
      <c r="AU467" s="232" t="s">
        <v>104</v>
      </c>
      <c r="AV467" s="12" t="s">
        <v>25</v>
      </c>
      <c r="AW467" s="12" t="s">
        <v>48</v>
      </c>
      <c r="AX467" s="12" t="s">
        <v>85</v>
      </c>
      <c r="AY467" s="232" t="s">
        <v>166</v>
      </c>
    </row>
    <row r="468" spans="2:65" s="13" customFormat="1" ht="13.5">
      <c r="B468" s="233"/>
      <c r="C468" s="234"/>
      <c r="D468" s="235" t="s">
        <v>179</v>
      </c>
      <c r="E468" s="236" t="s">
        <v>50</v>
      </c>
      <c r="F468" s="237" t="s">
        <v>594</v>
      </c>
      <c r="G468" s="234"/>
      <c r="H468" s="238">
        <v>6.45</v>
      </c>
      <c r="I468" s="239"/>
      <c r="J468" s="234"/>
      <c r="K468" s="234"/>
      <c r="L468" s="240"/>
      <c r="M468" s="241"/>
      <c r="N468" s="242"/>
      <c r="O468" s="242"/>
      <c r="P468" s="242"/>
      <c r="Q468" s="242"/>
      <c r="R468" s="242"/>
      <c r="S468" s="242"/>
      <c r="T468" s="243"/>
      <c r="AT468" s="244" t="s">
        <v>179</v>
      </c>
      <c r="AU468" s="244" t="s">
        <v>104</v>
      </c>
      <c r="AV468" s="13" t="s">
        <v>93</v>
      </c>
      <c r="AW468" s="13" t="s">
        <v>48</v>
      </c>
      <c r="AX468" s="13" t="s">
        <v>85</v>
      </c>
      <c r="AY468" s="244" t="s">
        <v>166</v>
      </c>
    </row>
    <row r="469" spans="2:65" s="1" customFormat="1" ht="22.5" customHeight="1">
      <c r="B469" s="43"/>
      <c r="C469" s="206" t="s">
        <v>319</v>
      </c>
      <c r="D469" s="206" t="s">
        <v>169</v>
      </c>
      <c r="E469" s="207" t="s">
        <v>595</v>
      </c>
      <c r="F469" s="208" t="s">
        <v>596</v>
      </c>
      <c r="G469" s="209" t="s">
        <v>243</v>
      </c>
      <c r="H469" s="210">
        <v>34.896999999999998</v>
      </c>
      <c r="I469" s="211"/>
      <c r="J469" s="212">
        <f>ROUND(I469*H469,2)</f>
        <v>0</v>
      </c>
      <c r="K469" s="208" t="s">
        <v>173</v>
      </c>
      <c r="L469" s="63"/>
      <c r="M469" s="213" t="s">
        <v>50</v>
      </c>
      <c r="N469" s="214" t="s">
        <v>56</v>
      </c>
      <c r="O469" s="44"/>
      <c r="P469" s="215">
        <f>O469*H469</f>
        <v>0</v>
      </c>
      <c r="Q469" s="215">
        <v>0</v>
      </c>
      <c r="R469" s="215">
        <f>Q469*H469</f>
        <v>0</v>
      </c>
      <c r="S469" s="215">
        <v>0</v>
      </c>
      <c r="T469" s="216">
        <f>S469*H469</f>
        <v>0</v>
      </c>
      <c r="AR469" s="25" t="s">
        <v>110</v>
      </c>
      <c r="AT469" s="25" t="s">
        <v>169</v>
      </c>
      <c r="AU469" s="25" t="s">
        <v>104</v>
      </c>
      <c r="AY469" s="25" t="s">
        <v>166</v>
      </c>
      <c r="BE469" s="217">
        <f>IF(N469="základní",J469,0)</f>
        <v>0</v>
      </c>
      <c r="BF469" s="217">
        <f>IF(N469="snížená",J469,0)</f>
        <v>0</v>
      </c>
      <c r="BG469" s="217">
        <f>IF(N469="zákl. přenesená",J469,0)</f>
        <v>0</v>
      </c>
      <c r="BH469" s="217">
        <f>IF(N469="sníž. přenesená",J469,0)</f>
        <v>0</v>
      </c>
      <c r="BI469" s="217">
        <f>IF(N469="nulová",J469,0)</f>
        <v>0</v>
      </c>
      <c r="BJ469" s="25" t="s">
        <v>25</v>
      </c>
      <c r="BK469" s="217">
        <f>ROUND(I469*H469,2)</f>
        <v>0</v>
      </c>
      <c r="BL469" s="25" t="s">
        <v>110</v>
      </c>
      <c r="BM469" s="25" t="s">
        <v>597</v>
      </c>
    </row>
    <row r="470" spans="2:65" s="1" customFormat="1" ht="27">
      <c r="B470" s="43"/>
      <c r="C470" s="65"/>
      <c r="D470" s="218" t="s">
        <v>175</v>
      </c>
      <c r="E470" s="65"/>
      <c r="F470" s="219" t="s">
        <v>598</v>
      </c>
      <c r="G470" s="65"/>
      <c r="H470" s="65"/>
      <c r="I470" s="174"/>
      <c r="J470" s="65"/>
      <c r="K470" s="65"/>
      <c r="L470" s="63"/>
      <c r="M470" s="220"/>
      <c r="N470" s="44"/>
      <c r="O470" s="44"/>
      <c r="P470" s="44"/>
      <c r="Q470" s="44"/>
      <c r="R470" s="44"/>
      <c r="S470" s="44"/>
      <c r="T470" s="80"/>
      <c r="AT470" s="25" t="s">
        <v>175</v>
      </c>
      <c r="AU470" s="25" t="s">
        <v>104</v>
      </c>
    </row>
    <row r="471" spans="2:65" s="1" customFormat="1" ht="54">
      <c r="B471" s="43"/>
      <c r="C471" s="65"/>
      <c r="D471" s="218" t="s">
        <v>177</v>
      </c>
      <c r="E471" s="65"/>
      <c r="F471" s="221" t="s">
        <v>517</v>
      </c>
      <c r="G471" s="65"/>
      <c r="H471" s="65"/>
      <c r="I471" s="174"/>
      <c r="J471" s="65"/>
      <c r="K471" s="65"/>
      <c r="L471" s="63"/>
      <c r="M471" s="220"/>
      <c r="N471" s="44"/>
      <c r="O471" s="44"/>
      <c r="P471" s="44"/>
      <c r="Q471" s="44"/>
      <c r="R471" s="44"/>
      <c r="S471" s="44"/>
      <c r="T471" s="80"/>
      <c r="AT471" s="25" t="s">
        <v>177</v>
      </c>
      <c r="AU471" s="25" t="s">
        <v>104</v>
      </c>
    </row>
    <row r="472" spans="2:65" s="11" customFormat="1" ht="29.85" customHeight="1">
      <c r="B472" s="189"/>
      <c r="C472" s="190"/>
      <c r="D472" s="203" t="s">
        <v>84</v>
      </c>
      <c r="E472" s="204" t="s">
        <v>599</v>
      </c>
      <c r="F472" s="204" t="s">
        <v>600</v>
      </c>
      <c r="G472" s="190"/>
      <c r="H472" s="190"/>
      <c r="I472" s="193"/>
      <c r="J472" s="205">
        <f>BK472</f>
        <v>0</v>
      </c>
      <c r="K472" s="190"/>
      <c r="L472" s="195"/>
      <c r="M472" s="196"/>
      <c r="N472" s="197"/>
      <c r="O472" s="197"/>
      <c r="P472" s="198">
        <f>SUM(P473:P541)</f>
        <v>0</v>
      </c>
      <c r="Q472" s="197"/>
      <c r="R472" s="198">
        <f>SUM(R473:R541)</f>
        <v>3.2951748000000003</v>
      </c>
      <c r="S472" s="197"/>
      <c r="T472" s="199">
        <f>SUM(T473:T541)</f>
        <v>0</v>
      </c>
      <c r="AR472" s="200" t="s">
        <v>25</v>
      </c>
      <c r="AT472" s="201" t="s">
        <v>84</v>
      </c>
      <c r="AU472" s="201" t="s">
        <v>25</v>
      </c>
      <c r="AY472" s="200" t="s">
        <v>166</v>
      </c>
      <c r="BK472" s="202">
        <f>SUM(BK473:BK541)</f>
        <v>0</v>
      </c>
    </row>
    <row r="473" spans="2:65" s="1" customFormat="1" ht="22.5" customHeight="1">
      <c r="B473" s="43"/>
      <c r="C473" s="206" t="s">
        <v>601</v>
      </c>
      <c r="D473" s="206" t="s">
        <v>169</v>
      </c>
      <c r="E473" s="207" t="s">
        <v>602</v>
      </c>
      <c r="F473" s="208" t="s">
        <v>603</v>
      </c>
      <c r="G473" s="209" t="s">
        <v>172</v>
      </c>
      <c r="H473" s="210">
        <v>6</v>
      </c>
      <c r="I473" s="211"/>
      <c r="J473" s="212">
        <f>ROUND(I473*H473,2)</f>
        <v>0</v>
      </c>
      <c r="K473" s="208" t="s">
        <v>50</v>
      </c>
      <c r="L473" s="63"/>
      <c r="M473" s="213" t="s">
        <v>50</v>
      </c>
      <c r="N473" s="214" t="s">
        <v>56</v>
      </c>
      <c r="O473" s="44"/>
      <c r="P473" s="215">
        <f>O473*H473</f>
        <v>0</v>
      </c>
      <c r="Q473" s="215">
        <v>0</v>
      </c>
      <c r="R473" s="215">
        <f>Q473*H473</f>
        <v>0</v>
      </c>
      <c r="S473" s="215">
        <v>0</v>
      </c>
      <c r="T473" s="216">
        <f>S473*H473</f>
        <v>0</v>
      </c>
      <c r="AR473" s="25" t="s">
        <v>110</v>
      </c>
      <c r="AT473" s="25" t="s">
        <v>169</v>
      </c>
      <c r="AU473" s="25" t="s">
        <v>93</v>
      </c>
      <c r="AY473" s="25" t="s">
        <v>166</v>
      </c>
      <c r="BE473" s="217">
        <f>IF(N473="základní",J473,0)</f>
        <v>0</v>
      </c>
      <c r="BF473" s="217">
        <f>IF(N473="snížená",J473,0)</f>
        <v>0</v>
      </c>
      <c r="BG473" s="217">
        <f>IF(N473="zákl. přenesená",J473,0)</f>
        <v>0</v>
      </c>
      <c r="BH473" s="217">
        <f>IF(N473="sníž. přenesená",J473,0)</f>
        <v>0</v>
      </c>
      <c r="BI473" s="217">
        <f>IF(N473="nulová",J473,0)</f>
        <v>0</v>
      </c>
      <c r="BJ473" s="25" t="s">
        <v>25</v>
      </c>
      <c r="BK473" s="217">
        <f>ROUND(I473*H473,2)</f>
        <v>0</v>
      </c>
      <c r="BL473" s="25" t="s">
        <v>110</v>
      </c>
      <c r="BM473" s="25" t="s">
        <v>604</v>
      </c>
    </row>
    <row r="474" spans="2:65" s="1" customFormat="1" ht="13.5">
      <c r="B474" s="43"/>
      <c r="C474" s="65"/>
      <c r="D474" s="218" t="s">
        <v>175</v>
      </c>
      <c r="E474" s="65"/>
      <c r="F474" s="219" t="s">
        <v>605</v>
      </c>
      <c r="G474" s="65"/>
      <c r="H474" s="65"/>
      <c r="I474" s="174"/>
      <c r="J474" s="65"/>
      <c r="K474" s="65"/>
      <c r="L474" s="63"/>
      <c r="M474" s="220"/>
      <c r="N474" s="44"/>
      <c r="O474" s="44"/>
      <c r="P474" s="44"/>
      <c r="Q474" s="44"/>
      <c r="R474" s="44"/>
      <c r="S474" s="44"/>
      <c r="T474" s="80"/>
      <c r="AT474" s="25" t="s">
        <v>175</v>
      </c>
      <c r="AU474" s="25" t="s">
        <v>93</v>
      </c>
    </row>
    <row r="475" spans="2:65" s="12" customFormat="1" ht="13.5">
      <c r="B475" s="222"/>
      <c r="C475" s="223"/>
      <c r="D475" s="218" t="s">
        <v>179</v>
      </c>
      <c r="E475" s="224" t="s">
        <v>50</v>
      </c>
      <c r="F475" s="225" t="s">
        <v>606</v>
      </c>
      <c r="G475" s="223"/>
      <c r="H475" s="226" t="s">
        <v>50</v>
      </c>
      <c r="I475" s="227"/>
      <c r="J475" s="223"/>
      <c r="K475" s="223"/>
      <c r="L475" s="228"/>
      <c r="M475" s="229"/>
      <c r="N475" s="230"/>
      <c r="O475" s="230"/>
      <c r="P475" s="230"/>
      <c r="Q475" s="230"/>
      <c r="R475" s="230"/>
      <c r="S475" s="230"/>
      <c r="T475" s="231"/>
      <c r="AT475" s="232" t="s">
        <v>179</v>
      </c>
      <c r="AU475" s="232" t="s">
        <v>93</v>
      </c>
      <c r="AV475" s="12" t="s">
        <v>25</v>
      </c>
      <c r="AW475" s="12" t="s">
        <v>48</v>
      </c>
      <c r="AX475" s="12" t="s">
        <v>85</v>
      </c>
      <c r="AY475" s="232" t="s">
        <v>166</v>
      </c>
    </row>
    <row r="476" spans="2:65" s="13" customFormat="1" ht="13.5">
      <c r="B476" s="233"/>
      <c r="C476" s="234"/>
      <c r="D476" s="235" t="s">
        <v>179</v>
      </c>
      <c r="E476" s="236" t="s">
        <v>50</v>
      </c>
      <c r="F476" s="237" t="s">
        <v>211</v>
      </c>
      <c r="G476" s="234"/>
      <c r="H476" s="238">
        <v>6</v>
      </c>
      <c r="I476" s="239"/>
      <c r="J476" s="234"/>
      <c r="K476" s="234"/>
      <c r="L476" s="240"/>
      <c r="M476" s="241"/>
      <c r="N476" s="242"/>
      <c r="O476" s="242"/>
      <c r="P476" s="242"/>
      <c r="Q476" s="242"/>
      <c r="R476" s="242"/>
      <c r="S476" s="242"/>
      <c r="T476" s="243"/>
      <c r="AT476" s="244" t="s">
        <v>179</v>
      </c>
      <c r="AU476" s="244" t="s">
        <v>93</v>
      </c>
      <c r="AV476" s="13" t="s">
        <v>93</v>
      </c>
      <c r="AW476" s="13" t="s">
        <v>48</v>
      </c>
      <c r="AX476" s="13" t="s">
        <v>25</v>
      </c>
      <c r="AY476" s="244" t="s">
        <v>166</v>
      </c>
    </row>
    <row r="477" spans="2:65" s="1" customFormat="1" ht="22.5" customHeight="1">
      <c r="B477" s="43"/>
      <c r="C477" s="206" t="s">
        <v>607</v>
      </c>
      <c r="D477" s="206" t="s">
        <v>169</v>
      </c>
      <c r="E477" s="207" t="s">
        <v>608</v>
      </c>
      <c r="F477" s="208" t="s">
        <v>609</v>
      </c>
      <c r="G477" s="209" t="s">
        <v>389</v>
      </c>
      <c r="H477" s="210">
        <v>6</v>
      </c>
      <c r="I477" s="211"/>
      <c r="J477" s="212">
        <f>ROUND(I477*H477,2)</f>
        <v>0</v>
      </c>
      <c r="K477" s="208" t="s">
        <v>173</v>
      </c>
      <c r="L477" s="63"/>
      <c r="M477" s="213" t="s">
        <v>50</v>
      </c>
      <c r="N477" s="214" t="s">
        <v>56</v>
      </c>
      <c r="O477" s="44"/>
      <c r="P477" s="215">
        <f>O477*H477</f>
        <v>0</v>
      </c>
      <c r="Q477" s="215">
        <v>4.0079999999999998E-2</v>
      </c>
      <c r="R477" s="215">
        <f>Q477*H477</f>
        <v>0.24047999999999997</v>
      </c>
      <c r="S477" s="215">
        <v>0</v>
      </c>
      <c r="T477" s="216">
        <f>S477*H477</f>
        <v>0</v>
      </c>
      <c r="AR477" s="25" t="s">
        <v>110</v>
      </c>
      <c r="AT477" s="25" t="s">
        <v>169</v>
      </c>
      <c r="AU477" s="25" t="s">
        <v>93</v>
      </c>
      <c r="AY477" s="25" t="s">
        <v>166</v>
      </c>
      <c r="BE477" s="217">
        <f>IF(N477="základní",J477,0)</f>
        <v>0</v>
      </c>
      <c r="BF477" s="217">
        <f>IF(N477="snížená",J477,0)</f>
        <v>0</v>
      </c>
      <c r="BG477" s="217">
        <f>IF(N477="zákl. přenesená",J477,0)</f>
        <v>0</v>
      </c>
      <c r="BH477" s="217">
        <f>IF(N477="sníž. přenesená",J477,0)</f>
        <v>0</v>
      </c>
      <c r="BI477" s="217">
        <f>IF(N477="nulová",J477,0)</f>
        <v>0</v>
      </c>
      <c r="BJ477" s="25" t="s">
        <v>25</v>
      </c>
      <c r="BK477" s="217">
        <f>ROUND(I477*H477,2)</f>
        <v>0</v>
      </c>
      <c r="BL477" s="25" t="s">
        <v>110</v>
      </c>
      <c r="BM477" s="25" t="s">
        <v>610</v>
      </c>
    </row>
    <row r="478" spans="2:65" s="1" customFormat="1" ht="13.5">
      <c r="B478" s="43"/>
      <c r="C478" s="65"/>
      <c r="D478" s="218" t="s">
        <v>175</v>
      </c>
      <c r="E478" s="65"/>
      <c r="F478" s="219" t="s">
        <v>609</v>
      </c>
      <c r="G478" s="65"/>
      <c r="H478" s="65"/>
      <c r="I478" s="174"/>
      <c r="J478" s="65"/>
      <c r="K478" s="65"/>
      <c r="L478" s="63"/>
      <c r="M478" s="220"/>
      <c r="N478" s="44"/>
      <c r="O478" s="44"/>
      <c r="P478" s="44"/>
      <c r="Q478" s="44"/>
      <c r="R478" s="44"/>
      <c r="S478" s="44"/>
      <c r="T478" s="80"/>
      <c r="AT478" s="25" t="s">
        <v>175</v>
      </c>
      <c r="AU478" s="25" t="s">
        <v>93</v>
      </c>
    </row>
    <row r="479" spans="2:65" s="1" customFormat="1" ht="94.5">
      <c r="B479" s="43"/>
      <c r="C479" s="65"/>
      <c r="D479" s="218" t="s">
        <v>177</v>
      </c>
      <c r="E479" s="65"/>
      <c r="F479" s="221" t="s">
        <v>611</v>
      </c>
      <c r="G479" s="65"/>
      <c r="H479" s="65"/>
      <c r="I479" s="174"/>
      <c r="J479" s="65"/>
      <c r="K479" s="65"/>
      <c r="L479" s="63"/>
      <c r="M479" s="220"/>
      <c r="N479" s="44"/>
      <c r="O479" s="44"/>
      <c r="P479" s="44"/>
      <c r="Q479" s="44"/>
      <c r="R479" s="44"/>
      <c r="S479" s="44"/>
      <c r="T479" s="80"/>
      <c r="AT479" s="25" t="s">
        <v>177</v>
      </c>
      <c r="AU479" s="25" t="s">
        <v>93</v>
      </c>
    </row>
    <row r="480" spans="2:65" s="12" customFormat="1" ht="13.5">
      <c r="B480" s="222"/>
      <c r="C480" s="223"/>
      <c r="D480" s="218" t="s">
        <v>179</v>
      </c>
      <c r="E480" s="224" t="s">
        <v>50</v>
      </c>
      <c r="F480" s="225" t="s">
        <v>612</v>
      </c>
      <c r="G480" s="223"/>
      <c r="H480" s="226" t="s">
        <v>50</v>
      </c>
      <c r="I480" s="227"/>
      <c r="J480" s="223"/>
      <c r="K480" s="223"/>
      <c r="L480" s="228"/>
      <c r="M480" s="229"/>
      <c r="N480" s="230"/>
      <c r="O480" s="230"/>
      <c r="P480" s="230"/>
      <c r="Q480" s="230"/>
      <c r="R480" s="230"/>
      <c r="S480" s="230"/>
      <c r="T480" s="231"/>
      <c r="AT480" s="232" t="s">
        <v>179</v>
      </c>
      <c r="AU480" s="232" t="s">
        <v>93</v>
      </c>
      <c r="AV480" s="12" t="s">
        <v>25</v>
      </c>
      <c r="AW480" s="12" t="s">
        <v>48</v>
      </c>
      <c r="AX480" s="12" t="s">
        <v>85</v>
      </c>
      <c r="AY480" s="232" t="s">
        <v>166</v>
      </c>
    </row>
    <row r="481" spans="2:65" s="13" customFormat="1" ht="13.5">
      <c r="B481" s="233"/>
      <c r="C481" s="234"/>
      <c r="D481" s="235" t="s">
        <v>179</v>
      </c>
      <c r="E481" s="236" t="s">
        <v>50</v>
      </c>
      <c r="F481" s="237" t="s">
        <v>211</v>
      </c>
      <c r="G481" s="234"/>
      <c r="H481" s="238">
        <v>6</v>
      </c>
      <c r="I481" s="239"/>
      <c r="J481" s="234"/>
      <c r="K481" s="234"/>
      <c r="L481" s="240"/>
      <c r="M481" s="241"/>
      <c r="N481" s="242"/>
      <c r="O481" s="242"/>
      <c r="P481" s="242"/>
      <c r="Q481" s="242"/>
      <c r="R481" s="242"/>
      <c r="S481" s="242"/>
      <c r="T481" s="243"/>
      <c r="AT481" s="244" t="s">
        <v>179</v>
      </c>
      <c r="AU481" s="244" t="s">
        <v>93</v>
      </c>
      <c r="AV481" s="13" t="s">
        <v>93</v>
      </c>
      <c r="AW481" s="13" t="s">
        <v>48</v>
      </c>
      <c r="AX481" s="13" t="s">
        <v>25</v>
      </c>
      <c r="AY481" s="244" t="s">
        <v>166</v>
      </c>
    </row>
    <row r="482" spans="2:65" s="1" customFormat="1" ht="22.5" customHeight="1">
      <c r="B482" s="43"/>
      <c r="C482" s="259" t="s">
        <v>613</v>
      </c>
      <c r="D482" s="259" t="s">
        <v>269</v>
      </c>
      <c r="E482" s="260" t="s">
        <v>614</v>
      </c>
      <c r="F482" s="261" t="s">
        <v>615</v>
      </c>
      <c r="G482" s="262" t="s">
        <v>440</v>
      </c>
      <c r="H482" s="263">
        <v>4</v>
      </c>
      <c r="I482" s="264"/>
      <c r="J482" s="265">
        <f>ROUND(I482*H482,2)</f>
        <v>0</v>
      </c>
      <c r="K482" s="261" t="s">
        <v>50</v>
      </c>
      <c r="L482" s="266"/>
      <c r="M482" s="267" t="s">
        <v>50</v>
      </c>
      <c r="N482" s="268" t="s">
        <v>56</v>
      </c>
      <c r="O482" s="44"/>
      <c r="P482" s="215">
        <f>O482*H482</f>
        <v>0</v>
      </c>
      <c r="Q482" s="215">
        <v>2.1999999999999999E-2</v>
      </c>
      <c r="R482" s="215">
        <f>Q482*H482</f>
        <v>8.7999999999999995E-2</v>
      </c>
      <c r="S482" s="215">
        <v>0</v>
      </c>
      <c r="T482" s="216">
        <f>S482*H482</f>
        <v>0</v>
      </c>
      <c r="AR482" s="25" t="s">
        <v>232</v>
      </c>
      <c r="AT482" s="25" t="s">
        <v>269</v>
      </c>
      <c r="AU482" s="25" t="s">
        <v>93</v>
      </c>
      <c r="AY482" s="25" t="s">
        <v>166</v>
      </c>
      <c r="BE482" s="217">
        <f>IF(N482="základní",J482,0)</f>
        <v>0</v>
      </c>
      <c r="BF482" s="217">
        <f>IF(N482="snížená",J482,0)</f>
        <v>0</v>
      </c>
      <c r="BG482" s="217">
        <f>IF(N482="zákl. přenesená",J482,0)</f>
        <v>0</v>
      </c>
      <c r="BH482" s="217">
        <f>IF(N482="sníž. přenesená",J482,0)</f>
        <v>0</v>
      </c>
      <c r="BI482" s="217">
        <f>IF(N482="nulová",J482,0)</f>
        <v>0</v>
      </c>
      <c r="BJ482" s="25" t="s">
        <v>25</v>
      </c>
      <c r="BK482" s="217">
        <f>ROUND(I482*H482,2)</f>
        <v>0</v>
      </c>
      <c r="BL482" s="25" t="s">
        <v>110</v>
      </c>
      <c r="BM482" s="25" t="s">
        <v>616</v>
      </c>
    </row>
    <row r="483" spans="2:65" s="1" customFormat="1" ht="27">
      <c r="B483" s="43"/>
      <c r="C483" s="65"/>
      <c r="D483" s="218" t="s">
        <v>175</v>
      </c>
      <c r="E483" s="65"/>
      <c r="F483" s="219" t="s">
        <v>617</v>
      </c>
      <c r="G483" s="65"/>
      <c r="H483" s="65"/>
      <c r="I483" s="174"/>
      <c r="J483" s="65"/>
      <c r="K483" s="65"/>
      <c r="L483" s="63"/>
      <c r="M483" s="220"/>
      <c r="N483" s="44"/>
      <c r="O483" s="44"/>
      <c r="P483" s="44"/>
      <c r="Q483" s="44"/>
      <c r="R483" s="44"/>
      <c r="S483" s="44"/>
      <c r="T483" s="80"/>
      <c r="AT483" s="25" t="s">
        <v>175</v>
      </c>
      <c r="AU483" s="25" t="s">
        <v>93</v>
      </c>
    </row>
    <row r="484" spans="2:65" s="12" customFormat="1" ht="13.5">
      <c r="B484" s="222"/>
      <c r="C484" s="223"/>
      <c r="D484" s="218" t="s">
        <v>179</v>
      </c>
      <c r="E484" s="224" t="s">
        <v>50</v>
      </c>
      <c r="F484" s="225" t="s">
        <v>618</v>
      </c>
      <c r="G484" s="223"/>
      <c r="H484" s="226" t="s">
        <v>50</v>
      </c>
      <c r="I484" s="227"/>
      <c r="J484" s="223"/>
      <c r="K484" s="223"/>
      <c r="L484" s="228"/>
      <c r="M484" s="229"/>
      <c r="N484" s="230"/>
      <c r="O484" s="230"/>
      <c r="P484" s="230"/>
      <c r="Q484" s="230"/>
      <c r="R484" s="230"/>
      <c r="S484" s="230"/>
      <c r="T484" s="231"/>
      <c r="AT484" s="232" t="s">
        <v>179</v>
      </c>
      <c r="AU484" s="232" t="s">
        <v>93</v>
      </c>
      <c r="AV484" s="12" t="s">
        <v>25</v>
      </c>
      <c r="AW484" s="12" t="s">
        <v>48</v>
      </c>
      <c r="AX484" s="12" t="s">
        <v>85</v>
      </c>
      <c r="AY484" s="232" t="s">
        <v>166</v>
      </c>
    </row>
    <row r="485" spans="2:65" s="13" customFormat="1" ht="13.5">
      <c r="B485" s="233"/>
      <c r="C485" s="234"/>
      <c r="D485" s="235" t="s">
        <v>179</v>
      </c>
      <c r="E485" s="236" t="s">
        <v>50</v>
      </c>
      <c r="F485" s="237" t="s">
        <v>110</v>
      </c>
      <c r="G485" s="234"/>
      <c r="H485" s="238">
        <v>4</v>
      </c>
      <c r="I485" s="239"/>
      <c r="J485" s="234"/>
      <c r="K485" s="234"/>
      <c r="L485" s="240"/>
      <c r="M485" s="241"/>
      <c r="N485" s="242"/>
      <c r="O485" s="242"/>
      <c r="P485" s="242"/>
      <c r="Q485" s="242"/>
      <c r="R485" s="242"/>
      <c r="S485" s="242"/>
      <c r="T485" s="243"/>
      <c r="AT485" s="244" t="s">
        <v>179</v>
      </c>
      <c r="AU485" s="244" t="s">
        <v>93</v>
      </c>
      <c r="AV485" s="13" t="s">
        <v>93</v>
      </c>
      <c r="AW485" s="13" t="s">
        <v>48</v>
      </c>
      <c r="AX485" s="13" t="s">
        <v>25</v>
      </c>
      <c r="AY485" s="244" t="s">
        <v>166</v>
      </c>
    </row>
    <row r="486" spans="2:65" s="1" customFormat="1" ht="22.5" customHeight="1">
      <c r="B486" s="43"/>
      <c r="C486" s="206" t="s">
        <v>619</v>
      </c>
      <c r="D486" s="206" t="s">
        <v>169</v>
      </c>
      <c r="E486" s="207" t="s">
        <v>620</v>
      </c>
      <c r="F486" s="208" t="s">
        <v>621</v>
      </c>
      <c r="G486" s="209" t="s">
        <v>284</v>
      </c>
      <c r="H486" s="210">
        <v>69.599999999999994</v>
      </c>
      <c r="I486" s="211"/>
      <c r="J486" s="212">
        <f>ROUND(I486*H486,2)</f>
        <v>0</v>
      </c>
      <c r="K486" s="208" t="s">
        <v>173</v>
      </c>
      <c r="L486" s="63"/>
      <c r="M486" s="213" t="s">
        <v>50</v>
      </c>
      <c r="N486" s="214" t="s">
        <v>56</v>
      </c>
      <c r="O486" s="44"/>
      <c r="P486" s="215">
        <f>O486*H486</f>
        <v>0</v>
      </c>
      <c r="Q486" s="215">
        <v>1E-4</v>
      </c>
      <c r="R486" s="215">
        <f>Q486*H486</f>
        <v>6.96E-3</v>
      </c>
      <c r="S486" s="215">
        <v>0</v>
      </c>
      <c r="T486" s="216">
        <f>S486*H486</f>
        <v>0</v>
      </c>
      <c r="AR486" s="25" t="s">
        <v>110</v>
      </c>
      <c r="AT486" s="25" t="s">
        <v>169</v>
      </c>
      <c r="AU486" s="25" t="s">
        <v>93</v>
      </c>
      <c r="AY486" s="25" t="s">
        <v>166</v>
      </c>
      <c r="BE486" s="217">
        <f>IF(N486="základní",J486,0)</f>
        <v>0</v>
      </c>
      <c r="BF486" s="217">
        <f>IF(N486="snížená",J486,0)</f>
        <v>0</v>
      </c>
      <c r="BG486" s="217">
        <f>IF(N486="zákl. přenesená",J486,0)</f>
        <v>0</v>
      </c>
      <c r="BH486" s="217">
        <f>IF(N486="sníž. přenesená",J486,0)</f>
        <v>0</v>
      </c>
      <c r="BI486" s="217">
        <f>IF(N486="nulová",J486,0)</f>
        <v>0</v>
      </c>
      <c r="BJ486" s="25" t="s">
        <v>25</v>
      </c>
      <c r="BK486" s="217">
        <f>ROUND(I486*H486,2)</f>
        <v>0</v>
      </c>
      <c r="BL486" s="25" t="s">
        <v>110</v>
      </c>
      <c r="BM486" s="25" t="s">
        <v>622</v>
      </c>
    </row>
    <row r="487" spans="2:65" s="1" customFormat="1" ht="27">
      <c r="B487" s="43"/>
      <c r="C487" s="65"/>
      <c r="D487" s="218" t="s">
        <v>175</v>
      </c>
      <c r="E487" s="65"/>
      <c r="F487" s="219" t="s">
        <v>623</v>
      </c>
      <c r="G487" s="65"/>
      <c r="H487" s="65"/>
      <c r="I487" s="174"/>
      <c r="J487" s="65"/>
      <c r="K487" s="65"/>
      <c r="L487" s="63"/>
      <c r="M487" s="220"/>
      <c r="N487" s="44"/>
      <c r="O487" s="44"/>
      <c r="P487" s="44"/>
      <c r="Q487" s="44"/>
      <c r="R487" s="44"/>
      <c r="S487" s="44"/>
      <c r="T487" s="80"/>
      <c r="AT487" s="25" t="s">
        <v>175</v>
      </c>
      <c r="AU487" s="25" t="s">
        <v>93</v>
      </c>
    </row>
    <row r="488" spans="2:65" s="1" customFormat="1" ht="67.5">
      <c r="B488" s="43"/>
      <c r="C488" s="65"/>
      <c r="D488" s="218" t="s">
        <v>177</v>
      </c>
      <c r="E488" s="65"/>
      <c r="F488" s="221" t="s">
        <v>624</v>
      </c>
      <c r="G488" s="65"/>
      <c r="H488" s="65"/>
      <c r="I488" s="174"/>
      <c r="J488" s="65"/>
      <c r="K488" s="65"/>
      <c r="L488" s="63"/>
      <c r="M488" s="220"/>
      <c r="N488" s="44"/>
      <c r="O488" s="44"/>
      <c r="P488" s="44"/>
      <c r="Q488" s="44"/>
      <c r="R488" s="44"/>
      <c r="S488" s="44"/>
      <c r="T488" s="80"/>
      <c r="AT488" s="25" t="s">
        <v>177</v>
      </c>
      <c r="AU488" s="25" t="s">
        <v>93</v>
      </c>
    </row>
    <row r="489" spans="2:65" s="12" customFormat="1" ht="13.5">
      <c r="B489" s="222"/>
      <c r="C489" s="223"/>
      <c r="D489" s="218" t="s">
        <v>179</v>
      </c>
      <c r="E489" s="224" t="s">
        <v>50</v>
      </c>
      <c r="F489" s="225" t="s">
        <v>625</v>
      </c>
      <c r="G489" s="223"/>
      <c r="H489" s="226" t="s">
        <v>50</v>
      </c>
      <c r="I489" s="227"/>
      <c r="J489" s="223"/>
      <c r="K489" s="223"/>
      <c r="L489" s="228"/>
      <c r="M489" s="229"/>
      <c r="N489" s="230"/>
      <c r="O489" s="230"/>
      <c r="P489" s="230"/>
      <c r="Q489" s="230"/>
      <c r="R489" s="230"/>
      <c r="S489" s="230"/>
      <c r="T489" s="231"/>
      <c r="AT489" s="232" t="s">
        <v>179</v>
      </c>
      <c r="AU489" s="232" t="s">
        <v>93</v>
      </c>
      <c r="AV489" s="12" t="s">
        <v>25</v>
      </c>
      <c r="AW489" s="12" t="s">
        <v>48</v>
      </c>
      <c r="AX489" s="12" t="s">
        <v>85</v>
      </c>
      <c r="AY489" s="232" t="s">
        <v>166</v>
      </c>
    </row>
    <row r="490" spans="2:65" s="13" customFormat="1" ht="13.5">
      <c r="B490" s="233"/>
      <c r="C490" s="234"/>
      <c r="D490" s="235" t="s">
        <v>179</v>
      </c>
      <c r="E490" s="236" t="s">
        <v>50</v>
      </c>
      <c r="F490" s="237" t="s">
        <v>328</v>
      </c>
      <c r="G490" s="234"/>
      <c r="H490" s="238">
        <v>69.599999999999994</v>
      </c>
      <c r="I490" s="239"/>
      <c r="J490" s="234"/>
      <c r="K490" s="234"/>
      <c r="L490" s="240"/>
      <c r="M490" s="241"/>
      <c r="N490" s="242"/>
      <c r="O490" s="242"/>
      <c r="P490" s="242"/>
      <c r="Q490" s="242"/>
      <c r="R490" s="242"/>
      <c r="S490" s="242"/>
      <c r="T490" s="243"/>
      <c r="AT490" s="244" t="s">
        <v>179</v>
      </c>
      <c r="AU490" s="244" t="s">
        <v>93</v>
      </c>
      <c r="AV490" s="13" t="s">
        <v>93</v>
      </c>
      <c r="AW490" s="13" t="s">
        <v>48</v>
      </c>
      <c r="AX490" s="13" t="s">
        <v>85</v>
      </c>
      <c r="AY490" s="244" t="s">
        <v>166</v>
      </c>
    </row>
    <row r="491" spans="2:65" s="1" customFormat="1" ht="22.5" customHeight="1">
      <c r="B491" s="43"/>
      <c r="C491" s="259" t="s">
        <v>626</v>
      </c>
      <c r="D491" s="259" t="s">
        <v>269</v>
      </c>
      <c r="E491" s="260" t="s">
        <v>627</v>
      </c>
      <c r="F491" s="261" t="s">
        <v>628</v>
      </c>
      <c r="G491" s="262" t="s">
        <v>284</v>
      </c>
      <c r="H491" s="263">
        <v>76.56</v>
      </c>
      <c r="I491" s="264"/>
      <c r="J491" s="265">
        <f>ROUND(I491*H491,2)</f>
        <v>0</v>
      </c>
      <c r="K491" s="261" t="s">
        <v>50</v>
      </c>
      <c r="L491" s="266"/>
      <c r="M491" s="267" t="s">
        <v>50</v>
      </c>
      <c r="N491" s="268" t="s">
        <v>56</v>
      </c>
      <c r="O491" s="44"/>
      <c r="P491" s="215">
        <f>O491*H491</f>
        <v>0</v>
      </c>
      <c r="Q491" s="215">
        <v>2.9999999999999997E-4</v>
      </c>
      <c r="R491" s="215">
        <f>Q491*H491</f>
        <v>2.2967999999999999E-2</v>
      </c>
      <c r="S491" s="215">
        <v>0</v>
      </c>
      <c r="T491" s="216">
        <f>S491*H491</f>
        <v>0</v>
      </c>
      <c r="AR491" s="25" t="s">
        <v>232</v>
      </c>
      <c r="AT491" s="25" t="s">
        <v>269</v>
      </c>
      <c r="AU491" s="25" t="s">
        <v>93</v>
      </c>
      <c r="AY491" s="25" t="s">
        <v>166</v>
      </c>
      <c r="BE491" s="217">
        <f>IF(N491="základní",J491,0)</f>
        <v>0</v>
      </c>
      <c r="BF491" s="217">
        <f>IF(N491="snížená",J491,0)</f>
        <v>0</v>
      </c>
      <c r="BG491" s="217">
        <f>IF(N491="zákl. přenesená",J491,0)</f>
        <v>0</v>
      </c>
      <c r="BH491" s="217">
        <f>IF(N491="sníž. přenesená",J491,0)</f>
        <v>0</v>
      </c>
      <c r="BI491" s="217">
        <f>IF(N491="nulová",J491,0)</f>
        <v>0</v>
      </c>
      <c r="BJ491" s="25" t="s">
        <v>25</v>
      </c>
      <c r="BK491" s="217">
        <f>ROUND(I491*H491,2)</f>
        <v>0</v>
      </c>
      <c r="BL491" s="25" t="s">
        <v>110</v>
      </c>
      <c r="BM491" s="25" t="s">
        <v>629</v>
      </c>
    </row>
    <row r="492" spans="2:65" s="1" customFormat="1" ht="27">
      <c r="B492" s="43"/>
      <c r="C492" s="65"/>
      <c r="D492" s="218" t="s">
        <v>175</v>
      </c>
      <c r="E492" s="65"/>
      <c r="F492" s="219" t="s">
        <v>630</v>
      </c>
      <c r="G492" s="65"/>
      <c r="H492" s="65"/>
      <c r="I492" s="174"/>
      <c r="J492" s="65"/>
      <c r="K492" s="65"/>
      <c r="L492" s="63"/>
      <c r="M492" s="220"/>
      <c r="N492" s="44"/>
      <c r="O492" s="44"/>
      <c r="P492" s="44"/>
      <c r="Q492" s="44"/>
      <c r="R492" s="44"/>
      <c r="S492" s="44"/>
      <c r="T492" s="80"/>
      <c r="AT492" s="25" t="s">
        <v>175</v>
      </c>
      <c r="AU492" s="25" t="s">
        <v>93</v>
      </c>
    </row>
    <row r="493" spans="2:65" s="12" customFormat="1" ht="13.5">
      <c r="B493" s="222"/>
      <c r="C493" s="223"/>
      <c r="D493" s="218" t="s">
        <v>179</v>
      </c>
      <c r="E493" s="224" t="s">
        <v>50</v>
      </c>
      <c r="F493" s="225" t="s">
        <v>625</v>
      </c>
      <c r="G493" s="223"/>
      <c r="H493" s="226" t="s">
        <v>50</v>
      </c>
      <c r="I493" s="227"/>
      <c r="J493" s="223"/>
      <c r="K493" s="223"/>
      <c r="L493" s="228"/>
      <c r="M493" s="229"/>
      <c r="N493" s="230"/>
      <c r="O493" s="230"/>
      <c r="P493" s="230"/>
      <c r="Q493" s="230"/>
      <c r="R493" s="230"/>
      <c r="S493" s="230"/>
      <c r="T493" s="231"/>
      <c r="AT493" s="232" t="s">
        <v>179</v>
      </c>
      <c r="AU493" s="232" t="s">
        <v>93</v>
      </c>
      <c r="AV493" s="12" t="s">
        <v>25</v>
      </c>
      <c r="AW493" s="12" t="s">
        <v>48</v>
      </c>
      <c r="AX493" s="12" t="s">
        <v>85</v>
      </c>
      <c r="AY493" s="232" t="s">
        <v>166</v>
      </c>
    </row>
    <row r="494" spans="2:65" s="13" customFormat="1" ht="13.5">
      <c r="B494" s="233"/>
      <c r="C494" s="234"/>
      <c r="D494" s="235" t="s">
        <v>179</v>
      </c>
      <c r="E494" s="236" t="s">
        <v>50</v>
      </c>
      <c r="F494" s="237" t="s">
        <v>631</v>
      </c>
      <c r="G494" s="234"/>
      <c r="H494" s="238">
        <v>76.56</v>
      </c>
      <c r="I494" s="239"/>
      <c r="J494" s="234"/>
      <c r="K494" s="234"/>
      <c r="L494" s="240"/>
      <c r="M494" s="241"/>
      <c r="N494" s="242"/>
      <c r="O494" s="242"/>
      <c r="P494" s="242"/>
      <c r="Q494" s="242"/>
      <c r="R494" s="242"/>
      <c r="S494" s="242"/>
      <c r="T494" s="243"/>
      <c r="AT494" s="244" t="s">
        <v>179</v>
      </c>
      <c r="AU494" s="244" t="s">
        <v>93</v>
      </c>
      <c r="AV494" s="13" t="s">
        <v>93</v>
      </c>
      <c r="AW494" s="13" t="s">
        <v>48</v>
      </c>
      <c r="AX494" s="13" t="s">
        <v>85</v>
      </c>
      <c r="AY494" s="244" t="s">
        <v>166</v>
      </c>
    </row>
    <row r="495" spans="2:65" s="1" customFormat="1" ht="22.5" customHeight="1">
      <c r="B495" s="43"/>
      <c r="C495" s="206" t="s">
        <v>632</v>
      </c>
      <c r="D495" s="206" t="s">
        <v>169</v>
      </c>
      <c r="E495" s="207" t="s">
        <v>633</v>
      </c>
      <c r="F495" s="208" t="s">
        <v>634</v>
      </c>
      <c r="G495" s="209" t="s">
        <v>440</v>
      </c>
      <c r="H495" s="210">
        <v>9</v>
      </c>
      <c r="I495" s="211"/>
      <c r="J495" s="212">
        <f>ROUND(I495*H495,2)</f>
        <v>0</v>
      </c>
      <c r="K495" s="208" t="s">
        <v>173</v>
      </c>
      <c r="L495" s="63"/>
      <c r="M495" s="213" t="s">
        <v>50</v>
      </c>
      <c r="N495" s="214" t="s">
        <v>56</v>
      </c>
      <c r="O495" s="44"/>
      <c r="P495" s="215">
        <f>O495*H495</f>
        <v>0</v>
      </c>
      <c r="Q495" s="215">
        <v>6.9999999999999999E-4</v>
      </c>
      <c r="R495" s="215">
        <f>Q495*H495</f>
        <v>6.3E-3</v>
      </c>
      <c r="S495" s="215">
        <v>0</v>
      </c>
      <c r="T495" s="216">
        <f>S495*H495</f>
        <v>0</v>
      </c>
      <c r="AR495" s="25" t="s">
        <v>110</v>
      </c>
      <c r="AT495" s="25" t="s">
        <v>169</v>
      </c>
      <c r="AU495" s="25" t="s">
        <v>93</v>
      </c>
      <c r="AY495" s="25" t="s">
        <v>166</v>
      </c>
      <c r="BE495" s="217">
        <f>IF(N495="základní",J495,0)</f>
        <v>0</v>
      </c>
      <c r="BF495" s="217">
        <f>IF(N495="snížená",J495,0)</f>
        <v>0</v>
      </c>
      <c r="BG495" s="217">
        <f>IF(N495="zákl. přenesená",J495,0)</f>
        <v>0</v>
      </c>
      <c r="BH495" s="217">
        <f>IF(N495="sníž. přenesená",J495,0)</f>
        <v>0</v>
      </c>
      <c r="BI495" s="217">
        <f>IF(N495="nulová",J495,0)</f>
        <v>0</v>
      </c>
      <c r="BJ495" s="25" t="s">
        <v>25</v>
      </c>
      <c r="BK495" s="217">
        <f>ROUND(I495*H495,2)</f>
        <v>0</v>
      </c>
      <c r="BL495" s="25" t="s">
        <v>110</v>
      </c>
      <c r="BM495" s="25" t="s">
        <v>635</v>
      </c>
    </row>
    <row r="496" spans="2:65" s="1" customFormat="1" ht="13.5">
      <c r="B496" s="43"/>
      <c r="C496" s="65"/>
      <c r="D496" s="218" t="s">
        <v>175</v>
      </c>
      <c r="E496" s="65"/>
      <c r="F496" s="219" t="s">
        <v>636</v>
      </c>
      <c r="G496" s="65"/>
      <c r="H496" s="65"/>
      <c r="I496" s="174"/>
      <c r="J496" s="65"/>
      <c r="K496" s="65"/>
      <c r="L496" s="63"/>
      <c r="M496" s="220"/>
      <c r="N496" s="44"/>
      <c r="O496" s="44"/>
      <c r="P496" s="44"/>
      <c r="Q496" s="44"/>
      <c r="R496" s="44"/>
      <c r="S496" s="44"/>
      <c r="T496" s="80"/>
      <c r="AT496" s="25" t="s">
        <v>175</v>
      </c>
      <c r="AU496" s="25" t="s">
        <v>93</v>
      </c>
    </row>
    <row r="497" spans="2:65" s="1" customFormat="1" ht="135">
      <c r="B497" s="43"/>
      <c r="C497" s="65"/>
      <c r="D497" s="218" t="s">
        <v>177</v>
      </c>
      <c r="E497" s="65"/>
      <c r="F497" s="221" t="s">
        <v>637</v>
      </c>
      <c r="G497" s="65"/>
      <c r="H497" s="65"/>
      <c r="I497" s="174"/>
      <c r="J497" s="65"/>
      <c r="K497" s="65"/>
      <c r="L497" s="63"/>
      <c r="M497" s="220"/>
      <c r="N497" s="44"/>
      <c r="O497" s="44"/>
      <c r="P497" s="44"/>
      <c r="Q497" s="44"/>
      <c r="R497" s="44"/>
      <c r="S497" s="44"/>
      <c r="T497" s="80"/>
      <c r="AT497" s="25" t="s">
        <v>177</v>
      </c>
      <c r="AU497" s="25" t="s">
        <v>93</v>
      </c>
    </row>
    <row r="498" spans="2:65" s="12" customFormat="1" ht="13.5">
      <c r="B498" s="222"/>
      <c r="C498" s="223"/>
      <c r="D498" s="218" t="s">
        <v>179</v>
      </c>
      <c r="E498" s="224" t="s">
        <v>50</v>
      </c>
      <c r="F498" s="225" t="s">
        <v>638</v>
      </c>
      <c r="G498" s="223"/>
      <c r="H498" s="226" t="s">
        <v>50</v>
      </c>
      <c r="I498" s="227"/>
      <c r="J498" s="223"/>
      <c r="K498" s="223"/>
      <c r="L498" s="228"/>
      <c r="M498" s="229"/>
      <c r="N498" s="230"/>
      <c r="O498" s="230"/>
      <c r="P498" s="230"/>
      <c r="Q498" s="230"/>
      <c r="R498" s="230"/>
      <c r="S498" s="230"/>
      <c r="T498" s="231"/>
      <c r="AT498" s="232" t="s">
        <v>179</v>
      </c>
      <c r="AU498" s="232" t="s">
        <v>93</v>
      </c>
      <c r="AV498" s="12" t="s">
        <v>25</v>
      </c>
      <c r="AW498" s="12" t="s">
        <v>48</v>
      </c>
      <c r="AX498" s="12" t="s">
        <v>85</v>
      </c>
      <c r="AY498" s="232" t="s">
        <v>166</v>
      </c>
    </row>
    <row r="499" spans="2:65" s="13" customFormat="1" ht="13.5">
      <c r="B499" s="233"/>
      <c r="C499" s="234"/>
      <c r="D499" s="218" t="s">
        <v>179</v>
      </c>
      <c r="E499" s="245" t="s">
        <v>50</v>
      </c>
      <c r="F499" s="246" t="s">
        <v>93</v>
      </c>
      <c r="G499" s="234"/>
      <c r="H499" s="247">
        <v>2</v>
      </c>
      <c r="I499" s="239"/>
      <c r="J499" s="234"/>
      <c r="K499" s="234"/>
      <c r="L499" s="240"/>
      <c r="M499" s="241"/>
      <c r="N499" s="242"/>
      <c r="O499" s="242"/>
      <c r="P499" s="242"/>
      <c r="Q499" s="242"/>
      <c r="R499" s="242"/>
      <c r="S499" s="242"/>
      <c r="T499" s="243"/>
      <c r="AT499" s="244" t="s">
        <v>179</v>
      </c>
      <c r="AU499" s="244" t="s">
        <v>93</v>
      </c>
      <c r="AV499" s="13" t="s">
        <v>93</v>
      </c>
      <c r="AW499" s="13" t="s">
        <v>48</v>
      </c>
      <c r="AX499" s="13" t="s">
        <v>85</v>
      </c>
      <c r="AY499" s="244" t="s">
        <v>166</v>
      </c>
    </row>
    <row r="500" spans="2:65" s="12" customFormat="1" ht="13.5">
      <c r="B500" s="222"/>
      <c r="C500" s="223"/>
      <c r="D500" s="218" t="s">
        <v>179</v>
      </c>
      <c r="E500" s="224" t="s">
        <v>50</v>
      </c>
      <c r="F500" s="225" t="s">
        <v>639</v>
      </c>
      <c r="G500" s="223"/>
      <c r="H500" s="226" t="s">
        <v>50</v>
      </c>
      <c r="I500" s="227"/>
      <c r="J500" s="223"/>
      <c r="K500" s="223"/>
      <c r="L500" s="228"/>
      <c r="M500" s="229"/>
      <c r="N500" s="230"/>
      <c r="O500" s="230"/>
      <c r="P500" s="230"/>
      <c r="Q500" s="230"/>
      <c r="R500" s="230"/>
      <c r="S500" s="230"/>
      <c r="T500" s="231"/>
      <c r="AT500" s="232" t="s">
        <v>179</v>
      </c>
      <c r="AU500" s="232" t="s">
        <v>93</v>
      </c>
      <c r="AV500" s="12" t="s">
        <v>25</v>
      </c>
      <c r="AW500" s="12" t="s">
        <v>48</v>
      </c>
      <c r="AX500" s="12" t="s">
        <v>85</v>
      </c>
      <c r="AY500" s="232" t="s">
        <v>166</v>
      </c>
    </row>
    <row r="501" spans="2:65" s="13" customFormat="1" ht="13.5">
      <c r="B501" s="233"/>
      <c r="C501" s="234"/>
      <c r="D501" s="235" t="s">
        <v>179</v>
      </c>
      <c r="E501" s="236" t="s">
        <v>50</v>
      </c>
      <c r="F501" s="237" t="s">
        <v>640</v>
      </c>
      <c r="G501" s="234"/>
      <c r="H501" s="238">
        <v>7</v>
      </c>
      <c r="I501" s="239"/>
      <c r="J501" s="234"/>
      <c r="K501" s="234"/>
      <c r="L501" s="240"/>
      <c r="M501" s="241"/>
      <c r="N501" s="242"/>
      <c r="O501" s="242"/>
      <c r="P501" s="242"/>
      <c r="Q501" s="242"/>
      <c r="R501" s="242"/>
      <c r="S501" s="242"/>
      <c r="T501" s="243"/>
      <c r="AT501" s="244" t="s">
        <v>179</v>
      </c>
      <c r="AU501" s="244" t="s">
        <v>93</v>
      </c>
      <c r="AV501" s="13" t="s">
        <v>93</v>
      </c>
      <c r="AW501" s="13" t="s">
        <v>48</v>
      </c>
      <c r="AX501" s="13" t="s">
        <v>85</v>
      </c>
      <c r="AY501" s="244" t="s">
        <v>166</v>
      </c>
    </row>
    <row r="502" spans="2:65" s="1" customFormat="1" ht="22.5" customHeight="1">
      <c r="B502" s="43"/>
      <c r="C502" s="259" t="s">
        <v>641</v>
      </c>
      <c r="D502" s="259" t="s">
        <v>269</v>
      </c>
      <c r="E502" s="260" t="s">
        <v>642</v>
      </c>
      <c r="F502" s="261" t="s">
        <v>643</v>
      </c>
      <c r="G502" s="262" t="s">
        <v>440</v>
      </c>
      <c r="H502" s="263">
        <v>2</v>
      </c>
      <c r="I502" s="264"/>
      <c r="J502" s="265">
        <f>ROUND(I502*H502,2)</f>
        <v>0</v>
      </c>
      <c r="K502" s="261" t="s">
        <v>173</v>
      </c>
      <c r="L502" s="266"/>
      <c r="M502" s="267" t="s">
        <v>50</v>
      </c>
      <c r="N502" s="268" t="s">
        <v>56</v>
      </c>
      <c r="O502" s="44"/>
      <c r="P502" s="215">
        <f>O502*H502</f>
        <v>0</v>
      </c>
      <c r="Q502" s="215">
        <v>3.0999999999999999E-3</v>
      </c>
      <c r="R502" s="215">
        <f>Q502*H502</f>
        <v>6.1999999999999998E-3</v>
      </c>
      <c r="S502" s="215">
        <v>0</v>
      </c>
      <c r="T502" s="216">
        <f>S502*H502</f>
        <v>0</v>
      </c>
      <c r="AR502" s="25" t="s">
        <v>232</v>
      </c>
      <c r="AT502" s="25" t="s">
        <v>269</v>
      </c>
      <c r="AU502" s="25" t="s">
        <v>93</v>
      </c>
      <c r="AY502" s="25" t="s">
        <v>166</v>
      </c>
      <c r="BE502" s="217">
        <f>IF(N502="základní",J502,0)</f>
        <v>0</v>
      </c>
      <c r="BF502" s="217">
        <f>IF(N502="snížená",J502,0)</f>
        <v>0</v>
      </c>
      <c r="BG502" s="217">
        <f>IF(N502="zákl. přenesená",J502,0)</f>
        <v>0</v>
      </c>
      <c r="BH502" s="217">
        <f>IF(N502="sníž. přenesená",J502,0)</f>
        <v>0</v>
      </c>
      <c r="BI502" s="217">
        <f>IF(N502="nulová",J502,0)</f>
        <v>0</v>
      </c>
      <c r="BJ502" s="25" t="s">
        <v>25</v>
      </c>
      <c r="BK502" s="217">
        <f>ROUND(I502*H502,2)</f>
        <v>0</v>
      </c>
      <c r="BL502" s="25" t="s">
        <v>110</v>
      </c>
      <c r="BM502" s="25" t="s">
        <v>644</v>
      </c>
    </row>
    <row r="503" spans="2:65" s="1" customFormat="1" ht="13.5">
      <c r="B503" s="43"/>
      <c r="C503" s="65"/>
      <c r="D503" s="218" t="s">
        <v>175</v>
      </c>
      <c r="E503" s="65"/>
      <c r="F503" s="219" t="s">
        <v>645</v>
      </c>
      <c r="G503" s="65"/>
      <c r="H503" s="65"/>
      <c r="I503" s="174"/>
      <c r="J503" s="65"/>
      <c r="K503" s="65"/>
      <c r="L503" s="63"/>
      <c r="M503" s="220"/>
      <c r="N503" s="44"/>
      <c r="O503" s="44"/>
      <c r="P503" s="44"/>
      <c r="Q503" s="44"/>
      <c r="R503" s="44"/>
      <c r="S503" s="44"/>
      <c r="T503" s="80"/>
      <c r="AT503" s="25" t="s">
        <v>175</v>
      </c>
      <c r="AU503" s="25" t="s">
        <v>93</v>
      </c>
    </row>
    <row r="504" spans="2:65" s="12" customFormat="1" ht="13.5">
      <c r="B504" s="222"/>
      <c r="C504" s="223"/>
      <c r="D504" s="218" t="s">
        <v>179</v>
      </c>
      <c r="E504" s="224" t="s">
        <v>50</v>
      </c>
      <c r="F504" s="225" t="s">
        <v>638</v>
      </c>
      <c r="G504" s="223"/>
      <c r="H504" s="226" t="s">
        <v>50</v>
      </c>
      <c r="I504" s="227"/>
      <c r="J504" s="223"/>
      <c r="K504" s="223"/>
      <c r="L504" s="228"/>
      <c r="M504" s="229"/>
      <c r="N504" s="230"/>
      <c r="O504" s="230"/>
      <c r="P504" s="230"/>
      <c r="Q504" s="230"/>
      <c r="R504" s="230"/>
      <c r="S504" s="230"/>
      <c r="T504" s="231"/>
      <c r="AT504" s="232" t="s">
        <v>179</v>
      </c>
      <c r="AU504" s="232" t="s">
        <v>93</v>
      </c>
      <c r="AV504" s="12" t="s">
        <v>25</v>
      </c>
      <c r="AW504" s="12" t="s">
        <v>48</v>
      </c>
      <c r="AX504" s="12" t="s">
        <v>85</v>
      </c>
      <c r="AY504" s="232" t="s">
        <v>166</v>
      </c>
    </row>
    <row r="505" spans="2:65" s="13" customFormat="1" ht="13.5">
      <c r="B505" s="233"/>
      <c r="C505" s="234"/>
      <c r="D505" s="235" t="s">
        <v>179</v>
      </c>
      <c r="E505" s="236" t="s">
        <v>50</v>
      </c>
      <c r="F505" s="237" t="s">
        <v>93</v>
      </c>
      <c r="G505" s="234"/>
      <c r="H505" s="238">
        <v>2</v>
      </c>
      <c r="I505" s="239"/>
      <c r="J505" s="234"/>
      <c r="K505" s="234"/>
      <c r="L505" s="240"/>
      <c r="M505" s="241"/>
      <c r="N505" s="242"/>
      <c r="O505" s="242"/>
      <c r="P505" s="242"/>
      <c r="Q505" s="242"/>
      <c r="R505" s="242"/>
      <c r="S505" s="242"/>
      <c r="T505" s="243"/>
      <c r="AT505" s="244" t="s">
        <v>179</v>
      </c>
      <c r="AU505" s="244" t="s">
        <v>93</v>
      </c>
      <c r="AV505" s="13" t="s">
        <v>93</v>
      </c>
      <c r="AW505" s="13" t="s">
        <v>48</v>
      </c>
      <c r="AX505" s="13" t="s">
        <v>85</v>
      </c>
      <c r="AY505" s="244" t="s">
        <v>166</v>
      </c>
    </row>
    <row r="506" spans="2:65" s="1" customFormat="1" ht="22.5" customHeight="1">
      <c r="B506" s="43"/>
      <c r="C506" s="206" t="s">
        <v>646</v>
      </c>
      <c r="D506" s="206" t="s">
        <v>169</v>
      </c>
      <c r="E506" s="207" t="s">
        <v>647</v>
      </c>
      <c r="F506" s="208" t="s">
        <v>648</v>
      </c>
      <c r="G506" s="209" t="s">
        <v>440</v>
      </c>
      <c r="H506" s="210">
        <v>5</v>
      </c>
      <c r="I506" s="211"/>
      <c r="J506" s="212">
        <f>ROUND(I506*H506,2)</f>
        <v>0</v>
      </c>
      <c r="K506" s="208" t="s">
        <v>173</v>
      </c>
      <c r="L506" s="63"/>
      <c r="M506" s="213" t="s">
        <v>50</v>
      </c>
      <c r="N506" s="214" t="s">
        <v>56</v>
      </c>
      <c r="O506" s="44"/>
      <c r="P506" s="215">
        <f>O506*H506</f>
        <v>0</v>
      </c>
      <c r="Q506" s="215">
        <v>0.11241</v>
      </c>
      <c r="R506" s="215">
        <f>Q506*H506</f>
        <v>0.56204999999999994</v>
      </c>
      <c r="S506" s="215">
        <v>0</v>
      </c>
      <c r="T506" s="216">
        <f>S506*H506</f>
        <v>0</v>
      </c>
      <c r="AR506" s="25" t="s">
        <v>110</v>
      </c>
      <c r="AT506" s="25" t="s">
        <v>169</v>
      </c>
      <c r="AU506" s="25" t="s">
        <v>93</v>
      </c>
      <c r="AY506" s="25" t="s">
        <v>166</v>
      </c>
      <c r="BE506" s="217">
        <f>IF(N506="základní",J506,0)</f>
        <v>0</v>
      </c>
      <c r="BF506" s="217">
        <f>IF(N506="snížená",J506,0)</f>
        <v>0</v>
      </c>
      <c r="BG506" s="217">
        <f>IF(N506="zákl. přenesená",J506,0)</f>
        <v>0</v>
      </c>
      <c r="BH506" s="217">
        <f>IF(N506="sníž. přenesená",J506,0)</f>
        <v>0</v>
      </c>
      <c r="BI506" s="217">
        <f>IF(N506="nulová",J506,0)</f>
        <v>0</v>
      </c>
      <c r="BJ506" s="25" t="s">
        <v>25</v>
      </c>
      <c r="BK506" s="217">
        <f>ROUND(I506*H506,2)</f>
        <v>0</v>
      </c>
      <c r="BL506" s="25" t="s">
        <v>110</v>
      </c>
      <c r="BM506" s="25" t="s">
        <v>649</v>
      </c>
    </row>
    <row r="507" spans="2:65" s="1" customFormat="1" ht="13.5">
      <c r="B507" s="43"/>
      <c r="C507" s="65"/>
      <c r="D507" s="218" t="s">
        <v>175</v>
      </c>
      <c r="E507" s="65"/>
      <c r="F507" s="219" t="s">
        <v>650</v>
      </c>
      <c r="G507" s="65"/>
      <c r="H507" s="65"/>
      <c r="I507" s="174"/>
      <c r="J507" s="65"/>
      <c r="K507" s="65"/>
      <c r="L507" s="63"/>
      <c r="M507" s="220"/>
      <c r="N507" s="44"/>
      <c r="O507" s="44"/>
      <c r="P507" s="44"/>
      <c r="Q507" s="44"/>
      <c r="R507" s="44"/>
      <c r="S507" s="44"/>
      <c r="T507" s="80"/>
      <c r="AT507" s="25" t="s">
        <v>175</v>
      </c>
      <c r="AU507" s="25" t="s">
        <v>93</v>
      </c>
    </row>
    <row r="508" spans="2:65" s="1" customFormat="1" ht="94.5">
      <c r="B508" s="43"/>
      <c r="C508" s="65"/>
      <c r="D508" s="218" t="s">
        <v>177</v>
      </c>
      <c r="E508" s="65"/>
      <c r="F508" s="221" t="s">
        <v>651</v>
      </c>
      <c r="G508" s="65"/>
      <c r="H508" s="65"/>
      <c r="I508" s="174"/>
      <c r="J508" s="65"/>
      <c r="K508" s="65"/>
      <c r="L508" s="63"/>
      <c r="M508" s="220"/>
      <c r="N508" s="44"/>
      <c r="O508" s="44"/>
      <c r="P508" s="44"/>
      <c r="Q508" s="44"/>
      <c r="R508" s="44"/>
      <c r="S508" s="44"/>
      <c r="T508" s="80"/>
      <c r="AT508" s="25" t="s">
        <v>177</v>
      </c>
      <c r="AU508" s="25" t="s">
        <v>93</v>
      </c>
    </row>
    <row r="509" spans="2:65" s="12" customFormat="1" ht="13.5">
      <c r="B509" s="222"/>
      <c r="C509" s="223"/>
      <c r="D509" s="218" t="s">
        <v>179</v>
      </c>
      <c r="E509" s="224" t="s">
        <v>50</v>
      </c>
      <c r="F509" s="225" t="s">
        <v>638</v>
      </c>
      <c r="G509" s="223"/>
      <c r="H509" s="226" t="s">
        <v>50</v>
      </c>
      <c r="I509" s="227"/>
      <c r="J509" s="223"/>
      <c r="K509" s="223"/>
      <c r="L509" s="228"/>
      <c r="M509" s="229"/>
      <c r="N509" s="230"/>
      <c r="O509" s="230"/>
      <c r="P509" s="230"/>
      <c r="Q509" s="230"/>
      <c r="R509" s="230"/>
      <c r="S509" s="230"/>
      <c r="T509" s="231"/>
      <c r="AT509" s="232" t="s">
        <v>179</v>
      </c>
      <c r="AU509" s="232" t="s">
        <v>93</v>
      </c>
      <c r="AV509" s="12" t="s">
        <v>25</v>
      </c>
      <c r="AW509" s="12" t="s">
        <v>48</v>
      </c>
      <c r="AX509" s="12" t="s">
        <v>85</v>
      </c>
      <c r="AY509" s="232" t="s">
        <v>166</v>
      </c>
    </row>
    <row r="510" spans="2:65" s="13" customFormat="1" ht="13.5">
      <c r="B510" s="233"/>
      <c r="C510" s="234"/>
      <c r="D510" s="218" t="s">
        <v>179</v>
      </c>
      <c r="E510" s="245" t="s">
        <v>50</v>
      </c>
      <c r="F510" s="246" t="s">
        <v>93</v>
      </c>
      <c r="G510" s="234"/>
      <c r="H510" s="247">
        <v>2</v>
      </c>
      <c r="I510" s="239"/>
      <c r="J510" s="234"/>
      <c r="K510" s="234"/>
      <c r="L510" s="240"/>
      <c r="M510" s="241"/>
      <c r="N510" s="242"/>
      <c r="O510" s="242"/>
      <c r="P510" s="242"/>
      <c r="Q510" s="242"/>
      <c r="R510" s="242"/>
      <c r="S510" s="242"/>
      <c r="T510" s="243"/>
      <c r="AT510" s="244" t="s">
        <v>179</v>
      </c>
      <c r="AU510" s="244" t="s">
        <v>93</v>
      </c>
      <c r="AV510" s="13" t="s">
        <v>93</v>
      </c>
      <c r="AW510" s="13" t="s">
        <v>48</v>
      </c>
      <c r="AX510" s="13" t="s">
        <v>85</v>
      </c>
      <c r="AY510" s="244" t="s">
        <v>166</v>
      </c>
    </row>
    <row r="511" spans="2:65" s="12" customFormat="1" ht="13.5">
      <c r="B511" s="222"/>
      <c r="C511" s="223"/>
      <c r="D511" s="218" t="s">
        <v>179</v>
      </c>
      <c r="E511" s="224" t="s">
        <v>50</v>
      </c>
      <c r="F511" s="225" t="s">
        <v>639</v>
      </c>
      <c r="G511" s="223"/>
      <c r="H511" s="226" t="s">
        <v>50</v>
      </c>
      <c r="I511" s="227"/>
      <c r="J511" s="223"/>
      <c r="K511" s="223"/>
      <c r="L511" s="228"/>
      <c r="M511" s="229"/>
      <c r="N511" s="230"/>
      <c r="O511" s="230"/>
      <c r="P511" s="230"/>
      <c r="Q511" s="230"/>
      <c r="R511" s="230"/>
      <c r="S511" s="230"/>
      <c r="T511" s="231"/>
      <c r="AT511" s="232" t="s">
        <v>179</v>
      </c>
      <c r="AU511" s="232" t="s">
        <v>93</v>
      </c>
      <c r="AV511" s="12" t="s">
        <v>25</v>
      </c>
      <c r="AW511" s="12" t="s">
        <v>48</v>
      </c>
      <c r="AX511" s="12" t="s">
        <v>85</v>
      </c>
      <c r="AY511" s="232" t="s">
        <v>166</v>
      </c>
    </row>
    <row r="512" spans="2:65" s="13" customFormat="1" ht="13.5">
      <c r="B512" s="233"/>
      <c r="C512" s="234"/>
      <c r="D512" s="235" t="s">
        <v>179</v>
      </c>
      <c r="E512" s="236" t="s">
        <v>50</v>
      </c>
      <c r="F512" s="237" t="s">
        <v>104</v>
      </c>
      <c r="G512" s="234"/>
      <c r="H512" s="238">
        <v>3</v>
      </c>
      <c r="I512" s="239"/>
      <c r="J512" s="234"/>
      <c r="K512" s="234"/>
      <c r="L512" s="240"/>
      <c r="M512" s="241"/>
      <c r="N512" s="242"/>
      <c r="O512" s="242"/>
      <c r="P512" s="242"/>
      <c r="Q512" s="242"/>
      <c r="R512" s="242"/>
      <c r="S512" s="242"/>
      <c r="T512" s="243"/>
      <c r="AT512" s="244" t="s">
        <v>179</v>
      </c>
      <c r="AU512" s="244" t="s">
        <v>93</v>
      </c>
      <c r="AV512" s="13" t="s">
        <v>93</v>
      </c>
      <c r="AW512" s="13" t="s">
        <v>48</v>
      </c>
      <c r="AX512" s="13" t="s">
        <v>85</v>
      </c>
      <c r="AY512" s="244" t="s">
        <v>166</v>
      </c>
    </row>
    <row r="513" spans="2:65" s="1" customFormat="1" ht="22.5" customHeight="1">
      <c r="B513" s="43"/>
      <c r="C513" s="259" t="s">
        <v>652</v>
      </c>
      <c r="D513" s="259" t="s">
        <v>269</v>
      </c>
      <c r="E513" s="260" t="s">
        <v>653</v>
      </c>
      <c r="F513" s="261" t="s">
        <v>654</v>
      </c>
      <c r="G513" s="262" t="s">
        <v>440</v>
      </c>
      <c r="H513" s="263">
        <v>5</v>
      </c>
      <c r="I513" s="264"/>
      <c r="J513" s="265">
        <f>ROUND(I513*H513,2)</f>
        <v>0</v>
      </c>
      <c r="K513" s="261" t="s">
        <v>173</v>
      </c>
      <c r="L513" s="266"/>
      <c r="M513" s="267" t="s">
        <v>50</v>
      </c>
      <c r="N513" s="268" t="s">
        <v>56</v>
      </c>
      <c r="O513" s="44"/>
      <c r="P513" s="215">
        <f>O513*H513</f>
        <v>0</v>
      </c>
      <c r="Q513" s="215">
        <v>6.1000000000000004E-3</v>
      </c>
      <c r="R513" s="215">
        <f>Q513*H513</f>
        <v>3.0500000000000003E-2</v>
      </c>
      <c r="S513" s="215">
        <v>0</v>
      </c>
      <c r="T513" s="216">
        <f>S513*H513</f>
        <v>0</v>
      </c>
      <c r="AR513" s="25" t="s">
        <v>232</v>
      </c>
      <c r="AT513" s="25" t="s">
        <v>269</v>
      </c>
      <c r="AU513" s="25" t="s">
        <v>93</v>
      </c>
      <c r="AY513" s="25" t="s">
        <v>166</v>
      </c>
      <c r="BE513" s="217">
        <f>IF(N513="základní",J513,0)</f>
        <v>0</v>
      </c>
      <c r="BF513" s="217">
        <f>IF(N513="snížená",J513,0)</f>
        <v>0</v>
      </c>
      <c r="BG513" s="217">
        <f>IF(N513="zákl. přenesená",J513,0)</f>
        <v>0</v>
      </c>
      <c r="BH513" s="217">
        <f>IF(N513="sníž. přenesená",J513,0)</f>
        <v>0</v>
      </c>
      <c r="BI513" s="217">
        <f>IF(N513="nulová",J513,0)</f>
        <v>0</v>
      </c>
      <c r="BJ513" s="25" t="s">
        <v>25</v>
      </c>
      <c r="BK513" s="217">
        <f>ROUND(I513*H513,2)</f>
        <v>0</v>
      </c>
      <c r="BL513" s="25" t="s">
        <v>110</v>
      </c>
      <c r="BM513" s="25" t="s">
        <v>655</v>
      </c>
    </row>
    <row r="514" spans="2:65" s="1" customFormat="1" ht="13.5">
      <c r="B514" s="43"/>
      <c r="C514" s="65"/>
      <c r="D514" s="218" t="s">
        <v>175</v>
      </c>
      <c r="E514" s="65"/>
      <c r="F514" s="219" t="s">
        <v>654</v>
      </c>
      <c r="G514" s="65"/>
      <c r="H514" s="65"/>
      <c r="I514" s="174"/>
      <c r="J514" s="65"/>
      <c r="K514" s="65"/>
      <c r="L514" s="63"/>
      <c r="M514" s="220"/>
      <c r="N514" s="44"/>
      <c r="O514" s="44"/>
      <c r="P514" s="44"/>
      <c r="Q514" s="44"/>
      <c r="R514" s="44"/>
      <c r="S514" s="44"/>
      <c r="T514" s="80"/>
      <c r="AT514" s="25" t="s">
        <v>175</v>
      </c>
      <c r="AU514" s="25" t="s">
        <v>93</v>
      </c>
    </row>
    <row r="515" spans="2:65" s="12" customFormat="1" ht="13.5">
      <c r="B515" s="222"/>
      <c r="C515" s="223"/>
      <c r="D515" s="218" t="s">
        <v>179</v>
      </c>
      <c r="E515" s="224" t="s">
        <v>50</v>
      </c>
      <c r="F515" s="225" t="s">
        <v>638</v>
      </c>
      <c r="G515" s="223"/>
      <c r="H515" s="226" t="s">
        <v>50</v>
      </c>
      <c r="I515" s="227"/>
      <c r="J515" s="223"/>
      <c r="K515" s="223"/>
      <c r="L515" s="228"/>
      <c r="M515" s="229"/>
      <c r="N515" s="230"/>
      <c r="O515" s="230"/>
      <c r="P515" s="230"/>
      <c r="Q515" s="230"/>
      <c r="R515" s="230"/>
      <c r="S515" s="230"/>
      <c r="T515" s="231"/>
      <c r="AT515" s="232" t="s">
        <v>179</v>
      </c>
      <c r="AU515" s="232" t="s">
        <v>93</v>
      </c>
      <c r="AV515" s="12" t="s">
        <v>25</v>
      </c>
      <c r="AW515" s="12" t="s">
        <v>48</v>
      </c>
      <c r="AX515" s="12" t="s">
        <v>85</v>
      </c>
      <c r="AY515" s="232" t="s">
        <v>166</v>
      </c>
    </row>
    <row r="516" spans="2:65" s="13" customFormat="1" ht="13.5">
      <c r="B516" s="233"/>
      <c r="C516" s="234"/>
      <c r="D516" s="218" t="s">
        <v>179</v>
      </c>
      <c r="E516" s="245" t="s">
        <v>50</v>
      </c>
      <c r="F516" s="246" t="s">
        <v>93</v>
      </c>
      <c r="G516" s="234"/>
      <c r="H516" s="247">
        <v>2</v>
      </c>
      <c r="I516" s="239"/>
      <c r="J516" s="234"/>
      <c r="K516" s="234"/>
      <c r="L516" s="240"/>
      <c r="M516" s="241"/>
      <c r="N516" s="242"/>
      <c r="O516" s="242"/>
      <c r="P516" s="242"/>
      <c r="Q516" s="242"/>
      <c r="R516" s="242"/>
      <c r="S516" s="242"/>
      <c r="T516" s="243"/>
      <c r="AT516" s="244" t="s">
        <v>179</v>
      </c>
      <c r="AU516" s="244" t="s">
        <v>93</v>
      </c>
      <c r="AV516" s="13" t="s">
        <v>93</v>
      </c>
      <c r="AW516" s="13" t="s">
        <v>48</v>
      </c>
      <c r="AX516" s="13" t="s">
        <v>85</v>
      </c>
      <c r="AY516" s="244" t="s">
        <v>166</v>
      </c>
    </row>
    <row r="517" spans="2:65" s="12" customFormat="1" ht="13.5">
      <c r="B517" s="222"/>
      <c r="C517" s="223"/>
      <c r="D517" s="218" t="s">
        <v>179</v>
      </c>
      <c r="E517" s="224" t="s">
        <v>50</v>
      </c>
      <c r="F517" s="225" t="s">
        <v>639</v>
      </c>
      <c r="G517" s="223"/>
      <c r="H517" s="226" t="s">
        <v>50</v>
      </c>
      <c r="I517" s="227"/>
      <c r="J517" s="223"/>
      <c r="K517" s="223"/>
      <c r="L517" s="228"/>
      <c r="M517" s="229"/>
      <c r="N517" s="230"/>
      <c r="O517" s="230"/>
      <c r="P517" s="230"/>
      <c r="Q517" s="230"/>
      <c r="R517" s="230"/>
      <c r="S517" s="230"/>
      <c r="T517" s="231"/>
      <c r="AT517" s="232" t="s">
        <v>179</v>
      </c>
      <c r="AU517" s="232" t="s">
        <v>93</v>
      </c>
      <c r="AV517" s="12" t="s">
        <v>25</v>
      </c>
      <c r="AW517" s="12" t="s">
        <v>48</v>
      </c>
      <c r="AX517" s="12" t="s">
        <v>85</v>
      </c>
      <c r="AY517" s="232" t="s">
        <v>166</v>
      </c>
    </row>
    <row r="518" spans="2:65" s="13" customFormat="1" ht="13.5">
      <c r="B518" s="233"/>
      <c r="C518" s="234"/>
      <c r="D518" s="235" t="s">
        <v>179</v>
      </c>
      <c r="E518" s="236" t="s">
        <v>50</v>
      </c>
      <c r="F518" s="237" t="s">
        <v>104</v>
      </c>
      <c r="G518" s="234"/>
      <c r="H518" s="238">
        <v>3</v>
      </c>
      <c r="I518" s="239"/>
      <c r="J518" s="234"/>
      <c r="K518" s="234"/>
      <c r="L518" s="240"/>
      <c r="M518" s="241"/>
      <c r="N518" s="242"/>
      <c r="O518" s="242"/>
      <c r="P518" s="242"/>
      <c r="Q518" s="242"/>
      <c r="R518" s="242"/>
      <c r="S518" s="242"/>
      <c r="T518" s="243"/>
      <c r="AT518" s="244" t="s">
        <v>179</v>
      </c>
      <c r="AU518" s="244" t="s">
        <v>93</v>
      </c>
      <c r="AV518" s="13" t="s">
        <v>93</v>
      </c>
      <c r="AW518" s="13" t="s">
        <v>48</v>
      </c>
      <c r="AX518" s="13" t="s">
        <v>85</v>
      </c>
      <c r="AY518" s="244" t="s">
        <v>166</v>
      </c>
    </row>
    <row r="519" spans="2:65" s="1" customFormat="1" ht="22.5" customHeight="1">
      <c r="B519" s="43"/>
      <c r="C519" s="206" t="s">
        <v>400</v>
      </c>
      <c r="D519" s="206" t="s">
        <v>169</v>
      </c>
      <c r="E519" s="207" t="s">
        <v>656</v>
      </c>
      <c r="F519" s="208" t="s">
        <v>657</v>
      </c>
      <c r="G519" s="209" t="s">
        <v>172</v>
      </c>
      <c r="H519" s="210">
        <v>1.02</v>
      </c>
      <c r="I519" s="211"/>
      <c r="J519" s="212">
        <f>ROUND(I519*H519,2)</f>
        <v>0</v>
      </c>
      <c r="K519" s="208" t="s">
        <v>173</v>
      </c>
      <c r="L519" s="63"/>
      <c r="M519" s="213" t="s">
        <v>50</v>
      </c>
      <c r="N519" s="214" t="s">
        <v>56</v>
      </c>
      <c r="O519" s="44"/>
      <c r="P519" s="215">
        <f>O519*H519</f>
        <v>0</v>
      </c>
      <c r="Q519" s="215">
        <v>2.2563399999999998</v>
      </c>
      <c r="R519" s="215">
        <f>Q519*H519</f>
        <v>2.3014668</v>
      </c>
      <c r="S519" s="215">
        <v>0</v>
      </c>
      <c r="T519" s="216">
        <f>S519*H519</f>
        <v>0</v>
      </c>
      <c r="AR519" s="25" t="s">
        <v>110</v>
      </c>
      <c r="AT519" s="25" t="s">
        <v>169</v>
      </c>
      <c r="AU519" s="25" t="s">
        <v>93</v>
      </c>
      <c r="AY519" s="25" t="s">
        <v>166</v>
      </c>
      <c r="BE519" s="217">
        <f>IF(N519="základní",J519,0)</f>
        <v>0</v>
      </c>
      <c r="BF519" s="217">
        <f>IF(N519="snížená",J519,0)</f>
        <v>0</v>
      </c>
      <c r="BG519" s="217">
        <f>IF(N519="zákl. přenesená",J519,0)</f>
        <v>0</v>
      </c>
      <c r="BH519" s="217">
        <f>IF(N519="sníž. přenesená",J519,0)</f>
        <v>0</v>
      </c>
      <c r="BI519" s="217">
        <f>IF(N519="nulová",J519,0)</f>
        <v>0</v>
      </c>
      <c r="BJ519" s="25" t="s">
        <v>25</v>
      </c>
      <c r="BK519" s="217">
        <f>ROUND(I519*H519,2)</f>
        <v>0</v>
      </c>
      <c r="BL519" s="25" t="s">
        <v>110</v>
      </c>
      <c r="BM519" s="25" t="s">
        <v>658</v>
      </c>
    </row>
    <row r="520" spans="2:65" s="1" customFormat="1" ht="13.5">
      <c r="B520" s="43"/>
      <c r="C520" s="65"/>
      <c r="D520" s="218" t="s">
        <v>175</v>
      </c>
      <c r="E520" s="65"/>
      <c r="F520" s="219" t="s">
        <v>659</v>
      </c>
      <c r="G520" s="65"/>
      <c r="H520" s="65"/>
      <c r="I520" s="174"/>
      <c r="J520" s="65"/>
      <c r="K520" s="65"/>
      <c r="L520" s="63"/>
      <c r="M520" s="220"/>
      <c r="N520" s="44"/>
      <c r="O520" s="44"/>
      <c r="P520" s="44"/>
      <c r="Q520" s="44"/>
      <c r="R520" s="44"/>
      <c r="S520" s="44"/>
      <c r="T520" s="80"/>
      <c r="AT520" s="25" t="s">
        <v>175</v>
      </c>
      <c r="AU520" s="25" t="s">
        <v>93</v>
      </c>
    </row>
    <row r="521" spans="2:65" s="1" customFormat="1" ht="81">
      <c r="B521" s="43"/>
      <c r="C521" s="65"/>
      <c r="D521" s="218" t="s">
        <v>177</v>
      </c>
      <c r="E521" s="65"/>
      <c r="F521" s="221" t="s">
        <v>660</v>
      </c>
      <c r="G521" s="65"/>
      <c r="H521" s="65"/>
      <c r="I521" s="174"/>
      <c r="J521" s="65"/>
      <c r="K521" s="65"/>
      <c r="L521" s="63"/>
      <c r="M521" s="220"/>
      <c r="N521" s="44"/>
      <c r="O521" s="44"/>
      <c r="P521" s="44"/>
      <c r="Q521" s="44"/>
      <c r="R521" s="44"/>
      <c r="S521" s="44"/>
      <c r="T521" s="80"/>
      <c r="AT521" s="25" t="s">
        <v>177</v>
      </c>
      <c r="AU521" s="25" t="s">
        <v>93</v>
      </c>
    </row>
    <row r="522" spans="2:65" s="12" customFormat="1" ht="13.5">
      <c r="B522" s="222"/>
      <c r="C522" s="223"/>
      <c r="D522" s="218" t="s">
        <v>179</v>
      </c>
      <c r="E522" s="224" t="s">
        <v>50</v>
      </c>
      <c r="F522" s="225" t="s">
        <v>612</v>
      </c>
      <c r="G522" s="223"/>
      <c r="H522" s="226" t="s">
        <v>50</v>
      </c>
      <c r="I522" s="227"/>
      <c r="J522" s="223"/>
      <c r="K522" s="223"/>
      <c r="L522" s="228"/>
      <c r="M522" s="229"/>
      <c r="N522" s="230"/>
      <c r="O522" s="230"/>
      <c r="P522" s="230"/>
      <c r="Q522" s="230"/>
      <c r="R522" s="230"/>
      <c r="S522" s="230"/>
      <c r="T522" s="231"/>
      <c r="AT522" s="232" t="s">
        <v>179</v>
      </c>
      <c r="AU522" s="232" t="s">
        <v>93</v>
      </c>
      <c r="AV522" s="12" t="s">
        <v>25</v>
      </c>
      <c r="AW522" s="12" t="s">
        <v>48</v>
      </c>
      <c r="AX522" s="12" t="s">
        <v>85</v>
      </c>
      <c r="AY522" s="232" t="s">
        <v>166</v>
      </c>
    </row>
    <row r="523" spans="2:65" s="13" customFormat="1" ht="13.5">
      <c r="B523" s="233"/>
      <c r="C523" s="234"/>
      <c r="D523" s="218" t="s">
        <v>179</v>
      </c>
      <c r="E523" s="245" t="s">
        <v>50</v>
      </c>
      <c r="F523" s="246" t="s">
        <v>661</v>
      </c>
      <c r="G523" s="234"/>
      <c r="H523" s="247">
        <v>0.75</v>
      </c>
      <c r="I523" s="239"/>
      <c r="J523" s="234"/>
      <c r="K523" s="234"/>
      <c r="L523" s="240"/>
      <c r="M523" s="241"/>
      <c r="N523" s="242"/>
      <c r="O523" s="242"/>
      <c r="P523" s="242"/>
      <c r="Q523" s="242"/>
      <c r="R523" s="242"/>
      <c r="S523" s="242"/>
      <c r="T523" s="243"/>
      <c r="AT523" s="244" t="s">
        <v>179</v>
      </c>
      <c r="AU523" s="244" t="s">
        <v>93</v>
      </c>
      <c r="AV523" s="13" t="s">
        <v>93</v>
      </c>
      <c r="AW523" s="13" t="s">
        <v>48</v>
      </c>
      <c r="AX523" s="13" t="s">
        <v>85</v>
      </c>
      <c r="AY523" s="244" t="s">
        <v>166</v>
      </c>
    </row>
    <row r="524" spans="2:65" s="12" customFormat="1" ht="13.5">
      <c r="B524" s="222"/>
      <c r="C524" s="223"/>
      <c r="D524" s="218" t="s">
        <v>179</v>
      </c>
      <c r="E524" s="224" t="s">
        <v>50</v>
      </c>
      <c r="F524" s="225" t="s">
        <v>638</v>
      </c>
      <c r="G524" s="223"/>
      <c r="H524" s="226" t="s">
        <v>50</v>
      </c>
      <c r="I524" s="227"/>
      <c r="J524" s="223"/>
      <c r="K524" s="223"/>
      <c r="L524" s="228"/>
      <c r="M524" s="229"/>
      <c r="N524" s="230"/>
      <c r="O524" s="230"/>
      <c r="P524" s="230"/>
      <c r="Q524" s="230"/>
      <c r="R524" s="230"/>
      <c r="S524" s="230"/>
      <c r="T524" s="231"/>
      <c r="AT524" s="232" t="s">
        <v>179</v>
      </c>
      <c r="AU524" s="232" t="s">
        <v>93</v>
      </c>
      <c r="AV524" s="12" t="s">
        <v>25</v>
      </c>
      <c r="AW524" s="12" t="s">
        <v>48</v>
      </c>
      <c r="AX524" s="12" t="s">
        <v>85</v>
      </c>
      <c r="AY524" s="232" t="s">
        <v>166</v>
      </c>
    </row>
    <row r="525" spans="2:65" s="13" customFormat="1" ht="13.5">
      <c r="B525" s="233"/>
      <c r="C525" s="234"/>
      <c r="D525" s="218" t="s">
        <v>179</v>
      </c>
      <c r="E525" s="245" t="s">
        <v>50</v>
      </c>
      <c r="F525" s="246" t="s">
        <v>662</v>
      </c>
      <c r="G525" s="234"/>
      <c r="H525" s="247">
        <v>0.108</v>
      </c>
      <c r="I525" s="239"/>
      <c r="J525" s="234"/>
      <c r="K525" s="234"/>
      <c r="L525" s="240"/>
      <c r="M525" s="241"/>
      <c r="N525" s="242"/>
      <c r="O525" s="242"/>
      <c r="P525" s="242"/>
      <c r="Q525" s="242"/>
      <c r="R525" s="242"/>
      <c r="S525" s="242"/>
      <c r="T525" s="243"/>
      <c r="AT525" s="244" t="s">
        <v>179</v>
      </c>
      <c r="AU525" s="244" t="s">
        <v>93</v>
      </c>
      <c r="AV525" s="13" t="s">
        <v>93</v>
      </c>
      <c r="AW525" s="13" t="s">
        <v>48</v>
      </c>
      <c r="AX525" s="13" t="s">
        <v>85</v>
      </c>
      <c r="AY525" s="244" t="s">
        <v>166</v>
      </c>
    </row>
    <row r="526" spans="2:65" s="12" customFormat="1" ht="13.5">
      <c r="B526" s="222"/>
      <c r="C526" s="223"/>
      <c r="D526" s="218" t="s">
        <v>179</v>
      </c>
      <c r="E526" s="224" t="s">
        <v>50</v>
      </c>
      <c r="F526" s="225" t="s">
        <v>639</v>
      </c>
      <c r="G526" s="223"/>
      <c r="H526" s="226" t="s">
        <v>50</v>
      </c>
      <c r="I526" s="227"/>
      <c r="J526" s="223"/>
      <c r="K526" s="223"/>
      <c r="L526" s="228"/>
      <c r="M526" s="229"/>
      <c r="N526" s="230"/>
      <c r="O526" s="230"/>
      <c r="P526" s="230"/>
      <c r="Q526" s="230"/>
      <c r="R526" s="230"/>
      <c r="S526" s="230"/>
      <c r="T526" s="231"/>
      <c r="AT526" s="232" t="s">
        <v>179</v>
      </c>
      <c r="AU526" s="232" t="s">
        <v>93</v>
      </c>
      <c r="AV526" s="12" t="s">
        <v>25</v>
      </c>
      <c r="AW526" s="12" t="s">
        <v>48</v>
      </c>
      <c r="AX526" s="12" t="s">
        <v>85</v>
      </c>
      <c r="AY526" s="232" t="s">
        <v>166</v>
      </c>
    </row>
    <row r="527" spans="2:65" s="13" customFormat="1" ht="13.5">
      <c r="B527" s="233"/>
      <c r="C527" s="234"/>
      <c r="D527" s="235" t="s">
        <v>179</v>
      </c>
      <c r="E527" s="236" t="s">
        <v>50</v>
      </c>
      <c r="F527" s="237" t="s">
        <v>663</v>
      </c>
      <c r="G527" s="234"/>
      <c r="H527" s="238">
        <v>0.16200000000000001</v>
      </c>
      <c r="I527" s="239"/>
      <c r="J527" s="234"/>
      <c r="K527" s="234"/>
      <c r="L527" s="240"/>
      <c r="M527" s="241"/>
      <c r="N527" s="242"/>
      <c r="O527" s="242"/>
      <c r="P527" s="242"/>
      <c r="Q527" s="242"/>
      <c r="R527" s="242"/>
      <c r="S527" s="242"/>
      <c r="T527" s="243"/>
      <c r="AT527" s="244" t="s">
        <v>179</v>
      </c>
      <c r="AU527" s="244" t="s">
        <v>93</v>
      </c>
      <c r="AV527" s="13" t="s">
        <v>93</v>
      </c>
      <c r="AW527" s="13" t="s">
        <v>48</v>
      </c>
      <c r="AX527" s="13" t="s">
        <v>85</v>
      </c>
      <c r="AY527" s="244" t="s">
        <v>166</v>
      </c>
    </row>
    <row r="528" spans="2:65" s="1" customFormat="1" ht="22.5" customHeight="1">
      <c r="B528" s="43"/>
      <c r="C528" s="206" t="s">
        <v>664</v>
      </c>
      <c r="D528" s="206" t="s">
        <v>169</v>
      </c>
      <c r="E528" s="207" t="s">
        <v>665</v>
      </c>
      <c r="F528" s="208" t="s">
        <v>666</v>
      </c>
      <c r="G528" s="209" t="s">
        <v>389</v>
      </c>
      <c r="H528" s="210">
        <v>275</v>
      </c>
      <c r="I528" s="211"/>
      <c r="J528" s="212">
        <f>ROUND(I528*H528,2)</f>
        <v>0</v>
      </c>
      <c r="K528" s="208" t="s">
        <v>173</v>
      </c>
      <c r="L528" s="63"/>
      <c r="M528" s="213" t="s">
        <v>50</v>
      </c>
      <c r="N528" s="214" t="s">
        <v>56</v>
      </c>
      <c r="O528" s="44"/>
      <c r="P528" s="215">
        <f>O528*H528</f>
        <v>0</v>
      </c>
      <c r="Q528" s="215">
        <v>1.1E-4</v>
      </c>
      <c r="R528" s="215">
        <f>Q528*H528</f>
        <v>3.0250000000000003E-2</v>
      </c>
      <c r="S528" s="215">
        <v>0</v>
      </c>
      <c r="T528" s="216">
        <f>S528*H528</f>
        <v>0</v>
      </c>
      <c r="AR528" s="25" t="s">
        <v>110</v>
      </c>
      <c r="AT528" s="25" t="s">
        <v>169</v>
      </c>
      <c r="AU528" s="25" t="s">
        <v>93</v>
      </c>
      <c r="AY528" s="25" t="s">
        <v>166</v>
      </c>
      <c r="BE528" s="217">
        <f>IF(N528="základní",J528,0)</f>
        <v>0</v>
      </c>
      <c r="BF528" s="217">
        <f>IF(N528="snížená",J528,0)</f>
        <v>0</v>
      </c>
      <c r="BG528" s="217">
        <f>IF(N528="zákl. přenesená",J528,0)</f>
        <v>0</v>
      </c>
      <c r="BH528" s="217">
        <f>IF(N528="sníž. přenesená",J528,0)</f>
        <v>0</v>
      </c>
      <c r="BI528" s="217">
        <f>IF(N528="nulová",J528,0)</f>
        <v>0</v>
      </c>
      <c r="BJ528" s="25" t="s">
        <v>25</v>
      </c>
      <c r="BK528" s="217">
        <f>ROUND(I528*H528,2)</f>
        <v>0</v>
      </c>
      <c r="BL528" s="25" t="s">
        <v>110</v>
      </c>
      <c r="BM528" s="25" t="s">
        <v>667</v>
      </c>
    </row>
    <row r="529" spans="2:65" s="1" customFormat="1" ht="27">
      <c r="B529" s="43"/>
      <c r="C529" s="65"/>
      <c r="D529" s="218" t="s">
        <v>175</v>
      </c>
      <c r="E529" s="65"/>
      <c r="F529" s="219" t="s">
        <v>668</v>
      </c>
      <c r="G529" s="65"/>
      <c r="H529" s="65"/>
      <c r="I529" s="174"/>
      <c r="J529" s="65"/>
      <c r="K529" s="65"/>
      <c r="L529" s="63"/>
      <c r="M529" s="220"/>
      <c r="N529" s="44"/>
      <c r="O529" s="44"/>
      <c r="P529" s="44"/>
      <c r="Q529" s="44"/>
      <c r="R529" s="44"/>
      <c r="S529" s="44"/>
      <c r="T529" s="80"/>
      <c r="AT529" s="25" t="s">
        <v>175</v>
      </c>
      <c r="AU529" s="25" t="s">
        <v>93</v>
      </c>
    </row>
    <row r="530" spans="2:65" s="1" customFormat="1" ht="108">
      <c r="B530" s="43"/>
      <c r="C530" s="65"/>
      <c r="D530" s="218" t="s">
        <v>177</v>
      </c>
      <c r="E530" s="65"/>
      <c r="F530" s="221" t="s">
        <v>669</v>
      </c>
      <c r="G530" s="65"/>
      <c r="H530" s="65"/>
      <c r="I530" s="174"/>
      <c r="J530" s="65"/>
      <c r="K530" s="65"/>
      <c r="L530" s="63"/>
      <c r="M530" s="220"/>
      <c r="N530" s="44"/>
      <c r="O530" s="44"/>
      <c r="P530" s="44"/>
      <c r="Q530" s="44"/>
      <c r="R530" s="44"/>
      <c r="S530" s="44"/>
      <c r="T530" s="80"/>
      <c r="AT530" s="25" t="s">
        <v>177</v>
      </c>
      <c r="AU530" s="25" t="s">
        <v>93</v>
      </c>
    </row>
    <row r="531" spans="2:65" s="12" customFormat="1" ht="13.5">
      <c r="B531" s="222"/>
      <c r="C531" s="223"/>
      <c r="D531" s="218" t="s">
        <v>179</v>
      </c>
      <c r="E531" s="224" t="s">
        <v>50</v>
      </c>
      <c r="F531" s="225" t="s">
        <v>670</v>
      </c>
      <c r="G531" s="223"/>
      <c r="H531" s="226" t="s">
        <v>50</v>
      </c>
      <c r="I531" s="227"/>
      <c r="J531" s="223"/>
      <c r="K531" s="223"/>
      <c r="L531" s="228"/>
      <c r="M531" s="229"/>
      <c r="N531" s="230"/>
      <c r="O531" s="230"/>
      <c r="P531" s="230"/>
      <c r="Q531" s="230"/>
      <c r="R531" s="230"/>
      <c r="S531" s="230"/>
      <c r="T531" s="231"/>
      <c r="AT531" s="232" t="s">
        <v>179</v>
      </c>
      <c r="AU531" s="232" t="s">
        <v>93</v>
      </c>
      <c r="AV531" s="12" t="s">
        <v>25</v>
      </c>
      <c r="AW531" s="12" t="s">
        <v>48</v>
      </c>
      <c r="AX531" s="12" t="s">
        <v>85</v>
      </c>
      <c r="AY531" s="232" t="s">
        <v>166</v>
      </c>
    </row>
    <row r="532" spans="2:65" s="13" customFormat="1" ht="13.5">
      <c r="B532" s="233"/>
      <c r="C532" s="234"/>
      <c r="D532" s="218" t="s">
        <v>179</v>
      </c>
      <c r="E532" s="245" t="s">
        <v>50</v>
      </c>
      <c r="F532" s="246" t="s">
        <v>671</v>
      </c>
      <c r="G532" s="234"/>
      <c r="H532" s="247">
        <v>260</v>
      </c>
      <c r="I532" s="239"/>
      <c r="J532" s="234"/>
      <c r="K532" s="234"/>
      <c r="L532" s="240"/>
      <c r="M532" s="241"/>
      <c r="N532" s="242"/>
      <c r="O532" s="242"/>
      <c r="P532" s="242"/>
      <c r="Q532" s="242"/>
      <c r="R532" s="242"/>
      <c r="S532" s="242"/>
      <c r="T532" s="243"/>
      <c r="AT532" s="244" t="s">
        <v>179</v>
      </c>
      <c r="AU532" s="244" t="s">
        <v>93</v>
      </c>
      <c r="AV532" s="13" t="s">
        <v>93</v>
      </c>
      <c r="AW532" s="13" t="s">
        <v>48</v>
      </c>
      <c r="AX532" s="13" t="s">
        <v>85</v>
      </c>
      <c r="AY532" s="244" t="s">
        <v>166</v>
      </c>
    </row>
    <row r="533" spans="2:65" s="12" customFormat="1" ht="13.5">
      <c r="B533" s="222"/>
      <c r="C533" s="223"/>
      <c r="D533" s="218" t="s">
        <v>179</v>
      </c>
      <c r="E533" s="224" t="s">
        <v>50</v>
      </c>
      <c r="F533" s="225" t="s">
        <v>672</v>
      </c>
      <c r="G533" s="223"/>
      <c r="H533" s="226" t="s">
        <v>50</v>
      </c>
      <c r="I533" s="227"/>
      <c r="J533" s="223"/>
      <c r="K533" s="223"/>
      <c r="L533" s="228"/>
      <c r="M533" s="229"/>
      <c r="N533" s="230"/>
      <c r="O533" s="230"/>
      <c r="P533" s="230"/>
      <c r="Q533" s="230"/>
      <c r="R533" s="230"/>
      <c r="S533" s="230"/>
      <c r="T533" s="231"/>
      <c r="AT533" s="232" t="s">
        <v>179</v>
      </c>
      <c r="AU533" s="232" t="s">
        <v>93</v>
      </c>
      <c r="AV533" s="12" t="s">
        <v>25</v>
      </c>
      <c r="AW533" s="12" t="s">
        <v>48</v>
      </c>
      <c r="AX533" s="12" t="s">
        <v>85</v>
      </c>
      <c r="AY533" s="232" t="s">
        <v>166</v>
      </c>
    </row>
    <row r="534" spans="2:65" s="13" customFormat="1" ht="13.5">
      <c r="B534" s="233"/>
      <c r="C534" s="234"/>
      <c r="D534" s="235" t="s">
        <v>179</v>
      </c>
      <c r="E534" s="236" t="s">
        <v>50</v>
      </c>
      <c r="F534" s="237" t="s">
        <v>10</v>
      </c>
      <c r="G534" s="234"/>
      <c r="H534" s="238">
        <v>15</v>
      </c>
      <c r="I534" s="239"/>
      <c r="J534" s="234"/>
      <c r="K534" s="234"/>
      <c r="L534" s="240"/>
      <c r="M534" s="241"/>
      <c r="N534" s="242"/>
      <c r="O534" s="242"/>
      <c r="P534" s="242"/>
      <c r="Q534" s="242"/>
      <c r="R534" s="242"/>
      <c r="S534" s="242"/>
      <c r="T534" s="243"/>
      <c r="AT534" s="244" t="s">
        <v>179</v>
      </c>
      <c r="AU534" s="244" t="s">
        <v>93</v>
      </c>
      <c r="AV534" s="13" t="s">
        <v>93</v>
      </c>
      <c r="AW534" s="13" t="s">
        <v>48</v>
      </c>
      <c r="AX534" s="13" t="s">
        <v>85</v>
      </c>
      <c r="AY534" s="244" t="s">
        <v>166</v>
      </c>
    </row>
    <row r="535" spans="2:65" s="1" customFormat="1" ht="22.5" customHeight="1">
      <c r="B535" s="43"/>
      <c r="C535" s="206" t="s">
        <v>673</v>
      </c>
      <c r="D535" s="206" t="s">
        <v>169</v>
      </c>
      <c r="E535" s="207" t="s">
        <v>674</v>
      </c>
      <c r="F535" s="208" t="s">
        <v>675</v>
      </c>
      <c r="G535" s="209" t="s">
        <v>389</v>
      </c>
      <c r="H535" s="210">
        <v>275</v>
      </c>
      <c r="I535" s="211"/>
      <c r="J535" s="212">
        <f>ROUND(I535*H535,2)</f>
        <v>0</v>
      </c>
      <c r="K535" s="208" t="s">
        <v>173</v>
      </c>
      <c r="L535" s="63"/>
      <c r="M535" s="213" t="s">
        <v>50</v>
      </c>
      <c r="N535" s="214" t="s">
        <v>56</v>
      </c>
      <c r="O535" s="44"/>
      <c r="P535" s="215">
        <f>O535*H535</f>
        <v>0</v>
      </c>
      <c r="Q535" s="215">
        <v>0</v>
      </c>
      <c r="R535" s="215">
        <f>Q535*H535</f>
        <v>0</v>
      </c>
      <c r="S535" s="215">
        <v>0</v>
      </c>
      <c r="T535" s="216">
        <f>S535*H535</f>
        <v>0</v>
      </c>
      <c r="AR535" s="25" t="s">
        <v>110</v>
      </c>
      <c r="AT535" s="25" t="s">
        <v>169</v>
      </c>
      <c r="AU535" s="25" t="s">
        <v>93</v>
      </c>
      <c r="AY535" s="25" t="s">
        <v>166</v>
      </c>
      <c r="BE535" s="217">
        <f>IF(N535="základní",J535,0)</f>
        <v>0</v>
      </c>
      <c r="BF535" s="217">
        <f>IF(N535="snížená",J535,0)</f>
        <v>0</v>
      </c>
      <c r="BG535" s="217">
        <f>IF(N535="zákl. přenesená",J535,0)</f>
        <v>0</v>
      </c>
      <c r="BH535" s="217">
        <f>IF(N535="sníž. přenesená",J535,0)</f>
        <v>0</v>
      </c>
      <c r="BI535" s="217">
        <f>IF(N535="nulová",J535,0)</f>
        <v>0</v>
      </c>
      <c r="BJ535" s="25" t="s">
        <v>25</v>
      </c>
      <c r="BK535" s="217">
        <f>ROUND(I535*H535,2)</f>
        <v>0</v>
      </c>
      <c r="BL535" s="25" t="s">
        <v>110</v>
      </c>
      <c r="BM535" s="25" t="s">
        <v>676</v>
      </c>
    </row>
    <row r="536" spans="2:65" s="1" customFormat="1" ht="27">
      <c r="B536" s="43"/>
      <c r="C536" s="65"/>
      <c r="D536" s="218" t="s">
        <v>175</v>
      </c>
      <c r="E536" s="65"/>
      <c r="F536" s="219" t="s">
        <v>677</v>
      </c>
      <c r="G536" s="65"/>
      <c r="H536" s="65"/>
      <c r="I536" s="174"/>
      <c r="J536" s="65"/>
      <c r="K536" s="65"/>
      <c r="L536" s="63"/>
      <c r="M536" s="220"/>
      <c r="N536" s="44"/>
      <c r="O536" s="44"/>
      <c r="P536" s="44"/>
      <c r="Q536" s="44"/>
      <c r="R536" s="44"/>
      <c r="S536" s="44"/>
      <c r="T536" s="80"/>
      <c r="AT536" s="25" t="s">
        <v>175</v>
      </c>
      <c r="AU536" s="25" t="s">
        <v>93</v>
      </c>
    </row>
    <row r="537" spans="2:65" s="1" customFormat="1" ht="40.5">
      <c r="B537" s="43"/>
      <c r="C537" s="65"/>
      <c r="D537" s="218" t="s">
        <v>177</v>
      </c>
      <c r="E537" s="65"/>
      <c r="F537" s="221" t="s">
        <v>678</v>
      </c>
      <c r="G537" s="65"/>
      <c r="H537" s="65"/>
      <c r="I537" s="174"/>
      <c r="J537" s="65"/>
      <c r="K537" s="65"/>
      <c r="L537" s="63"/>
      <c r="M537" s="220"/>
      <c r="N537" s="44"/>
      <c r="O537" s="44"/>
      <c r="P537" s="44"/>
      <c r="Q537" s="44"/>
      <c r="R537" s="44"/>
      <c r="S537" s="44"/>
      <c r="T537" s="80"/>
      <c r="AT537" s="25" t="s">
        <v>177</v>
      </c>
      <c r="AU537" s="25" t="s">
        <v>93</v>
      </c>
    </row>
    <row r="538" spans="2:65" s="12" customFormat="1" ht="13.5">
      <c r="B538" s="222"/>
      <c r="C538" s="223"/>
      <c r="D538" s="218" t="s">
        <v>179</v>
      </c>
      <c r="E538" s="224" t="s">
        <v>50</v>
      </c>
      <c r="F538" s="225" t="s">
        <v>670</v>
      </c>
      <c r="G538" s="223"/>
      <c r="H538" s="226" t="s">
        <v>50</v>
      </c>
      <c r="I538" s="227"/>
      <c r="J538" s="223"/>
      <c r="K538" s="223"/>
      <c r="L538" s="228"/>
      <c r="M538" s="229"/>
      <c r="N538" s="230"/>
      <c r="O538" s="230"/>
      <c r="P538" s="230"/>
      <c r="Q538" s="230"/>
      <c r="R538" s="230"/>
      <c r="S538" s="230"/>
      <c r="T538" s="231"/>
      <c r="AT538" s="232" t="s">
        <v>179</v>
      </c>
      <c r="AU538" s="232" t="s">
        <v>93</v>
      </c>
      <c r="AV538" s="12" t="s">
        <v>25</v>
      </c>
      <c r="AW538" s="12" t="s">
        <v>48</v>
      </c>
      <c r="AX538" s="12" t="s">
        <v>85</v>
      </c>
      <c r="AY538" s="232" t="s">
        <v>166</v>
      </c>
    </row>
    <row r="539" spans="2:65" s="13" customFormat="1" ht="13.5">
      <c r="B539" s="233"/>
      <c r="C539" s="234"/>
      <c r="D539" s="218" t="s">
        <v>179</v>
      </c>
      <c r="E539" s="245" t="s">
        <v>50</v>
      </c>
      <c r="F539" s="246" t="s">
        <v>671</v>
      </c>
      <c r="G539" s="234"/>
      <c r="H539" s="247">
        <v>260</v>
      </c>
      <c r="I539" s="239"/>
      <c r="J539" s="234"/>
      <c r="K539" s="234"/>
      <c r="L539" s="240"/>
      <c r="M539" s="241"/>
      <c r="N539" s="242"/>
      <c r="O539" s="242"/>
      <c r="P539" s="242"/>
      <c r="Q539" s="242"/>
      <c r="R539" s="242"/>
      <c r="S539" s="242"/>
      <c r="T539" s="243"/>
      <c r="AT539" s="244" t="s">
        <v>179</v>
      </c>
      <c r="AU539" s="244" t="s">
        <v>93</v>
      </c>
      <c r="AV539" s="13" t="s">
        <v>93</v>
      </c>
      <c r="AW539" s="13" t="s">
        <v>48</v>
      </c>
      <c r="AX539" s="13" t="s">
        <v>85</v>
      </c>
      <c r="AY539" s="244" t="s">
        <v>166</v>
      </c>
    </row>
    <row r="540" spans="2:65" s="12" customFormat="1" ht="13.5">
      <c r="B540" s="222"/>
      <c r="C540" s="223"/>
      <c r="D540" s="218" t="s">
        <v>179</v>
      </c>
      <c r="E540" s="224" t="s">
        <v>50</v>
      </c>
      <c r="F540" s="225" t="s">
        <v>672</v>
      </c>
      <c r="G540" s="223"/>
      <c r="H540" s="226" t="s">
        <v>50</v>
      </c>
      <c r="I540" s="227"/>
      <c r="J540" s="223"/>
      <c r="K540" s="223"/>
      <c r="L540" s="228"/>
      <c r="M540" s="229"/>
      <c r="N540" s="230"/>
      <c r="O540" s="230"/>
      <c r="P540" s="230"/>
      <c r="Q540" s="230"/>
      <c r="R540" s="230"/>
      <c r="S540" s="230"/>
      <c r="T540" s="231"/>
      <c r="AT540" s="232" t="s">
        <v>179</v>
      </c>
      <c r="AU540" s="232" t="s">
        <v>93</v>
      </c>
      <c r="AV540" s="12" t="s">
        <v>25</v>
      </c>
      <c r="AW540" s="12" t="s">
        <v>48</v>
      </c>
      <c r="AX540" s="12" t="s">
        <v>85</v>
      </c>
      <c r="AY540" s="232" t="s">
        <v>166</v>
      </c>
    </row>
    <row r="541" spans="2:65" s="13" customFormat="1" ht="13.5">
      <c r="B541" s="233"/>
      <c r="C541" s="234"/>
      <c r="D541" s="218" t="s">
        <v>179</v>
      </c>
      <c r="E541" s="245" t="s">
        <v>50</v>
      </c>
      <c r="F541" s="246" t="s">
        <v>10</v>
      </c>
      <c r="G541" s="234"/>
      <c r="H541" s="247">
        <v>15</v>
      </c>
      <c r="I541" s="239"/>
      <c r="J541" s="234"/>
      <c r="K541" s="234"/>
      <c r="L541" s="240"/>
      <c r="M541" s="241"/>
      <c r="N541" s="242"/>
      <c r="O541" s="242"/>
      <c r="P541" s="242"/>
      <c r="Q541" s="242"/>
      <c r="R541" s="242"/>
      <c r="S541" s="242"/>
      <c r="T541" s="243"/>
      <c r="AT541" s="244" t="s">
        <v>179</v>
      </c>
      <c r="AU541" s="244" t="s">
        <v>93</v>
      </c>
      <c r="AV541" s="13" t="s">
        <v>93</v>
      </c>
      <c r="AW541" s="13" t="s">
        <v>48</v>
      </c>
      <c r="AX541" s="13" t="s">
        <v>85</v>
      </c>
      <c r="AY541" s="244" t="s">
        <v>166</v>
      </c>
    </row>
    <row r="542" spans="2:65" s="11" customFormat="1" ht="29.85" customHeight="1">
      <c r="B542" s="189"/>
      <c r="C542" s="190"/>
      <c r="D542" s="203" t="s">
        <v>84</v>
      </c>
      <c r="E542" s="204" t="s">
        <v>679</v>
      </c>
      <c r="F542" s="204" t="s">
        <v>680</v>
      </c>
      <c r="G542" s="190"/>
      <c r="H542" s="190"/>
      <c r="I542" s="193"/>
      <c r="J542" s="205">
        <f>BK542</f>
        <v>0</v>
      </c>
      <c r="K542" s="190"/>
      <c r="L542" s="195"/>
      <c r="M542" s="196"/>
      <c r="N542" s="197"/>
      <c r="O542" s="197"/>
      <c r="P542" s="198">
        <f>SUM(P543:P755)</f>
        <v>0</v>
      </c>
      <c r="Q542" s="197"/>
      <c r="R542" s="198">
        <f>SUM(R543:R755)</f>
        <v>0.14113999999999999</v>
      </c>
      <c r="S542" s="197"/>
      <c r="T542" s="199">
        <f>SUM(T543:T755)</f>
        <v>870.47910000000002</v>
      </c>
      <c r="AR542" s="200" t="s">
        <v>25</v>
      </c>
      <c r="AT542" s="201" t="s">
        <v>84</v>
      </c>
      <c r="AU542" s="201" t="s">
        <v>25</v>
      </c>
      <c r="AY542" s="200" t="s">
        <v>166</v>
      </c>
      <c r="BK542" s="202">
        <f>SUM(BK543:BK755)</f>
        <v>0</v>
      </c>
    </row>
    <row r="543" spans="2:65" s="1" customFormat="1" ht="31.5" customHeight="1">
      <c r="B543" s="43"/>
      <c r="C543" s="206" t="s">
        <v>681</v>
      </c>
      <c r="D543" s="206" t="s">
        <v>169</v>
      </c>
      <c r="E543" s="207" t="s">
        <v>682</v>
      </c>
      <c r="F543" s="208" t="s">
        <v>683</v>
      </c>
      <c r="G543" s="209" t="s">
        <v>389</v>
      </c>
      <c r="H543" s="210">
        <v>18</v>
      </c>
      <c r="I543" s="211"/>
      <c r="J543" s="212">
        <f>ROUND(I543*H543,2)</f>
        <v>0</v>
      </c>
      <c r="K543" s="208" t="s">
        <v>173</v>
      </c>
      <c r="L543" s="63"/>
      <c r="M543" s="213" t="s">
        <v>50</v>
      </c>
      <c r="N543" s="214" t="s">
        <v>56</v>
      </c>
      <c r="O543" s="44"/>
      <c r="P543" s="215">
        <f>O543*H543</f>
        <v>0</v>
      </c>
      <c r="Q543" s="215">
        <v>0</v>
      </c>
      <c r="R543" s="215">
        <f>Q543*H543</f>
        <v>0</v>
      </c>
      <c r="S543" s="215">
        <v>0</v>
      </c>
      <c r="T543" s="216">
        <f>S543*H543</f>
        <v>0</v>
      </c>
      <c r="AR543" s="25" t="s">
        <v>110</v>
      </c>
      <c r="AT543" s="25" t="s">
        <v>169</v>
      </c>
      <c r="AU543" s="25" t="s">
        <v>93</v>
      </c>
      <c r="AY543" s="25" t="s">
        <v>166</v>
      </c>
      <c r="BE543" s="217">
        <f>IF(N543="základní",J543,0)</f>
        <v>0</v>
      </c>
      <c r="BF543" s="217">
        <f>IF(N543="snížená",J543,0)</f>
        <v>0</v>
      </c>
      <c r="BG543" s="217">
        <f>IF(N543="zákl. přenesená",J543,0)</f>
        <v>0</v>
      </c>
      <c r="BH543" s="217">
        <f>IF(N543="sníž. přenesená",J543,0)</f>
        <v>0</v>
      </c>
      <c r="BI543" s="217">
        <f>IF(N543="nulová",J543,0)</f>
        <v>0</v>
      </c>
      <c r="BJ543" s="25" t="s">
        <v>25</v>
      </c>
      <c r="BK543" s="217">
        <f>ROUND(I543*H543,2)</f>
        <v>0</v>
      </c>
      <c r="BL543" s="25" t="s">
        <v>110</v>
      </c>
      <c r="BM543" s="25" t="s">
        <v>684</v>
      </c>
    </row>
    <row r="544" spans="2:65" s="1" customFormat="1" ht="27">
      <c r="B544" s="43"/>
      <c r="C544" s="65"/>
      <c r="D544" s="218" t="s">
        <v>175</v>
      </c>
      <c r="E544" s="65"/>
      <c r="F544" s="219" t="s">
        <v>685</v>
      </c>
      <c r="G544" s="65"/>
      <c r="H544" s="65"/>
      <c r="I544" s="174"/>
      <c r="J544" s="65"/>
      <c r="K544" s="65"/>
      <c r="L544" s="63"/>
      <c r="M544" s="220"/>
      <c r="N544" s="44"/>
      <c r="O544" s="44"/>
      <c r="P544" s="44"/>
      <c r="Q544" s="44"/>
      <c r="R544" s="44"/>
      <c r="S544" s="44"/>
      <c r="T544" s="80"/>
      <c r="AT544" s="25" t="s">
        <v>175</v>
      </c>
      <c r="AU544" s="25" t="s">
        <v>93</v>
      </c>
    </row>
    <row r="545" spans="2:65" s="1" customFormat="1" ht="27">
      <c r="B545" s="43"/>
      <c r="C545" s="65"/>
      <c r="D545" s="218" t="s">
        <v>177</v>
      </c>
      <c r="E545" s="65"/>
      <c r="F545" s="221" t="s">
        <v>686</v>
      </c>
      <c r="G545" s="65"/>
      <c r="H545" s="65"/>
      <c r="I545" s="174"/>
      <c r="J545" s="65"/>
      <c r="K545" s="65"/>
      <c r="L545" s="63"/>
      <c r="M545" s="220"/>
      <c r="N545" s="44"/>
      <c r="O545" s="44"/>
      <c r="P545" s="44"/>
      <c r="Q545" s="44"/>
      <c r="R545" s="44"/>
      <c r="S545" s="44"/>
      <c r="T545" s="80"/>
      <c r="AT545" s="25" t="s">
        <v>177</v>
      </c>
      <c r="AU545" s="25" t="s">
        <v>93</v>
      </c>
    </row>
    <row r="546" spans="2:65" s="12" customFormat="1" ht="13.5">
      <c r="B546" s="222"/>
      <c r="C546" s="223"/>
      <c r="D546" s="218" t="s">
        <v>179</v>
      </c>
      <c r="E546" s="224" t="s">
        <v>50</v>
      </c>
      <c r="F546" s="225" t="s">
        <v>392</v>
      </c>
      <c r="G546" s="223"/>
      <c r="H546" s="226" t="s">
        <v>50</v>
      </c>
      <c r="I546" s="227"/>
      <c r="J546" s="223"/>
      <c r="K546" s="223"/>
      <c r="L546" s="228"/>
      <c r="M546" s="229"/>
      <c r="N546" s="230"/>
      <c r="O546" s="230"/>
      <c r="P546" s="230"/>
      <c r="Q546" s="230"/>
      <c r="R546" s="230"/>
      <c r="S546" s="230"/>
      <c r="T546" s="231"/>
      <c r="AT546" s="232" t="s">
        <v>179</v>
      </c>
      <c r="AU546" s="232" t="s">
        <v>93</v>
      </c>
      <c r="AV546" s="12" t="s">
        <v>25</v>
      </c>
      <c r="AW546" s="12" t="s">
        <v>48</v>
      </c>
      <c r="AX546" s="12" t="s">
        <v>85</v>
      </c>
      <c r="AY546" s="232" t="s">
        <v>166</v>
      </c>
    </row>
    <row r="547" spans="2:65" s="13" customFormat="1" ht="13.5">
      <c r="B547" s="233"/>
      <c r="C547" s="234"/>
      <c r="D547" s="235" t="s">
        <v>179</v>
      </c>
      <c r="E547" s="236" t="s">
        <v>50</v>
      </c>
      <c r="F547" s="237" t="s">
        <v>296</v>
      </c>
      <c r="G547" s="234"/>
      <c r="H547" s="238">
        <v>18</v>
      </c>
      <c r="I547" s="239"/>
      <c r="J547" s="234"/>
      <c r="K547" s="234"/>
      <c r="L547" s="240"/>
      <c r="M547" s="241"/>
      <c r="N547" s="242"/>
      <c r="O547" s="242"/>
      <c r="P547" s="242"/>
      <c r="Q547" s="242"/>
      <c r="R547" s="242"/>
      <c r="S547" s="242"/>
      <c r="T547" s="243"/>
      <c r="AT547" s="244" t="s">
        <v>179</v>
      </c>
      <c r="AU547" s="244" t="s">
        <v>93</v>
      </c>
      <c r="AV547" s="13" t="s">
        <v>93</v>
      </c>
      <c r="AW547" s="13" t="s">
        <v>48</v>
      </c>
      <c r="AX547" s="13" t="s">
        <v>85</v>
      </c>
      <c r="AY547" s="244" t="s">
        <v>166</v>
      </c>
    </row>
    <row r="548" spans="2:65" s="1" customFormat="1" ht="22.5" customHeight="1">
      <c r="B548" s="43"/>
      <c r="C548" s="206" t="s">
        <v>687</v>
      </c>
      <c r="D548" s="206" t="s">
        <v>169</v>
      </c>
      <c r="E548" s="207" t="s">
        <v>688</v>
      </c>
      <c r="F548" s="208" t="s">
        <v>689</v>
      </c>
      <c r="G548" s="209" t="s">
        <v>389</v>
      </c>
      <c r="H548" s="210">
        <v>18</v>
      </c>
      <c r="I548" s="211"/>
      <c r="J548" s="212">
        <f>ROUND(I548*H548,2)</f>
        <v>0</v>
      </c>
      <c r="K548" s="208" t="s">
        <v>173</v>
      </c>
      <c r="L548" s="63"/>
      <c r="M548" s="213" t="s">
        <v>50</v>
      </c>
      <c r="N548" s="214" t="s">
        <v>56</v>
      </c>
      <c r="O548" s="44"/>
      <c r="P548" s="215">
        <f>O548*H548</f>
        <v>0</v>
      </c>
      <c r="Q548" s="215">
        <v>0</v>
      </c>
      <c r="R548" s="215">
        <f>Q548*H548</f>
        <v>0</v>
      </c>
      <c r="S548" s="215">
        <v>0</v>
      </c>
      <c r="T548" s="216">
        <f>S548*H548</f>
        <v>0</v>
      </c>
      <c r="AR548" s="25" t="s">
        <v>110</v>
      </c>
      <c r="AT548" s="25" t="s">
        <v>169</v>
      </c>
      <c r="AU548" s="25" t="s">
        <v>93</v>
      </c>
      <c r="AY548" s="25" t="s">
        <v>166</v>
      </c>
      <c r="BE548" s="217">
        <f>IF(N548="základní",J548,0)</f>
        <v>0</v>
      </c>
      <c r="BF548" s="217">
        <f>IF(N548="snížená",J548,0)</f>
        <v>0</v>
      </c>
      <c r="BG548" s="217">
        <f>IF(N548="zákl. přenesená",J548,0)</f>
        <v>0</v>
      </c>
      <c r="BH548" s="217">
        <f>IF(N548="sníž. přenesená",J548,0)</f>
        <v>0</v>
      </c>
      <c r="BI548" s="217">
        <f>IF(N548="nulová",J548,0)</f>
        <v>0</v>
      </c>
      <c r="BJ548" s="25" t="s">
        <v>25</v>
      </c>
      <c r="BK548" s="217">
        <f>ROUND(I548*H548,2)</f>
        <v>0</v>
      </c>
      <c r="BL548" s="25" t="s">
        <v>110</v>
      </c>
      <c r="BM548" s="25" t="s">
        <v>690</v>
      </c>
    </row>
    <row r="549" spans="2:65" s="1" customFormat="1" ht="13.5">
      <c r="B549" s="43"/>
      <c r="C549" s="65"/>
      <c r="D549" s="218" t="s">
        <v>175</v>
      </c>
      <c r="E549" s="65"/>
      <c r="F549" s="219" t="s">
        <v>691</v>
      </c>
      <c r="G549" s="65"/>
      <c r="H549" s="65"/>
      <c r="I549" s="174"/>
      <c r="J549" s="65"/>
      <c r="K549" s="65"/>
      <c r="L549" s="63"/>
      <c r="M549" s="220"/>
      <c r="N549" s="44"/>
      <c r="O549" s="44"/>
      <c r="P549" s="44"/>
      <c r="Q549" s="44"/>
      <c r="R549" s="44"/>
      <c r="S549" s="44"/>
      <c r="T549" s="80"/>
      <c r="AT549" s="25" t="s">
        <v>175</v>
      </c>
      <c r="AU549" s="25" t="s">
        <v>93</v>
      </c>
    </row>
    <row r="550" spans="2:65" s="1" customFormat="1" ht="27">
      <c r="B550" s="43"/>
      <c r="C550" s="65"/>
      <c r="D550" s="218" t="s">
        <v>177</v>
      </c>
      <c r="E550" s="65"/>
      <c r="F550" s="221" t="s">
        <v>692</v>
      </c>
      <c r="G550" s="65"/>
      <c r="H550" s="65"/>
      <c r="I550" s="174"/>
      <c r="J550" s="65"/>
      <c r="K550" s="65"/>
      <c r="L550" s="63"/>
      <c r="M550" s="220"/>
      <c r="N550" s="44"/>
      <c r="O550" s="44"/>
      <c r="P550" s="44"/>
      <c r="Q550" s="44"/>
      <c r="R550" s="44"/>
      <c r="S550" s="44"/>
      <c r="T550" s="80"/>
      <c r="AT550" s="25" t="s">
        <v>177</v>
      </c>
      <c r="AU550" s="25" t="s">
        <v>93</v>
      </c>
    </row>
    <row r="551" spans="2:65" s="12" customFormat="1" ht="13.5">
      <c r="B551" s="222"/>
      <c r="C551" s="223"/>
      <c r="D551" s="218" t="s">
        <v>179</v>
      </c>
      <c r="E551" s="224" t="s">
        <v>50</v>
      </c>
      <c r="F551" s="225" t="s">
        <v>693</v>
      </c>
      <c r="G551" s="223"/>
      <c r="H551" s="226" t="s">
        <v>50</v>
      </c>
      <c r="I551" s="227"/>
      <c r="J551" s="223"/>
      <c r="K551" s="223"/>
      <c r="L551" s="228"/>
      <c r="M551" s="229"/>
      <c r="N551" s="230"/>
      <c r="O551" s="230"/>
      <c r="P551" s="230"/>
      <c r="Q551" s="230"/>
      <c r="R551" s="230"/>
      <c r="S551" s="230"/>
      <c r="T551" s="231"/>
      <c r="AT551" s="232" t="s">
        <v>179</v>
      </c>
      <c r="AU551" s="232" t="s">
        <v>93</v>
      </c>
      <c r="AV551" s="12" t="s">
        <v>25</v>
      </c>
      <c r="AW551" s="12" t="s">
        <v>48</v>
      </c>
      <c r="AX551" s="12" t="s">
        <v>85</v>
      </c>
      <c r="AY551" s="232" t="s">
        <v>166</v>
      </c>
    </row>
    <row r="552" spans="2:65" s="13" customFormat="1" ht="13.5">
      <c r="B552" s="233"/>
      <c r="C552" s="234"/>
      <c r="D552" s="235" t="s">
        <v>179</v>
      </c>
      <c r="E552" s="236" t="s">
        <v>50</v>
      </c>
      <c r="F552" s="237" t="s">
        <v>296</v>
      </c>
      <c r="G552" s="234"/>
      <c r="H552" s="238">
        <v>18</v>
      </c>
      <c r="I552" s="239"/>
      <c r="J552" s="234"/>
      <c r="K552" s="234"/>
      <c r="L552" s="240"/>
      <c r="M552" s="241"/>
      <c r="N552" s="242"/>
      <c r="O552" s="242"/>
      <c r="P552" s="242"/>
      <c r="Q552" s="242"/>
      <c r="R552" s="242"/>
      <c r="S552" s="242"/>
      <c r="T552" s="243"/>
      <c r="AT552" s="244" t="s">
        <v>179</v>
      </c>
      <c r="AU552" s="244" t="s">
        <v>93</v>
      </c>
      <c r="AV552" s="13" t="s">
        <v>93</v>
      </c>
      <c r="AW552" s="13" t="s">
        <v>48</v>
      </c>
      <c r="AX552" s="13" t="s">
        <v>85</v>
      </c>
      <c r="AY552" s="244" t="s">
        <v>166</v>
      </c>
    </row>
    <row r="553" spans="2:65" s="1" customFormat="1" ht="31.5" customHeight="1">
      <c r="B553" s="43"/>
      <c r="C553" s="206" t="s">
        <v>694</v>
      </c>
      <c r="D553" s="206" t="s">
        <v>169</v>
      </c>
      <c r="E553" s="207" t="s">
        <v>695</v>
      </c>
      <c r="F553" s="208" t="s">
        <v>696</v>
      </c>
      <c r="G553" s="209" t="s">
        <v>440</v>
      </c>
      <c r="H553" s="210">
        <v>2</v>
      </c>
      <c r="I553" s="211"/>
      <c r="J553" s="212">
        <f>ROUND(I553*H553,2)</f>
        <v>0</v>
      </c>
      <c r="K553" s="208" t="s">
        <v>173</v>
      </c>
      <c r="L553" s="63"/>
      <c r="M553" s="213" t="s">
        <v>50</v>
      </c>
      <c r="N553" s="214" t="s">
        <v>56</v>
      </c>
      <c r="O553" s="44"/>
      <c r="P553" s="215">
        <f>O553*H553</f>
        <v>0</v>
      </c>
      <c r="Q553" s="215">
        <v>0</v>
      </c>
      <c r="R553" s="215">
        <f>Q553*H553</f>
        <v>0</v>
      </c>
      <c r="S553" s="215">
        <v>8.5999999999999993E-2</v>
      </c>
      <c r="T553" s="216">
        <f>S553*H553</f>
        <v>0.17199999999999999</v>
      </c>
      <c r="AR553" s="25" t="s">
        <v>110</v>
      </c>
      <c r="AT553" s="25" t="s">
        <v>169</v>
      </c>
      <c r="AU553" s="25" t="s">
        <v>93</v>
      </c>
      <c r="AY553" s="25" t="s">
        <v>166</v>
      </c>
      <c r="BE553" s="217">
        <f>IF(N553="základní",J553,0)</f>
        <v>0</v>
      </c>
      <c r="BF553" s="217">
        <f>IF(N553="snížená",J553,0)</f>
        <v>0</v>
      </c>
      <c r="BG553" s="217">
        <f>IF(N553="zákl. přenesená",J553,0)</f>
        <v>0</v>
      </c>
      <c r="BH553" s="217">
        <f>IF(N553="sníž. přenesená",J553,0)</f>
        <v>0</v>
      </c>
      <c r="BI553" s="217">
        <f>IF(N553="nulová",J553,0)</f>
        <v>0</v>
      </c>
      <c r="BJ553" s="25" t="s">
        <v>25</v>
      </c>
      <c r="BK553" s="217">
        <f>ROUND(I553*H553,2)</f>
        <v>0</v>
      </c>
      <c r="BL553" s="25" t="s">
        <v>110</v>
      </c>
      <c r="BM553" s="25" t="s">
        <v>697</v>
      </c>
    </row>
    <row r="554" spans="2:65" s="1" customFormat="1" ht="13.5">
      <c r="B554" s="43"/>
      <c r="C554" s="65"/>
      <c r="D554" s="218" t="s">
        <v>175</v>
      </c>
      <c r="E554" s="65"/>
      <c r="F554" s="219" t="s">
        <v>698</v>
      </c>
      <c r="G554" s="65"/>
      <c r="H554" s="65"/>
      <c r="I554" s="174"/>
      <c r="J554" s="65"/>
      <c r="K554" s="65"/>
      <c r="L554" s="63"/>
      <c r="M554" s="220"/>
      <c r="N554" s="44"/>
      <c r="O554" s="44"/>
      <c r="P554" s="44"/>
      <c r="Q554" s="44"/>
      <c r="R554" s="44"/>
      <c r="S554" s="44"/>
      <c r="T554" s="80"/>
      <c r="AT554" s="25" t="s">
        <v>175</v>
      </c>
      <c r="AU554" s="25" t="s">
        <v>93</v>
      </c>
    </row>
    <row r="555" spans="2:65" s="1" customFormat="1" ht="81">
      <c r="B555" s="43"/>
      <c r="C555" s="65"/>
      <c r="D555" s="218" t="s">
        <v>177</v>
      </c>
      <c r="E555" s="65"/>
      <c r="F555" s="221" t="s">
        <v>699</v>
      </c>
      <c r="G555" s="65"/>
      <c r="H555" s="65"/>
      <c r="I555" s="174"/>
      <c r="J555" s="65"/>
      <c r="K555" s="65"/>
      <c r="L555" s="63"/>
      <c r="M555" s="220"/>
      <c r="N555" s="44"/>
      <c r="O555" s="44"/>
      <c r="P555" s="44"/>
      <c r="Q555" s="44"/>
      <c r="R555" s="44"/>
      <c r="S555" s="44"/>
      <c r="T555" s="80"/>
      <c r="AT555" s="25" t="s">
        <v>177</v>
      </c>
      <c r="AU555" s="25" t="s">
        <v>93</v>
      </c>
    </row>
    <row r="556" spans="2:65" s="12" customFormat="1" ht="13.5">
      <c r="B556" s="222"/>
      <c r="C556" s="223"/>
      <c r="D556" s="218" t="s">
        <v>179</v>
      </c>
      <c r="E556" s="224" t="s">
        <v>50</v>
      </c>
      <c r="F556" s="225" t="s">
        <v>700</v>
      </c>
      <c r="G556" s="223"/>
      <c r="H556" s="226" t="s">
        <v>50</v>
      </c>
      <c r="I556" s="227"/>
      <c r="J556" s="223"/>
      <c r="K556" s="223"/>
      <c r="L556" s="228"/>
      <c r="M556" s="229"/>
      <c r="N556" s="230"/>
      <c r="O556" s="230"/>
      <c r="P556" s="230"/>
      <c r="Q556" s="230"/>
      <c r="R556" s="230"/>
      <c r="S556" s="230"/>
      <c r="T556" s="231"/>
      <c r="AT556" s="232" t="s">
        <v>179</v>
      </c>
      <c r="AU556" s="232" t="s">
        <v>93</v>
      </c>
      <c r="AV556" s="12" t="s">
        <v>25</v>
      </c>
      <c r="AW556" s="12" t="s">
        <v>48</v>
      </c>
      <c r="AX556" s="12" t="s">
        <v>85</v>
      </c>
      <c r="AY556" s="232" t="s">
        <v>166</v>
      </c>
    </row>
    <row r="557" spans="2:65" s="13" customFormat="1" ht="13.5">
      <c r="B557" s="233"/>
      <c r="C557" s="234"/>
      <c r="D557" s="235" t="s">
        <v>179</v>
      </c>
      <c r="E557" s="236" t="s">
        <v>50</v>
      </c>
      <c r="F557" s="237" t="s">
        <v>93</v>
      </c>
      <c r="G557" s="234"/>
      <c r="H557" s="238">
        <v>2</v>
      </c>
      <c r="I557" s="239"/>
      <c r="J557" s="234"/>
      <c r="K557" s="234"/>
      <c r="L557" s="240"/>
      <c r="M557" s="241"/>
      <c r="N557" s="242"/>
      <c r="O557" s="242"/>
      <c r="P557" s="242"/>
      <c r="Q557" s="242"/>
      <c r="R557" s="242"/>
      <c r="S557" s="242"/>
      <c r="T557" s="243"/>
      <c r="AT557" s="244" t="s">
        <v>179</v>
      </c>
      <c r="AU557" s="244" t="s">
        <v>93</v>
      </c>
      <c r="AV557" s="13" t="s">
        <v>93</v>
      </c>
      <c r="AW557" s="13" t="s">
        <v>48</v>
      </c>
      <c r="AX557" s="13" t="s">
        <v>85</v>
      </c>
      <c r="AY557" s="244" t="s">
        <v>166</v>
      </c>
    </row>
    <row r="558" spans="2:65" s="1" customFormat="1" ht="22.5" customHeight="1">
      <c r="B558" s="43"/>
      <c r="C558" s="206" t="s">
        <v>435</v>
      </c>
      <c r="D558" s="206" t="s">
        <v>169</v>
      </c>
      <c r="E558" s="207" t="s">
        <v>701</v>
      </c>
      <c r="F558" s="208" t="s">
        <v>702</v>
      </c>
      <c r="G558" s="209" t="s">
        <v>440</v>
      </c>
      <c r="H558" s="210">
        <v>10</v>
      </c>
      <c r="I558" s="211"/>
      <c r="J558" s="212">
        <f>ROUND(I558*H558,2)</f>
        <v>0</v>
      </c>
      <c r="K558" s="208" t="s">
        <v>173</v>
      </c>
      <c r="L558" s="63"/>
      <c r="M558" s="213" t="s">
        <v>50</v>
      </c>
      <c r="N558" s="214" t="s">
        <v>56</v>
      </c>
      <c r="O558" s="44"/>
      <c r="P558" s="215">
        <f>O558*H558</f>
        <v>0</v>
      </c>
      <c r="Q558" s="215">
        <v>0</v>
      </c>
      <c r="R558" s="215">
        <f>Q558*H558</f>
        <v>0</v>
      </c>
      <c r="S558" s="215">
        <v>8.2000000000000003E-2</v>
      </c>
      <c r="T558" s="216">
        <f>S558*H558</f>
        <v>0.82000000000000006</v>
      </c>
      <c r="AR558" s="25" t="s">
        <v>110</v>
      </c>
      <c r="AT558" s="25" t="s">
        <v>169</v>
      </c>
      <c r="AU558" s="25" t="s">
        <v>93</v>
      </c>
      <c r="AY558" s="25" t="s">
        <v>166</v>
      </c>
      <c r="BE558" s="217">
        <f>IF(N558="základní",J558,0)</f>
        <v>0</v>
      </c>
      <c r="BF558" s="217">
        <f>IF(N558="snížená",J558,0)</f>
        <v>0</v>
      </c>
      <c r="BG558" s="217">
        <f>IF(N558="zákl. přenesená",J558,0)</f>
        <v>0</v>
      </c>
      <c r="BH558" s="217">
        <f>IF(N558="sníž. přenesená",J558,0)</f>
        <v>0</v>
      </c>
      <c r="BI558" s="217">
        <f>IF(N558="nulová",J558,0)</f>
        <v>0</v>
      </c>
      <c r="BJ558" s="25" t="s">
        <v>25</v>
      </c>
      <c r="BK558" s="217">
        <f>ROUND(I558*H558,2)</f>
        <v>0</v>
      </c>
      <c r="BL558" s="25" t="s">
        <v>110</v>
      </c>
      <c r="BM558" s="25" t="s">
        <v>703</v>
      </c>
    </row>
    <row r="559" spans="2:65" s="1" customFormat="1" ht="27">
      <c r="B559" s="43"/>
      <c r="C559" s="65"/>
      <c r="D559" s="218" t="s">
        <v>175</v>
      </c>
      <c r="E559" s="65"/>
      <c r="F559" s="219" t="s">
        <v>704</v>
      </c>
      <c r="G559" s="65"/>
      <c r="H559" s="65"/>
      <c r="I559" s="174"/>
      <c r="J559" s="65"/>
      <c r="K559" s="65"/>
      <c r="L559" s="63"/>
      <c r="M559" s="220"/>
      <c r="N559" s="44"/>
      <c r="O559" s="44"/>
      <c r="P559" s="44"/>
      <c r="Q559" s="44"/>
      <c r="R559" s="44"/>
      <c r="S559" s="44"/>
      <c r="T559" s="80"/>
      <c r="AT559" s="25" t="s">
        <v>175</v>
      </c>
      <c r="AU559" s="25" t="s">
        <v>93</v>
      </c>
    </row>
    <row r="560" spans="2:65" s="1" customFormat="1" ht="67.5">
      <c r="B560" s="43"/>
      <c r="C560" s="65"/>
      <c r="D560" s="218" t="s">
        <v>177</v>
      </c>
      <c r="E560" s="65"/>
      <c r="F560" s="221" t="s">
        <v>705</v>
      </c>
      <c r="G560" s="65"/>
      <c r="H560" s="65"/>
      <c r="I560" s="174"/>
      <c r="J560" s="65"/>
      <c r="K560" s="65"/>
      <c r="L560" s="63"/>
      <c r="M560" s="220"/>
      <c r="N560" s="44"/>
      <c r="O560" s="44"/>
      <c r="P560" s="44"/>
      <c r="Q560" s="44"/>
      <c r="R560" s="44"/>
      <c r="S560" s="44"/>
      <c r="T560" s="80"/>
      <c r="AT560" s="25" t="s">
        <v>177</v>
      </c>
      <c r="AU560" s="25" t="s">
        <v>93</v>
      </c>
    </row>
    <row r="561" spans="2:65" s="12" customFormat="1" ht="13.5">
      <c r="B561" s="222"/>
      <c r="C561" s="223"/>
      <c r="D561" s="218" t="s">
        <v>179</v>
      </c>
      <c r="E561" s="224" t="s">
        <v>50</v>
      </c>
      <c r="F561" s="225" t="s">
        <v>706</v>
      </c>
      <c r="G561" s="223"/>
      <c r="H561" s="226" t="s">
        <v>50</v>
      </c>
      <c r="I561" s="227"/>
      <c r="J561" s="223"/>
      <c r="K561" s="223"/>
      <c r="L561" s="228"/>
      <c r="M561" s="229"/>
      <c r="N561" s="230"/>
      <c r="O561" s="230"/>
      <c r="P561" s="230"/>
      <c r="Q561" s="230"/>
      <c r="R561" s="230"/>
      <c r="S561" s="230"/>
      <c r="T561" s="231"/>
      <c r="AT561" s="232" t="s">
        <v>179</v>
      </c>
      <c r="AU561" s="232" t="s">
        <v>93</v>
      </c>
      <c r="AV561" s="12" t="s">
        <v>25</v>
      </c>
      <c r="AW561" s="12" t="s">
        <v>48</v>
      </c>
      <c r="AX561" s="12" t="s">
        <v>85</v>
      </c>
      <c r="AY561" s="232" t="s">
        <v>166</v>
      </c>
    </row>
    <row r="562" spans="2:65" s="13" customFormat="1" ht="13.5">
      <c r="B562" s="233"/>
      <c r="C562" s="234"/>
      <c r="D562" s="218" t="s">
        <v>179</v>
      </c>
      <c r="E562" s="245" t="s">
        <v>50</v>
      </c>
      <c r="F562" s="246" t="s">
        <v>224</v>
      </c>
      <c r="G562" s="234"/>
      <c r="H562" s="247">
        <v>7</v>
      </c>
      <c r="I562" s="239"/>
      <c r="J562" s="234"/>
      <c r="K562" s="234"/>
      <c r="L562" s="240"/>
      <c r="M562" s="241"/>
      <c r="N562" s="242"/>
      <c r="O562" s="242"/>
      <c r="P562" s="242"/>
      <c r="Q562" s="242"/>
      <c r="R562" s="242"/>
      <c r="S562" s="242"/>
      <c r="T562" s="243"/>
      <c r="AT562" s="244" t="s">
        <v>179</v>
      </c>
      <c r="AU562" s="244" t="s">
        <v>93</v>
      </c>
      <c r="AV562" s="13" t="s">
        <v>93</v>
      </c>
      <c r="AW562" s="13" t="s">
        <v>48</v>
      </c>
      <c r="AX562" s="13" t="s">
        <v>85</v>
      </c>
      <c r="AY562" s="244" t="s">
        <v>166</v>
      </c>
    </row>
    <row r="563" spans="2:65" s="12" customFormat="1" ht="13.5">
      <c r="B563" s="222"/>
      <c r="C563" s="223"/>
      <c r="D563" s="218" t="s">
        <v>179</v>
      </c>
      <c r="E563" s="224" t="s">
        <v>50</v>
      </c>
      <c r="F563" s="225" t="s">
        <v>707</v>
      </c>
      <c r="G563" s="223"/>
      <c r="H563" s="226" t="s">
        <v>50</v>
      </c>
      <c r="I563" s="227"/>
      <c r="J563" s="223"/>
      <c r="K563" s="223"/>
      <c r="L563" s="228"/>
      <c r="M563" s="229"/>
      <c r="N563" s="230"/>
      <c r="O563" s="230"/>
      <c r="P563" s="230"/>
      <c r="Q563" s="230"/>
      <c r="R563" s="230"/>
      <c r="S563" s="230"/>
      <c r="T563" s="231"/>
      <c r="AT563" s="232" t="s">
        <v>179</v>
      </c>
      <c r="AU563" s="232" t="s">
        <v>93</v>
      </c>
      <c r="AV563" s="12" t="s">
        <v>25</v>
      </c>
      <c r="AW563" s="12" t="s">
        <v>48</v>
      </c>
      <c r="AX563" s="12" t="s">
        <v>85</v>
      </c>
      <c r="AY563" s="232" t="s">
        <v>166</v>
      </c>
    </row>
    <row r="564" spans="2:65" s="13" customFormat="1" ht="13.5">
      <c r="B564" s="233"/>
      <c r="C564" s="234"/>
      <c r="D564" s="235" t="s">
        <v>179</v>
      </c>
      <c r="E564" s="236" t="s">
        <v>50</v>
      </c>
      <c r="F564" s="237" t="s">
        <v>104</v>
      </c>
      <c r="G564" s="234"/>
      <c r="H564" s="238">
        <v>3</v>
      </c>
      <c r="I564" s="239"/>
      <c r="J564" s="234"/>
      <c r="K564" s="234"/>
      <c r="L564" s="240"/>
      <c r="M564" s="241"/>
      <c r="N564" s="242"/>
      <c r="O564" s="242"/>
      <c r="P564" s="242"/>
      <c r="Q564" s="242"/>
      <c r="R564" s="242"/>
      <c r="S564" s="242"/>
      <c r="T564" s="243"/>
      <c r="AT564" s="244" t="s">
        <v>179</v>
      </c>
      <c r="AU564" s="244" t="s">
        <v>93</v>
      </c>
      <c r="AV564" s="13" t="s">
        <v>93</v>
      </c>
      <c r="AW564" s="13" t="s">
        <v>48</v>
      </c>
      <c r="AX564" s="13" t="s">
        <v>85</v>
      </c>
      <c r="AY564" s="244" t="s">
        <v>166</v>
      </c>
    </row>
    <row r="565" spans="2:65" s="1" customFormat="1" ht="22.5" customHeight="1">
      <c r="B565" s="43"/>
      <c r="C565" s="206" t="s">
        <v>708</v>
      </c>
      <c r="D565" s="206" t="s">
        <v>169</v>
      </c>
      <c r="E565" s="207" t="s">
        <v>709</v>
      </c>
      <c r="F565" s="208" t="s">
        <v>710</v>
      </c>
      <c r="G565" s="209" t="s">
        <v>440</v>
      </c>
      <c r="H565" s="210">
        <v>10</v>
      </c>
      <c r="I565" s="211"/>
      <c r="J565" s="212">
        <f>ROUND(I565*H565,2)</f>
        <v>0</v>
      </c>
      <c r="K565" s="208" t="s">
        <v>173</v>
      </c>
      <c r="L565" s="63"/>
      <c r="M565" s="213" t="s">
        <v>50</v>
      </c>
      <c r="N565" s="214" t="s">
        <v>56</v>
      </c>
      <c r="O565" s="44"/>
      <c r="P565" s="215">
        <f>O565*H565</f>
        <v>0</v>
      </c>
      <c r="Q565" s="215">
        <v>0</v>
      </c>
      <c r="R565" s="215">
        <f>Q565*H565</f>
        <v>0</v>
      </c>
      <c r="S565" s="215">
        <v>4.0000000000000001E-3</v>
      </c>
      <c r="T565" s="216">
        <f>S565*H565</f>
        <v>0.04</v>
      </c>
      <c r="AR565" s="25" t="s">
        <v>110</v>
      </c>
      <c r="AT565" s="25" t="s">
        <v>169</v>
      </c>
      <c r="AU565" s="25" t="s">
        <v>93</v>
      </c>
      <c r="AY565" s="25" t="s">
        <v>166</v>
      </c>
      <c r="BE565" s="217">
        <f>IF(N565="základní",J565,0)</f>
        <v>0</v>
      </c>
      <c r="BF565" s="217">
        <f>IF(N565="snížená",J565,0)</f>
        <v>0</v>
      </c>
      <c r="BG565" s="217">
        <f>IF(N565="zákl. přenesená",J565,0)</f>
        <v>0</v>
      </c>
      <c r="BH565" s="217">
        <f>IF(N565="sníž. přenesená",J565,0)</f>
        <v>0</v>
      </c>
      <c r="BI565" s="217">
        <f>IF(N565="nulová",J565,0)</f>
        <v>0</v>
      </c>
      <c r="BJ565" s="25" t="s">
        <v>25</v>
      </c>
      <c r="BK565" s="217">
        <f>ROUND(I565*H565,2)</f>
        <v>0</v>
      </c>
      <c r="BL565" s="25" t="s">
        <v>110</v>
      </c>
      <c r="BM565" s="25" t="s">
        <v>711</v>
      </c>
    </row>
    <row r="566" spans="2:65" s="1" customFormat="1" ht="27">
      <c r="B566" s="43"/>
      <c r="C566" s="65"/>
      <c r="D566" s="218" t="s">
        <v>175</v>
      </c>
      <c r="E566" s="65"/>
      <c r="F566" s="219" t="s">
        <v>712</v>
      </c>
      <c r="G566" s="65"/>
      <c r="H566" s="65"/>
      <c r="I566" s="174"/>
      <c r="J566" s="65"/>
      <c r="K566" s="65"/>
      <c r="L566" s="63"/>
      <c r="M566" s="220"/>
      <c r="N566" s="44"/>
      <c r="O566" s="44"/>
      <c r="P566" s="44"/>
      <c r="Q566" s="44"/>
      <c r="R566" s="44"/>
      <c r="S566" s="44"/>
      <c r="T566" s="80"/>
      <c r="AT566" s="25" t="s">
        <v>175</v>
      </c>
      <c r="AU566" s="25" t="s">
        <v>93</v>
      </c>
    </row>
    <row r="567" spans="2:65" s="1" customFormat="1" ht="40.5">
      <c r="B567" s="43"/>
      <c r="C567" s="65"/>
      <c r="D567" s="218" t="s">
        <v>177</v>
      </c>
      <c r="E567" s="65"/>
      <c r="F567" s="221" t="s">
        <v>713</v>
      </c>
      <c r="G567" s="65"/>
      <c r="H567" s="65"/>
      <c r="I567" s="174"/>
      <c r="J567" s="65"/>
      <c r="K567" s="65"/>
      <c r="L567" s="63"/>
      <c r="M567" s="220"/>
      <c r="N567" s="44"/>
      <c r="O567" s="44"/>
      <c r="P567" s="44"/>
      <c r="Q567" s="44"/>
      <c r="R567" s="44"/>
      <c r="S567" s="44"/>
      <c r="T567" s="80"/>
      <c r="AT567" s="25" t="s">
        <v>177</v>
      </c>
      <c r="AU567" s="25" t="s">
        <v>93</v>
      </c>
    </row>
    <row r="568" spans="2:65" s="12" customFormat="1" ht="13.5">
      <c r="B568" s="222"/>
      <c r="C568" s="223"/>
      <c r="D568" s="218" t="s">
        <v>179</v>
      </c>
      <c r="E568" s="224" t="s">
        <v>50</v>
      </c>
      <c r="F568" s="225" t="s">
        <v>706</v>
      </c>
      <c r="G568" s="223"/>
      <c r="H568" s="226" t="s">
        <v>50</v>
      </c>
      <c r="I568" s="227"/>
      <c r="J568" s="223"/>
      <c r="K568" s="223"/>
      <c r="L568" s="228"/>
      <c r="M568" s="229"/>
      <c r="N568" s="230"/>
      <c r="O568" s="230"/>
      <c r="P568" s="230"/>
      <c r="Q568" s="230"/>
      <c r="R568" s="230"/>
      <c r="S568" s="230"/>
      <c r="T568" s="231"/>
      <c r="AT568" s="232" t="s">
        <v>179</v>
      </c>
      <c r="AU568" s="232" t="s">
        <v>93</v>
      </c>
      <c r="AV568" s="12" t="s">
        <v>25</v>
      </c>
      <c r="AW568" s="12" t="s">
        <v>48</v>
      </c>
      <c r="AX568" s="12" t="s">
        <v>85</v>
      </c>
      <c r="AY568" s="232" t="s">
        <v>166</v>
      </c>
    </row>
    <row r="569" spans="2:65" s="13" customFormat="1" ht="13.5">
      <c r="B569" s="233"/>
      <c r="C569" s="234"/>
      <c r="D569" s="218" t="s">
        <v>179</v>
      </c>
      <c r="E569" s="245" t="s">
        <v>50</v>
      </c>
      <c r="F569" s="246" t="s">
        <v>714</v>
      </c>
      <c r="G569" s="234"/>
      <c r="H569" s="247">
        <v>6</v>
      </c>
      <c r="I569" s="239"/>
      <c r="J569" s="234"/>
      <c r="K569" s="234"/>
      <c r="L569" s="240"/>
      <c r="M569" s="241"/>
      <c r="N569" s="242"/>
      <c r="O569" s="242"/>
      <c r="P569" s="242"/>
      <c r="Q569" s="242"/>
      <c r="R569" s="242"/>
      <c r="S569" s="242"/>
      <c r="T569" s="243"/>
      <c r="AT569" s="244" t="s">
        <v>179</v>
      </c>
      <c r="AU569" s="244" t="s">
        <v>93</v>
      </c>
      <c r="AV569" s="13" t="s">
        <v>93</v>
      </c>
      <c r="AW569" s="13" t="s">
        <v>48</v>
      </c>
      <c r="AX569" s="13" t="s">
        <v>85</v>
      </c>
      <c r="AY569" s="244" t="s">
        <v>166</v>
      </c>
    </row>
    <row r="570" spans="2:65" s="12" customFormat="1" ht="13.5">
      <c r="B570" s="222"/>
      <c r="C570" s="223"/>
      <c r="D570" s="218" t="s">
        <v>179</v>
      </c>
      <c r="E570" s="224" t="s">
        <v>50</v>
      </c>
      <c r="F570" s="225" t="s">
        <v>707</v>
      </c>
      <c r="G570" s="223"/>
      <c r="H570" s="226" t="s">
        <v>50</v>
      </c>
      <c r="I570" s="227"/>
      <c r="J570" s="223"/>
      <c r="K570" s="223"/>
      <c r="L570" s="228"/>
      <c r="M570" s="229"/>
      <c r="N570" s="230"/>
      <c r="O570" s="230"/>
      <c r="P570" s="230"/>
      <c r="Q570" s="230"/>
      <c r="R570" s="230"/>
      <c r="S570" s="230"/>
      <c r="T570" s="231"/>
      <c r="AT570" s="232" t="s">
        <v>179</v>
      </c>
      <c r="AU570" s="232" t="s">
        <v>93</v>
      </c>
      <c r="AV570" s="12" t="s">
        <v>25</v>
      </c>
      <c r="AW570" s="12" t="s">
        <v>48</v>
      </c>
      <c r="AX570" s="12" t="s">
        <v>85</v>
      </c>
      <c r="AY570" s="232" t="s">
        <v>166</v>
      </c>
    </row>
    <row r="571" spans="2:65" s="13" customFormat="1" ht="13.5">
      <c r="B571" s="233"/>
      <c r="C571" s="234"/>
      <c r="D571" s="235" t="s">
        <v>179</v>
      </c>
      <c r="E571" s="236" t="s">
        <v>50</v>
      </c>
      <c r="F571" s="237" t="s">
        <v>715</v>
      </c>
      <c r="G571" s="234"/>
      <c r="H571" s="238">
        <v>4</v>
      </c>
      <c r="I571" s="239"/>
      <c r="J571" s="234"/>
      <c r="K571" s="234"/>
      <c r="L571" s="240"/>
      <c r="M571" s="241"/>
      <c r="N571" s="242"/>
      <c r="O571" s="242"/>
      <c r="P571" s="242"/>
      <c r="Q571" s="242"/>
      <c r="R571" s="242"/>
      <c r="S571" s="242"/>
      <c r="T571" s="243"/>
      <c r="AT571" s="244" t="s">
        <v>179</v>
      </c>
      <c r="AU571" s="244" t="s">
        <v>93</v>
      </c>
      <c r="AV571" s="13" t="s">
        <v>93</v>
      </c>
      <c r="AW571" s="13" t="s">
        <v>48</v>
      </c>
      <c r="AX571" s="13" t="s">
        <v>85</v>
      </c>
      <c r="AY571" s="244" t="s">
        <v>166</v>
      </c>
    </row>
    <row r="572" spans="2:65" s="1" customFormat="1" ht="22.5" customHeight="1">
      <c r="B572" s="43"/>
      <c r="C572" s="206" t="s">
        <v>716</v>
      </c>
      <c r="D572" s="206" t="s">
        <v>169</v>
      </c>
      <c r="E572" s="207" t="s">
        <v>717</v>
      </c>
      <c r="F572" s="208" t="s">
        <v>718</v>
      </c>
      <c r="G572" s="209" t="s">
        <v>389</v>
      </c>
      <c r="H572" s="210">
        <v>5.5</v>
      </c>
      <c r="I572" s="211"/>
      <c r="J572" s="212">
        <f>ROUND(I572*H572,2)</f>
        <v>0</v>
      </c>
      <c r="K572" s="208" t="s">
        <v>173</v>
      </c>
      <c r="L572" s="63"/>
      <c r="M572" s="213" t="s">
        <v>50</v>
      </c>
      <c r="N572" s="214" t="s">
        <v>56</v>
      </c>
      <c r="O572" s="44"/>
      <c r="P572" s="215">
        <f>O572*H572</f>
        <v>0</v>
      </c>
      <c r="Q572" s="215">
        <v>8.0000000000000007E-5</v>
      </c>
      <c r="R572" s="215">
        <f>Q572*H572</f>
        <v>4.4000000000000002E-4</v>
      </c>
      <c r="S572" s="215">
        <v>1.7999999999999999E-2</v>
      </c>
      <c r="T572" s="216">
        <f>S572*H572</f>
        <v>9.8999999999999991E-2</v>
      </c>
      <c r="AR572" s="25" t="s">
        <v>110</v>
      </c>
      <c r="AT572" s="25" t="s">
        <v>169</v>
      </c>
      <c r="AU572" s="25" t="s">
        <v>93</v>
      </c>
      <c r="AY572" s="25" t="s">
        <v>166</v>
      </c>
      <c r="BE572" s="217">
        <f>IF(N572="základní",J572,0)</f>
        <v>0</v>
      </c>
      <c r="BF572" s="217">
        <f>IF(N572="snížená",J572,0)</f>
        <v>0</v>
      </c>
      <c r="BG572" s="217">
        <f>IF(N572="zákl. přenesená",J572,0)</f>
        <v>0</v>
      </c>
      <c r="BH572" s="217">
        <f>IF(N572="sníž. přenesená",J572,0)</f>
        <v>0</v>
      </c>
      <c r="BI572" s="217">
        <f>IF(N572="nulová",J572,0)</f>
        <v>0</v>
      </c>
      <c r="BJ572" s="25" t="s">
        <v>25</v>
      </c>
      <c r="BK572" s="217">
        <f>ROUND(I572*H572,2)</f>
        <v>0</v>
      </c>
      <c r="BL572" s="25" t="s">
        <v>110</v>
      </c>
      <c r="BM572" s="25" t="s">
        <v>719</v>
      </c>
    </row>
    <row r="573" spans="2:65" s="1" customFormat="1" ht="13.5">
      <c r="B573" s="43"/>
      <c r="C573" s="65"/>
      <c r="D573" s="218" t="s">
        <v>175</v>
      </c>
      <c r="E573" s="65"/>
      <c r="F573" s="219" t="s">
        <v>720</v>
      </c>
      <c r="G573" s="65"/>
      <c r="H573" s="65"/>
      <c r="I573" s="174"/>
      <c r="J573" s="65"/>
      <c r="K573" s="65"/>
      <c r="L573" s="63"/>
      <c r="M573" s="220"/>
      <c r="N573" s="44"/>
      <c r="O573" s="44"/>
      <c r="P573" s="44"/>
      <c r="Q573" s="44"/>
      <c r="R573" s="44"/>
      <c r="S573" s="44"/>
      <c r="T573" s="80"/>
      <c r="AT573" s="25" t="s">
        <v>175</v>
      </c>
      <c r="AU573" s="25" t="s">
        <v>93</v>
      </c>
    </row>
    <row r="574" spans="2:65" s="12" customFormat="1" ht="13.5">
      <c r="B574" s="222"/>
      <c r="C574" s="223"/>
      <c r="D574" s="218" t="s">
        <v>179</v>
      </c>
      <c r="E574" s="224" t="s">
        <v>50</v>
      </c>
      <c r="F574" s="225" t="s">
        <v>721</v>
      </c>
      <c r="G574" s="223"/>
      <c r="H574" s="226" t="s">
        <v>50</v>
      </c>
      <c r="I574" s="227"/>
      <c r="J574" s="223"/>
      <c r="K574" s="223"/>
      <c r="L574" s="228"/>
      <c r="M574" s="229"/>
      <c r="N574" s="230"/>
      <c r="O574" s="230"/>
      <c r="P574" s="230"/>
      <c r="Q574" s="230"/>
      <c r="R574" s="230"/>
      <c r="S574" s="230"/>
      <c r="T574" s="231"/>
      <c r="AT574" s="232" t="s">
        <v>179</v>
      </c>
      <c r="AU574" s="232" t="s">
        <v>93</v>
      </c>
      <c r="AV574" s="12" t="s">
        <v>25</v>
      </c>
      <c r="AW574" s="12" t="s">
        <v>48</v>
      </c>
      <c r="AX574" s="12" t="s">
        <v>85</v>
      </c>
      <c r="AY574" s="232" t="s">
        <v>166</v>
      </c>
    </row>
    <row r="575" spans="2:65" s="13" customFormat="1" ht="13.5">
      <c r="B575" s="233"/>
      <c r="C575" s="234"/>
      <c r="D575" s="235" t="s">
        <v>179</v>
      </c>
      <c r="E575" s="236" t="s">
        <v>50</v>
      </c>
      <c r="F575" s="237" t="s">
        <v>722</v>
      </c>
      <c r="G575" s="234"/>
      <c r="H575" s="238">
        <v>5.5</v>
      </c>
      <c r="I575" s="239"/>
      <c r="J575" s="234"/>
      <c r="K575" s="234"/>
      <c r="L575" s="240"/>
      <c r="M575" s="241"/>
      <c r="N575" s="242"/>
      <c r="O575" s="242"/>
      <c r="P575" s="242"/>
      <c r="Q575" s="242"/>
      <c r="R575" s="242"/>
      <c r="S575" s="242"/>
      <c r="T575" s="243"/>
      <c r="AT575" s="244" t="s">
        <v>179</v>
      </c>
      <c r="AU575" s="244" t="s">
        <v>93</v>
      </c>
      <c r="AV575" s="13" t="s">
        <v>93</v>
      </c>
      <c r="AW575" s="13" t="s">
        <v>48</v>
      </c>
      <c r="AX575" s="13" t="s">
        <v>85</v>
      </c>
      <c r="AY575" s="244" t="s">
        <v>166</v>
      </c>
    </row>
    <row r="576" spans="2:65" s="1" customFormat="1" ht="22.5" customHeight="1">
      <c r="B576" s="43"/>
      <c r="C576" s="206" t="s">
        <v>723</v>
      </c>
      <c r="D576" s="206" t="s">
        <v>169</v>
      </c>
      <c r="E576" s="207" t="s">
        <v>724</v>
      </c>
      <c r="F576" s="208" t="s">
        <v>725</v>
      </c>
      <c r="G576" s="209" t="s">
        <v>440</v>
      </c>
      <c r="H576" s="210">
        <v>5</v>
      </c>
      <c r="I576" s="211"/>
      <c r="J576" s="212">
        <f>ROUND(I576*H576,2)</f>
        <v>0</v>
      </c>
      <c r="K576" s="208" t="s">
        <v>173</v>
      </c>
      <c r="L576" s="63"/>
      <c r="M576" s="213" t="s">
        <v>50</v>
      </c>
      <c r="N576" s="214" t="s">
        <v>56</v>
      </c>
      <c r="O576" s="44"/>
      <c r="P576" s="215">
        <f>O576*H576</f>
        <v>0</v>
      </c>
      <c r="Q576" s="215">
        <v>0</v>
      </c>
      <c r="R576" s="215">
        <f>Q576*H576</f>
        <v>0</v>
      </c>
      <c r="S576" s="215">
        <v>0.15</v>
      </c>
      <c r="T576" s="216">
        <f>S576*H576</f>
        <v>0.75</v>
      </c>
      <c r="AR576" s="25" t="s">
        <v>110</v>
      </c>
      <c r="AT576" s="25" t="s">
        <v>169</v>
      </c>
      <c r="AU576" s="25" t="s">
        <v>93</v>
      </c>
      <c r="AY576" s="25" t="s">
        <v>166</v>
      </c>
      <c r="BE576" s="217">
        <f>IF(N576="základní",J576,0)</f>
        <v>0</v>
      </c>
      <c r="BF576" s="217">
        <f>IF(N576="snížená",J576,0)</f>
        <v>0</v>
      </c>
      <c r="BG576" s="217">
        <f>IF(N576="zákl. přenesená",J576,0)</f>
        <v>0</v>
      </c>
      <c r="BH576" s="217">
        <f>IF(N576="sníž. přenesená",J576,0)</f>
        <v>0</v>
      </c>
      <c r="BI576" s="217">
        <f>IF(N576="nulová",J576,0)</f>
        <v>0</v>
      </c>
      <c r="BJ576" s="25" t="s">
        <v>25</v>
      </c>
      <c r="BK576" s="217">
        <f>ROUND(I576*H576,2)</f>
        <v>0</v>
      </c>
      <c r="BL576" s="25" t="s">
        <v>110</v>
      </c>
      <c r="BM576" s="25" t="s">
        <v>726</v>
      </c>
    </row>
    <row r="577" spans="2:65" s="1" customFormat="1" ht="13.5">
      <c r="B577" s="43"/>
      <c r="C577" s="65"/>
      <c r="D577" s="218" t="s">
        <v>175</v>
      </c>
      <c r="E577" s="65"/>
      <c r="F577" s="219" t="s">
        <v>727</v>
      </c>
      <c r="G577" s="65"/>
      <c r="H577" s="65"/>
      <c r="I577" s="174"/>
      <c r="J577" s="65"/>
      <c r="K577" s="65"/>
      <c r="L577" s="63"/>
      <c r="M577" s="220"/>
      <c r="N577" s="44"/>
      <c r="O577" s="44"/>
      <c r="P577" s="44"/>
      <c r="Q577" s="44"/>
      <c r="R577" s="44"/>
      <c r="S577" s="44"/>
      <c r="T577" s="80"/>
      <c r="AT577" s="25" t="s">
        <v>175</v>
      </c>
      <c r="AU577" s="25" t="s">
        <v>93</v>
      </c>
    </row>
    <row r="578" spans="2:65" s="12" customFormat="1" ht="13.5">
      <c r="B578" s="222"/>
      <c r="C578" s="223"/>
      <c r="D578" s="218" t="s">
        <v>179</v>
      </c>
      <c r="E578" s="224" t="s">
        <v>50</v>
      </c>
      <c r="F578" s="225" t="s">
        <v>728</v>
      </c>
      <c r="G578" s="223"/>
      <c r="H578" s="226" t="s">
        <v>50</v>
      </c>
      <c r="I578" s="227"/>
      <c r="J578" s="223"/>
      <c r="K578" s="223"/>
      <c r="L578" s="228"/>
      <c r="M578" s="229"/>
      <c r="N578" s="230"/>
      <c r="O578" s="230"/>
      <c r="P578" s="230"/>
      <c r="Q578" s="230"/>
      <c r="R578" s="230"/>
      <c r="S578" s="230"/>
      <c r="T578" s="231"/>
      <c r="AT578" s="232" t="s">
        <v>179</v>
      </c>
      <c r="AU578" s="232" t="s">
        <v>93</v>
      </c>
      <c r="AV578" s="12" t="s">
        <v>25</v>
      </c>
      <c r="AW578" s="12" t="s">
        <v>48</v>
      </c>
      <c r="AX578" s="12" t="s">
        <v>85</v>
      </c>
      <c r="AY578" s="232" t="s">
        <v>166</v>
      </c>
    </row>
    <row r="579" spans="2:65" s="13" customFormat="1" ht="13.5">
      <c r="B579" s="233"/>
      <c r="C579" s="234"/>
      <c r="D579" s="235" t="s">
        <v>179</v>
      </c>
      <c r="E579" s="236" t="s">
        <v>50</v>
      </c>
      <c r="F579" s="237" t="s">
        <v>119</v>
      </c>
      <c r="G579" s="234"/>
      <c r="H579" s="238">
        <v>5</v>
      </c>
      <c r="I579" s="239"/>
      <c r="J579" s="234"/>
      <c r="K579" s="234"/>
      <c r="L579" s="240"/>
      <c r="M579" s="241"/>
      <c r="N579" s="242"/>
      <c r="O579" s="242"/>
      <c r="P579" s="242"/>
      <c r="Q579" s="242"/>
      <c r="R579" s="242"/>
      <c r="S579" s="242"/>
      <c r="T579" s="243"/>
      <c r="AT579" s="244" t="s">
        <v>179</v>
      </c>
      <c r="AU579" s="244" t="s">
        <v>93</v>
      </c>
      <c r="AV579" s="13" t="s">
        <v>93</v>
      </c>
      <c r="AW579" s="13" t="s">
        <v>48</v>
      </c>
      <c r="AX579" s="13" t="s">
        <v>85</v>
      </c>
      <c r="AY579" s="244" t="s">
        <v>166</v>
      </c>
    </row>
    <row r="580" spans="2:65" s="1" customFormat="1" ht="22.5" customHeight="1">
      <c r="B580" s="43"/>
      <c r="C580" s="206" t="s">
        <v>729</v>
      </c>
      <c r="D580" s="206" t="s">
        <v>169</v>
      </c>
      <c r="E580" s="207" t="s">
        <v>730</v>
      </c>
      <c r="F580" s="208" t="s">
        <v>731</v>
      </c>
      <c r="G580" s="209" t="s">
        <v>243</v>
      </c>
      <c r="H580" s="210">
        <v>1.619</v>
      </c>
      <c r="I580" s="211"/>
      <c r="J580" s="212">
        <f>ROUND(I580*H580,2)</f>
        <v>0</v>
      </c>
      <c r="K580" s="208" t="s">
        <v>173</v>
      </c>
      <c r="L580" s="63"/>
      <c r="M580" s="213" t="s">
        <v>50</v>
      </c>
      <c r="N580" s="214" t="s">
        <v>56</v>
      </c>
      <c r="O580" s="44"/>
      <c r="P580" s="215">
        <f>O580*H580</f>
        <v>0</v>
      </c>
      <c r="Q580" s="215">
        <v>0</v>
      </c>
      <c r="R580" s="215">
        <f>Q580*H580</f>
        <v>0</v>
      </c>
      <c r="S580" s="215">
        <v>0</v>
      </c>
      <c r="T580" s="216">
        <f>S580*H580</f>
        <v>0</v>
      </c>
      <c r="AR580" s="25" t="s">
        <v>110</v>
      </c>
      <c r="AT580" s="25" t="s">
        <v>169</v>
      </c>
      <c r="AU580" s="25" t="s">
        <v>93</v>
      </c>
      <c r="AY580" s="25" t="s">
        <v>166</v>
      </c>
      <c r="BE580" s="217">
        <f>IF(N580="základní",J580,0)</f>
        <v>0</v>
      </c>
      <c r="BF580" s="217">
        <f>IF(N580="snížená",J580,0)</f>
        <v>0</v>
      </c>
      <c r="BG580" s="217">
        <f>IF(N580="zákl. přenesená",J580,0)</f>
        <v>0</v>
      </c>
      <c r="BH580" s="217">
        <f>IF(N580="sníž. přenesená",J580,0)</f>
        <v>0</v>
      </c>
      <c r="BI580" s="217">
        <f>IF(N580="nulová",J580,0)</f>
        <v>0</v>
      </c>
      <c r="BJ580" s="25" t="s">
        <v>25</v>
      </c>
      <c r="BK580" s="217">
        <f>ROUND(I580*H580,2)</f>
        <v>0</v>
      </c>
      <c r="BL580" s="25" t="s">
        <v>110</v>
      </c>
      <c r="BM580" s="25" t="s">
        <v>732</v>
      </c>
    </row>
    <row r="581" spans="2:65" s="1" customFormat="1" ht="13.5">
      <c r="B581" s="43"/>
      <c r="C581" s="65"/>
      <c r="D581" s="218" t="s">
        <v>175</v>
      </c>
      <c r="E581" s="65"/>
      <c r="F581" s="219" t="s">
        <v>733</v>
      </c>
      <c r="G581" s="65"/>
      <c r="H581" s="65"/>
      <c r="I581" s="174"/>
      <c r="J581" s="65"/>
      <c r="K581" s="65"/>
      <c r="L581" s="63"/>
      <c r="M581" s="220"/>
      <c r="N581" s="44"/>
      <c r="O581" s="44"/>
      <c r="P581" s="44"/>
      <c r="Q581" s="44"/>
      <c r="R581" s="44"/>
      <c r="S581" s="44"/>
      <c r="T581" s="80"/>
      <c r="AT581" s="25" t="s">
        <v>175</v>
      </c>
      <c r="AU581" s="25" t="s">
        <v>93</v>
      </c>
    </row>
    <row r="582" spans="2:65" s="1" customFormat="1" ht="40.5">
      <c r="B582" s="43"/>
      <c r="C582" s="65"/>
      <c r="D582" s="218" t="s">
        <v>177</v>
      </c>
      <c r="E582" s="65"/>
      <c r="F582" s="221" t="s">
        <v>734</v>
      </c>
      <c r="G582" s="65"/>
      <c r="H582" s="65"/>
      <c r="I582" s="174"/>
      <c r="J582" s="65"/>
      <c r="K582" s="65"/>
      <c r="L582" s="63"/>
      <c r="M582" s="220"/>
      <c r="N582" s="44"/>
      <c r="O582" s="44"/>
      <c r="P582" s="44"/>
      <c r="Q582" s="44"/>
      <c r="R582" s="44"/>
      <c r="S582" s="44"/>
      <c r="T582" s="80"/>
      <c r="AT582" s="25" t="s">
        <v>177</v>
      </c>
      <c r="AU582" s="25" t="s">
        <v>93</v>
      </c>
    </row>
    <row r="583" spans="2:65" s="12" customFormat="1" ht="13.5">
      <c r="B583" s="222"/>
      <c r="C583" s="223"/>
      <c r="D583" s="218" t="s">
        <v>179</v>
      </c>
      <c r="E583" s="224" t="s">
        <v>50</v>
      </c>
      <c r="F583" s="225" t="s">
        <v>721</v>
      </c>
      <c r="G583" s="223"/>
      <c r="H583" s="226" t="s">
        <v>50</v>
      </c>
      <c r="I583" s="227"/>
      <c r="J583" s="223"/>
      <c r="K583" s="223"/>
      <c r="L583" s="228"/>
      <c r="M583" s="229"/>
      <c r="N583" s="230"/>
      <c r="O583" s="230"/>
      <c r="P583" s="230"/>
      <c r="Q583" s="230"/>
      <c r="R583" s="230"/>
      <c r="S583" s="230"/>
      <c r="T583" s="231"/>
      <c r="AT583" s="232" t="s">
        <v>179</v>
      </c>
      <c r="AU583" s="232" t="s">
        <v>93</v>
      </c>
      <c r="AV583" s="12" t="s">
        <v>25</v>
      </c>
      <c r="AW583" s="12" t="s">
        <v>48</v>
      </c>
      <c r="AX583" s="12" t="s">
        <v>85</v>
      </c>
      <c r="AY583" s="232" t="s">
        <v>166</v>
      </c>
    </row>
    <row r="584" spans="2:65" s="13" customFormat="1" ht="13.5">
      <c r="B584" s="233"/>
      <c r="C584" s="234"/>
      <c r="D584" s="218" t="s">
        <v>179</v>
      </c>
      <c r="E584" s="245" t="s">
        <v>50</v>
      </c>
      <c r="F584" s="246" t="s">
        <v>735</v>
      </c>
      <c r="G584" s="234"/>
      <c r="H584" s="247">
        <v>9.9000000000000005E-2</v>
      </c>
      <c r="I584" s="239"/>
      <c r="J584" s="234"/>
      <c r="K584" s="234"/>
      <c r="L584" s="240"/>
      <c r="M584" s="241"/>
      <c r="N584" s="242"/>
      <c r="O584" s="242"/>
      <c r="P584" s="242"/>
      <c r="Q584" s="242"/>
      <c r="R584" s="242"/>
      <c r="S584" s="242"/>
      <c r="T584" s="243"/>
      <c r="AT584" s="244" t="s">
        <v>179</v>
      </c>
      <c r="AU584" s="244" t="s">
        <v>93</v>
      </c>
      <c r="AV584" s="13" t="s">
        <v>93</v>
      </c>
      <c r="AW584" s="13" t="s">
        <v>48</v>
      </c>
      <c r="AX584" s="13" t="s">
        <v>85</v>
      </c>
      <c r="AY584" s="244" t="s">
        <v>166</v>
      </c>
    </row>
    <row r="585" spans="2:65" s="12" customFormat="1" ht="13.5">
      <c r="B585" s="222"/>
      <c r="C585" s="223"/>
      <c r="D585" s="218" t="s">
        <v>179</v>
      </c>
      <c r="E585" s="224" t="s">
        <v>50</v>
      </c>
      <c r="F585" s="225" t="s">
        <v>736</v>
      </c>
      <c r="G585" s="223"/>
      <c r="H585" s="226" t="s">
        <v>50</v>
      </c>
      <c r="I585" s="227"/>
      <c r="J585" s="223"/>
      <c r="K585" s="223"/>
      <c r="L585" s="228"/>
      <c r="M585" s="229"/>
      <c r="N585" s="230"/>
      <c r="O585" s="230"/>
      <c r="P585" s="230"/>
      <c r="Q585" s="230"/>
      <c r="R585" s="230"/>
      <c r="S585" s="230"/>
      <c r="T585" s="231"/>
      <c r="AT585" s="232" t="s">
        <v>179</v>
      </c>
      <c r="AU585" s="232" t="s">
        <v>93</v>
      </c>
      <c r="AV585" s="12" t="s">
        <v>25</v>
      </c>
      <c r="AW585" s="12" t="s">
        <v>48</v>
      </c>
      <c r="AX585" s="12" t="s">
        <v>85</v>
      </c>
      <c r="AY585" s="232" t="s">
        <v>166</v>
      </c>
    </row>
    <row r="586" spans="2:65" s="13" customFormat="1" ht="13.5">
      <c r="B586" s="233"/>
      <c r="C586" s="234"/>
      <c r="D586" s="218" t="s">
        <v>179</v>
      </c>
      <c r="E586" s="245" t="s">
        <v>50</v>
      </c>
      <c r="F586" s="246" t="s">
        <v>737</v>
      </c>
      <c r="G586" s="234"/>
      <c r="H586" s="247">
        <v>0.59799999999999998</v>
      </c>
      <c r="I586" s="239"/>
      <c r="J586" s="234"/>
      <c r="K586" s="234"/>
      <c r="L586" s="240"/>
      <c r="M586" s="241"/>
      <c r="N586" s="242"/>
      <c r="O586" s="242"/>
      <c r="P586" s="242"/>
      <c r="Q586" s="242"/>
      <c r="R586" s="242"/>
      <c r="S586" s="242"/>
      <c r="T586" s="243"/>
      <c r="AT586" s="244" t="s">
        <v>179</v>
      </c>
      <c r="AU586" s="244" t="s">
        <v>93</v>
      </c>
      <c r="AV586" s="13" t="s">
        <v>93</v>
      </c>
      <c r="AW586" s="13" t="s">
        <v>48</v>
      </c>
      <c r="AX586" s="13" t="s">
        <v>85</v>
      </c>
      <c r="AY586" s="244" t="s">
        <v>166</v>
      </c>
    </row>
    <row r="587" spans="2:65" s="12" customFormat="1" ht="13.5">
      <c r="B587" s="222"/>
      <c r="C587" s="223"/>
      <c r="D587" s="218" t="s">
        <v>179</v>
      </c>
      <c r="E587" s="224" t="s">
        <v>50</v>
      </c>
      <c r="F587" s="225" t="s">
        <v>700</v>
      </c>
      <c r="G587" s="223"/>
      <c r="H587" s="226" t="s">
        <v>50</v>
      </c>
      <c r="I587" s="227"/>
      <c r="J587" s="223"/>
      <c r="K587" s="223"/>
      <c r="L587" s="228"/>
      <c r="M587" s="229"/>
      <c r="N587" s="230"/>
      <c r="O587" s="230"/>
      <c r="P587" s="230"/>
      <c r="Q587" s="230"/>
      <c r="R587" s="230"/>
      <c r="S587" s="230"/>
      <c r="T587" s="231"/>
      <c r="AT587" s="232" t="s">
        <v>179</v>
      </c>
      <c r="AU587" s="232" t="s">
        <v>93</v>
      </c>
      <c r="AV587" s="12" t="s">
        <v>25</v>
      </c>
      <c r="AW587" s="12" t="s">
        <v>48</v>
      </c>
      <c r="AX587" s="12" t="s">
        <v>85</v>
      </c>
      <c r="AY587" s="232" t="s">
        <v>166</v>
      </c>
    </row>
    <row r="588" spans="2:65" s="13" customFormat="1" ht="13.5">
      <c r="B588" s="233"/>
      <c r="C588" s="234"/>
      <c r="D588" s="218" t="s">
        <v>179</v>
      </c>
      <c r="E588" s="245" t="s">
        <v>50</v>
      </c>
      <c r="F588" s="246" t="s">
        <v>738</v>
      </c>
      <c r="G588" s="234"/>
      <c r="H588" s="247">
        <v>0.17199999999999999</v>
      </c>
      <c r="I588" s="239"/>
      <c r="J588" s="234"/>
      <c r="K588" s="234"/>
      <c r="L588" s="240"/>
      <c r="M588" s="241"/>
      <c r="N588" s="242"/>
      <c r="O588" s="242"/>
      <c r="P588" s="242"/>
      <c r="Q588" s="242"/>
      <c r="R588" s="242"/>
      <c r="S588" s="242"/>
      <c r="T588" s="243"/>
      <c r="AT588" s="244" t="s">
        <v>179</v>
      </c>
      <c r="AU588" s="244" t="s">
        <v>93</v>
      </c>
      <c r="AV588" s="13" t="s">
        <v>93</v>
      </c>
      <c r="AW588" s="13" t="s">
        <v>48</v>
      </c>
      <c r="AX588" s="13" t="s">
        <v>85</v>
      </c>
      <c r="AY588" s="244" t="s">
        <v>166</v>
      </c>
    </row>
    <row r="589" spans="2:65" s="12" customFormat="1" ht="13.5">
      <c r="B589" s="222"/>
      <c r="C589" s="223"/>
      <c r="D589" s="218" t="s">
        <v>179</v>
      </c>
      <c r="E589" s="224" t="s">
        <v>50</v>
      </c>
      <c r="F589" s="225" t="s">
        <v>728</v>
      </c>
      <c r="G589" s="223"/>
      <c r="H589" s="226" t="s">
        <v>50</v>
      </c>
      <c r="I589" s="227"/>
      <c r="J589" s="223"/>
      <c r="K589" s="223"/>
      <c r="L589" s="228"/>
      <c r="M589" s="229"/>
      <c r="N589" s="230"/>
      <c r="O589" s="230"/>
      <c r="P589" s="230"/>
      <c r="Q589" s="230"/>
      <c r="R589" s="230"/>
      <c r="S589" s="230"/>
      <c r="T589" s="231"/>
      <c r="AT589" s="232" t="s">
        <v>179</v>
      </c>
      <c r="AU589" s="232" t="s">
        <v>93</v>
      </c>
      <c r="AV589" s="12" t="s">
        <v>25</v>
      </c>
      <c r="AW589" s="12" t="s">
        <v>48</v>
      </c>
      <c r="AX589" s="12" t="s">
        <v>85</v>
      </c>
      <c r="AY589" s="232" t="s">
        <v>166</v>
      </c>
    </row>
    <row r="590" spans="2:65" s="13" customFormat="1" ht="13.5">
      <c r="B590" s="233"/>
      <c r="C590" s="234"/>
      <c r="D590" s="235" t="s">
        <v>179</v>
      </c>
      <c r="E590" s="236" t="s">
        <v>50</v>
      </c>
      <c r="F590" s="237" t="s">
        <v>739</v>
      </c>
      <c r="G590" s="234"/>
      <c r="H590" s="238">
        <v>0.75</v>
      </c>
      <c r="I590" s="239"/>
      <c r="J590" s="234"/>
      <c r="K590" s="234"/>
      <c r="L590" s="240"/>
      <c r="M590" s="241"/>
      <c r="N590" s="242"/>
      <c r="O590" s="242"/>
      <c r="P590" s="242"/>
      <c r="Q590" s="242"/>
      <c r="R590" s="242"/>
      <c r="S590" s="242"/>
      <c r="T590" s="243"/>
      <c r="AT590" s="244" t="s">
        <v>179</v>
      </c>
      <c r="AU590" s="244" t="s">
        <v>93</v>
      </c>
      <c r="AV590" s="13" t="s">
        <v>93</v>
      </c>
      <c r="AW590" s="13" t="s">
        <v>48</v>
      </c>
      <c r="AX590" s="13" t="s">
        <v>85</v>
      </c>
      <c r="AY590" s="244" t="s">
        <v>166</v>
      </c>
    </row>
    <row r="591" spans="2:65" s="1" customFormat="1" ht="22.5" customHeight="1">
      <c r="B591" s="43"/>
      <c r="C591" s="206" t="s">
        <v>740</v>
      </c>
      <c r="D591" s="206" t="s">
        <v>169</v>
      </c>
      <c r="E591" s="207" t="s">
        <v>741</v>
      </c>
      <c r="F591" s="208" t="s">
        <v>742</v>
      </c>
      <c r="G591" s="209" t="s">
        <v>243</v>
      </c>
      <c r="H591" s="210">
        <v>1.619</v>
      </c>
      <c r="I591" s="211"/>
      <c r="J591" s="212">
        <f>ROUND(I591*H591,2)</f>
        <v>0</v>
      </c>
      <c r="K591" s="208" t="s">
        <v>173</v>
      </c>
      <c r="L591" s="63"/>
      <c r="M591" s="213" t="s">
        <v>50</v>
      </c>
      <c r="N591" s="214" t="s">
        <v>56</v>
      </c>
      <c r="O591" s="44"/>
      <c r="P591" s="215">
        <f>O591*H591</f>
        <v>0</v>
      </c>
      <c r="Q591" s="215">
        <v>0</v>
      </c>
      <c r="R591" s="215">
        <f>Q591*H591</f>
        <v>0</v>
      </c>
      <c r="S591" s="215">
        <v>0</v>
      </c>
      <c r="T591" s="216">
        <f>S591*H591</f>
        <v>0</v>
      </c>
      <c r="AR591" s="25" t="s">
        <v>110</v>
      </c>
      <c r="AT591" s="25" t="s">
        <v>169</v>
      </c>
      <c r="AU591" s="25" t="s">
        <v>93</v>
      </c>
      <c r="AY591" s="25" t="s">
        <v>166</v>
      </c>
      <c r="BE591" s="217">
        <f>IF(N591="základní",J591,0)</f>
        <v>0</v>
      </c>
      <c r="BF591" s="217">
        <f>IF(N591="snížená",J591,0)</f>
        <v>0</v>
      </c>
      <c r="BG591" s="217">
        <f>IF(N591="zákl. přenesená",J591,0)</f>
        <v>0</v>
      </c>
      <c r="BH591" s="217">
        <f>IF(N591="sníž. přenesená",J591,0)</f>
        <v>0</v>
      </c>
      <c r="BI591" s="217">
        <f>IF(N591="nulová",J591,0)</f>
        <v>0</v>
      </c>
      <c r="BJ591" s="25" t="s">
        <v>25</v>
      </c>
      <c r="BK591" s="217">
        <f>ROUND(I591*H591,2)</f>
        <v>0</v>
      </c>
      <c r="BL591" s="25" t="s">
        <v>110</v>
      </c>
      <c r="BM591" s="25" t="s">
        <v>743</v>
      </c>
    </row>
    <row r="592" spans="2:65" s="1" customFormat="1" ht="27">
      <c r="B592" s="43"/>
      <c r="C592" s="65"/>
      <c r="D592" s="218" t="s">
        <v>175</v>
      </c>
      <c r="E592" s="65"/>
      <c r="F592" s="219" t="s">
        <v>744</v>
      </c>
      <c r="G592" s="65"/>
      <c r="H592" s="65"/>
      <c r="I592" s="174"/>
      <c r="J592" s="65"/>
      <c r="K592" s="65"/>
      <c r="L592" s="63"/>
      <c r="M592" s="220"/>
      <c r="N592" s="44"/>
      <c r="O592" s="44"/>
      <c r="P592" s="44"/>
      <c r="Q592" s="44"/>
      <c r="R592" s="44"/>
      <c r="S592" s="44"/>
      <c r="T592" s="80"/>
      <c r="AT592" s="25" t="s">
        <v>175</v>
      </c>
      <c r="AU592" s="25" t="s">
        <v>93</v>
      </c>
    </row>
    <row r="593" spans="2:65" s="1" customFormat="1" ht="67.5">
      <c r="B593" s="43"/>
      <c r="C593" s="65"/>
      <c r="D593" s="218" t="s">
        <v>177</v>
      </c>
      <c r="E593" s="65"/>
      <c r="F593" s="221" t="s">
        <v>745</v>
      </c>
      <c r="G593" s="65"/>
      <c r="H593" s="65"/>
      <c r="I593" s="174"/>
      <c r="J593" s="65"/>
      <c r="K593" s="65"/>
      <c r="L593" s="63"/>
      <c r="M593" s="220"/>
      <c r="N593" s="44"/>
      <c r="O593" s="44"/>
      <c r="P593" s="44"/>
      <c r="Q593" s="44"/>
      <c r="R593" s="44"/>
      <c r="S593" s="44"/>
      <c r="T593" s="80"/>
      <c r="AT593" s="25" t="s">
        <v>177</v>
      </c>
      <c r="AU593" s="25" t="s">
        <v>93</v>
      </c>
    </row>
    <row r="594" spans="2:65" s="12" customFormat="1" ht="13.5">
      <c r="B594" s="222"/>
      <c r="C594" s="223"/>
      <c r="D594" s="218" t="s">
        <v>179</v>
      </c>
      <c r="E594" s="224" t="s">
        <v>50</v>
      </c>
      <c r="F594" s="225" t="s">
        <v>721</v>
      </c>
      <c r="G594" s="223"/>
      <c r="H594" s="226" t="s">
        <v>50</v>
      </c>
      <c r="I594" s="227"/>
      <c r="J594" s="223"/>
      <c r="K594" s="223"/>
      <c r="L594" s="228"/>
      <c r="M594" s="229"/>
      <c r="N594" s="230"/>
      <c r="O594" s="230"/>
      <c r="P594" s="230"/>
      <c r="Q594" s="230"/>
      <c r="R594" s="230"/>
      <c r="S594" s="230"/>
      <c r="T594" s="231"/>
      <c r="AT594" s="232" t="s">
        <v>179</v>
      </c>
      <c r="AU594" s="232" t="s">
        <v>93</v>
      </c>
      <c r="AV594" s="12" t="s">
        <v>25</v>
      </c>
      <c r="AW594" s="12" t="s">
        <v>48</v>
      </c>
      <c r="AX594" s="12" t="s">
        <v>85</v>
      </c>
      <c r="AY594" s="232" t="s">
        <v>166</v>
      </c>
    </row>
    <row r="595" spans="2:65" s="13" customFormat="1" ht="13.5">
      <c r="B595" s="233"/>
      <c r="C595" s="234"/>
      <c r="D595" s="218" t="s">
        <v>179</v>
      </c>
      <c r="E595" s="245" t="s">
        <v>50</v>
      </c>
      <c r="F595" s="246" t="s">
        <v>735</v>
      </c>
      <c r="G595" s="234"/>
      <c r="H595" s="247">
        <v>9.9000000000000005E-2</v>
      </c>
      <c r="I595" s="239"/>
      <c r="J595" s="234"/>
      <c r="K595" s="234"/>
      <c r="L595" s="240"/>
      <c r="M595" s="241"/>
      <c r="N595" s="242"/>
      <c r="O595" s="242"/>
      <c r="P595" s="242"/>
      <c r="Q595" s="242"/>
      <c r="R595" s="242"/>
      <c r="S595" s="242"/>
      <c r="T595" s="243"/>
      <c r="AT595" s="244" t="s">
        <v>179</v>
      </c>
      <c r="AU595" s="244" t="s">
        <v>93</v>
      </c>
      <c r="AV595" s="13" t="s">
        <v>93</v>
      </c>
      <c r="AW595" s="13" t="s">
        <v>48</v>
      </c>
      <c r="AX595" s="13" t="s">
        <v>85</v>
      </c>
      <c r="AY595" s="244" t="s">
        <v>166</v>
      </c>
    </row>
    <row r="596" spans="2:65" s="12" customFormat="1" ht="13.5">
      <c r="B596" s="222"/>
      <c r="C596" s="223"/>
      <c r="D596" s="218" t="s">
        <v>179</v>
      </c>
      <c r="E596" s="224" t="s">
        <v>50</v>
      </c>
      <c r="F596" s="225" t="s">
        <v>736</v>
      </c>
      <c r="G596" s="223"/>
      <c r="H596" s="226" t="s">
        <v>50</v>
      </c>
      <c r="I596" s="227"/>
      <c r="J596" s="223"/>
      <c r="K596" s="223"/>
      <c r="L596" s="228"/>
      <c r="M596" s="229"/>
      <c r="N596" s="230"/>
      <c r="O596" s="230"/>
      <c r="P596" s="230"/>
      <c r="Q596" s="230"/>
      <c r="R596" s="230"/>
      <c r="S596" s="230"/>
      <c r="T596" s="231"/>
      <c r="AT596" s="232" t="s">
        <v>179</v>
      </c>
      <c r="AU596" s="232" t="s">
        <v>93</v>
      </c>
      <c r="AV596" s="12" t="s">
        <v>25</v>
      </c>
      <c r="AW596" s="12" t="s">
        <v>48</v>
      </c>
      <c r="AX596" s="12" t="s">
        <v>85</v>
      </c>
      <c r="AY596" s="232" t="s">
        <v>166</v>
      </c>
    </row>
    <row r="597" spans="2:65" s="13" customFormat="1" ht="13.5">
      <c r="B597" s="233"/>
      <c r="C597" s="234"/>
      <c r="D597" s="218" t="s">
        <v>179</v>
      </c>
      <c r="E597" s="245" t="s">
        <v>50</v>
      </c>
      <c r="F597" s="246" t="s">
        <v>737</v>
      </c>
      <c r="G597" s="234"/>
      <c r="H597" s="247">
        <v>0.59799999999999998</v>
      </c>
      <c r="I597" s="239"/>
      <c r="J597" s="234"/>
      <c r="K597" s="234"/>
      <c r="L597" s="240"/>
      <c r="M597" s="241"/>
      <c r="N597" s="242"/>
      <c r="O597" s="242"/>
      <c r="P597" s="242"/>
      <c r="Q597" s="242"/>
      <c r="R597" s="242"/>
      <c r="S597" s="242"/>
      <c r="T597" s="243"/>
      <c r="AT597" s="244" t="s">
        <v>179</v>
      </c>
      <c r="AU597" s="244" t="s">
        <v>93</v>
      </c>
      <c r="AV597" s="13" t="s">
        <v>93</v>
      </c>
      <c r="AW597" s="13" t="s">
        <v>48</v>
      </c>
      <c r="AX597" s="13" t="s">
        <v>85</v>
      </c>
      <c r="AY597" s="244" t="s">
        <v>166</v>
      </c>
    </row>
    <row r="598" spans="2:65" s="12" customFormat="1" ht="13.5">
      <c r="B598" s="222"/>
      <c r="C598" s="223"/>
      <c r="D598" s="218" t="s">
        <v>179</v>
      </c>
      <c r="E598" s="224" t="s">
        <v>50</v>
      </c>
      <c r="F598" s="225" t="s">
        <v>700</v>
      </c>
      <c r="G598" s="223"/>
      <c r="H598" s="226" t="s">
        <v>50</v>
      </c>
      <c r="I598" s="227"/>
      <c r="J598" s="223"/>
      <c r="K598" s="223"/>
      <c r="L598" s="228"/>
      <c r="M598" s="229"/>
      <c r="N598" s="230"/>
      <c r="O598" s="230"/>
      <c r="P598" s="230"/>
      <c r="Q598" s="230"/>
      <c r="R598" s="230"/>
      <c r="S598" s="230"/>
      <c r="T598" s="231"/>
      <c r="AT598" s="232" t="s">
        <v>179</v>
      </c>
      <c r="AU598" s="232" t="s">
        <v>93</v>
      </c>
      <c r="AV598" s="12" t="s">
        <v>25</v>
      </c>
      <c r="AW598" s="12" t="s">
        <v>48</v>
      </c>
      <c r="AX598" s="12" t="s">
        <v>85</v>
      </c>
      <c r="AY598" s="232" t="s">
        <v>166</v>
      </c>
    </row>
    <row r="599" spans="2:65" s="13" customFormat="1" ht="13.5">
      <c r="B599" s="233"/>
      <c r="C599" s="234"/>
      <c r="D599" s="218" t="s">
        <v>179</v>
      </c>
      <c r="E599" s="245" t="s">
        <v>50</v>
      </c>
      <c r="F599" s="246" t="s">
        <v>738</v>
      </c>
      <c r="G599" s="234"/>
      <c r="H599" s="247">
        <v>0.17199999999999999</v>
      </c>
      <c r="I599" s="239"/>
      <c r="J599" s="234"/>
      <c r="K599" s="234"/>
      <c r="L599" s="240"/>
      <c r="M599" s="241"/>
      <c r="N599" s="242"/>
      <c r="O599" s="242"/>
      <c r="P599" s="242"/>
      <c r="Q599" s="242"/>
      <c r="R599" s="242"/>
      <c r="S599" s="242"/>
      <c r="T599" s="243"/>
      <c r="AT599" s="244" t="s">
        <v>179</v>
      </c>
      <c r="AU599" s="244" t="s">
        <v>93</v>
      </c>
      <c r="AV599" s="13" t="s">
        <v>93</v>
      </c>
      <c r="AW599" s="13" t="s">
        <v>48</v>
      </c>
      <c r="AX599" s="13" t="s">
        <v>85</v>
      </c>
      <c r="AY599" s="244" t="s">
        <v>166</v>
      </c>
    </row>
    <row r="600" spans="2:65" s="12" customFormat="1" ht="13.5">
      <c r="B600" s="222"/>
      <c r="C600" s="223"/>
      <c r="D600" s="218" t="s">
        <v>179</v>
      </c>
      <c r="E600" s="224" t="s">
        <v>50</v>
      </c>
      <c r="F600" s="225" t="s">
        <v>728</v>
      </c>
      <c r="G600" s="223"/>
      <c r="H600" s="226" t="s">
        <v>50</v>
      </c>
      <c r="I600" s="227"/>
      <c r="J600" s="223"/>
      <c r="K600" s="223"/>
      <c r="L600" s="228"/>
      <c r="M600" s="229"/>
      <c r="N600" s="230"/>
      <c r="O600" s="230"/>
      <c r="P600" s="230"/>
      <c r="Q600" s="230"/>
      <c r="R600" s="230"/>
      <c r="S600" s="230"/>
      <c r="T600" s="231"/>
      <c r="AT600" s="232" t="s">
        <v>179</v>
      </c>
      <c r="AU600" s="232" t="s">
        <v>93</v>
      </c>
      <c r="AV600" s="12" t="s">
        <v>25</v>
      </c>
      <c r="AW600" s="12" t="s">
        <v>48</v>
      </c>
      <c r="AX600" s="12" t="s">
        <v>85</v>
      </c>
      <c r="AY600" s="232" t="s">
        <v>166</v>
      </c>
    </row>
    <row r="601" spans="2:65" s="13" customFormat="1" ht="13.5">
      <c r="B601" s="233"/>
      <c r="C601" s="234"/>
      <c r="D601" s="235" t="s">
        <v>179</v>
      </c>
      <c r="E601" s="236" t="s">
        <v>50</v>
      </c>
      <c r="F601" s="237" t="s">
        <v>739</v>
      </c>
      <c r="G601" s="234"/>
      <c r="H601" s="238">
        <v>0.75</v>
      </c>
      <c r="I601" s="239"/>
      <c r="J601" s="234"/>
      <c r="K601" s="234"/>
      <c r="L601" s="240"/>
      <c r="M601" s="241"/>
      <c r="N601" s="242"/>
      <c r="O601" s="242"/>
      <c r="P601" s="242"/>
      <c r="Q601" s="242"/>
      <c r="R601" s="242"/>
      <c r="S601" s="242"/>
      <c r="T601" s="243"/>
      <c r="AT601" s="244" t="s">
        <v>179</v>
      </c>
      <c r="AU601" s="244" t="s">
        <v>93</v>
      </c>
      <c r="AV601" s="13" t="s">
        <v>93</v>
      </c>
      <c r="AW601" s="13" t="s">
        <v>48</v>
      </c>
      <c r="AX601" s="13" t="s">
        <v>85</v>
      </c>
      <c r="AY601" s="244" t="s">
        <v>166</v>
      </c>
    </row>
    <row r="602" spans="2:65" s="1" customFormat="1" ht="22.5" customHeight="1">
      <c r="B602" s="43"/>
      <c r="C602" s="206" t="s">
        <v>518</v>
      </c>
      <c r="D602" s="206" t="s">
        <v>169</v>
      </c>
      <c r="E602" s="207" t="s">
        <v>746</v>
      </c>
      <c r="F602" s="208" t="s">
        <v>747</v>
      </c>
      <c r="G602" s="209" t="s">
        <v>243</v>
      </c>
      <c r="H602" s="210">
        <v>13.199</v>
      </c>
      <c r="I602" s="211"/>
      <c r="J602" s="212">
        <f>ROUND(I602*H602,2)</f>
        <v>0</v>
      </c>
      <c r="K602" s="208" t="s">
        <v>173</v>
      </c>
      <c r="L602" s="63"/>
      <c r="M602" s="213" t="s">
        <v>50</v>
      </c>
      <c r="N602" s="214" t="s">
        <v>56</v>
      </c>
      <c r="O602" s="44"/>
      <c r="P602" s="215">
        <f>O602*H602</f>
        <v>0</v>
      </c>
      <c r="Q602" s="215">
        <v>0</v>
      </c>
      <c r="R602" s="215">
        <f>Q602*H602</f>
        <v>0</v>
      </c>
      <c r="S602" s="215">
        <v>0</v>
      </c>
      <c r="T602" s="216">
        <f>S602*H602</f>
        <v>0</v>
      </c>
      <c r="AR602" s="25" t="s">
        <v>110</v>
      </c>
      <c r="AT602" s="25" t="s">
        <v>169</v>
      </c>
      <c r="AU602" s="25" t="s">
        <v>93</v>
      </c>
      <c r="AY602" s="25" t="s">
        <v>166</v>
      </c>
      <c r="BE602" s="217">
        <f>IF(N602="základní",J602,0)</f>
        <v>0</v>
      </c>
      <c r="BF602" s="217">
        <f>IF(N602="snížená",J602,0)</f>
        <v>0</v>
      </c>
      <c r="BG602" s="217">
        <f>IF(N602="zákl. přenesená",J602,0)</f>
        <v>0</v>
      </c>
      <c r="BH602" s="217">
        <f>IF(N602="sníž. přenesená",J602,0)</f>
        <v>0</v>
      </c>
      <c r="BI602" s="217">
        <f>IF(N602="nulová",J602,0)</f>
        <v>0</v>
      </c>
      <c r="BJ602" s="25" t="s">
        <v>25</v>
      </c>
      <c r="BK602" s="217">
        <f>ROUND(I602*H602,2)</f>
        <v>0</v>
      </c>
      <c r="BL602" s="25" t="s">
        <v>110</v>
      </c>
      <c r="BM602" s="25" t="s">
        <v>748</v>
      </c>
    </row>
    <row r="603" spans="2:65" s="1" customFormat="1" ht="27">
      <c r="B603" s="43"/>
      <c r="C603" s="65"/>
      <c r="D603" s="218" t="s">
        <v>175</v>
      </c>
      <c r="E603" s="65"/>
      <c r="F603" s="219" t="s">
        <v>749</v>
      </c>
      <c r="G603" s="65"/>
      <c r="H603" s="65"/>
      <c r="I603" s="174"/>
      <c r="J603" s="65"/>
      <c r="K603" s="65"/>
      <c r="L603" s="63"/>
      <c r="M603" s="220"/>
      <c r="N603" s="44"/>
      <c r="O603" s="44"/>
      <c r="P603" s="44"/>
      <c r="Q603" s="44"/>
      <c r="R603" s="44"/>
      <c r="S603" s="44"/>
      <c r="T603" s="80"/>
      <c r="AT603" s="25" t="s">
        <v>175</v>
      </c>
      <c r="AU603" s="25" t="s">
        <v>93</v>
      </c>
    </row>
    <row r="604" spans="2:65" s="1" customFormat="1" ht="67.5">
      <c r="B604" s="43"/>
      <c r="C604" s="65"/>
      <c r="D604" s="218" t="s">
        <v>177</v>
      </c>
      <c r="E604" s="65"/>
      <c r="F604" s="221" t="s">
        <v>745</v>
      </c>
      <c r="G604" s="65"/>
      <c r="H604" s="65"/>
      <c r="I604" s="174"/>
      <c r="J604" s="65"/>
      <c r="K604" s="65"/>
      <c r="L604" s="63"/>
      <c r="M604" s="220"/>
      <c r="N604" s="44"/>
      <c r="O604" s="44"/>
      <c r="P604" s="44"/>
      <c r="Q604" s="44"/>
      <c r="R604" s="44"/>
      <c r="S604" s="44"/>
      <c r="T604" s="80"/>
      <c r="AT604" s="25" t="s">
        <v>177</v>
      </c>
      <c r="AU604" s="25" t="s">
        <v>93</v>
      </c>
    </row>
    <row r="605" spans="2:65" s="12" customFormat="1" ht="13.5">
      <c r="B605" s="222"/>
      <c r="C605" s="223"/>
      <c r="D605" s="218" t="s">
        <v>179</v>
      </c>
      <c r="E605" s="224" t="s">
        <v>50</v>
      </c>
      <c r="F605" s="225" t="s">
        <v>750</v>
      </c>
      <c r="G605" s="223"/>
      <c r="H605" s="226" t="s">
        <v>50</v>
      </c>
      <c r="I605" s="227"/>
      <c r="J605" s="223"/>
      <c r="K605" s="223"/>
      <c r="L605" s="228"/>
      <c r="M605" s="229"/>
      <c r="N605" s="230"/>
      <c r="O605" s="230"/>
      <c r="P605" s="230"/>
      <c r="Q605" s="230"/>
      <c r="R605" s="230"/>
      <c r="S605" s="230"/>
      <c r="T605" s="231"/>
      <c r="AT605" s="232" t="s">
        <v>179</v>
      </c>
      <c r="AU605" s="232" t="s">
        <v>93</v>
      </c>
      <c r="AV605" s="12" t="s">
        <v>25</v>
      </c>
      <c r="AW605" s="12" t="s">
        <v>48</v>
      </c>
      <c r="AX605" s="12" t="s">
        <v>85</v>
      </c>
      <c r="AY605" s="232" t="s">
        <v>166</v>
      </c>
    </row>
    <row r="606" spans="2:65" s="12" customFormat="1" ht="13.5">
      <c r="B606" s="222"/>
      <c r="C606" s="223"/>
      <c r="D606" s="218" t="s">
        <v>179</v>
      </c>
      <c r="E606" s="224" t="s">
        <v>50</v>
      </c>
      <c r="F606" s="225" t="s">
        <v>721</v>
      </c>
      <c r="G606" s="223"/>
      <c r="H606" s="226" t="s">
        <v>50</v>
      </c>
      <c r="I606" s="227"/>
      <c r="J606" s="223"/>
      <c r="K606" s="223"/>
      <c r="L606" s="228"/>
      <c r="M606" s="229"/>
      <c r="N606" s="230"/>
      <c r="O606" s="230"/>
      <c r="P606" s="230"/>
      <c r="Q606" s="230"/>
      <c r="R606" s="230"/>
      <c r="S606" s="230"/>
      <c r="T606" s="231"/>
      <c r="AT606" s="232" t="s">
        <v>179</v>
      </c>
      <c r="AU606" s="232" t="s">
        <v>93</v>
      </c>
      <c r="AV606" s="12" t="s">
        <v>25</v>
      </c>
      <c r="AW606" s="12" t="s">
        <v>48</v>
      </c>
      <c r="AX606" s="12" t="s">
        <v>85</v>
      </c>
      <c r="AY606" s="232" t="s">
        <v>166</v>
      </c>
    </row>
    <row r="607" spans="2:65" s="13" customFormat="1" ht="13.5">
      <c r="B607" s="233"/>
      <c r="C607" s="234"/>
      <c r="D607" s="218" t="s">
        <v>179</v>
      </c>
      <c r="E607" s="245" t="s">
        <v>50</v>
      </c>
      <c r="F607" s="246" t="s">
        <v>751</v>
      </c>
      <c r="G607" s="234"/>
      <c r="H607" s="247">
        <v>1.089</v>
      </c>
      <c r="I607" s="239"/>
      <c r="J607" s="234"/>
      <c r="K607" s="234"/>
      <c r="L607" s="240"/>
      <c r="M607" s="241"/>
      <c r="N607" s="242"/>
      <c r="O607" s="242"/>
      <c r="P607" s="242"/>
      <c r="Q607" s="242"/>
      <c r="R607" s="242"/>
      <c r="S607" s="242"/>
      <c r="T607" s="243"/>
      <c r="AT607" s="244" t="s">
        <v>179</v>
      </c>
      <c r="AU607" s="244" t="s">
        <v>93</v>
      </c>
      <c r="AV607" s="13" t="s">
        <v>93</v>
      </c>
      <c r="AW607" s="13" t="s">
        <v>48</v>
      </c>
      <c r="AX607" s="13" t="s">
        <v>85</v>
      </c>
      <c r="AY607" s="244" t="s">
        <v>166</v>
      </c>
    </row>
    <row r="608" spans="2:65" s="12" customFormat="1" ht="13.5">
      <c r="B608" s="222"/>
      <c r="C608" s="223"/>
      <c r="D608" s="218" t="s">
        <v>179</v>
      </c>
      <c r="E608" s="224" t="s">
        <v>50</v>
      </c>
      <c r="F608" s="225" t="s">
        <v>736</v>
      </c>
      <c r="G608" s="223"/>
      <c r="H608" s="226" t="s">
        <v>50</v>
      </c>
      <c r="I608" s="227"/>
      <c r="J608" s="223"/>
      <c r="K608" s="223"/>
      <c r="L608" s="228"/>
      <c r="M608" s="229"/>
      <c r="N608" s="230"/>
      <c r="O608" s="230"/>
      <c r="P608" s="230"/>
      <c r="Q608" s="230"/>
      <c r="R608" s="230"/>
      <c r="S608" s="230"/>
      <c r="T608" s="231"/>
      <c r="AT608" s="232" t="s">
        <v>179</v>
      </c>
      <c r="AU608" s="232" t="s">
        <v>93</v>
      </c>
      <c r="AV608" s="12" t="s">
        <v>25</v>
      </c>
      <c r="AW608" s="12" t="s">
        <v>48</v>
      </c>
      <c r="AX608" s="12" t="s">
        <v>85</v>
      </c>
      <c r="AY608" s="232" t="s">
        <v>166</v>
      </c>
    </row>
    <row r="609" spans="2:65" s="13" customFormat="1" ht="13.5">
      <c r="B609" s="233"/>
      <c r="C609" s="234"/>
      <c r="D609" s="218" t="s">
        <v>179</v>
      </c>
      <c r="E609" s="245" t="s">
        <v>50</v>
      </c>
      <c r="F609" s="246" t="s">
        <v>752</v>
      </c>
      <c r="G609" s="234"/>
      <c r="H609" s="247">
        <v>6.5780000000000003</v>
      </c>
      <c r="I609" s="239"/>
      <c r="J609" s="234"/>
      <c r="K609" s="234"/>
      <c r="L609" s="240"/>
      <c r="M609" s="241"/>
      <c r="N609" s="242"/>
      <c r="O609" s="242"/>
      <c r="P609" s="242"/>
      <c r="Q609" s="242"/>
      <c r="R609" s="242"/>
      <c r="S609" s="242"/>
      <c r="T609" s="243"/>
      <c r="AT609" s="244" t="s">
        <v>179</v>
      </c>
      <c r="AU609" s="244" t="s">
        <v>93</v>
      </c>
      <c r="AV609" s="13" t="s">
        <v>93</v>
      </c>
      <c r="AW609" s="13" t="s">
        <v>48</v>
      </c>
      <c r="AX609" s="13" t="s">
        <v>85</v>
      </c>
      <c r="AY609" s="244" t="s">
        <v>166</v>
      </c>
    </row>
    <row r="610" spans="2:65" s="12" customFormat="1" ht="13.5">
      <c r="B610" s="222"/>
      <c r="C610" s="223"/>
      <c r="D610" s="218" t="s">
        <v>179</v>
      </c>
      <c r="E610" s="224" t="s">
        <v>50</v>
      </c>
      <c r="F610" s="225" t="s">
        <v>753</v>
      </c>
      <c r="G610" s="223"/>
      <c r="H610" s="226" t="s">
        <v>50</v>
      </c>
      <c r="I610" s="227"/>
      <c r="J610" s="223"/>
      <c r="K610" s="223"/>
      <c r="L610" s="228"/>
      <c r="M610" s="229"/>
      <c r="N610" s="230"/>
      <c r="O610" s="230"/>
      <c r="P610" s="230"/>
      <c r="Q610" s="230"/>
      <c r="R610" s="230"/>
      <c r="S610" s="230"/>
      <c r="T610" s="231"/>
      <c r="AT610" s="232" t="s">
        <v>179</v>
      </c>
      <c r="AU610" s="232" t="s">
        <v>93</v>
      </c>
      <c r="AV610" s="12" t="s">
        <v>25</v>
      </c>
      <c r="AW610" s="12" t="s">
        <v>48</v>
      </c>
      <c r="AX610" s="12" t="s">
        <v>85</v>
      </c>
      <c r="AY610" s="232" t="s">
        <v>166</v>
      </c>
    </row>
    <row r="611" spans="2:65" s="12" customFormat="1" ht="13.5">
      <c r="B611" s="222"/>
      <c r="C611" s="223"/>
      <c r="D611" s="218" t="s">
        <v>179</v>
      </c>
      <c r="E611" s="224" t="s">
        <v>50</v>
      </c>
      <c r="F611" s="225" t="s">
        <v>700</v>
      </c>
      <c r="G611" s="223"/>
      <c r="H611" s="226" t="s">
        <v>50</v>
      </c>
      <c r="I611" s="227"/>
      <c r="J611" s="223"/>
      <c r="K611" s="223"/>
      <c r="L611" s="228"/>
      <c r="M611" s="229"/>
      <c r="N611" s="230"/>
      <c r="O611" s="230"/>
      <c r="P611" s="230"/>
      <c r="Q611" s="230"/>
      <c r="R611" s="230"/>
      <c r="S611" s="230"/>
      <c r="T611" s="231"/>
      <c r="AT611" s="232" t="s">
        <v>179</v>
      </c>
      <c r="AU611" s="232" t="s">
        <v>93</v>
      </c>
      <c r="AV611" s="12" t="s">
        <v>25</v>
      </c>
      <c r="AW611" s="12" t="s">
        <v>48</v>
      </c>
      <c r="AX611" s="12" t="s">
        <v>85</v>
      </c>
      <c r="AY611" s="232" t="s">
        <v>166</v>
      </c>
    </row>
    <row r="612" spans="2:65" s="13" customFormat="1" ht="13.5">
      <c r="B612" s="233"/>
      <c r="C612" s="234"/>
      <c r="D612" s="218" t="s">
        <v>179</v>
      </c>
      <c r="E612" s="245" t="s">
        <v>50</v>
      </c>
      <c r="F612" s="246" t="s">
        <v>754</v>
      </c>
      <c r="G612" s="234"/>
      <c r="H612" s="247">
        <v>1.032</v>
      </c>
      <c r="I612" s="239"/>
      <c r="J612" s="234"/>
      <c r="K612" s="234"/>
      <c r="L612" s="240"/>
      <c r="M612" s="241"/>
      <c r="N612" s="242"/>
      <c r="O612" s="242"/>
      <c r="P612" s="242"/>
      <c r="Q612" s="242"/>
      <c r="R612" s="242"/>
      <c r="S612" s="242"/>
      <c r="T612" s="243"/>
      <c r="AT612" s="244" t="s">
        <v>179</v>
      </c>
      <c r="AU612" s="244" t="s">
        <v>93</v>
      </c>
      <c r="AV612" s="13" t="s">
        <v>93</v>
      </c>
      <c r="AW612" s="13" t="s">
        <v>48</v>
      </c>
      <c r="AX612" s="13" t="s">
        <v>85</v>
      </c>
      <c r="AY612" s="244" t="s">
        <v>166</v>
      </c>
    </row>
    <row r="613" spans="2:65" s="12" customFormat="1" ht="13.5">
      <c r="B613" s="222"/>
      <c r="C613" s="223"/>
      <c r="D613" s="218" t="s">
        <v>179</v>
      </c>
      <c r="E613" s="224" t="s">
        <v>50</v>
      </c>
      <c r="F613" s="225" t="s">
        <v>728</v>
      </c>
      <c r="G613" s="223"/>
      <c r="H613" s="226" t="s">
        <v>50</v>
      </c>
      <c r="I613" s="227"/>
      <c r="J613" s="223"/>
      <c r="K613" s="223"/>
      <c r="L613" s="228"/>
      <c r="M613" s="229"/>
      <c r="N613" s="230"/>
      <c r="O613" s="230"/>
      <c r="P613" s="230"/>
      <c r="Q613" s="230"/>
      <c r="R613" s="230"/>
      <c r="S613" s="230"/>
      <c r="T613" s="231"/>
      <c r="AT613" s="232" t="s">
        <v>179</v>
      </c>
      <c r="AU613" s="232" t="s">
        <v>93</v>
      </c>
      <c r="AV613" s="12" t="s">
        <v>25</v>
      </c>
      <c r="AW613" s="12" t="s">
        <v>48</v>
      </c>
      <c r="AX613" s="12" t="s">
        <v>85</v>
      </c>
      <c r="AY613" s="232" t="s">
        <v>166</v>
      </c>
    </row>
    <row r="614" spans="2:65" s="13" customFormat="1" ht="13.5">
      <c r="B614" s="233"/>
      <c r="C614" s="234"/>
      <c r="D614" s="235" t="s">
        <v>179</v>
      </c>
      <c r="E614" s="236" t="s">
        <v>50</v>
      </c>
      <c r="F614" s="237" t="s">
        <v>755</v>
      </c>
      <c r="G614" s="234"/>
      <c r="H614" s="238">
        <v>4.5</v>
      </c>
      <c r="I614" s="239"/>
      <c r="J614" s="234"/>
      <c r="K614" s="234"/>
      <c r="L614" s="240"/>
      <c r="M614" s="241"/>
      <c r="N614" s="242"/>
      <c r="O614" s="242"/>
      <c r="P614" s="242"/>
      <c r="Q614" s="242"/>
      <c r="R614" s="242"/>
      <c r="S614" s="242"/>
      <c r="T614" s="243"/>
      <c r="AT614" s="244" t="s">
        <v>179</v>
      </c>
      <c r="AU614" s="244" t="s">
        <v>93</v>
      </c>
      <c r="AV614" s="13" t="s">
        <v>93</v>
      </c>
      <c r="AW614" s="13" t="s">
        <v>48</v>
      </c>
      <c r="AX614" s="13" t="s">
        <v>85</v>
      </c>
      <c r="AY614" s="244" t="s">
        <v>166</v>
      </c>
    </row>
    <row r="615" spans="2:65" s="1" customFormat="1" ht="22.5" customHeight="1">
      <c r="B615" s="43"/>
      <c r="C615" s="206" t="s">
        <v>756</v>
      </c>
      <c r="D615" s="206" t="s">
        <v>169</v>
      </c>
      <c r="E615" s="207" t="s">
        <v>757</v>
      </c>
      <c r="F615" s="208" t="s">
        <v>758</v>
      </c>
      <c r="G615" s="209" t="s">
        <v>284</v>
      </c>
      <c r="H615" s="210">
        <v>1005</v>
      </c>
      <c r="I615" s="211"/>
      <c r="J615" s="212">
        <f>ROUND(I615*H615,2)</f>
        <v>0</v>
      </c>
      <c r="K615" s="208" t="s">
        <v>173</v>
      </c>
      <c r="L615" s="63"/>
      <c r="M615" s="213" t="s">
        <v>50</v>
      </c>
      <c r="N615" s="214" t="s">
        <v>56</v>
      </c>
      <c r="O615" s="44"/>
      <c r="P615" s="215">
        <f>O615*H615</f>
        <v>0</v>
      </c>
      <c r="Q615" s="215">
        <v>9.0000000000000006E-5</v>
      </c>
      <c r="R615" s="215">
        <f>Q615*H615</f>
        <v>9.0450000000000003E-2</v>
      </c>
      <c r="S615" s="215">
        <v>0.25600000000000001</v>
      </c>
      <c r="T615" s="216">
        <f>S615*H615</f>
        <v>257.28000000000003</v>
      </c>
      <c r="AR615" s="25" t="s">
        <v>110</v>
      </c>
      <c r="AT615" s="25" t="s">
        <v>169</v>
      </c>
      <c r="AU615" s="25" t="s">
        <v>93</v>
      </c>
      <c r="AY615" s="25" t="s">
        <v>166</v>
      </c>
      <c r="BE615" s="217">
        <f>IF(N615="základní",J615,0)</f>
        <v>0</v>
      </c>
      <c r="BF615" s="217">
        <f>IF(N615="snížená",J615,0)</f>
        <v>0</v>
      </c>
      <c r="BG615" s="217">
        <f>IF(N615="zákl. přenesená",J615,0)</f>
        <v>0</v>
      </c>
      <c r="BH615" s="217">
        <f>IF(N615="sníž. přenesená",J615,0)</f>
        <v>0</v>
      </c>
      <c r="BI615" s="217">
        <f>IF(N615="nulová",J615,0)</f>
        <v>0</v>
      </c>
      <c r="BJ615" s="25" t="s">
        <v>25</v>
      </c>
      <c r="BK615" s="217">
        <f>ROUND(I615*H615,2)</f>
        <v>0</v>
      </c>
      <c r="BL615" s="25" t="s">
        <v>110</v>
      </c>
      <c r="BM615" s="25" t="s">
        <v>759</v>
      </c>
    </row>
    <row r="616" spans="2:65" s="1" customFormat="1" ht="27">
      <c r="B616" s="43"/>
      <c r="C616" s="65"/>
      <c r="D616" s="218" t="s">
        <v>175</v>
      </c>
      <c r="E616" s="65"/>
      <c r="F616" s="219" t="s">
        <v>760</v>
      </c>
      <c r="G616" s="65"/>
      <c r="H616" s="65"/>
      <c r="I616" s="174"/>
      <c r="J616" s="65"/>
      <c r="K616" s="65"/>
      <c r="L616" s="63"/>
      <c r="M616" s="220"/>
      <c r="N616" s="44"/>
      <c r="O616" s="44"/>
      <c r="P616" s="44"/>
      <c r="Q616" s="44"/>
      <c r="R616" s="44"/>
      <c r="S616" s="44"/>
      <c r="T616" s="80"/>
      <c r="AT616" s="25" t="s">
        <v>175</v>
      </c>
      <c r="AU616" s="25" t="s">
        <v>93</v>
      </c>
    </row>
    <row r="617" spans="2:65" s="1" customFormat="1" ht="216">
      <c r="B617" s="43"/>
      <c r="C617" s="65"/>
      <c r="D617" s="218" t="s">
        <v>177</v>
      </c>
      <c r="E617" s="65"/>
      <c r="F617" s="221" t="s">
        <v>761</v>
      </c>
      <c r="G617" s="65"/>
      <c r="H617" s="65"/>
      <c r="I617" s="174"/>
      <c r="J617" s="65"/>
      <c r="K617" s="65"/>
      <c r="L617" s="63"/>
      <c r="M617" s="220"/>
      <c r="N617" s="44"/>
      <c r="O617" s="44"/>
      <c r="P617" s="44"/>
      <c r="Q617" s="44"/>
      <c r="R617" s="44"/>
      <c r="S617" s="44"/>
      <c r="T617" s="80"/>
      <c r="AT617" s="25" t="s">
        <v>177</v>
      </c>
      <c r="AU617" s="25" t="s">
        <v>93</v>
      </c>
    </row>
    <row r="618" spans="2:65" s="12" customFormat="1" ht="13.5">
      <c r="B618" s="222"/>
      <c r="C618" s="223"/>
      <c r="D618" s="218" t="s">
        <v>179</v>
      </c>
      <c r="E618" s="224" t="s">
        <v>50</v>
      </c>
      <c r="F618" s="225" t="s">
        <v>762</v>
      </c>
      <c r="G618" s="223"/>
      <c r="H618" s="226" t="s">
        <v>50</v>
      </c>
      <c r="I618" s="227"/>
      <c r="J618" s="223"/>
      <c r="K618" s="223"/>
      <c r="L618" s="228"/>
      <c r="M618" s="229"/>
      <c r="N618" s="230"/>
      <c r="O618" s="230"/>
      <c r="P618" s="230"/>
      <c r="Q618" s="230"/>
      <c r="R618" s="230"/>
      <c r="S618" s="230"/>
      <c r="T618" s="231"/>
      <c r="AT618" s="232" t="s">
        <v>179</v>
      </c>
      <c r="AU618" s="232" t="s">
        <v>93</v>
      </c>
      <c r="AV618" s="12" t="s">
        <v>25</v>
      </c>
      <c r="AW618" s="12" t="s">
        <v>48</v>
      </c>
      <c r="AX618" s="12" t="s">
        <v>85</v>
      </c>
      <c r="AY618" s="232" t="s">
        <v>166</v>
      </c>
    </row>
    <row r="619" spans="2:65" s="13" customFormat="1" ht="13.5">
      <c r="B619" s="233"/>
      <c r="C619" s="234"/>
      <c r="D619" s="235" t="s">
        <v>179</v>
      </c>
      <c r="E619" s="236" t="s">
        <v>50</v>
      </c>
      <c r="F619" s="237" t="s">
        <v>763</v>
      </c>
      <c r="G619" s="234"/>
      <c r="H619" s="238">
        <v>1005</v>
      </c>
      <c r="I619" s="239"/>
      <c r="J619" s="234"/>
      <c r="K619" s="234"/>
      <c r="L619" s="240"/>
      <c r="M619" s="241"/>
      <c r="N619" s="242"/>
      <c r="O619" s="242"/>
      <c r="P619" s="242"/>
      <c r="Q619" s="242"/>
      <c r="R619" s="242"/>
      <c r="S619" s="242"/>
      <c r="T619" s="243"/>
      <c r="AT619" s="244" t="s">
        <v>179</v>
      </c>
      <c r="AU619" s="244" t="s">
        <v>93</v>
      </c>
      <c r="AV619" s="13" t="s">
        <v>93</v>
      </c>
      <c r="AW619" s="13" t="s">
        <v>48</v>
      </c>
      <c r="AX619" s="13" t="s">
        <v>85</v>
      </c>
      <c r="AY619" s="244" t="s">
        <v>166</v>
      </c>
    </row>
    <row r="620" spans="2:65" s="1" customFormat="1" ht="22.5" customHeight="1">
      <c r="B620" s="43"/>
      <c r="C620" s="206" t="s">
        <v>764</v>
      </c>
      <c r="D620" s="206" t="s">
        <v>169</v>
      </c>
      <c r="E620" s="207" t="s">
        <v>765</v>
      </c>
      <c r="F620" s="208" t="s">
        <v>766</v>
      </c>
      <c r="G620" s="209" t="s">
        <v>284</v>
      </c>
      <c r="H620" s="210">
        <v>1005</v>
      </c>
      <c r="I620" s="211"/>
      <c r="J620" s="212">
        <f>ROUND(I620*H620,2)</f>
        <v>0</v>
      </c>
      <c r="K620" s="208" t="s">
        <v>173</v>
      </c>
      <c r="L620" s="63"/>
      <c r="M620" s="213" t="s">
        <v>50</v>
      </c>
      <c r="N620" s="214" t="s">
        <v>56</v>
      </c>
      <c r="O620" s="44"/>
      <c r="P620" s="215">
        <f>O620*H620</f>
        <v>0</v>
      </c>
      <c r="Q620" s="215">
        <v>5.0000000000000002E-5</v>
      </c>
      <c r="R620" s="215">
        <f>Q620*H620</f>
        <v>5.0250000000000003E-2</v>
      </c>
      <c r="S620" s="215">
        <v>0.128</v>
      </c>
      <c r="T620" s="216">
        <f>S620*H620</f>
        <v>128.64000000000001</v>
      </c>
      <c r="AR620" s="25" t="s">
        <v>110</v>
      </c>
      <c r="AT620" s="25" t="s">
        <v>169</v>
      </c>
      <c r="AU620" s="25" t="s">
        <v>93</v>
      </c>
      <c r="AY620" s="25" t="s">
        <v>166</v>
      </c>
      <c r="BE620" s="217">
        <f>IF(N620="základní",J620,0)</f>
        <v>0</v>
      </c>
      <c r="BF620" s="217">
        <f>IF(N620="snížená",J620,0)</f>
        <v>0</v>
      </c>
      <c r="BG620" s="217">
        <f>IF(N620="zákl. přenesená",J620,0)</f>
        <v>0</v>
      </c>
      <c r="BH620" s="217">
        <f>IF(N620="sníž. přenesená",J620,0)</f>
        <v>0</v>
      </c>
      <c r="BI620" s="217">
        <f>IF(N620="nulová",J620,0)</f>
        <v>0</v>
      </c>
      <c r="BJ620" s="25" t="s">
        <v>25</v>
      </c>
      <c r="BK620" s="217">
        <f>ROUND(I620*H620,2)</f>
        <v>0</v>
      </c>
      <c r="BL620" s="25" t="s">
        <v>110</v>
      </c>
      <c r="BM620" s="25" t="s">
        <v>767</v>
      </c>
    </row>
    <row r="621" spans="2:65" s="1" customFormat="1" ht="27">
      <c r="B621" s="43"/>
      <c r="C621" s="65"/>
      <c r="D621" s="218" t="s">
        <v>175</v>
      </c>
      <c r="E621" s="65"/>
      <c r="F621" s="219" t="s">
        <v>768</v>
      </c>
      <c r="G621" s="65"/>
      <c r="H621" s="65"/>
      <c r="I621" s="174"/>
      <c r="J621" s="65"/>
      <c r="K621" s="65"/>
      <c r="L621" s="63"/>
      <c r="M621" s="220"/>
      <c r="N621" s="44"/>
      <c r="O621" s="44"/>
      <c r="P621" s="44"/>
      <c r="Q621" s="44"/>
      <c r="R621" s="44"/>
      <c r="S621" s="44"/>
      <c r="T621" s="80"/>
      <c r="AT621" s="25" t="s">
        <v>175</v>
      </c>
      <c r="AU621" s="25" t="s">
        <v>93</v>
      </c>
    </row>
    <row r="622" spans="2:65" s="1" customFormat="1" ht="216">
      <c r="B622" s="43"/>
      <c r="C622" s="65"/>
      <c r="D622" s="218" t="s">
        <v>177</v>
      </c>
      <c r="E622" s="65"/>
      <c r="F622" s="221" t="s">
        <v>761</v>
      </c>
      <c r="G622" s="65"/>
      <c r="H622" s="65"/>
      <c r="I622" s="174"/>
      <c r="J622" s="65"/>
      <c r="K622" s="65"/>
      <c r="L622" s="63"/>
      <c r="M622" s="220"/>
      <c r="N622" s="44"/>
      <c r="O622" s="44"/>
      <c r="P622" s="44"/>
      <c r="Q622" s="44"/>
      <c r="R622" s="44"/>
      <c r="S622" s="44"/>
      <c r="T622" s="80"/>
      <c r="AT622" s="25" t="s">
        <v>177</v>
      </c>
      <c r="AU622" s="25" t="s">
        <v>93</v>
      </c>
    </row>
    <row r="623" spans="2:65" s="12" customFormat="1" ht="13.5">
      <c r="B623" s="222"/>
      <c r="C623" s="223"/>
      <c r="D623" s="218" t="s">
        <v>179</v>
      </c>
      <c r="E623" s="224" t="s">
        <v>50</v>
      </c>
      <c r="F623" s="225" t="s">
        <v>762</v>
      </c>
      <c r="G623" s="223"/>
      <c r="H623" s="226" t="s">
        <v>50</v>
      </c>
      <c r="I623" s="227"/>
      <c r="J623" s="223"/>
      <c r="K623" s="223"/>
      <c r="L623" s="228"/>
      <c r="M623" s="229"/>
      <c r="N623" s="230"/>
      <c r="O623" s="230"/>
      <c r="P623" s="230"/>
      <c r="Q623" s="230"/>
      <c r="R623" s="230"/>
      <c r="S623" s="230"/>
      <c r="T623" s="231"/>
      <c r="AT623" s="232" t="s">
        <v>179</v>
      </c>
      <c r="AU623" s="232" t="s">
        <v>93</v>
      </c>
      <c r="AV623" s="12" t="s">
        <v>25</v>
      </c>
      <c r="AW623" s="12" t="s">
        <v>48</v>
      </c>
      <c r="AX623" s="12" t="s">
        <v>85</v>
      </c>
      <c r="AY623" s="232" t="s">
        <v>166</v>
      </c>
    </row>
    <row r="624" spans="2:65" s="13" customFormat="1" ht="13.5">
      <c r="B624" s="233"/>
      <c r="C624" s="234"/>
      <c r="D624" s="235" t="s">
        <v>179</v>
      </c>
      <c r="E624" s="236" t="s">
        <v>50</v>
      </c>
      <c r="F624" s="237" t="s">
        <v>763</v>
      </c>
      <c r="G624" s="234"/>
      <c r="H624" s="238">
        <v>1005</v>
      </c>
      <c r="I624" s="239"/>
      <c r="J624" s="234"/>
      <c r="K624" s="234"/>
      <c r="L624" s="240"/>
      <c r="M624" s="241"/>
      <c r="N624" s="242"/>
      <c r="O624" s="242"/>
      <c r="P624" s="242"/>
      <c r="Q624" s="242"/>
      <c r="R624" s="242"/>
      <c r="S624" s="242"/>
      <c r="T624" s="243"/>
      <c r="AT624" s="244" t="s">
        <v>179</v>
      </c>
      <c r="AU624" s="244" t="s">
        <v>93</v>
      </c>
      <c r="AV624" s="13" t="s">
        <v>93</v>
      </c>
      <c r="AW624" s="13" t="s">
        <v>48</v>
      </c>
      <c r="AX624" s="13" t="s">
        <v>85</v>
      </c>
      <c r="AY624" s="244" t="s">
        <v>166</v>
      </c>
    </row>
    <row r="625" spans="2:65" s="1" customFormat="1" ht="22.5" customHeight="1">
      <c r="B625" s="43"/>
      <c r="C625" s="206" t="s">
        <v>769</v>
      </c>
      <c r="D625" s="206" t="s">
        <v>169</v>
      </c>
      <c r="E625" s="207" t="s">
        <v>770</v>
      </c>
      <c r="F625" s="208" t="s">
        <v>771</v>
      </c>
      <c r="G625" s="209" t="s">
        <v>243</v>
      </c>
      <c r="H625" s="210">
        <v>192.96</v>
      </c>
      <c r="I625" s="211"/>
      <c r="J625" s="212">
        <f>ROUND(I625*H625,2)</f>
        <v>0</v>
      </c>
      <c r="K625" s="208" t="s">
        <v>173</v>
      </c>
      <c r="L625" s="63"/>
      <c r="M625" s="213" t="s">
        <v>50</v>
      </c>
      <c r="N625" s="214" t="s">
        <v>56</v>
      </c>
      <c r="O625" s="44"/>
      <c r="P625" s="215">
        <f>O625*H625</f>
        <v>0</v>
      </c>
      <c r="Q625" s="215">
        <v>0</v>
      </c>
      <c r="R625" s="215">
        <f>Q625*H625</f>
        <v>0</v>
      </c>
      <c r="S625" s="215">
        <v>0</v>
      </c>
      <c r="T625" s="216">
        <f>S625*H625</f>
        <v>0</v>
      </c>
      <c r="AR625" s="25" t="s">
        <v>110</v>
      </c>
      <c r="AT625" s="25" t="s">
        <v>169</v>
      </c>
      <c r="AU625" s="25" t="s">
        <v>93</v>
      </c>
      <c r="AY625" s="25" t="s">
        <v>166</v>
      </c>
      <c r="BE625" s="217">
        <f>IF(N625="základní",J625,0)</f>
        <v>0</v>
      </c>
      <c r="BF625" s="217">
        <f>IF(N625="snížená",J625,0)</f>
        <v>0</v>
      </c>
      <c r="BG625" s="217">
        <f>IF(N625="zákl. přenesená",J625,0)</f>
        <v>0</v>
      </c>
      <c r="BH625" s="217">
        <f>IF(N625="sníž. přenesená",J625,0)</f>
        <v>0</v>
      </c>
      <c r="BI625" s="217">
        <f>IF(N625="nulová",J625,0)</f>
        <v>0</v>
      </c>
      <c r="BJ625" s="25" t="s">
        <v>25</v>
      </c>
      <c r="BK625" s="217">
        <f>ROUND(I625*H625,2)</f>
        <v>0</v>
      </c>
      <c r="BL625" s="25" t="s">
        <v>110</v>
      </c>
      <c r="BM625" s="25" t="s">
        <v>772</v>
      </c>
    </row>
    <row r="626" spans="2:65" s="1" customFormat="1" ht="27">
      <c r="B626" s="43"/>
      <c r="C626" s="65"/>
      <c r="D626" s="218" t="s">
        <v>175</v>
      </c>
      <c r="E626" s="65"/>
      <c r="F626" s="219" t="s">
        <v>773</v>
      </c>
      <c r="G626" s="65"/>
      <c r="H626" s="65"/>
      <c r="I626" s="174"/>
      <c r="J626" s="65"/>
      <c r="K626" s="65"/>
      <c r="L626" s="63"/>
      <c r="M626" s="220"/>
      <c r="N626" s="44"/>
      <c r="O626" s="44"/>
      <c r="P626" s="44"/>
      <c r="Q626" s="44"/>
      <c r="R626" s="44"/>
      <c r="S626" s="44"/>
      <c r="T626" s="80"/>
      <c r="AT626" s="25" t="s">
        <v>175</v>
      </c>
      <c r="AU626" s="25" t="s">
        <v>93</v>
      </c>
    </row>
    <row r="627" spans="2:65" s="1" customFormat="1" ht="94.5">
      <c r="B627" s="43"/>
      <c r="C627" s="65"/>
      <c r="D627" s="218" t="s">
        <v>177</v>
      </c>
      <c r="E627" s="65"/>
      <c r="F627" s="221" t="s">
        <v>774</v>
      </c>
      <c r="G627" s="65"/>
      <c r="H627" s="65"/>
      <c r="I627" s="174"/>
      <c r="J627" s="65"/>
      <c r="K627" s="65"/>
      <c r="L627" s="63"/>
      <c r="M627" s="220"/>
      <c r="N627" s="44"/>
      <c r="O627" s="44"/>
      <c r="P627" s="44"/>
      <c r="Q627" s="44"/>
      <c r="R627" s="44"/>
      <c r="S627" s="44"/>
      <c r="T627" s="80"/>
      <c r="AT627" s="25" t="s">
        <v>177</v>
      </c>
      <c r="AU627" s="25" t="s">
        <v>93</v>
      </c>
    </row>
    <row r="628" spans="2:65" s="12" customFormat="1" ht="13.5">
      <c r="B628" s="222"/>
      <c r="C628" s="223"/>
      <c r="D628" s="218" t="s">
        <v>179</v>
      </c>
      <c r="E628" s="224" t="s">
        <v>50</v>
      </c>
      <c r="F628" s="225" t="s">
        <v>762</v>
      </c>
      <c r="G628" s="223"/>
      <c r="H628" s="226" t="s">
        <v>50</v>
      </c>
      <c r="I628" s="227"/>
      <c r="J628" s="223"/>
      <c r="K628" s="223"/>
      <c r="L628" s="228"/>
      <c r="M628" s="229"/>
      <c r="N628" s="230"/>
      <c r="O628" s="230"/>
      <c r="P628" s="230"/>
      <c r="Q628" s="230"/>
      <c r="R628" s="230"/>
      <c r="S628" s="230"/>
      <c r="T628" s="231"/>
      <c r="AT628" s="232" t="s">
        <v>179</v>
      </c>
      <c r="AU628" s="232" t="s">
        <v>93</v>
      </c>
      <c r="AV628" s="12" t="s">
        <v>25</v>
      </c>
      <c r="AW628" s="12" t="s">
        <v>48</v>
      </c>
      <c r="AX628" s="12" t="s">
        <v>85</v>
      </c>
      <c r="AY628" s="232" t="s">
        <v>166</v>
      </c>
    </row>
    <row r="629" spans="2:65" s="12" customFormat="1" ht="13.5">
      <c r="B629" s="222"/>
      <c r="C629" s="223"/>
      <c r="D629" s="218" t="s">
        <v>179</v>
      </c>
      <c r="E629" s="224" t="s">
        <v>50</v>
      </c>
      <c r="F629" s="225" t="s">
        <v>775</v>
      </c>
      <c r="G629" s="223"/>
      <c r="H629" s="226" t="s">
        <v>50</v>
      </c>
      <c r="I629" s="227"/>
      <c r="J629" s="223"/>
      <c r="K629" s="223"/>
      <c r="L629" s="228"/>
      <c r="M629" s="229"/>
      <c r="N629" s="230"/>
      <c r="O629" s="230"/>
      <c r="P629" s="230"/>
      <c r="Q629" s="230"/>
      <c r="R629" s="230"/>
      <c r="S629" s="230"/>
      <c r="T629" s="231"/>
      <c r="AT629" s="232" t="s">
        <v>179</v>
      </c>
      <c r="AU629" s="232" t="s">
        <v>93</v>
      </c>
      <c r="AV629" s="12" t="s">
        <v>25</v>
      </c>
      <c r="AW629" s="12" t="s">
        <v>48</v>
      </c>
      <c r="AX629" s="12" t="s">
        <v>85</v>
      </c>
      <c r="AY629" s="232" t="s">
        <v>166</v>
      </c>
    </row>
    <row r="630" spans="2:65" s="13" customFormat="1" ht="13.5">
      <c r="B630" s="233"/>
      <c r="C630" s="234"/>
      <c r="D630" s="235" t="s">
        <v>179</v>
      </c>
      <c r="E630" s="236" t="s">
        <v>50</v>
      </c>
      <c r="F630" s="237" t="s">
        <v>776</v>
      </c>
      <c r="G630" s="234"/>
      <c r="H630" s="238">
        <v>192.96</v>
      </c>
      <c r="I630" s="239"/>
      <c r="J630" s="234"/>
      <c r="K630" s="234"/>
      <c r="L630" s="240"/>
      <c r="M630" s="241"/>
      <c r="N630" s="242"/>
      <c r="O630" s="242"/>
      <c r="P630" s="242"/>
      <c r="Q630" s="242"/>
      <c r="R630" s="242"/>
      <c r="S630" s="242"/>
      <c r="T630" s="243"/>
      <c r="AT630" s="244" t="s">
        <v>179</v>
      </c>
      <c r="AU630" s="244" t="s">
        <v>93</v>
      </c>
      <c r="AV630" s="13" t="s">
        <v>93</v>
      </c>
      <c r="AW630" s="13" t="s">
        <v>48</v>
      </c>
      <c r="AX630" s="13" t="s">
        <v>85</v>
      </c>
      <c r="AY630" s="244" t="s">
        <v>166</v>
      </c>
    </row>
    <row r="631" spans="2:65" s="1" customFormat="1" ht="22.5" customHeight="1">
      <c r="B631" s="43"/>
      <c r="C631" s="206" t="s">
        <v>599</v>
      </c>
      <c r="D631" s="206" t="s">
        <v>169</v>
      </c>
      <c r="E631" s="207" t="s">
        <v>777</v>
      </c>
      <c r="F631" s="208" t="s">
        <v>778</v>
      </c>
      <c r="G631" s="209" t="s">
        <v>243</v>
      </c>
      <c r="H631" s="210">
        <v>578.88</v>
      </c>
      <c r="I631" s="211"/>
      <c r="J631" s="212">
        <f>ROUND(I631*H631,2)</f>
        <v>0</v>
      </c>
      <c r="K631" s="208" t="s">
        <v>173</v>
      </c>
      <c r="L631" s="63"/>
      <c r="M631" s="213" t="s">
        <v>50</v>
      </c>
      <c r="N631" s="214" t="s">
        <v>56</v>
      </c>
      <c r="O631" s="44"/>
      <c r="P631" s="215">
        <f>O631*H631</f>
        <v>0</v>
      </c>
      <c r="Q631" s="215">
        <v>0</v>
      </c>
      <c r="R631" s="215">
        <f>Q631*H631</f>
        <v>0</v>
      </c>
      <c r="S631" s="215">
        <v>0</v>
      </c>
      <c r="T631" s="216">
        <f>S631*H631</f>
        <v>0</v>
      </c>
      <c r="AR631" s="25" t="s">
        <v>110</v>
      </c>
      <c r="AT631" s="25" t="s">
        <v>169</v>
      </c>
      <c r="AU631" s="25" t="s">
        <v>93</v>
      </c>
      <c r="AY631" s="25" t="s">
        <v>166</v>
      </c>
      <c r="BE631" s="217">
        <f>IF(N631="základní",J631,0)</f>
        <v>0</v>
      </c>
      <c r="BF631" s="217">
        <f>IF(N631="snížená",J631,0)</f>
        <v>0</v>
      </c>
      <c r="BG631" s="217">
        <f>IF(N631="zákl. přenesená",J631,0)</f>
        <v>0</v>
      </c>
      <c r="BH631" s="217">
        <f>IF(N631="sníž. přenesená",J631,0)</f>
        <v>0</v>
      </c>
      <c r="BI631" s="217">
        <f>IF(N631="nulová",J631,0)</f>
        <v>0</v>
      </c>
      <c r="BJ631" s="25" t="s">
        <v>25</v>
      </c>
      <c r="BK631" s="217">
        <f>ROUND(I631*H631,2)</f>
        <v>0</v>
      </c>
      <c r="BL631" s="25" t="s">
        <v>110</v>
      </c>
      <c r="BM631" s="25" t="s">
        <v>779</v>
      </c>
    </row>
    <row r="632" spans="2:65" s="1" customFormat="1" ht="27">
      <c r="B632" s="43"/>
      <c r="C632" s="65"/>
      <c r="D632" s="218" t="s">
        <v>175</v>
      </c>
      <c r="E632" s="65"/>
      <c r="F632" s="219" t="s">
        <v>780</v>
      </c>
      <c r="G632" s="65"/>
      <c r="H632" s="65"/>
      <c r="I632" s="174"/>
      <c r="J632" s="65"/>
      <c r="K632" s="65"/>
      <c r="L632" s="63"/>
      <c r="M632" s="220"/>
      <c r="N632" s="44"/>
      <c r="O632" s="44"/>
      <c r="P632" s="44"/>
      <c r="Q632" s="44"/>
      <c r="R632" s="44"/>
      <c r="S632" s="44"/>
      <c r="T632" s="80"/>
      <c r="AT632" s="25" t="s">
        <v>175</v>
      </c>
      <c r="AU632" s="25" t="s">
        <v>93</v>
      </c>
    </row>
    <row r="633" spans="2:65" s="1" customFormat="1" ht="94.5">
      <c r="B633" s="43"/>
      <c r="C633" s="65"/>
      <c r="D633" s="218" t="s">
        <v>177</v>
      </c>
      <c r="E633" s="65"/>
      <c r="F633" s="221" t="s">
        <v>774</v>
      </c>
      <c r="G633" s="65"/>
      <c r="H633" s="65"/>
      <c r="I633" s="174"/>
      <c r="J633" s="65"/>
      <c r="K633" s="65"/>
      <c r="L633" s="63"/>
      <c r="M633" s="220"/>
      <c r="N633" s="44"/>
      <c r="O633" s="44"/>
      <c r="P633" s="44"/>
      <c r="Q633" s="44"/>
      <c r="R633" s="44"/>
      <c r="S633" s="44"/>
      <c r="T633" s="80"/>
      <c r="AT633" s="25" t="s">
        <v>177</v>
      </c>
      <c r="AU633" s="25" t="s">
        <v>93</v>
      </c>
    </row>
    <row r="634" spans="2:65" s="12" customFormat="1" ht="13.5">
      <c r="B634" s="222"/>
      <c r="C634" s="223"/>
      <c r="D634" s="218" t="s">
        <v>179</v>
      </c>
      <c r="E634" s="224" t="s">
        <v>50</v>
      </c>
      <c r="F634" s="225" t="s">
        <v>781</v>
      </c>
      <c r="G634" s="223"/>
      <c r="H634" s="226" t="s">
        <v>50</v>
      </c>
      <c r="I634" s="227"/>
      <c r="J634" s="223"/>
      <c r="K634" s="223"/>
      <c r="L634" s="228"/>
      <c r="M634" s="229"/>
      <c r="N634" s="230"/>
      <c r="O634" s="230"/>
      <c r="P634" s="230"/>
      <c r="Q634" s="230"/>
      <c r="R634" s="230"/>
      <c r="S634" s="230"/>
      <c r="T634" s="231"/>
      <c r="AT634" s="232" t="s">
        <v>179</v>
      </c>
      <c r="AU634" s="232" t="s">
        <v>93</v>
      </c>
      <c r="AV634" s="12" t="s">
        <v>25</v>
      </c>
      <c r="AW634" s="12" t="s">
        <v>48</v>
      </c>
      <c r="AX634" s="12" t="s">
        <v>85</v>
      </c>
      <c r="AY634" s="232" t="s">
        <v>166</v>
      </c>
    </row>
    <row r="635" spans="2:65" s="12" customFormat="1" ht="13.5">
      <c r="B635" s="222"/>
      <c r="C635" s="223"/>
      <c r="D635" s="218" t="s">
        <v>179</v>
      </c>
      <c r="E635" s="224" t="s">
        <v>50</v>
      </c>
      <c r="F635" s="225" t="s">
        <v>762</v>
      </c>
      <c r="G635" s="223"/>
      <c r="H635" s="226" t="s">
        <v>50</v>
      </c>
      <c r="I635" s="227"/>
      <c r="J635" s="223"/>
      <c r="K635" s="223"/>
      <c r="L635" s="228"/>
      <c r="M635" s="229"/>
      <c r="N635" s="230"/>
      <c r="O635" s="230"/>
      <c r="P635" s="230"/>
      <c r="Q635" s="230"/>
      <c r="R635" s="230"/>
      <c r="S635" s="230"/>
      <c r="T635" s="231"/>
      <c r="AT635" s="232" t="s">
        <v>179</v>
      </c>
      <c r="AU635" s="232" t="s">
        <v>93</v>
      </c>
      <c r="AV635" s="12" t="s">
        <v>25</v>
      </c>
      <c r="AW635" s="12" t="s">
        <v>48</v>
      </c>
      <c r="AX635" s="12" t="s">
        <v>85</v>
      </c>
      <c r="AY635" s="232" t="s">
        <v>166</v>
      </c>
    </row>
    <row r="636" spans="2:65" s="12" customFormat="1" ht="13.5">
      <c r="B636" s="222"/>
      <c r="C636" s="223"/>
      <c r="D636" s="218" t="s">
        <v>179</v>
      </c>
      <c r="E636" s="224" t="s">
        <v>50</v>
      </c>
      <c r="F636" s="225" t="s">
        <v>775</v>
      </c>
      <c r="G636" s="223"/>
      <c r="H636" s="226" t="s">
        <v>50</v>
      </c>
      <c r="I636" s="227"/>
      <c r="J636" s="223"/>
      <c r="K636" s="223"/>
      <c r="L636" s="228"/>
      <c r="M636" s="229"/>
      <c r="N636" s="230"/>
      <c r="O636" s="230"/>
      <c r="P636" s="230"/>
      <c r="Q636" s="230"/>
      <c r="R636" s="230"/>
      <c r="S636" s="230"/>
      <c r="T636" s="231"/>
      <c r="AT636" s="232" t="s">
        <v>179</v>
      </c>
      <c r="AU636" s="232" t="s">
        <v>93</v>
      </c>
      <c r="AV636" s="12" t="s">
        <v>25</v>
      </c>
      <c r="AW636" s="12" t="s">
        <v>48</v>
      </c>
      <c r="AX636" s="12" t="s">
        <v>85</v>
      </c>
      <c r="AY636" s="232" t="s">
        <v>166</v>
      </c>
    </row>
    <row r="637" spans="2:65" s="13" customFormat="1" ht="13.5">
      <c r="B637" s="233"/>
      <c r="C637" s="234"/>
      <c r="D637" s="235" t="s">
        <v>179</v>
      </c>
      <c r="E637" s="236" t="s">
        <v>50</v>
      </c>
      <c r="F637" s="237" t="s">
        <v>782</v>
      </c>
      <c r="G637" s="234"/>
      <c r="H637" s="238">
        <v>578.88</v>
      </c>
      <c r="I637" s="239"/>
      <c r="J637" s="234"/>
      <c r="K637" s="234"/>
      <c r="L637" s="240"/>
      <c r="M637" s="241"/>
      <c r="N637" s="242"/>
      <c r="O637" s="242"/>
      <c r="P637" s="242"/>
      <c r="Q637" s="242"/>
      <c r="R637" s="242"/>
      <c r="S637" s="242"/>
      <c r="T637" s="243"/>
      <c r="AT637" s="244" t="s">
        <v>179</v>
      </c>
      <c r="AU637" s="244" t="s">
        <v>93</v>
      </c>
      <c r="AV637" s="13" t="s">
        <v>93</v>
      </c>
      <c r="AW637" s="13" t="s">
        <v>48</v>
      </c>
      <c r="AX637" s="13" t="s">
        <v>85</v>
      </c>
      <c r="AY637" s="244" t="s">
        <v>166</v>
      </c>
    </row>
    <row r="638" spans="2:65" s="1" customFormat="1" ht="22.5" customHeight="1">
      <c r="B638" s="43"/>
      <c r="C638" s="206" t="s">
        <v>783</v>
      </c>
      <c r="D638" s="206" t="s">
        <v>169</v>
      </c>
      <c r="E638" s="207" t="s">
        <v>784</v>
      </c>
      <c r="F638" s="208" t="s">
        <v>785</v>
      </c>
      <c r="G638" s="209" t="s">
        <v>243</v>
      </c>
      <c r="H638" s="210">
        <v>-192.96</v>
      </c>
      <c r="I638" s="211"/>
      <c r="J638" s="212">
        <f>ROUND(I638*H638,2)</f>
        <v>0</v>
      </c>
      <c r="K638" s="208" t="s">
        <v>50</v>
      </c>
      <c r="L638" s="63"/>
      <c r="M638" s="213" t="s">
        <v>50</v>
      </c>
      <c r="N638" s="214" t="s">
        <v>56</v>
      </c>
      <c r="O638" s="44"/>
      <c r="P638" s="215">
        <f>O638*H638</f>
        <v>0</v>
      </c>
      <c r="Q638" s="215">
        <v>0</v>
      </c>
      <c r="R638" s="215">
        <f>Q638*H638</f>
        <v>0</v>
      </c>
      <c r="S638" s="215">
        <v>0</v>
      </c>
      <c r="T638" s="216">
        <f>S638*H638</f>
        <v>0</v>
      </c>
      <c r="AR638" s="25" t="s">
        <v>110</v>
      </c>
      <c r="AT638" s="25" t="s">
        <v>169</v>
      </c>
      <c r="AU638" s="25" t="s">
        <v>93</v>
      </c>
      <c r="AY638" s="25" t="s">
        <v>166</v>
      </c>
      <c r="BE638" s="217">
        <f>IF(N638="základní",J638,0)</f>
        <v>0</v>
      </c>
      <c r="BF638" s="217">
        <f>IF(N638="snížená",J638,0)</f>
        <v>0</v>
      </c>
      <c r="BG638" s="217">
        <f>IF(N638="zákl. přenesená",J638,0)</f>
        <v>0</v>
      </c>
      <c r="BH638" s="217">
        <f>IF(N638="sníž. přenesená",J638,0)</f>
        <v>0</v>
      </c>
      <c r="BI638" s="217">
        <f>IF(N638="nulová",J638,0)</f>
        <v>0</v>
      </c>
      <c r="BJ638" s="25" t="s">
        <v>25</v>
      </c>
      <c r="BK638" s="217">
        <f>ROUND(I638*H638,2)</f>
        <v>0</v>
      </c>
      <c r="BL638" s="25" t="s">
        <v>110</v>
      </c>
      <c r="BM638" s="25" t="s">
        <v>786</v>
      </c>
    </row>
    <row r="639" spans="2:65" s="1" customFormat="1" ht="13.5">
      <c r="B639" s="43"/>
      <c r="C639" s="65"/>
      <c r="D639" s="218" t="s">
        <v>175</v>
      </c>
      <c r="E639" s="65"/>
      <c r="F639" s="219" t="s">
        <v>785</v>
      </c>
      <c r="G639" s="65"/>
      <c r="H639" s="65"/>
      <c r="I639" s="174"/>
      <c r="J639" s="65"/>
      <c r="K639" s="65"/>
      <c r="L639" s="63"/>
      <c r="M639" s="220"/>
      <c r="N639" s="44"/>
      <c r="O639" s="44"/>
      <c r="P639" s="44"/>
      <c r="Q639" s="44"/>
      <c r="R639" s="44"/>
      <c r="S639" s="44"/>
      <c r="T639" s="80"/>
      <c r="AT639" s="25" t="s">
        <v>175</v>
      </c>
      <c r="AU639" s="25" t="s">
        <v>93</v>
      </c>
    </row>
    <row r="640" spans="2:65" s="12" customFormat="1" ht="13.5">
      <c r="B640" s="222"/>
      <c r="C640" s="223"/>
      <c r="D640" s="218" t="s">
        <v>179</v>
      </c>
      <c r="E640" s="224" t="s">
        <v>50</v>
      </c>
      <c r="F640" s="225" t="s">
        <v>762</v>
      </c>
      <c r="G640" s="223"/>
      <c r="H640" s="226" t="s">
        <v>50</v>
      </c>
      <c r="I640" s="227"/>
      <c r="J640" s="223"/>
      <c r="K640" s="223"/>
      <c r="L640" s="228"/>
      <c r="M640" s="229"/>
      <c r="N640" s="230"/>
      <c r="O640" s="230"/>
      <c r="P640" s="230"/>
      <c r="Q640" s="230"/>
      <c r="R640" s="230"/>
      <c r="S640" s="230"/>
      <c r="T640" s="231"/>
      <c r="AT640" s="232" t="s">
        <v>179</v>
      </c>
      <c r="AU640" s="232" t="s">
        <v>93</v>
      </c>
      <c r="AV640" s="12" t="s">
        <v>25</v>
      </c>
      <c r="AW640" s="12" t="s">
        <v>48</v>
      </c>
      <c r="AX640" s="12" t="s">
        <v>85</v>
      </c>
      <c r="AY640" s="232" t="s">
        <v>166</v>
      </c>
    </row>
    <row r="641" spans="2:65" s="13" customFormat="1" ht="13.5">
      <c r="B641" s="233"/>
      <c r="C641" s="234"/>
      <c r="D641" s="235" t="s">
        <v>179</v>
      </c>
      <c r="E641" s="236" t="s">
        <v>50</v>
      </c>
      <c r="F641" s="237" t="s">
        <v>787</v>
      </c>
      <c r="G641" s="234"/>
      <c r="H641" s="238">
        <v>-192.96</v>
      </c>
      <c r="I641" s="239"/>
      <c r="J641" s="234"/>
      <c r="K641" s="234"/>
      <c r="L641" s="240"/>
      <c r="M641" s="241"/>
      <c r="N641" s="242"/>
      <c r="O641" s="242"/>
      <c r="P641" s="242"/>
      <c r="Q641" s="242"/>
      <c r="R641" s="242"/>
      <c r="S641" s="242"/>
      <c r="T641" s="243"/>
      <c r="AT641" s="244" t="s">
        <v>179</v>
      </c>
      <c r="AU641" s="244" t="s">
        <v>93</v>
      </c>
      <c r="AV641" s="13" t="s">
        <v>93</v>
      </c>
      <c r="AW641" s="13" t="s">
        <v>48</v>
      </c>
      <c r="AX641" s="13" t="s">
        <v>85</v>
      </c>
      <c r="AY641" s="244" t="s">
        <v>166</v>
      </c>
    </row>
    <row r="642" spans="2:65" s="1" customFormat="1" ht="22.5" customHeight="1">
      <c r="B642" s="43"/>
      <c r="C642" s="206" t="s">
        <v>788</v>
      </c>
      <c r="D642" s="206" t="s">
        <v>169</v>
      </c>
      <c r="E642" s="207" t="s">
        <v>789</v>
      </c>
      <c r="F642" s="208" t="s">
        <v>790</v>
      </c>
      <c r="G642" s="209" t="s">
        <v>243</v>
      </c>
      <c r="H642" s="210">
        <v>192.96</v>
      </c>
      <c r="I642" s="211"/>
      <c r="J642" s="212">
        <f>ROUND(I642*H642,2)</f>
        <v>0</v>
      </c>
      <c r="K642" s="208" t="s">
        <v>50</v>
      </c>
      <c r="L642" s="63"/>
      <c r="M642" s="213" t="s">
        <v>50</v>
      </c>
      <c r="N642" s="214" t="s">
        <v>56</v>
      </c>
      <c r="O642" s="44"/>
      <c r="P642" s="215">
        <f>O642*H642</f>
        <v>0</v>
      </c>
      <c r="Q642" s="215">
        <v>0</v>
      </c>
      <c r="R642" s="215">
        <f>Q642*H642</f>
        <v>0</v>
      </c>
      <c r="S642" s="215">
        <v>0</v>
      </c>
      <c r="T642" s="216">
        <f>S642*H642</f>
        <v>0</v>
      </c>
      <c r="AR642" s="25" t="s">
        <v>110</v>
      </c>
      <c r="AT642" s="25" t="s">
        <v>169</v>
      </c>
      <c r="AU642" s="25" t="s">
        <v>93</v>
      </c>
      <c r="AY642" s="25" t="s">
        <v>166</v>
      </c>
      <c r="BE642" s="217">
        <f>IF(N642="základní",J642,0)</f>
        <v>0</v>
      </c>
      <c r="BF642" s="217">
        <f>IF(N642="snížená",J642,0)</f>
        <v>0</v>
      </c>
      <c r="BG642" s="217">
        <f>IF(N642="zákl. přenesená",J642,0)</f>
        <v>0</v>
      </c>
      <c r="BH642" s="217">
        <f>IF(N642="sníž. přenesená",J642,0)</f>
        <v>0</v>
      </c>
      <c r="BI642" s="217">
        <f>IF(N642="nulová",J642,0)</f>
        <v>0</v>
      </c>
      <c r="BJ642" s="25" t="s">
        <v>25</v>
      </c>
      <c r="BK642" s="217">
        <f>ROUND(I642*H642,2)</f>
        <v>0</v>
      </c>
      <c r="BL642" s="25" t="s">
        <v>110</v>
      </c>
      <c r="BM642" s="25" t="s">
        <v>791</v>
      </c>
    </row>
    <row r="643" spans="2:65" s="1" customFormat="1" ht="13.5">
      <c r="B643" s="43"/>
      <c r="C643" s="65"/>
      <c r="D643" s="218" t="s">
        <v>175</v>
      </c>
      <c r="E643" s="65"/>
      <c r="F643" s="219" t="s">
        <v>790</v>
      </c>
      <c r="G643" s="65"/>
      <c r="H643" s="65"/>
      <c r="I643" s="174"/>
      <c r="J643" s="65"/>
      <c r="K643" s="65"/>
      <c r="L643" s="63"/>
      <c r="M643" s="220"/>
      <c r="N643" s="44"/>
      <c r="O643" s="44"/>
      <c r="P643" s="44"/>
      <c r="Q643" s="44"/>
      <c r="R643" s="44"/>
      <c r="S643" s="44"/>
      <c r="T643" s="80"/>
      <c r="AT643" s="25" t="s">
        <v>175</v>
      </c>
      <c r="AU643" s="25" t="s">
        <v>93</v>
      </c>
    </row>
    <row r="644" spans="2:65" s="12" customFormat="1" ht="13.5">
      <c r="B644" s="222"/>
      <c r="C644" s="223"/>
      <c r="D644" s="218" t="s">
        <v>179</v>
      </c>
      <c r="E644" s="224" t="s">
        <v>50</v>
      </c>
      <c r="F644" s="225" t="s">
        <v>762</v>
      </c>
      <c r="G644" s="223"/>
      <c r="H644" s="226" t="s">
        <v>50</v>
      </c>
      <c r="I644" s="227"/>
      <c r="J644" s="223"/>
      <c r="K644" s="223"/>
      <c r="L644" s="228"/>
      <c r="M644" s="229"/>
      <c r="N644" s="230"/>
      <c r="O644" s="230"/>
      <c r="P644" s="230"/>
      <c r="Q644" s="230"/>
      <c r="R644" s="230"/>
      <c r="S644" s="230"/>
      <c r="T644" s="231"/>
      <c r="AT644" s="232" t="s">
        <v>179</v>
      </c>
      <c r="AU644" s="232" t="s">
        <v>93</v>
      </c>
      <c r="AV644" s="12" t="s">
        <v>25</v>
      </c>
      <c r="AW644" s="12" t="s">
        <v>48</v>
      </c>
      <c r="AX644" s="12" t="s">
        <v>85</v>
      </c>
      <c r="AY644" s="232" t="s">
        <v>166</v>
      </c>
    </row>
    <row r="645" spans="2:65" s="13" customFormat="1" ht="13.5">
      <c r="B645" s="233"/>
      <c r="C645" s="234"/>
      <c r="D645" s="235" t="s">
        <v>179</v>
      </c>
      <c r="E645" s="236" t="s">
        <v>50</v>
      </c>
      <c r="F645" s="237" t="s">
        <v>776</v>
      </c>
      <c r="G645" s="234"/>
      <c r="H645" s="238">
        <v>192.96</v>
      </c>
      <c r="I645" s="239"/>
      <c r="J645" s="234"/>
      <c r="K645" s="234"/>
      <c r="L645" s="240"/>
      <c r="M645" s="241"/>
      <c r="N645" s="242"/>
      <c r="O645" s="242"/>
      <c r="P645" s="242"/>
      <c r="Q645" s="242"/>
      <c r="R645" s="242"/>
      <c r="S645" s="242"/>
      <c r="T645" s="243"/>
      <c r="AT645" s="244" t="s">
        <v>179</v>
      </c>
      <c r="AU645" s="244" t="s">
        <v>93</v>
      </c>
      <c r="AV645" s="13" t="s">
        <v>93</v>
      </c>
      <c r="AW645" s="13" t="s">
        <v>48</v>
      </c>
      <c r="AX645" s="13" t="s">
        <v>85</v>
      </c>
      <c r="AY645" s="244" t="s">
        <v>166</v>
      </c>
    </row>
    <row r="646" spans="2:65" s="1" customFormat="1" ht="22.5" customHeight="1">
      <c r="B646" s="43"/>
      <c r="C646" s="206" t="s">
        <v>792</v>
      </c>
      <c r="D646" s="206" t="s">
        <v>169</v>
      </c>
      <c r="E646" s="207" t="s">
        <v>793</v>
      </c>
      <c r="F646" s="208" t="s">
        <v>794</v>
      </c>
      <c r="G646" s="209" t="s">
        <v>284</v>
      </c>
      <c r="H646" s="210">
        <v>562</v>
      </c>
      <c r="I646" s="211"/>
      <c r="J646" s="212">
        <f>ROUND(I646*H646,2)</f>
        <v>0</v>
      </c>
      <c r="K646" s="208" t="s">
        <v>173</v>
      </c>
      <c r="L646" s="63"/>
      <c r="M646" s="213" t="s">
        <v>50</v>
      </c>
      <c r="N646" s="214" t="s">
        <v>56</v>
      </c>
      <c r="O646" s="44"/>
      <c r="P646" s="215">
        <f>O646*H646</f>
        <v>0</v>
      </c>
      <c r="Q646" s="215">
        <v>0</v>
      </c>
      <c r="R646" s="215">
        <f>Q646*H646</f>
        <v>0</v>
      </c>
      <c r="S646" s="215">
        <v>0.32</v>
      </c>
      <c r="T646" s="216">
        <f>S646*H646</f>
        <v>179.84</v>
      </c>
      <c r="AR646" s="25" t="s">
        <v>110</v>
      </c>
      <c r="AT646" s="25" t="s">
        <v>169</v>
      </c>
      <c r="AU646" s="25" t="s">
        <v>93</v>
      </c>
      <c r="AY646" s="25" t="s">
        <v>166</v>
      </c>
      <c r="BE646" s="217">
        <f>IF(N646="základní",J646,0)</f>
        <v>0</v>
      </c>
      <c r="BF646" s="217">
        <f>IF(N646="snížená",J646,0)</f>
        <v>0</v>
      </c>
      <c r="BG646" s="217">
        <f>IF(N646="zákl. přenesená",J646,0)</f>
        <v>0</v>
      </c>
      <c r="BH646" s="217">
        <f>IF(N646="sníž. přenesená",J646,0)</f>
        <v>0</v>
      </c>
      <c r="BI646" s="217">
        <f>IF(N646="nulová",J646,0)</f>
        <v>0</v>
      </c>
      <c r="BJ646" s="25" t="s">
        <v>25</v>
      </c>
      <c r="BK646" s="217">
        <f>ROUND(I646*H646,2)</f>
        <v>0</v>
      </c>
      <c r="BL646" s="25" t="s">
        <v>110</v>
      </c>
      <c r="BM646" s="25" t="s">
        <v>795</v>
      </c>
    </row>
    <row r="647" spans="2:65" s="1" customFormat="1" ht="54">
      <c r="B647" s="43"/>
      <c r="C647" s="65"/>
      <c r="D647" s="218" t="s">
        <v>175</v>
      </c>
      <c r="E647" s="65"/>
      <c r="F647" s="219" t="s">
        <v>796</v>
      </c>
      <c r="G647" s="65"/>
      <c r="H647" s="65"/>
      <c r="I647" s="174"/>
      <c r="J647" s="65"/>
      <c r="K647" s="65"/>
      <c r="L647" s="63"/>
      <c r="M647" s="220"/>
      <c r="N647" s="44"/>
      <c r="O647" s="44"/>
      <c r="P647" s="44"/>
      <c r="Q647" s="44"/>
      <c r="R647" s="44"/>
      <c r="S647" s="44"/>
      <c r="T647" s="80"/>
      <c r="AT647" s="25" t="s">
        <v>175</v>
      </c>
      <c r="AU647" s="25" t="s">
        <v>93</v>
      </c>
    </row>
    <row r="648" spans="2:65" s="1" customFormat="1" ht="175.5">
      <c r="B648" s="43"/>
      <c r="C648" s="65"/>
      <c r="D648" s="218" t="s">
        <v>177</v>
      </c>
      <c r="E648" s="65"/>
      <c r="F648" s="221" t="s">
        <v>797</v>
      </c>
      <c r="G648" s="65"/>
      <c r="H648" s="65"/>
      <c r="I648" s="174"/>
      <c r="J648" s="65"/>
      <c r="K648" s="65"/>
      <c r="L648" s="63"/>
      <c r="M648" s="220"/>
      <c r="N648" s="44"/>
      <c r="O648" s="44"/>
      <c r="P648" s="44"/>
      <c r="Q648" s="44"/>
      <c r="R648" s="44"/>
      <c r="S648" s="44"/>
      <c r="T648" s="80"/>
      <c r="AT648" s="25" t="s">
        <v>177</v>
      </c>
      <c r="AU648" s="25" t="s">
        <v>93</v>
      </c>
    </row>
    <row r="649" spans="2:65" s="12" customFormat="1" ht="13.5">
      <c r="B649" s="222"/>
      <c r="C649" s="223"/>
      <c r="D649" s="218" t="s">
        <v>179</v>
      </c>
      <c r="E649" s="224" t="s">
        <v>50</v>
      </c>
      <c r="F649" s="225" t="s">
        <v>180</v>
      </c>
      <c r="G649" s="223"/>
      <c r="H649" s="226" t="s">
        <v>50</v>
      </c>
      <c r="I649" s="227"/>
      <c r="J649" s="223"/>
      <c r="K649" s="223"/>
      <c r="L649" s="228"/>
      <c r="M649" s="229"/>
      <c r="N649" s="230"/>
      <c r="O649" s="230"/>
      <c r="P649" s="230"/>
      <c r="Q649" s="230"/>
      <c r="R649" s="230"/>
      <c r="S649" s="230"/>
      <c r="T649" s="231"/>
      <c r="AT649" s="232" t="s">
        <v>179</v>
      </c>
      <c r="AU649" s="232" t="s">
        <v>93</v>
      </c>
      <c r="AV649" s="12" t="s">
        <v>25</v>
      </c>
      <c r="AW649" s="12" t="s">
        <v>48</v>
      </c>
      <c r="AX649" s="12" t="s">
        <v>85</v>
      </c>
      <c r="AY649" s="232" t="s">
        <v>166</v>
      </c>
    </row>
    <row r="650" spans="2:65" s="13" customFormat="1" ht="13.5">
      <c r="B650" s="233"/>
      <c r="C650" s="234"/>
      <c r="D650" s="235" t="s">
        <v>179</v>
      </c>
      <c r="E650" s="236" t="s">
        <v>50</v>
      </c>
      <c r="F650" s="237" t="s">
        <v>798</v>
      </c>
      <c r="G650" s="234"/>
      <c r="H650" s="238">
        <v>562</v>
      </c>
      <c r="I650" s="239"/>
      <c r="J650" s="234"/>
      <c r="K650" s="234"/>
      <c r="L650" s="240"/>
      <c r="M650" s="241"/>
      <c r="N650" s="242"/>
      <c r="O650" s="242"/>
      <c r="P650" s="242"/>
      <c r="Q650" s="242"/>
      <c r="R650" s="242"/>
      <c r="S650" s="242"/>
      <c r="T650" s="243"/>
      <c r="AT650" s="244" t="s">
        <v>179</v>
      </c>
      <c r="AU650" s="244" t="s">
        <v>93</v>
      </c>
      <c r="AV650" s="13" t="s">
        <v>93</v>
      </c>
      <c r="AW650" s="13" t="s">
        <v>48</v>
      </c>
      <c r="AX650" s="13" t="s">
        <v>85</v>
      </c>
      <c r="AY650" s="244" t="s">
        <v>166</v>
      </c>
    </row>
    <row r="651" spans="2:65" s="1" customFormat="1" ht="22.5" customHeight="1">
      <c r="B651" s="43"/>
      <c r="C651" s="206" t="s">
        <v>799</v>
      </c>
      <c r="D651" s="206" t="s">
        <v>169</v>
      </c>
      <c r="E651" s="207" t="s">
        <v>800</v>
      </c>
      <c r="F651" s="208" t="s">
        <v>801</v>
      </c>
      <c r="G651" s="209" t="s">
        <v>284</v>
      </c>
      <c r="H651" s="210">
        <v>31.62</v>
      </c>
      <c r="I651" s="211"/>
      <c r="J651" s="212">
        <f>ROUND(I651*H651,2)</f>
        <v>0</v>
      </c>
      <c r="K651" s="208" t="s">
        <v>173</v>
      </c>
      <c r="L651" s="63"/>
      <c r="M651" s="213" t="s">
        <v>50</v>
      </c>
      <c r="N651" s="214" t="s">
        <v>56</v>
      </c>
      <c r="O651" s="44"/>
      <c r="P651" s="215">
        <f>O651*H651</f>
        <v>0</v>
      </c>
      <c r="Q651" s="215">
        <v>0</v>
      </c>
      <c r="R651" s="215">
        <f>Q651*H651</f>
        <v>0</v>
      </c>
      <c r="S651" s="215">
        <v>0.505</v>
      </c>
      <c r="T651" s="216">
        <f>S651*H651</f>
        <v>15.968100000000002</v>
      </c>
      <c r="AR651" s="25" t="s">
        <v>110</v>
      </c>
      <c r="AT651" s="25" t="s">
        <v>169</v>
      </c>
      <c r="AU651" s="25" t="s">
        <v>93</v>
      </c>
      <c r="AY651" s="25" t="s">
        <v>166</v>
      </c>
      <c r="BE651" s="217">
        <f>IF(N651="základní",J651,0)</f>
        <v>0</v>
      </c>
      <c r="BF651" s="217">
        <f>IF(N651="snížená",J651,0)</f>
        <v>0</v>
      </c>
      <c r="BG651" s="217">
        <f>IF(N651="zákl. přenesená",J651,0)</f>
        <v>0</v>
      </c>
      <c r="BH651" s="217">
        <f>IF(N651="sníž. přenesená",J651,0)</f>
        <v>0</v>
      </c>
      <c r="BI651" s="217">
        <f>IF(N651="nulová",J651,0)</f>
        <v>0</v>
      </c>
      <c r="BJ651" s="25" t="s">
        <v>25</v>
      </c>
      <c r="BK651" s="217">
        <f>ROUND(I651*H651,2)</f>
        <v>0</v>
      </c>
      <c r="BL651" s="25" t="s">
        <v>110</v>
      </c>
      <c r="BM651" s="25" t="s">
        <v>802</v>
      </c>
    </row>
    <row r="652" spans="2:65" s="1" customFormat="1" ht="40.5">
      <c r="B652" s="43"/>
      <c r="C652" s="65"/>
      <c r="D652" s="218" t="s">
        <v>175</v>
      </c>
      <c r="E652" s="65"/>
      <c r="F652" s="219" t="s">
        <v>803</v>
      </c>
      <c r="G652" s="65"/>
      <c r="H652" s="65"/>
      <c r="I652" s="174"/>
      <c r="J652" s="65"/>
      <c r="K652" s="65"/>
      <c r="L652" s="63"/>
      <c r="M652" s="220"/>
      <c r="N652" s="44"/>
      <c r="O652" s="44"/>
      <c r="P652" s="44"/>
      <c r="Q652" s="44"/>
      <c r="R652" s="44"/>
      <c r="S652" s="44"/>
      <c r="T652" s="80"/>
      <c r="AT652" s="25" t="s">
        <v>175</v>
      </c>
      <c r="AU652" s="25" t="s">
        <v>93</v>
      </c>
    </row>
    <row r="653" spans="2:65" s="1" customFormat="1" ht="175.5">
      <c r="B653" s="43"/>
      <c r="C653" s="65"/>
      <c r="D653" s="218" t="s">
        <v>177</v>
      </c>
      <c r="E653" s="65"/>
      <c r="F653" s="221" t="s">
        <v>797</v>
      </c>
      <c r="G653" s="65"/>
      <c r="H653" s="65"/>
      <c r="I653" s="174"/>
      <c r="J653" s="65"/>
      <c r="K653" s="65"/>
      <c r="L653" s="63"/>
      <c r="M653" s="220"/>
      <c r="N653" s="44"/>
      <c r="O653" s="44"/>
      <c r="P653" s="44"/>
      <c r="Q653" s="44"/>
      <c r="R653" s="44"/>
      <c r="S653" s="44"/>
      <c r="T653" s="80"/>
      <c r="AT653" s="25" t="s">
        <v>177</v>
      </c>
      <c r="AU653" s="25" t="s">
        <v>93</v>
      </c>
    </row>
    <row r="654" spans="2:65" s="12" customFormat="1" ht="13.5">
      <c r="B654" s="222"/>
      <c r="C654" s="223"/>
      <c r="D654" s="218" t="s">
        <v>179</v>
      </c>
      <c r="E654" s="224" t="s">
        <v>50</v>
      </c>
      <c r="F654" s="225" t="s">
        <v>804</v>
      </c>
      <c r="G654" s="223"/>
      <c r="H654" s="226" t="s">
        <v>50</v>
      </c>
      <c r="I654" s="227"/>
      <c r="J654" s="223"/>
      <c r="K654" s="223"/>
      <c r="L654" s="228"/>
      <c r="M654" s="229"/>
      <c r="N654" s="230"/>
      <c r="O654" s="230"/>
      <c r="P654" s="230"/>
      <c r="Q654" s="230"/>
      <c r="R654" s="230"/>
      <c r="S654" s="230"/>
      <c r="T654" s="231"/>
      <c r="AT654" s="232" t="s">
        <v>179</v>
      </c>
      <c r="AU654" s="232" t="s">
        <v>93</v>
      </c>
      <c r="AV654" s="12" t="s">
        <v>25</v>
      </c>
      <c r="AW654" s="12" t="s">
        <v>48</v>
      </c>
      <c r="AX654" s="12" t="s">
        <v>85</v>
      </c>
      <c r="AY654" s="232" t="s">
        <v>166</v>
      </c>
    </row>
    <row r="655" spans="2:65" s="13" customFormat="1" ht="13.5">
      <c r="B655" s="233"/>
      <c r="C655" s="234"/>
      <c r="D655" s="235" t="s">
        <v>179</v>
      </c>
      <c r="E655" s="236" t="s">
        <v>50</v>
      </c>
      <c r="F655" s="237" t="s">
        <v>805</v>
      </c>
      <c r="G655" s="234"/>
      <c r="H655" s="238">
        <v>31.62</v>
      </c>
      <c r="I655" s="239"/>
      <c r="J655" s="234"/>
      <c r="K655" s="234"/>
      <c r="L655" s="240"/>
      <c r="M655" s="241"/>
      <c r="N655" s="242"/>
      <c r="O655" s="242"/>
      <c r="P655" s="242"/>
      <c r="Q655" s="242"/>
      <c r="R655" s="242"/>
      <c r="S655" s="242"/>
      <c r="T655" s="243"/>
      <c r="AT655" s="244" t="s">
        <v>179</v>
      </c>
      <c r="AU655" s="244" t="s">
        <v>93</v>
      </c>
      <c r="AV655" s="13" t="s">
        <v>93</v>
      </c>
      <c r="AW655" s="13" t="s">
        <v>48</v>
      </c>
      <c r="AX655" s="13" t="s">
        <v>85</v>
      </c>
      <c r="AY655" s="244" t="s">
        <v>166</v>
      </c>
    </row>
    <row r="656" spans="2:65" s="1" customFormat="1" ht="22.5" customHeight="1">
      <c r="B656" s="43"/>
      <c r="C656" s="206" t="s">
        <v>679</v>
      </c>
      <c r="D656" s="206" t="s">
        <v>169</v>
      </c>
      <c r="E656" s="207" t="s">
        <v>806</v>
      </c>
      <c r="F656" s="208" t="s">
        <v>807</v>
      </c>
      <c r="G656" s="209" t="s">
        <v>284</v>
      </c>
      <c r="H656" s="210">
        <v>485</v>
      </c>
      <c r="I656" s="211"/>
      <c r="J656" s="212">
        <f>ROUND(I656*H656,2)</f>
        <v>0</v>
      </c>
      <c r="K656" s="208" t="s">
        <v>173</v>
      </c>
      <c r="L656" s="63"/>
      <c r="M656" s="213" t="s">
        <v>50</v>
      </c>
      <c r="N656" s="214" t="s">
        <v>56</v>
      </c>
      <c r="O656" s="44"/>
      <c r="P656" s="215">
        <f>O656*H656</f>
        <v>0</v>
      </c>
      <c r="Q656" s="215">
        <v>0</v>
      </c>
      <c r="R656" s="215">
        <f>Q656*H656</f>
        <v>0</v>
      </c>
      <c r="S656" s="215">
        <v>0.505</v>
      </c>
      <c r="T656" s="216">
        <f>S656*H656</f>
        <v>244.92500000000001</v>
      </c>
      <c r="AR656" s="25" t="s">
        <v>110</v>
      </c>
      <c r="AT656" s="25" t="s">
        <v>169</v>
      </c>
      <c r="AU656" s="25" t="s">
        <v>93</v>
      </c>
      <c r="AY656" s="25" t="s">
        <v>166</v>
      </c>
      <c r="BE656" s="217">
        <f>IF(N656="základní",J656,0)</f>
        <v>0</v>
      </c>
      <c r="BF656" s="217">
        <f>IF(N656="snížená",J656,0)</f>
        <v>0</v>
      </c>
      <c r="BG656" s="217">
        <f>IF(N656="zákl. přenesená",J656,0)</f>
        <v>0</v>
      </c>
      <c r="BH656" s="217">
        <f>IF(N656="sníž. přenesená",J656,0)</f>
        <v>0</v>
      </c>
      <c r="BI656" s="217">
        <f>IF(N656="nulová",J656,0)</f>
        <v>0</v>
      </c>
      <c r="BJ656" s="25" t="s">
        <v>25</v>
      </c>
      <c r="BK656" s="217">
        <f>ROUND(I656*H656,2)</f>
        <v>0</v>
      </c>
      <c r="BL656" s="25" t="s">
        <v>110</v>
      </c>
      <c r="BM656" s="25" t="s">
        <v>808</v>
      </c>
    </row>
    <row r="657" spans="2:65" s="1" customFormat="1" ht="40.5">
      <c r="B657" s="43"/>
      <c r="C657" s="65"/>
      <c r="D657" s="218" t="s">
        <v>175</v>
      </c>
      <c r="E657" s="65"/>
      <c r="F657" s="219" t="s">
        <v>809</v>
      </c>
      <c r="G657" s="65"/>
      <c r="H657" s="65"/>
      <c r="I657" s="174"/>
      <c r="J657" s="65"/>
      <c r="K657" s="65"/>
      <c r="L657" s="63"/>
      <c r="M657" s="220"/>
      <c r="N657" s="44"/>
      <c r="O657" s="44"/>
      <c r="P657" s="44"/>
      <c r="Q657" s="44"/>
      <c r="R657" s="44"/>
      <c r="S657" s="44"/>
      <c r="T657" s="80"/>
      <c r="AT657" s="25" t="s">
        <v>175</v>
      </c>
      <c r="AU657" s="25" t="s">
        <v>93</v>
      </c>
    </row>
    <row r="658" spans="2:65" s="1" customFormat="1" ht="175.5">
      <c r="B658" s="43"/>
      <c r="C658" s="65"/>
      <c r="D658" s="218" t="s">
        <v>177</v>
      </c>
      <c r="E658" s="65"/>
      <c r="F658" s="221" t="s">
        <v>797</v>
      </c>
      <c r="G658" s="65"/>
      <c r="H658" s="65"/>
      <c r="I658" s="174"/>
      <c r="J658" s="65"/>
      <c r="K658" s="65"/>
      <c r="L658" s="63"/>
      <c r="M658" s="220"/>
      <c r="N658" s="44"/>
      <c r="O658" s="44"/>
      <c r="P658" s="44"/>
      <c r="Q658" s="44"/>
      <c r="R658" s="44"/>
      <c r="S658" s="44"/>
      <c r="T658" s="80"/>
      <c r="AT658" s="25" t="s">
        <v>177</v>
      </c>
      <c r="AU658" s="25" t="s">
        <v>93</v>
      </c>
    </row>
    <row r="659" spans="2:65" s="12" customFormat="1" ht="13.5">
      <c r="B659" s="222"/>
      <c r="C659" s="223"/>
      <c r="D659" s="218" t="s">
        <v>179</v>
      </c>
      <c r="E659" s="224" t="s">
        <v>50</v>
      </c>
      <c r="F659" s="225" t="s">
        <v>810</v>
      </c>
      <c r="G659" s="223"/>
      <c r="H659" s="226" t="s">
        <v>50</v>
      </c>
      <c r="I659" s="227"/>
      <c r="J659" s="223"/>
      <c r="K659" s="223"/>
      <c r="L659" s="228"/>
      <c r="M659" s="229"/>
      <c r="N659" s="230"/>
      <c r="O659" s="230"/>
      <c r="P659" s="230"/>
      <c r="Q659" s="230"/>
      <c r="R659" s="230"/>
      <c r="S659" s="230"/>
      <c r="T659" s="231"/>
      <c r="AT659" s="232" t="s">
        <v>179</v>
      </c>
      <c r="AU659" s="232" t="s">
        <v>93</v>
      </c>
      <c r="AV659" s="12" t="s">
        <v>25</v>
      </c>
      <c r="AW659" s="12" t="s">
        <v>48</v>
      </c>
      <c r="AX659" s="12" t="s">
        <v>85</v>
      </c>
      <c r="AY659" s="232" t="s">
        <v>166</v>
      </c>
    </row>
    <row r="660" spans="2:65" s="13" customFormat="1" ht="13.5">
      <c r="B660" s="233"/>
      <c r="C660" s="234"/>
      <c r="D660" s="235" t="s">
        <v>179</v>
      </c>
      <c r="E660" s="236" t="s">
        <v>50</v>
      </c>
      <c r="F660" s="237" t="s">
        <v>811</v>
      </c>
      <c r="G660" s="234"/>
      <c r="H660" s="238">
        <v>485</v>
      </c>
      <c r="I660" s="239"/>
      <c r="J660" s="234"/>
      <c r="K660" s="234"/>
      <c r="L660" s="240"/>
      <c r="M660" s="241"/>
      <c r="N660" s="242"/>
      <c r="O660" s="242"/>
      <c r="P660" s="242"/>
      <c r="Q660" s="242"/>
      <c r="R660" s="242"/>
      <c r="S660" s="242"/>
      <c r="T660" s="243"/>
      <c r="AT660" s="244" t="s">
        <v>179</v>
      </c>
      <c r="AU660" s="244" t="s">
        <v>93</v>
      </c>
      <c r="AV660" s="13" t="s">
        <v>93</v>
      </c>
      <c r="AW660" s="13" t="s">
        <v>48</v>
      </c>
      <c r="AX660" s="13" t="s">
        <v>85</v>
      </c>
      <c r="AY660" s="244" t="s">
        <v>166</v>
      </c>
    </row>
    <row r="661" spans="2:65" s="1" customFormat="1" ht="22.5" customHeight="1">
      <c r="B661" s="43"/>
      <c r="C661" s="206" t="s">
        <v>812</v>
      </c>
      <c r="D661" s="206" t="s">
        <v>169</v>
      </c>
      <c r="E661" s="207" t="s">
        <v>813</v>
      </c>
      <c r="F661" s="208" t="s">
        <v>814</v>
      </c>
      <c r="G661" s="209" t="s">
        <v>284</v>
      </c>
      <c r="H661" s="210">
        <v>562</v>
      </c>
      <c r="I661" s="211"/>
      <c r="J661" s="212">
        <f>ROUND(I661*H661,2)</f>
        <v>0</v>
      </c>
      <c r="K661" s="208" t="s">
        <v>173</v>
      </c>
      <c r="L661" s="63"/>
      <c r="M661" s="213" t="s">
        <v>50</v>
      </c>
      <c r="N661" s="214" t="s">
        <v>56</v>
      </c>
      <c r="O661" s="44"/>
      <c r="P661" s="215">
        <f>O661*H661</f>
        <v>0</v>
      </c>
      <c r="Q661" s="215">
        <v>0</v>
      </c>
      <c r="R661" s="215">
        <f>Q661*H661</f>
        <v>0</v>
      </c>
      <c r="S661" s="215">
        <v>0</v>
      </c>
      <c r="T661" s="216">
        <f>S661*H661</f>
        <v>0</v>
      </c>
      <c r="AR661" s="25" t="s">
        <v>110</v>
      </c>
      <c r="AT661" s="25" t="s">
        <v>169</v>
      </c>
      <c r="AU661" s="25" t="s">
        <v>93</v>
      </c>
      <c r="AY661" s="25" t="s">
        <v>166</v>
      </c>
      <c r="BE661" s="217">
        <f>IF(N661="základní",J661,0)</f>
        <v>0</v>
      </c>
      <c r="BF661" s="217">
        <f>IF(N661="snížená",J661,0)</f>
        <v>0</v>
      </c>
      <c r="BG661" s="217">
        <f>IF(N661="zákl. přenesená",J661,0)</f>
        <v>0</v>
      </c>
      <c r="BH661" s="217">
        <f>IF(N661="sníž. přenesená",J661,0)</f>
        <v>0</v>
      </c>
      <c r="BI661" s="217">
        <f>IF(N661="nulová",J661,0)</f>
        <v>0</v>
      </c>
      <c r="BJ661" s="25" t="s">
        <v>25</v>
      </c>
      <c r="BK661" s="217">
        <f>ROUND(I661*H661,2)</f>
        <v>0</v>
      </c>
      <c r="BL661" s="25" t="s">
        <v>110</v>
      </c>
      <c r="BM661" s="25" t="s">
        <v>815</v>
      </c>
    </row>
    <row r="662" spans="2:65" s="1" customFormat="1" ht="40.5">
      <c r="B662" s="43"/>
      <c r="C662" s="65"/>
      <c r="D662" s="218" t="s">
        <v>175</v>
      </c>
      <c r="E662" s="65"/>
      <c r="F662" s="219" t="s">
        <v>816</v>
      </c>
      <c r="G662" s="65"/>
      <c r="H662" s="65"/>
      <c r="I662" s="174"/>
      <c r="J662" s="65"/>
      <c r="K662" s="65"/>
      <c r="L662" s="63"/>
      <c r="M662" s="220"/>
      <c r="N662" s="44"/>
      <c r="O662" s="44"/>
      <c r="P662" s="44"/>
      <c r="Q662" s="44"/>
      <c r="R662" s="44"/>
      <c r="S662" s="44"/>
      <c r="T662" s="80"/>
      <c r="AT662" s="25" t="s">
        <v>175</v>
      </c>
      <c r="AU662" s="25" t="s">
        <v>93</v>
      </c>
    </row>
    <row r="663" spans="2:65" s="1" customFormat="1" ht="54">
      <c r="B663" s="43"/>
      <c r="C663" s="65"/>
      <c r="D663" s="218" t="s">
        <v>177</v>
      </c>
      <c r="E663" s="65"/>
      <c r="F663" s="221" t="s">
        <v>817</v>
      </c>
      <c r="G663" s="65"/>
      <c r="H663" s="65"/>
      <c r="I663" s="174"/>
      <c r="J663" s="65"/>
      <c r="K663" s="65"/>
      <c r="L663" s="63"/>
      <c r="M663" s="220"/>
      <c r="N663" s="44"/>
      <c r="O663" s="44"/>
      <c r="P663" s="44"/>
      <c r="Q663" s="44"/>
      <c r="R663" s="44"/>
      <c r="S663" s="44"/>
      <c r="T663" s="80"/>
      <c r="AT663" s="25" t="s">
        <v>177</v>
      </c>
      <c r="AU663" s="25" t="s">
        <v>93</v>
      </c>
    </row>
    <row r="664" spans="2:65" s="12" customFormat="1" ht="13.5">
      <c r="B664" s="222"/>
      <c r="C664" s="223"/>
      <c r="D664" s="218" t="s">
        <v>179</v>
      </c>
      <c r="E664" s="224" t="s">
        <v>50</v>
      </c>
      <c r="F664" s="225" t="s">
        <v>180</v>
      </c>
      <c r="G664" s="223"/>
      <c r="H664" s="226" t="s">
        <v>50</v>
      </c>
      <c r="I664" s="227"/>
      <c r="J664" s="223"/>
      <c r="K664" s="223"/>
      <c r="L664" s="228"/>
      <c r="M664" s="229"/>
      <c r="N664" s="230"/>
      <c r="O664" s="230"/>
      <c r="P664" s="230"/>
      <c r="Q664" s="230"/>
      <c r="R664" s="230"/>
      <c r="S664" s="230"/>
      <c r="T664" s="231"/>
      <c r="AT664" s="232" t="s">
        <v>179</v>
      </c>
      <c r="AU664" s="232" t="s">
        <v>93</v>
      </c>
      <c r="AV664" s="12" t="s">
        <v>25</v>
      </c>
      <c r="AW664" s="12" t="s">
        <v>48</v>
      </c>
      <c r="AX664" s="12" t="s">
        <v>85</v>
      </c>
      <c r="AY664" s="232" t="s">
        <v>166</v>
      </c>
    </row>
    <row r="665" spans="2:65" s="13" customFormat="1" ht="13.5">
      <c r="B665" s="233"/>
      <c r="C665" s="234"/>
      <c r="D665" s="235" t="s">
        <v>179</v>
      </c>
      <c r="E665" s="236" t="s">
        <v>50</v>
      </c>
      <c r="F665" s="237" t="s">
        <v>798</v>
      </c>
      <c r="G665" s="234"/>
      <c r="H665" s="238">
        <v>562</v>
      </c>
      <c r="I665" s="239"/>
      <c r="J665" s="234"/>
      <c r="K665" s="234"/>
      <c r="L665" s="240"/>
      <c r="M665" s="241"/>
      <c r="N665" s="242"/>
      <c r="O665" s="242"/>
      <c r="P665" s="242"/>
      <c r="Q665" s="242"/>
      <c r="R665" s="242"/>
      <c r="S665" s="242"/>
      <c r="T665" s="243"/>
      <c r="AT665" s="244" t="s">
        <v>179</v>
      </c>
      <c r="AU665" s="244" t="s">
        <v>93</v>
      </c>
      <c r="AV665" s="13" t="s">
        <v>93</v>
      </c>
      <c r="AW665" s="13" t="s">
        <v>48</v>
      </c>
      <c r="AX665" s="13" t="s">
        <v>85</v>
      </c>
      <c r="AY665" s="244" t="s">
        <v>166</v>
      </c>
    </row>
    <row r="666" spans="2:65" s="1" customFormat="1" ht="22.5" customHeight="1">
      <c r="B666" s="43"/>
      <c r="C666" s="206" t="s">
        <v>818</v>
      </c>
      <c r="D666" s="206" t="s">
        <v>169</v>
      </c>
      <c r="E666" s="207" t="s">
        <v>819</v>
      </c>
      <c r="F666" s="208" t="s">
        <v>820</v>
      </c>
      <c r="G666" s="209" t="s">
        <v>284</v>
      </c>
      <c r="H666" s="210">
        <v>516.62</v>
      </c>
      <c r="I666" s="211"/>
      <c r="J666" s="212">
        <f>ROUND(I666*H666,2)</f>
        <v>0</v>
      </c>
      <c r="K666" s="208" t="s">
        <v>173</v>
      </c>
      <c r="L666" s="63"/>
      <c r="M666" s="213" t="s">
        <v>50</v>
      </c>
      <c r="N666" s="214" t="s">
        <v>56</v>
      </c>
      <c r="O666" s="44"/>
      <c r="P666" s="215">
        <f>O666*H666</f>
        <v>0</v>
      </c>
      <c r="Q666" s="215">
        <v>0</v>
      </c>
      <c r="R666" s="215">
        <f>Q666*H666</f>
        <v>0</v>
      </c>
      <c r="S666" s="215">
        <v>0</v>
      </c>
      <c r="T666" s="216">
        <f>S666*H666</f>
        <v>0</v>
      </c>
      <c r="AR666" s="25" t="s">
        <v>110</v>
      </c>
      <c r="AT666" s="25" t="s">
        <v>169</v>
      </c>
      <c r="AU666" s="25" t="s">
        <v>93</v>
      </c>
      <c r="AY666" s="25" t="s">
        <v>166</v>
      </c>
      <c r="BE666" s="217">
        <f>IF(N666="základní",J666,0)</f>
        <v>0</v>
      </c>
      <c r="BF666" s="217">
        <f>IF(N666="snížená",J666,0)</f>
        <v>0</v>
      </c>
      <c r="BG666" s="217">
        <f>IF(N666="zákl. přenesená",J666,0)</f>
        <v>0</v>
      </c>
      <c r="BH666" s="217">
        <f>IF(N666="sníž. přenesená",J666,0)</f>
        <v>0</v>
      </c>
      <c r="BI666" s="217">
        <f>IF(N666="nulová",J666,0)</f>
        <v>0</v>
      </c>
      <c r="BJ666" s="25" t="s">
        <v>25</v>
      </c>
      <c r="BK666" s="217">
        <f>ROUND(I666*H666,2)</f>
        <v>0</v>
      </c>
      <c r="BL666" s="25" t="s">
        <v>110</v>
      </c>
      <c r="BM666" s="25" t="s">
        <v>821</v>
      </c>
    </row>
    <row r="667" spans="2:65" s="1" customFormat="1" ht="40.5">
      <c r="B667" s="43"/>
      <c r="C667" s="65"/>
      <c r="D667" s="218" t="s">
        <v>175</v>
      </c>
      <c r="E667" s="65"/>
      <c r="F667" s="219" t="s">
        <v>822</v>
      </c>
      <c r="G667" s="65"/>
      <c r="H667" s="65"/>
      <c r="I667" s="174"/>
      <c r="J667" s="65"/>
      <c r="K667" s="65"/>
      <c r="L667" s="63"/>
      <c r="M667" s="220"/>
      <c r="N667" s="44"/>
      <c r="O667" s="44"/>
      <c r="P667" s="44"/>
      <c r="Q667" s="44"/>
      <c r="R667" s="44"/>
      <c r="S667" s="44"/>
      <c r="T667" s="80"/>
      <c r="AT667" s="25" t="s">
        <v>175</v>
      </c>
      <c r="AU667" s="25" t="s">
        <v>93</v>
      </c>
    </row>
    <row r="668" spans="2:65" s="1" customFormat="1" ht="54">
      <c r="B668" s="43"/>
      <c r="C668" s="65"/>
      <c r="D668" s="218" t="s">
        <v>177</v>
      </c>
      <c r="E668" s="65"/>
      <c r="F668" s="221" t="s">
        <v>817</v>
      </c>
      <c r="G668" s="65"/>
      <c r="H668" s="65"/>
      <c r="I668" s="174"/>
      <c r="J668" s="65"/>
      <c r="K668" s="65"/>
      <c r="L668" s="63"/>
      <c r="M668" s="220"/>
      <c r="N668" s="44"/>
      <c r="O668" s="44"/>
      <c r="P668" s="44"/>
      <c r="Q668" s="44"/>
      <c r="R668" s="44"/>
      <c r="S668" s="44"/>
      <c r="T668" s="80"/>
      <c r="AT668" s="25" t="s">
        <v>177</v>
      </c>
      <c r="AU668" s="25" t="s">
        <v>93</v>
      </c>
    </row>
    <row r="669" spans="2:65" s="12" customFormat="1" ht="13.5">
      <c r="B669" s="222"/>
      <c r="C669" s="223"/>
      <c r="D669" s="218" t="s">
        <v>179</v>
      </c>
      <c r="E669" s="224" t="s">
        <v>50</v>
      </c>
      <c r="F669" s="225" t="s">
        <v>804</v>
      </c>
      <c r="G669" s="223"/>
      <c r="H669" s="226" t="s">
        <v>50</v>
      </c>
      <c r="I669" s="227"/>
      <c r="J669" s="223"/>
      <c r="K669" s="223"/>
      <c r="L669" s="228"/>
      <c r="M669" s="229"/>
      <c r="N669" s="230"/>
      <c r="O669" s="230"/>
      <c r="P669" s="230"/>
      <c r="Q669" s="230"/>
      <c r="R669" s="230"/>
      <c r="S669" s="230"/>
      <c r="T669" s="231"/>
      <c r="AT669" s="232" t="s">
        <v>179</v>
      </c>
      <c r="AU669" s="232" t="s">
        <v>93</v>
      </c>
      <c r="AV669" s="12" t="s">
        <v>25</v>
      </c>
      <c r="AW669" s="12" t="s">
        <v>48</v>
      </c>
      <c r="AX669" s="12" t="s">
        <v>85</v>
      </c>
      <c r="AY669" s="232" t="s">
        <v>166</v>
      </c>
    </row>
    <row r="670" spans="2:65" s="13" customFormat="1" ht="13.5">
      <c r="B670" s="233"/>
      <c r="C670" s="234"/>
      <c r="D670" s="218" t="s">
        <v>179</v>
      </c>
      <c r="E670" s="245" t="s">
        <v>50</v>
      </c>
      <c r="F670" s="246" t="s">
        <v>805</v>
      </c>
      <c r="G670" s="234"/>
      <c r="H670" s="247">
        <v>31.62</v>
      </c>
      <c r="I670" s="239"/>
      <c r="J670" s="234"/>
      <c r="K670" s="234"/>
      <c r="L670" s="240"/>
      <c r="M670" s="241"/>
      <c r="N670" s="242"/>
      <c r="O670" s="242"/>
      <c r="P670" s="242"/>
      <c r="Q670" s="242"/>
      <c r="R670" s="242"/>
      <c r="S670" s="242"/>
      <c r="T670" s="243"/>
      <c r="AT670" s="244" t="s">
        <v>179</v>
      </c>
      <c r="AU670" s="244" t="s">
        <v>93</v>
      </c>
      <c r="AV670" s="13" t="s">
        <v>93</v>
      </c>
      <c r="AW670" s="13" t="s">
        <v>48</v>
      </c>
      <c r="AX670" s="13" t="s">
        <v>85</v>
      </c>
      <c r="AY670" s="244" t="s">
        <v>166</v>
      </c>
    </row>
    <row r="671" spans="2:65" s="12" customFormat="1" ht="13.5">
      <c r="B671" s="222"/>
      <c r="C671" s="223"/>
      <c r="D671" s="218" t="s">
        <v>179</v>
      </c>
      <c r="E671" s="224" t="s">
        <v>50</v>
      </c>
      <c r="F671" s="225" t="s">
        <v>810</v>
      </c>
      <c r="G671" s="223"/>
      <c r="H671" s="226" t="s">
        <v>50</v>
      </c>
      <c r="I671" s="227"/>
      <c r="J671" s="223"/>
      <c r="K671" s="223"/>
      <c r="L671" s="228"/>
      <c r="M671" s="229"/>
      <c r="N671" s="230"/>
      <c r="O671" s="230"/>
      <c r="P671" s="230"/>
      <c r="Q671" s="230"/>
      <c r="R671" s="230"/>
      <c r="S671" s="230"/>
      <c r="T671" s="231"/>
      <c r="AT671" s="232" t="s">
        <v>179</v>
      </c>
      <c r="AU671" s="232" t="s">
        <v>93</v>
      </c>
      <c r="AV671" s="12" t="s">
        <v>25</v>
      </c>
      <c r="AW671" s="12" t="s">
        <v>48</v>
      </c>
      <c r="AX671" s="12" t="s">
        <v>85</v>
      </c>
      <c r="AY671" s="232" t="s">
        <v>166</v>
      </c>
    </row>
    <row r="672" spans="2:65" s="13" customFormat="1" ht="13.5">
      <c r="B672" s="233"/>
      <c r="C672" s="234"/>
      <c r="D672" s="235" t="s">
        <v>179</v>
      </c>
      <c r="E672" s="236" t="s">
        <v>50</v>
      </c>
      <c r="F672" s="237" t="s">
        <v>811</v>
      </c>
      <c r="G672" s="234"/>
      <c r="H672" s="238">
        <v>485</v>
      </c>
      <c r="I672" s="239"/>
      <c r="J672" s="234"/>
      <c r="K672" s="234"/>
      <c r="L672" s="240"/>
      <c r="M672" s="241"/>
      <c r="N672" s="242"/>
      <c r="O672" s="242"/>
      <c r="P672" s="242"/>
      <c r="Q672" s="242"/>
      <c r="R672" s="242"/>
      <c r="S672" s="242"/>
      <c r="T672" s="243"/>
      <c r="AT672" s="244" t="s">
        <v>179</v>
      </c>
      <c r="AU672" s="244" t="s">
        <v>93</v>
      </c>
      <c r="AV672" s="13" t="s">
        <v>93</v>
      </c>
      <c r="AW672" s="13" t="s">
        <v>48</v>
      </c>
      <c r="AX672" s="13" t="s">
        <v>85</v>
      </c>
      <c r="AY672" s="244" t="s">
        <v>166</v>
      </c>
    </row>
    <row r="673" spans="2:65" s="1" customFormat="1" ht="22.5" customHeight="1">
      <c r="B673" s="43"/>
      <c r="C673" s="206" t="s">
        <v>823</v>
      </c>
      <c r="D673" s="206" t="s">
        <v>169</v>
      </c>
      <c r="E673" s="207" t="s">
        <v>824</v>
      </c>
      <c r="F673" s="208" t="s">
        <v>825</v>
      </c>
      <c r="G673" s="209" t="s">
        <v>172</v>
      </c>
      <c r="H673" s="210">
        <v>19</v>
      </c>
      <c r="I673" s="211"/>
      <c r="J673" s="212">
        <f>ROUND(I673*H673,2)</f>
        <v>0</v>
      </c>
      <c r="K673" s="208" t="s">
        <v>50</v>
      </c>
      <c r="L673" s="63"/>
      <c r="M673" s="213" t="s">
        <v>50</v>
      </c>
      <c r="N673" s="214" t="s">
        <v>56</v>
      </c>
      <c r="O673" s="44"/>
      <c r="P673" s="215">
        <f>O673*H673</f>
        <v>0</v>
      </c>
      <c r="Q673" s="215">
        <v>0</v>
      </c>
      <c r="R673" s="215">
        <f>Q673*H673</f>
        <v>0</v>
      </c>
      <c r="S673" s="215">
        <v>2.0550000000000002</v>
      </c>
      <c r="T673" s="216">
        <f>S673*H673</f>
        <v>39.045000000000002</v>
      </c>
      <c r="AR673" s="25" t="s">
        <v>110</v>
      </c>
      <c r="AT673" s="25" t="s">
        <v>169</v>
      </c>
      <c r="AU673" s="25" t="s">
        <v>93</v>
      </c>
      <c r="AY673" s="25" t="s">
        <v>166</v>
      </c>
      <c r="BE673" s="217">
        <f>IF(N673="základní",J673,0)</f>
        <v>0</v>
      </c>
      <c r="BF673" s="217">
        <f>IF(N673="snížená",J673,0)</f>
        <v>0</v>
      </c>
      <c r="BG673" s="217">
        <f>IF(N673="zákl. přenesená",J673,0)</f>
        <v>0</v>
      </c>
      <c r="BH673" s="217">
        <f>IF(N673="sníž. přenesená",J673,0)</f>
        <v>0</v>
      </c>
      <c r="BI673" s="217">
        <f>IF(N673="nulová",J673,0)</f>
        <v>0</v>
      </c>
      <c r="BJ673" s="25" t="s">
        <v>25</v>
      </c>
      <c r="BK673" s="217">
        <f>ROUND(I673*H673,2)</f>
        <v>0</v>
      </c>
      <c r="BL673" s="25" t="s">
        <v>110</v>
      </c>
      <c r="BM673" s="25" t="s">
        <v>826</v>
      </c>
    </row>
    <row r="674" spans="2:65" s="1" customFormat="1" ht="27">
      <c r="B674" s="43"/>
      <c r="C674" s="65"/>
      <c r="D674" s="218" t="s">
        <v>175</v>
      </c>
      <c r="E674" s="65"/>
      <c r="F674" s="219" t="s">
        <v>827</v>
      </c>
      <c r="G674" s="65"/>
      <c r="H674" s="65"/>
      <c r="I674" s="174"/>
      <c r="J674" s="65"/>
      <c r="K674" s="65"/>
      <c r="L674" s="63"/>
      <c r="M674" s="220"/>
      <c r="N674" s="44"/>
      <c r="O674" s="44"/>
      <c r="P674" s="44"/>
      <c r="Q674" s="44"/>
      <c r="R674" s="44"/>
      <c r="S674" s="44"/>
      <c r="T674" s="80"/>
      <c r="AT674" s="25" t="s">
        <v>175</v>
      </c>
      <c r="AU674" s="25" t="s">
        <v>93</v>
      </c>
    </row>
    <row r="675" spans="2:65" s="12" customFormat="1" ht="13.5">
      <c r="B675" s="222"/>
      <c r="C675" s="223"/>
      <c r="D675" s="218" t="s">
        <v>179</v>
      </c>
      <c r="E675" s="224" t="s">
        <v>50</v>
      </c>
      <c r="F675" s="225" t="s">
        <v>828</v>
      </c>
      <c r="G675" s="223"/>
      <c r="H675" s="226" t="s">
        <v>50</v>
      </c>
      <c r="I675" s="227"/>
      <c r="J675" s="223"/>
      <c r="K675" s="223"/>
      <c r="L675" s="228"/>
      <c r="M675" s="229"/>
      <c r="N675" s="230"/>
      <c r="O675" s="230"/>
      <c r="P675" s="230"/>
      <c r="Q675" s="230"/>
      <c r="R675" s="230"/>
      <c r="S675" s="230"/>
      <c r="T675" s="231"/>
      <c r="AT675" s="232" t="s">
        <v>179</v>
      </c>
      <c r="AU675" s="232" t="s">
        <v>93</v>
      </c>
      <c r="AV675" s="12" t="s">
        <v>25</v>
      </c>
      <c r="AW675" s="12" t="s">
        <v>48</v>
      </c>
      <c r="AX675" s="12" t="s">
        <v>85</v>
      </c>
      <c r="AY675" s="232" t="s">
        <v>166</v>
      </c>
    </row>
    <row r="676" spans="2:65" s="13" customFormat="1" ht="13.5">
      <c r="B676" s="233"/>
      <c r="C676" s="234"/>
      <c r="D676" s="235" t="s">
        <v>179</v>
      </c>
      <c r="E676" s="236" t="s">
        <v>50</v>
      </c>
      <c r="F676" s="237" t="s">
        <v>302</v>
      </c>
      <c r="G676" s="234"/>
      <c r="H676" s="238">
        <v>19</v>
      </c>
      <c r="I676" s="239"/>
      <c r="J676" s="234"/>
      <c r="K676" s="234"/>
      <c r="L676" s="240"/>
      <c r="M676" s="241"/>
      <c r="N676" s="242"/>
      <c r="O676" s="242"/>
      <c r="P676" s="242"/>
      <c r="Q676" s="242"/>
      <c r="R676" s="242"/>
      <c r="S676" s="242"/>
      <c r="T676" s="243"/>
      <c r="AT676" s="244" t="s">
        <v>179</v>
      </c>
      <c r="AU676" s="244" t="s">
        <v>93</v>
      </c>
      <c r="AV676" s="13" t="s">
        <v>93</v>
      </c>
      <c r="AW676" s="13" t="s">
        <v>48</v>
      </c>
      <c r="AX676" s="13" t="s">
        <v>85</v>
      </c>
      <c r="AY676" s="244" t="s">
        <v>166</v>
      </c>
    </row>
    <row r="677" spans="2:65" s="1" customFormat="1" ht="22.5" customHeight="1">
      <c r="B677" s="43"/>
      <c r="C677" s="206" t="s">
        <v>35</v>
      </c>
      <c r="D677" s="206" t="s">
        <v>169</v>
      </c>
      <c r="E677" s="207" t="s">
        <v>829</v>
      </c>
      <c r="F677" s="208" t="s">
        <v>830</v>
      </c>
      <c r="G677" s="209" t="s">
        <v>172</v>
      </c>
      <c r="H677" s="210">
        <v>0.45</v>
      </c>
      <c r="I677" s="211"/>
      <c r="J677" s="212">
        <f>ROUND(I677*H677,2)</f>
        <v>0</v>
      </c>
      <c r="K677" s="208" t="s">
        <v>173</v>
      </c>
      <c r="L677" s="63"/>
      <c r="M677" s="213" t="s">
        <v>50</v>
      </c>
      <c r="N677" s="214" t="s">
        <v>56</v>
      </c>
      <c r="O677" s="44"/>
      <c r="P677" s="215">
        <f>O677*H677</f>
        <v>0</v>
      </c>
      <c r="Q677" s="215">
        <v>0</v>
      </c>
      <c r="R677" s="215">
        <f>Q677*H677</f>
        <v>0</v>
      </c>
      <c r="S677" s="215">
        <v>2</v>
      </c>
      <c r="T677" s="216">
        <f>S677*H677</f>
        <v>0.9</v>
      </c>
      <c r="AR677" s="25" t="s">
        <v>110</v>
      </c>
      <c r="AT677" s="25" t="s">
        <v>169</v>
      </c>
      <c r="AU677" s="25" t="s">
        <v>93</v>
      </c>
      <c r="AY677" s="25" t="s">
        <v>166</v>
      </c>
      <c r="BE677" s="217">
        <f>IF(N677="základní",J677,0)</f>
        <v>0</v>
      </c>
      <c r="BF677" s="217">
        <f>IF(N677="snížená",J677,0)</f>
        <v>0</v>
      </c>
      <c r="BG677" s="217">
        <f>IF(N677="zákl. přenesená",J677,0)</f>
        <v>0</v>
      </c>
      <c r="BH677" s="217">
        <f>IF(N677="sníž. přenesená",J677,0)</f>
        <v>0</v>
      </c>
      <c r="BI677" s="217">
        <f>IF(N677="nulová",J677,0)</f>
        <v>0</v>
      </c>
      <c r="BJ677" s="25" t="s">
        <v>25</v>
      </c>
      <c r="BK677" s="217">
        <f>ROUND(I677*H677,2)</f>
        <v>0</v>
      </c>
      <c r="BL677" s="25" t="s">
        <v>110</v>
      </c>
      <c r="BM677" s="25" t="s">
        <v>831</v>
      </c>
    </row>
    <row r="678" spans="2:65" s="1" customFormat="1" ht="13.5">
      <c r="B678" s="43"/>
      <c r="C678" s="65"/>
      <c r="D678" s="218" t="s">
        <v>175</v>
      </c>
      <c r="E678" s="65"/>
      <c r="F678" s="219" t="s">
        <v>832</v>
      </c>
      <c r="G678" s="65"/>
      <c r="H678" s="65"/>
      <c r="I678" s="174"/>
      <c r="J678" s="65"/>
      <c r="K678" s="65"/>
      <c r="L678" s="63"/>
      <c r="M678" s="220"/>
      <c r="N678" s="44"/>
      <c r="O678" s="44"/>
      <c r="P678" s="44"/>
      <c r="Q678" s="44"/>
      <c r="R678" s="44"/>
      <c r="S678" s="44"/>
      <c r="T678" s="80"/>
      <c r="AT678" s="25" t="s">
        <v>175</v>
      </c>
      <c r="AU678" s="25" t="s">
        <v>93</v>
      </c>
    </row>
    <row r="679" spans="2:65" s="12" customFormat="1" ht="13.5">
      <c r="B679" s="222"/>
      <c r="C679" s="223"/>
      <c r="D679" s="218" t="s">
        <v>179</v>
      </c>
      <c r="E679" s="224" t="s">
        <v>50</v>
      </c>
      <c r="F679" s="225" t="s">
        <v>706</v>
      </c>
      <c r="G679" s="223"/>
      <c r="H679" s="226" t="s">
        <v>50</v>
      </c>
      <c r="I679" s="227"/>
      <c r="J679" s="223"/>
      <c r="K679" s="223"/>
      <c r="L679" s="228"/>
      <c r="M679" s="229"/>
      <c r="N679" s="230"/>
      <c r="O679" s="230"/>
      <c r="P679" s="230"/>
      <c r="Q679" s="230"/>
      <c r="R679" s="230"/>
      <c r="S679" s="230"/>
      <c r="T679" s="231"/>
      <c r="AT679" s="232" t="s">
        <v>179</v>
      </c>
      <c r="AU679" s="232" t="s">
        <v>93</v>
      </c>
      <c r="AV679" s="12" t="s">
        <v>25</v>
      </c>
      <c r="AW679" s="12" t="s">
        <v>48</v>
      </c>
      <c r="AX679" s="12" t="s">
        <v>85</v>
      </c>
      <c r="AY679" s="232" t="s">
        <v>166</v>
      </c>
    </row>
    <row r="680" spans="2:65" s="13" customFormat="1" ht="13.5">
      <c r="B680" s="233"/>
      <c r="C680" s="234"/>
      <c r="D680" s="218" t="s">
        <v>179</v>
      </c>
      <c r="E680" s="245" t="s">
        <v>50</v>
      </c>
      <c r="F680" s="246" t="s">
        <v>833</v>
      </c>
      <c r="G680" s="234"/>
      <c r="H680" s="247">
        <v>0.315</v>
      </c>
      <c r="I680" s="239"/>
      <c r="J680" s="234"/>
      <c r="K680" s="234"/>
      <c r="L680" s="240"/>
      <c r="M680" s="241"/>
      <c r="N680" s="242"/>
      <c r="O680" s="242"/>
      <c r="P680" s="242"/>
      <c r="Q680" s="242"/>
      <c r="R680" s="242"/>
      <c r="S680" s="242"/>
      <c r="T680" s="243"/>
      <c r="AT680" s="244" t="s">
        <v>179</v>
      </c>
      <c r="AU680" s="244" t="s">
        <v>93</v>
      </c>
      <c r="AV680" s="13" t="s">
        <v>93</v>
      </c>
      <c r="AW680" s="13" t="s">
        <v>48</v>
      </c>
      <c r="AX680" s="13" t="s">
        <v>85</v>
      </c>
      <c r="AY680" s="244" t="s">
        <v>166</v>
      </c>
    </row>
    <row r="681" spans="2:65" s="12" customFormat="1" ht="13.5">
      <c r="B681" s="222"/>
      <c r="C681" s="223"/>
      <c r="D681" s="218" t="s">
        <v>179</v>
      </c>
      <c r="E681" s="224" t="s">
        <v>50</v>
      </c>
      <c r="F681" s="225" t="s">
        <v>707</v>
      </c>
      <c r="G681" s="223"/>
      <c r="H681" s="226" t="s">
        <v>50</v>
      </c>
      <c r="I681" s="227"/>
      <c r="J681" s="223"/>
      <c r="K681" s="223"/>
      <c r="L681" s="228"/>
      <c r="M681" s="229"/>
      <c r="N681" s="230"/>
      <c r="O681" s="230"/>
      <c r="P681" s="230"/>
      <c r="Q681" s="230"/>
      <c r="R681" s="230"/>
      <c r="S681" s="230"/>
      <c r="T681" s="231"/>
      <c r="AT681" s="232" t="s">
        <v>179</v>
      </c>
      <c r="AU681" s="232" t="s">
        <v>93</v>
      </c>
      <c r="AV681" s="12" t="s">
        <v>25</v>
      </c>
      <c r="AW681" s="12" t="s">
        <v>48</v>
      </c>
      <c r="AX681" s="12" t="s">
        <v>85</v>
      </c>
      <c r="AY681" s="232" t="s">
        <v>166</v>
      </c>
    </row>
    <row r="682" spans="2:65" s="13" customFormat="1" ht="13.5">
      <c r="B682" s="233"/>
      <c r="C682" s="234"/>
      <c r="D682" s="235" t="s">
        <v>179</v>
      </c>
      <c r="E682" s="236" t="s">
        <v>50</v>
      </c>
      <c r="F682" s="237" t="s">
        <v>834</v>
      </c>
      <c r="G682" s="234"/>
      <c r="H682" s="238">
        <v>0.13500000000000001</v>
      </c>
      <c r="I682" s="239"/>
      <c r="J682" s="234"/>
      <c r="K682" s="234"/>
      <c r="L682" s="240"/>
      <c r="M682" s="241"/>
      <c r="N682" s="242"/>
      <c r="O682" s="242"/>
      <c r="P682" s="242"/>
      <c r="Q682" s="242"/>
      <c r="R682" s="242"/>
      <c r="S682" s="242"/>
      <c r="T682" s="243"/>
      <c r="AT682" s="244" t="s">
        <v>179</v>
      </c>
      <c r="AU682" s="244" t="s">
        <v>93</v>
      </c>
      <c r="AV682" s="13" t="s">
        <v>93</v>
      </c>
      <c r="AW682" s="13" t="s">
        <v>48</v>
      </c>
      <c r="AX682" s="13" t="s">
        <v>85</v>
      </c>
      <c r="AY682" s="244" t="s">
        <v>166</v>
      </c>
    </row>
    <row r="683" spans="2:65" s="1" customFormat="1" ht="22.5" customHeight="1">
      <c r="B683" s="43"/>
      <c r="C683" s="206" t="s">
        <v>835</v>
      </c>
      <c r="D683" s="206" t="s">
        <v>169</v>
      </c>
      <c r="E683" s="207" t="s">
        <v>836</v>
      </c>
      <c r="F683" s="208" t="s">
        <v>837</v>
      </c>
      <c r="G683" s="209" t="s">
        <v>440</v>
      </c>
      <c r="H683" s="210">
        <v>5</v>
      </c>
      <c r="I683" s="211"/>
      <c r="J683" s="212">
        <f>ROUND(I683*H683,2)</f>
        <v>0</v>
      </c>
      <c r="K683" s="208" t="s">
        <v>50</v>
      </c>
      <c r="L683" s="63"/>
      <c r="M683" s="213" t="s">
        <v>50</v>
      </c>
      <c r="N683" s="214" t="s">
        <v>56</v>
      </c>
      <c r="O683" s="44"/>
      <c r="P683" s="215">
        <f>O683*H683</f>
        <v>0</v>
      </c>
      <c r="Q683" s="215">
        <v>0</v>
      </c>
      <c r="R683" s="215">
        <f>Q683*H683</f>
        <v>0</v>
      </c>
      <c r="S683" s="215">
        <v>0.4</v>
      </c>
      <c r="T683" s="216">
        <f>S683*H683</f>
        <v>2</v>
      </c>
      <c r="AR683" s="25" t="s">
        <v>110</v>
      </c>
      <c r="AT683" s="25" t="s">
        <v>169</v>
      </c>
      <c r="AU683" s="25" t="s">
        <v>93</v>
      </c>
      <c r="AY683" s="25" t="s">
        <v>166</v>
      </c>
      <c r="BE683" s="217">
        <f>IF(N683="základní",J683,0)</f>
        <v>0</v>
      </c>
      <c r="BF683" s="217">
        <f>IF(N683="snížená",J683,0)</f>
        <v>0</v>
      </c>
      <c r="BG683" s="217">
        <f>IF(N683="zákl. přenesená",J683,0)</f>
        <v>0</v>
      </c>
      <c r="BH683" s="217">
        <f>IF(N683="sníž. přenesená",J683,0)</f>
        <v>0</v>
      </c>
      <c r="BI683" s="217">
        <f>IF(N683="nulová",J683,0)</f>
        <v>0</v>
      </c>
      <c r="BJ683" s="25" t="s">
        <v>25</v>
      </c>
      <c r="BK683" s="217">
        <f>ROUND(I683*H683,2)</f>
        <v>0</v>
      </c>
      <c r="BL683" s="25" t="s">
        <v>110</v>
      </c>
      <c r="BM683" s="25" t="s">
        <v>838</v>
      </c>
    </row>
    <row r="684" spans="2:65" s="1" customFormat="1" ht="13.5">
      <c r="B684" s="43"/>
      <c r="C684" s="65"/>
      <c r="D684" s="218" t="s">
        <v>175</v>
      </c>
      <c r="E684" s="65"/>
      <c r="F684" s="219" t="s">
        <v>837</v>
      </c>
      <c r="G684" s="65"/>
      <c r="H684" s="65"/>
      <c r="I684" s="174"/>
      <c r="J684" s="65"/>
      <c r="K684" s="65"/>
      <c r="L684" s="63"/>
      <c r="M684" s="220"/>
      <c r="N684" s="44"/>
      <c r="O684" s="44"/>
      <c r="P684" s="44"/>
      <c r="Q684" s="44"/>
      <c r="R684" s="44"/>
      <c r="S684" s="44"/>
      <c r="T684" s="80"/>
      <c r="AT684" s="25" t="s">
        <v>175</v>
      </c>
      <c r="AU684" s="25" t="s">
        <v>93</v>
      </c>
    </row>
    <row r="685" spans="2:65" s="12" customFormat="1" ht="13.5">
      <c r="B685" s="222"/>
      <c r="C685" s="223"/>
      <c r="D685" s="218" t="s">
        <v>179</v>
      </c>
      <c r="E685" s="224" t="s">
        <v>50</v>
      </c>
      <c r="F685" s="225" t="s">
        <v>728</v>
      </c>
      <c r="G685" s="223"/>
      <c r="H685" s="226" t="s">
        <v>50</v>
      </c>
      <c r="I685" s="227"/>
      <c r="J685" s="223"/>
      <c r="K685" s="223"/>
      <c r="L685" s="228"/>
      <c r="M685" s="229"/>
      <c r="N685" s="230"/>
      <c r="O685" s="230"/>
      <c r="P685" s="230"/>
      <c r="Q685" s="230"/>
      <c r="R685" s="230"/>
      <c r="S685" s="230"/>
      <c r="T685" s="231"/>
      <c r="AT685" s="232" t="s">
        <v>179</v>
      </c>
      <c r="AU685" s="232" t="s">
        <v>93</v>
      </c>
      <c r="AV685" s="12" t="s">
        <v>25</v>
      </c>
      <c r="AW685" s="12" t="s">
        <v>48</v>
      </c>
      <c r="AX685" s="12" t="s">
        <v>85</v>
      </c>
      <c r="AY685" s="232" t="s">
        <v>166</v>
      </c>
    </row>
    <row r="686" spans="2:65" s="13" customFormat="1" ht="13.5">
      <c r="B686" s="233"/>
      <c r="C686" s="234"/>
      <c r="D686" s="235" t="s">
        <v>179</v>
      </c>
      <c r="E686" s="236" t="s">
        <v>50</v>
      </c>
      <c r="F686" s="237" t="s">
        <v>119</v>
      </c>
      <c r="G686" s="234"/>
      <c r="H686" s="238">
        <v>5</v>
      </c>
      <c r="I686" s="239"/>
      <c r="J686" s="234"/>
      <c r="K686" s="234"/>
      <c r="L686" s="240"/>
      <c r="M686" s="241"/>
      <c r="N686" s="242"/>
      <c r="O686" s="242"/>
      <c r="P686" s="242"/>
      <c r="Q686" s="242"/>
      <c r="R686" s="242"/>
      <c r="S686" s="242"/>
      <c r="T686" s="243"/>
      <c r="AT686" s="244" t="s">
        <v>179</v>
      </c>
      <c r="AU686" s="244" t="s">
        <v>93</v>
      </c>
      <c r="AV686" s="13" t="s">
        <v>93</v>
      </c>
      <c r="AW686" s="13" t="s">
        <v>48</v>
      </c>
      <c r="AX686" s="13" t="s">
        <v>85</v>
      </c>
      <c r="AY686" s="244" t="s">
        <v>166</v>
      </c>
    </row>
    <row r="687" spans="2:65" s="1" customFormat="1" ht="22.5" customHeight="1">
      <c r="B687" s="43"/>
      <c r="C687" s="206" t="s">
        <v>839</v>
      </c>
      <c r="D687" s="206" t="s">
        <v>169</v>
      </c>
      <c r="E687" s="207" t="s">
        <v>840</v>
      </c>
      <c r="F687" s="208" t="s">
        <v>841</v>
      </c>
      <c r="G687" s="209" t="s">
        <v>243</v>
      </c>
      <c r="H687" s="210">
        <v>482.678</v>
      </c>
      <c r="I687" s="211"/>
      <c r="J687" s="212">
        <f>ROUND(I687*H687,2)</f>
        <v>0</v>
      </c>
      <c r="K687" s="208" t="s">
        <v>173</v>
      </c>
      <c r="L687" s="63"/>
      <c r="M687" s="213" t="s">
        <v>50</v>
      </c>
      <c r="N687" s="214" t="s">
        <v>56</v>
      </c>
      <c r="O687" s="44"/>
      <c r="P687" s="215">
        <f>O687*H687</f>
        <v>0</v>
      </c>
      <c r="Q687" s="215">
        <v>0</v>
      </c>
      <c r="R687" s="215">
        <f>Q687*H687</f>
        <v>0</v>
      </c>
      <c r="S687" s="215">
        <v>0</v>
      </c>
      <c r="T687" s="216">
        <f>S687*H687</f>
        <v>0</v>
      </c>
      <c r="AR687" s="25" t="s">
        <v>110</v>
      </c>
      <c r="AT687" s="25" t="s">
        <v>169</v>
      </c>
      <c r="AU687" s="25" t="s">
        <v>93</v>
      </c>
      <c r="AY687" s="25" t="s">
        <v>166</v>
      </c>
      <c r="BE687" s="217">
        <f>IF(N687="základní",J687,0)</f>
        <v>0</v>
      </c>
      <c r="BF687" s="217">
        <f>IF(N687="snížená",J687,0)</f>
        <v>0</v>
      </c>
      <c r="BG687" s="217">
        <f>IF(N687="zákl. přenesená",J687,0)</f>
        <v>0</v>
      </c>
      <c r="BH687" s="217">
        <f>IF(N687="sníž. přenesená",J687,0)</f>
        <v>0</v>
      </c>
      <c r="BI687" s="217">
        <f>IF(N687="nulová",J687,0)</f>
        <v>0</v>
      </c>
      <c r="BJ687" s="25" t="s">
        <v>25</v>
      </c>
      <c r="BK687" s="217">
        <f>ROUND(I687*H687,2)</f>
        <v>0</v>
      </c>
      <c r="BL687" s="25" t="s">
        <v>110</v>
      </c>
      <c r="BM687" s="25" t="s">
        <v>842</v>
      </c>
    </row>
    <row r="688" spans="2:65" s="1" customFormat="1" ht="13.5">
      <c r="B688" s="43"/>
      <c r="C688" s="65"/>
      <c r="D688" s="218" t="s">
        <v>175</v>
      </c>
      <c r="E688" s="65"/>
      <c r="F688" s="219" t="s">
        <v>843</v>
      </c>
      <c r="G688" s="65"/>
      <c r="H688" s="65"/>
      <c r="I688" s="174"/>
      <c r="J688" s="65"/>
      <c r="K688" s="65"/>
      <c r="L688" s="63"/>
      <c r="M688" s="220"/>
      <c r="N688" s="44"/>
      <c r="O688" s="44"/>
      <c r="P688" s="44"/>
      <c r="Q688" s="44"/>
      <c r="R688" s="44"/>
      <c r="S688" s="44"/>
      <c r="T688" s="80"/>
      <c r="AT688" s="25" t="s">
        <v>175</v>
      </c>
      <c r="AU688" s="25" t="s">
        <v>93</v>
      </c>
    </row>
    <row r="689" spans="2:65" s="1" customFormat="1" ht="40.5">
      <c r="B689" s="43"/>
      <c r="C689" s="65"/>
      <c r="D689" s="218" t="s">
        <v>177</v>
      </c>
      <c r="E689" s="65"/>
      <c r="F689" s="221" t="s">
        <v>734</v>
      </c>
      <c r="G689" s="65"/>
      <c r="H689" s="65"/>
      <c r="I689" s="174"/>
      <c r="J689" s="65"/>
      <c r="K689" s="65"/>
      <c r="L689" s="63"/>
      <c r="M689" s="220"/>
      <c r="N689" s="44"/>
      <c r="O689" s="44"/>
      <c r="P689" s="44"/>
      <c r="Q689" s="44"/>
      <c r="R689" s="44"/>
      <c r="S689" s="44"/>
      <c r="T689" s="80"/>
      <c r="AT689" s="25" t="s">
        <v>177</v>
      </c>
      <c r="AU689" s="25" t="s">
        <v>93</v>
      </c>
    </row>
    <row r="690" spans="2:65" s="12" customFormat="1" ht="13.5">
      <c r="B690" s="222"/>
      <c r="C690" s="223"/>
      <c r="D690" s="218" t="s">
        <v>179</v>
      </c>
      <c r="E690" s="224" t="s">
        <v>50</v>
      </c>
      <c r="F690" s="225" t="s">
        <v>180</v>
      </c>
      <c r="G690" s="223"/>
      <c r="H690" s="226" t="s">
        <v>50</v>
      </c>
      <c r="I690" s="227"/>
      <c r="J690" s="223"/>
      <c r="K690" s="223"/>
      <c r="L690" s="228"/>
      <c r="M690" s="229"/>
      <c r="N690" s="230"/>
      <c r="O690" s="230"/>
      <c r="P690" s="230"/>
      <c r="Q690" s="230"/>
      <c r="R690" s="230"/>
      <c r="S690" s="230"/>
      <c r="T690" s="231"/>
      <c r="AT690" s="232" t="s">
        <v>179</v>
      </c>
      <c r="AU690" s="232" t="s">
        <v>93</v>
      </c>
      <c r="AV690" s="12" t="s">
        <v>25</v>
      </c>
      <c r="AW690" s="12" t="s">
        <v>48</v>
      </c>
      <c r="AX690" s="12" t="s">
        <v>85</v>
      </c>
      <c r="AY690" s="232" t="s">
        <v>166</v>
      </c>
    </row>
    <row r="691" spans="2:65" s="13" customFormat="1" ht="13.5">
      <c r="B691" s="233"/>
      <c r="C691" s="234"/>
      <c r="D691" s="218" t="s">
        <v>179</v>
      </c>
      <c r="E691" s="245" t="s">
        <v>50</v>
      </c>
      <c r="F691" s="246" t="s">
        <v>844</v>
      </c>
      <c r="G691" s="234"/>
      <c r="H691" s="247">
        <v>179.84</v>
      </c>
      <c r="I691" s="239"/>
      <c r="J691" s="234"/>
      <c r="K691" s="234"/>
      <c r="L691" s="240"/>
      <c r="M691" s="241"/>
      <c r="N691" s="242"/>
      <c r="O691" s="242"/>
      <c r="P691" s="242"/>
      <c r="Q691" s="242"/>
      <c r="R691" s="242"/>
      <c r="S691" s="242"/>
      <c r="T691" s="243"/>
      <c r="AT691" s="244" t="s">
        <v>179</v>
      </c>
      <c r="AU691" s="244" t="s">
        <v>93</v>
      </c>
      <c r="AV691" s="13" t="s">
        <v>93</v>
      </c>
      <c r="AW691" s="13" t="s">
        <v>48</v>
      </c>
      <c r="AX691" s="13" t="s">
        <v>85</v>
      </c>
      <c r="AY691" s="244" t="s">
        <v>166</v>
      </c>
    </row>
    <row r="692" spans="2:65" s="12" customFormat="1" ht="13.5">
      <c r="B692" s="222"/>
      <c r="C692" s="223"/>
      <c r="D692" s="218" t="s">
        <v>179</v>
      </c>
      <c r="E692" s="224" t="s">
        <v>50</v>
      </c>
      <c r="F692" s="225" t="s">
        <v>845</v>
      </c>
      <c r="G692" s="223"/>
      <c r="H692" s="226" t="s">
        <v>50</v>
      </c>
      <c r="I692" s="227"/>
      <c r="J692" s="223"/>
      <c r="K692" s="223"/>
      <c r="L692" s="228"/>
      <c r="M692" s="229"/>
      <c r="N692" s="230"/>
      <c r="O692" s="230"/>
      <c r="P692" s="230"/>
      <c r="Q692" s="230"/>
      <c r="R692" s="230"/>
      <c r="S692" s="230"/>
      <c r="T692" s="231"/>
      <c r="AT692" s="232" t="s">
        <v>179</v>
      </c>
      <c r="AU692" s="232" t="s">
        <v>93</v>
      </c>
      <c r="AV692" s="12" t="s">
        <v>25</v>
      </c>
      <c r="AW692" s="12" t="s">
        <v>48</v>
      </c>
      <c r="AX692" s="12" t="s">
        <v>85</v>
      </c>
      <c r="AY692" s="232" t="s">
        <v>166</v>
      </c>
    </row>
    <row r="693" spans="2:65" s="13" customFormat="1" ht="13.5">
      <c r="B693" s="233"/>
      <c r="C693" s="234"/>
      <c r="D693" s="218" t="s">
        <v>179</v>
      </c>
      <c r="E693" s="245" t="s">
        <v>50</v>
      </c>
      <c r="F693" s="246" t="s">
        <v>846</v>
      </c>
      <c r="G693" s="234"/>
      <c r="H693" s="247">
        <v>15.968</v>
      </c>
      <c r="I693" s="239"/>
      <c r="J693" s="234"/>
      <c r="K693" s="234"/>
      <c r="L693" s="240"/>
      <c r="M693" s="241"/>
      <c r="N693" s="242"/>
      <c r="O693" s="242"/>
      <c r="P693" s="242"/>
      <c r="Q693" s="242"/>
      <c r="R693" s="242"/>
      <c r="S693" s="242"/>
      <c r="T693" s="243"/>
      <c r="AT693" s="244" t="s">
        <v>179</v>
      </c>
      <c r="AU693" s="244" t="s">
        <v>93</v>
      </c>
      <c r="AV693" s="13" t="s">
        <v>93</v>
      </c>
      <c r="AW693" s="13" t="s">
        <v>48</v>
      </c>
      <c r="AX693" s="13" t="s">
        <v>85</v>
      </c>
      <c r="AY693" s="244" t="s">
        <v>166</v>
      </c>
    </row>
    <row r="694" spans="2:65" s="12" customFormat="1" ht="13.5">
      <c r="B694" s="222"/>
      <c r="C694" s="223"/>
      <c r="D694" s="218" t="s">
        <v>179</v>
      </c>
      <c r="E694" s="224" t="s">
        <v>50</v>
      </c>
      <c r="F694" s="225" t="s">
        <v>847</v>
      </c>
      <c r="G694" s="223"/>
      <c r="H694" s="226" t="s">
        <v>50</v>
      </c>
      <c r="I694" s="227"/>
      <c r="J694" s="223"/>
      <c r="K694" s="223"/>
      <c r="L694" s="228"/>
      <c r="M694" s="229"/>
      <c r="N694" s="230"/>
      <c r="O694" s="230"/>
      <c r="P694" s="230"/>
      <c r="Q694" s="230"/>
      <c r="R694" s="230"/>
      <c r="S694" s="230"/>
      <c r="T694" s="231"/>
      <c r="AT694" s="232" t="s">
        <v>179</v>
      </c>
      <c r="AU694" s="232" t="s">
        <v>93</v>
      </c>
      <c r="AV694" s="12" t="s">
        <v>25</v>
      </c>
      <c r="AW694" s="12" t="s">
        <v>48</v>
      </c>
      <c r="AX694" s="12" t="s">
        <v>85</v>
      </c>
      <c r="AY694" s="232" t="s">
        <v>166</v>
      </c>
    </row>
    <row r="695" spans="2:65" s="13" customFormat="1" ht="13.5">
      <c r="B695" s="233"/>
      <c r="C695" s="234"/>
      <c r="D695" s="218" t="s">
        <v>179</v>
      </c>
      <c r="E695" s="245" t="s">
        <v>50</v>
      </c>
      <c r="F695" s="246" t="s">
        <v>848</v>
      </c>
      <c r="G695" s="234"/>
      <c r="H695" s="247">
        <v>244.92500000000001</v>
      </c>
      <c r="I695" s="239"/>
      <c r="J695" s="234"/>
      <c r="K695" s="234"/>
      <c r="L695" s="240"/>
      <c r="M695" s="241"/>
      <c r="N695" s="242"/>
      <c r="O695" s="242"/>
      <c r="P695" s="242"/>
      <c r="Q695" s="242"/>
      <c r="R695" s="242"/>
      <c r="S695" s="242"/>
      <c r="T695" s="243"/>
      <c r="AT695" s="244" t="s">
        <v>179</v>
      </c>
      <c r="AU695" s="244" t="s">
        <v>93</v>
      </c>
      <c r="AV695" s="13" t="s">
        <v>93</v>
      </c>
      <c r="AW695" s="13" t="s">
        <v>48</v>
      </c>
      <c r="AX695" s="13" t="s">
        <v>85</v>
      </c>
      <c r="AY695" s="244" t="s">
        <v>166</v>
      </c>
    </row>
    <row r="696" spans="2:65" s="12" customFormat="1" ht="13.5">
      <c r="B696" s="222"/>
      <c r="C696" s="223"/>
      <c r="D696" s="218" t="s">
        <v>179</v>
      </c>
      <c r="E696" s="224" t="s">
        <v>50</v>
      </c>
      <c r="F696" s="225" t="s">
        <v>828</v>
      </c>
      <c r="G696" s="223"/>
      <c r="H696" s="226" t="s">
        <v>50</v>
      </c>
      <c r="I696" s="227"/>
      <c r="J696" s="223"/>
      <c r="K696" s="223"/>
      <c r="L696" s="228"/>
      <c r="M696" s="229"/>
      <c r="N696" s="230"/>
      <c r="O696" s="230"/>
      <c r="P696" s="230"/>
      <c r="Q696" s="230"/>
      <c r="R696" s="230"/>
      <c r="S696" s="230"/>
      <c r="T696" s="231"/>
      <c r="AT696" s="232" t="s">
        <v>179</v>
      </c>
      <c r="AU696" s="232" t="s">
        <v>93</v>
      </c>
      <c r="AV696" s="12" t="s">
        <v>25</v>
      </c>
      <c r="AW696" s="12" t="s">
        <v>48</v>
      </c>
      <c r="AX696" s="12" t="s">
        <v>85</v>
      </c>
      <c r="AY696" s="232" t="s">
        <v>166</v>
      </c>
    </row>
    <row r="697" spans="2:65" s="13" customFormat="1" ht="13.5">
      <c r="B697" s="233"/>
      <c r="C697" s="234"/>
      <c r="D697" s="218" t="s">
        <v>179</v>
      </c>
      <c r="E697" s="245" t="s">
        <v>50</v>
      </c>
      <c r="F697" s="246" t="s">
        <v>849</v>
      </c>
      <c r="G697" s="234"/>
      <c r="H697" s="247">
        <v>39.045000000000002</v>
      </c>
      <c r="I697" s="239"/>
      <c r="J697" s="234"/>
      <c r="K697" s="234"/>
      <c r="L697" s="240"/>
      <c r="M697" s="241"/>
      <c r="N697" s="242"/>
      <c r="O697" s="242"/>
      <c r="P697" s="242"/>
      <c r="Q697" s="242"/>
      <c r="R697" s="242"/>
      <c r="S697" s="242"/>
      <c r="T697" s="243"/>
      <c r="AT697" s="244" t="s">
        <v>179</v>
      </c>
      <c r="AU697" s="244" t="s">
        <v>93</v>
      </c>
      <c r="AV697" s="13" t="s">
        <v>93</v>
      </c>
      <c r="AW697" s="13" t="s">
        <v>48</v>
      </c>
      <c r="AX697" s="13" t="s">
        <v>85</v>
      </c>
      <c r="AY697" s="244" t="s">
        <v>166</v>
      </c>
    </row>
    <row r="698" spans="2:65" s="12" customFormat="1" ht="13.5">
      <c r="B698" s="222"/>
      <c r="C698" s="223"/>
      <c r="D698" s="218" t="s">
        <v>179</v>
      </c>
      <c r="E698" s="224" t="s">
        <v>50</v>
      </c>
      <c r="F698" s="225" t="s">
        <v>706</v>
      </c>
      <c r="G698" s="223"/>
      <c r="H698" s="226" t="s">
        <v>50</v>
      </c>
      <c r="I698" s="227"/>
      <c r="J698" s="223"/>
      <c r="K698" s="223"/>
      <c r="L698" s="228"/>
      <c r="M698" s="229"/>
      <c r="N698" s="230"/>
      <c r="O698" s="230"/>
      <c r="P698" s="230"/>
      <c r="Q698" s="230"/>
      <c r="R698" s="230"/>
      <c r="S698" s="230"/>
      <c r="T698" s="231"/>
      <c r="AT698" s="232" t="s">
        <v>179</v>
      </c>
      <c r="AU698" s="232" t="s">
        <v>93</v>
      </c>
      <c r="AV698" s="12" t="s">
        <v>25</v>
      </c>
      <c r="AW698" s="12" t="s">
        <v>48</v>
      </c>
      <c r="AX698" s="12" t="s">
        <v>85</v>
      </c>
      <c r="AY698" s="232" t="s">
        <v>166</v>
      </c>
    </row>
    <row r="699" spans="2:65" s="13" customFormat="1" ht="13.5">
      <c r="B699" s="233"/>
      <c r="C699" s="234"/>
      <c r="D699" s="218" t="s">
        <v>179</v>
      </c>
      <c r="E699" s="245" t="s">
        <v>50</v>
      </c>
      <c r="F699" s="246" t="s">
        <v>850</v>
      </c>
      <c r="G699" s="234"/>
      <c r="H699" s="247">
        <v>0.63</v>
      </c>
      <c r="I699" s="239"/>
      <c r="J699" s="234"/>
      <c r="K699" s="234"/>
      <c r="L699" s="240"/>
      <c r="M699" s="241"/>
      <c r="N699" s="242"/>
      <c r="O699" s="242"/>
      <c r="P699" s="242"/>
      <c r="Q699" s="242"/>
      <c r="R699" s="242"/>
      <c r="S699" s="242"/>
      <c r="T699" s="243"/>
      <c r="AT699" s="244" t="s">
        <v>179</v>
      </c>
      <c r="AU699" s="244" t="s">
        <v>93</v>
      </c>
      <c r="AV699" s="13" t="s">
        <v>93</v>
      </c>
      <c r="AW699" s="13" t="s">
        <v>48</v>
      </c>
      <c r="AX699" s="13" t="s">
        <v>85</v>
      </c>
      <c r="AY699" s="244" t="s">
        <v>166</v>
      </c>
    </row>
    <row r="700" spans="2:65" s="12" customFormat="1" ht="13.5">
      <c r="B700" s="222"/>
      <c r="C700" s="223"/>
      <c r="D700" s="218" t="s">
        <v>179</v>
      </c>
      <c r="E700" s="224" t="s">
        <v>50</v>
      </c>
      <c r="F700" s="225" t="s">
        <v>707</v>
      </c>
      <c r="G700" s="223"/>
      <c r="H700" s="226" t="s">
        <v>50</v>
      </c>
      <c r="I700" s="227"/>
      <c r="J700" s="223"/>
      <c r="K700" s="223"/>
      <c r="L700" s="228"/>
      <c r="M700" s="229"/>
      <c r="N700" s="230"/>
      <c r="O700" s="230"/>
      <c r="P700" s="230"/>
      <c r="Q700" s="230"/>
      <c r="R700" s="230"/>
      <c r="S700" s="230"/>
      <c r="T700" s="231"/>
      <c r="AT700" s="232" t="s">
        <v>179</v>
      </c>
      <c r="AU700" s="232" t="s">
        <v>93</v>
      </c>
      <c r="AV700" s="12" t="s">
        <v>25</v>
      </c>
      <c r="AW700" s="12" t="s">
        <v>48</v>
      </c>
      <c r="AX700" s="12" t="s">
        <v>85</v>
      </c>
      <c r="AY700" s="232" t="s">
        <v>166</v>
      </c>
    </row>
    <row r="701" spans="2:65" s="13" customFormat="1" ht="13.5">
      <c r="B701" s="233"/>
      <c r="C701" s="234"/>
      <c r="D701" s="218" t="s">
        <v>179</v>
      </c>
      <c r="E701" s="245" t="s">
        <v>50</v>
      </c>
      <c r="F701" s="246" t="s">
        <v>851</v>
      </c>
      <c r="G701" s="234"/>
      <c r="H701" s="247">
        <v>0.27</v>
      </c>
      <c r="I701" s="239"/>
      <c r="J701" s="234"/>
      <c r="K701" s="234"/>
      <c r="L701" s="240"/>
      <c r="M701" s="241"/>
      <c r="N701" s="242"/>
      <c r="O701" s="242"/>
      <c r="P701" s="242"/>
      <c r="Q701" s="242"/>
      <c r="R701" s="242"/>
      <c r="S701" s="242"/>
      <c r="T701" s="243"/>
      <c r="AT701" s="244" t="s">
        <v>179</v>
      </c>
      <c r="AU701" s="244" t="s">
        <v>93</v>
      </c>
      <c r="AV701" s="13" t="s">
        <v>93</v>
      </c>
      <c r="AW701" s="13" t="s">
        <v>48</v>
      </c>
      <c r="AX701" s="13" t="s">
        <v>85</v>
      </c>
      <c r="AY701" s="244" t="s">
        <v>166</v>
      </c>
    </row>
    <row r="702" spans="2:65" s="12" customFormat="1" ht="13.5">
      <c r="B702" s="222"/>
      <c r="C702" s="223"/>
      <c r="D702" s="218" t="s">
        <v>179</v>
      </c>
      <c r="E702" s="224" t="s">
        <v>50</v>
      </c>
      <c r="F702" s="225" t="s">
        <v>728</v>
      </c>
      <c r="G702" s="223"/>
      <c r="H702" s="226" t="s">
        <v>50</v>
      </c>
      <c r="I702" s="227"/>
      <c r="J702" s="223"/>
      <c r="K702" s="223"/>
      <c r="L702" s="228"/>
      <c r="M702" s="229"/>
      <c r="N702" s="230"/>
      <c r="O702" s="230"/>
      <c r="P702" s="230"/>
      <c r="Q702" s="230"/>
      <c r="R702" s="230"/>
      <c r="S702" s="230"/>
      <c r="T702" s="231"/>
      <c r="AT702" s="232" t="s">
        <v>179</v>
      </c>
      <c r="AU702" s="232" t="s">
        <v>93</v>
      </c>
      <c r="AV702" s="12" t="s">
        <v>25</v>
      </c>
      <c r="AW702" s="12" t="s">
        <v>48</v>
      </c>
      <c r="AX702" s="12" t="s">
        <v>85</v>
      </c>
      <c r="AY702" s="232" t="s">
        <v>166</v>
      </c>
    </row>
    <row r="703" spans="2:65" s="13" customFormat="1" ht="13.5">
      <c r="B703" s="233"/>
      <c r="C703" s="234"/>
      <c r="D703" s="235" t="s">
        <v>179</v>
      </c>
      <c r="E703" s="236" t="s">
        <v>50</v>
      </c>
      <c r="F703" s="237" t="s">
        <v>852</v>
      </c>
      <c r="G703" s="234"/>
      <c r="H703" s="238">
        <v>2</v>
      </c>
      <c r="I703" s="239"/>
      <c r="J703" s="234"/>
      <c r="K703" s="234"/>
      <c r="L703" s="240"/>
      <c r="M703" s="241"/>
      <c r="N703" s="242"/>
      <c r="O703" s="242"/>
      <c r="P703" s="242"/>
      <c r="Q703" s="242"/>
      <c r="R703" s="242"/>
      <c r="S703" s="242"/>
      <c r="T703" s="243"/>
      <c r="AT703" s="244" t="s">
        <v>179</v>
      </c>
      <c r="AU703" s="244" t="s">
        <v>93</v>
      </c>
      <c r="AV703" s="13" t="s">
        <v>93</v>
      </c>
      <c r="AW703" s="13" t="s">
        <v>48</v>
      </c>
      <c r="AX703" s="13" t="s">
        <v>85</v>
      </c>
      <c r="AY703" s="244" t="s">
        <v>166</v>
      </c>
    </row>
    <row r="704" spans="2:65" s="1" customFormat="1" ht="22.5" customHeight="1">
      <c r="B704" s="43"/>
      <c r="C704" s="206" t="s">
        <v>853</v>
      </c>
      <c r="D704" s="206" t="s">
        <v>169</v>
      </c>
      <c r="E704" s="207" t="s">
        <v>854</v>
      </c>
      <c r="F704" s="208" t="s">
        <v>855</v>
      </c>
      <c r="G704" s="209" t="s">
        <v>243</v>
      </c>
      <c r="H704" s="210">
        <v>482.678</v>
      </c>
      <c r="I704" s="211"/>
      <c r="J704" s="212">
        <f>ROUND(I704*H704,2)</f>
        <v>0</v>
      </c>
      <c r="K704" s="208" t="s">
        <v>173</v>
      </c>
      <c r="L704" s="63"/>
      <c r="M704" s="213" t="s">
        <v>50</v>
      </c>
      <c r="N704" s="214" t="s">
        <v>56</v>
      </c>
      <c r="O704" s="44"/>
      <c r="P704" s="215">
        <f>O704*H704</f>
        <v>0</v>
      </c>
      <c r="Q704" s="215">
        <v>0</v>
      </c>
      <c r="R704" s="215">
        <f>Q704*H704</f>
        <v>0</v>
      </c>
      <c r="S704" s="215">
        <v>0</v>
      </c>
      <c r="T704" s="216">
        <f>S704*H704</f>
        <v>0</v>
      </c>
      <c r="AR704" s="25" t="s">
        <v>110</v>
      </c>
      <c r="AT704" s="25" t="s">
        <v>169</v>
      </c>
      <c r="AU704" s="25" t="s">
        <v>93</v>
      </c>
      <c r="AY704" s="25" t="s">
        <v>166</v>
      </c>
      <c r="BE704" s="217">
        <f>IF(N704="základní",J704,0)</f>
        <v>0</v>
      </c>
      <c r="BF704" s="217">
        <f>IF(N704="snížená",J704,0)</f>
        <v>0</v>
      </c>
      <c r="BG704" s="217">
        <f>IF(N704="zákl. přenesená",J704,0)</f>
        <v>0</v>
      </c>
      <c r="BH704" s="217">
        <f>IF(N704="sníž. přenesená",J704,0)</f>
        <v>0</v>
      </c>
      <c r="BI704" s="217">
        <f>IF(N704="nulová",J704,0)</f>
        <v>0</v>
      </c>
      <c r="BJ704" s="25" t="s">
        <v>25</v>
      </c>
      <c r="BK704" s="217">
        <f>ROUND(I704*H704,2)</f>
        <v>0</v>
      </c>
      <c r="BL704" s="25" t="s">
        <v>110</v>
      </c>
      <c r="BM704" s="25" t="s">
        <v>856</v>
      </c>
    </row>
    <row r="705" spans="2:51" s="1" customFormat="1" ht="27">
      <c r="B705" s="43"/>
      <c r="C705" s="65"/>
      <c r="D705" s="218" t="s">
        <v>175</v>
      </c>
      <c r="E705" s="65"/>
      <c r="F705" s="219" t="s">
        <v>857</v>
      </c>
      <c r="G705" s="65"/>
      <c r="H705" s="65"/>
      <c r="I705" s="174"/>
      <c r="J705" s="65"/>
      <c r="K705" s="65"/>
      <c r="L705" s="63"/>
      <c r="M705" s="220"/>
      <c r="N705" s="44"/>
      <c r="O705" s="44"/>
      <c r="P705" s="44"/>
      <c r="Q705" s="44"/>
      <c r="R705" s="44"/>
      <c r="S705" s="44"/>
      <c r="T705" s="80"/>
      <c r="AT705" s="25" t="s">
        <v>175</v>
      </c>
      <c r="AU705" s="25" t="s">
        <v>93</v>
      </c>
    </row>
    <row r="706" spans="2:51" s="1" customFormat="1" ht="94.5">
      <c r="B706" s="43"/>
      <c r="C706" s="65"/>
      <c r="D706" s="218" t="s">
        <v>177</v>
      </c>
      <c r="E706" s="65"/>
      <c r="F706" s="221" t="s">
        <v>774</v>
      </c>
      <c r="G706" s="65"/>
      <c r="H706" s="65"/>
      <c r="I706" s="174"/>
      <c r="J706" s="65"/>
      <c r="K706" s="65"/>
      <c r="L706" s="63"/>
      <c r="M706" s="220"/>
      <c r="N706" s="44"/>
      <c r="O706" s="44"/>
      <c r="P706" s="44"/>
      <c r="Q706" s="44"/>
      <c r="R706" s="44"/>
      <c r="S706" s="44"/>
      <c r="T706" s="80"/>
      <c r="AT706" s="25" t="s">
        <v>177</v>
      </c>
      <c r="AU706" s="25" t="s">
        <v>93</v>
      </c>
    </row>
    <row r="707" spans="2:51" s="12" customFormat="1" ht="13.5">
      <c r="B707" s="222"/>
      <c r="C707" s="223"/>
      <c r="D707" s="218" t="s">
        <v>179</v>
      </c>
      <c r="E707" s="224" t="s">
        <v>50</v>
      </c>
      <c r="F707" s="225" t="s">
        <v>180</v>
      </c>
      <c r="G707" s="223"/>
      <c r="H707" s="226" t="s">
        <v>50</v>
      </c>
      <c r="I707" s="227"/>
      <c r="J707" s="223"/>
      <c r="K707" s="223"/>
      <c r="L707" s="228"/>
      <c r="M707" s="229"/>
      <c r="N707" s="230"/>
      <c r="O707" s="230"/>
      <c r="P707" s="230"/>
      <c r="Q707" s="230"/>
      <c r="R707" s="230"/>
      <c r="S707" s="230"/>
      <c r="T707" s="231"/>
      <c r="AT707" s="232" t="s">
        <v>179</v>
      </c>
      <c r="AU707" s="232" t="s">
        <v>93</v>
      </c>
      <c r="AV707" s="12" t="s">
        <v>25</v>
      </c>
      <c r="AW707" s="12" t="s">
        <v>48</v>
      </c>
      <c r="AX707" s="12" t="s">
        <v>85</v>
      </c>
      <c r="AY707" s="232" t="s">
        <v>166</v>
      </c>
    </row>
    <row r="708" spans="2:51" s="13" customFormat="1" ht="13.5">
      <c r="B708" s="233"/>
      <c r="C708" s="234"/>
      <c r="D708" s="218" t="s">
        <v>179</v>
      </c>
      <c r="E708" s="245" t="s">
        <v>50</v>
      </c>
      <c r="F708" s="246" t="s">
        <v>844</v>
      </c>
      <c r="G708" s="234"/>
      <c r="H708" s="247">
        <v>179.84</v>
      </c>
      <c r="I708" s="239"/>
      <c r="J708" s="234"/>
      <c r="K708" s="234"/>
      <c r="L708" s="240"/>
      <c r="M708" s="241"/>
      <c r="N708" s="242"/>
      <c r="O708" s="242"/>
      <c r="P708" s="242"/>
      <c r="Q708" s="242"/>
      <c r="R708" s="242"/>
      <c r="S708" s="242"/>
      <c r="T708" s="243"/>
      <c r="AT708" s="244" t="s">
        <v>179</v>
      </c>
      <c r="AU708" s="244" t="s">
        <v>93</v>
      </c>
      <c r="AV708" s="13" t="s">
        <v>93</v>
      </c>
      <c r="AW708" s="13" t="s">
        <v>48</v>
      </c>
      <c r="AX708" s="13" t="s">
        <v>85</v>
      </c>
      <c r="AY708" s="244" t="s">
        <v>166</v>
      </c>
    </row>
    <row r="709" spans="2:51" s="12" customFormat="1" ht="13.5">
      <c r="B709" s="222"/>
      <c r="C709" s="223"/>
      <c r="D709" s="218" t="s">
        <v>179</v>
      </c>
      <c r="E709" s="224" t="s">
        <v>50</v>
      </c>
      <c r="F709" s="225" t="s">
        <v>845</v>
      </c>
      <c r="G709" s="223"/>
      <c r="H709" s="226" t="s">
        <v>50</v>
      </c>
      <c r="I709" s="227"/>
      <c r="J709" s="223"/>
      <c r="K709" s="223"/>
      <c r="L709" s="228"/>
      <c r="M709" s="229"/>
      <c r="N709" s="230"/>
      <c r="O709" s="230"/>
      <c r="P709" s="230"/>
      <c r="Q709" s="230"/>
      <c r="R709" s="230"/>
      <c r="S709" s="230"/>
      <c r="T709" s="231"/>
      <c r="AT709" s="232" t="s">
        <v>179</v>
      </c>
      <c r="AU709" s="232" t="s">
        <v>93</v>
      </c>
      <c r="AV709" s="12" t="s">
        <v>25</v>
      </c>
      <c r="AW709" s="12" t="s">
        <v>48</v>
      </c>
      <c r="AX709" s="12" t="s">
        <v>85</v>
      </c>
      <c r="AY709" s="232" t="s">
        <v>166</v>
      </c>
    </row>
    <row r="710" spans="2:51" s="13" customFormat="1" ht="13.5">
      <c r="B710" s="233"/>
      <c r="C710" s="234"/>
      <c r="D710" s="218" t="s">
        <v>179</v>
      </c>
      <c r="E710" s="245" t="s">
        <v>50</v>
      </c>
      <c r="F710" s="246" t="s">
        <v>846</v>
      </c>
      <c r="G710" s="234"/>
      <c r="H710" s="247">
        <v>15.968</v>
      </c>
      <c r="I710" s="239"/>
      <c r="J710" s="234"/>
      <c r="K710" s="234"/>
      <c r="L710" s="240"/>
      <c r="M710" s="241"/>
      <c r="N710" s="242"/>
      <c r="O710" s="242"/>
      <c r="P710" s="242"/>
      <c r="Q710" s="242"/>
      <c r="R710" s="242"/>
      <c r="S710" s="242"/>
      <c r="T710" s="243"/>
      <c r="AT710" s="244" t="s">
        <v>179</v>
      </c>
      <c r="AU710" s="244" t="s">
        <v>93</v>
      </c>
      <c r="AV710" s="13" t="s">
        <v>93</v>
      </c>
      <c r="AW710" s="13" t="s">
        <v>48</v>
      </c>
      <c r="AX710" s="13" t="s">
        <v>85</v>
      </c>
      <c r="AY710" s="244" t="s">
        <v>166</v>
      </c>
    </row>
    <row r="711" spans="2:51" s="12" customFormat="1" ht="13.5">
      <c r="B711" s="222"/>
      <c r="C711" s="223"/>
      <c r="D711" s="218" t="s">
        <v>179</v>
      </c>
      <c r="E711" s="224" t="s">
        <v>50</v>
      </c>
      <c r="F711" s="225" t="s">
        <v>847</v>
      </c>
      <c r="G711" s="223"/>
      <c r="H711" s="226" t="s">
        <v>50</v>
      </c>
      <c r="I711" s="227"/>
      <c r="J711" s="223"/>
      <c r="K711" s="223"/>
      <c r="L711" s="228"/>
      <c r="M711" s="229"/>
      <c r="N711" s="230"/>
      <c r="O711" s="230"/>
      <c r="P711" s="230"/>
      <c r="Q711" s="230"/>
      <c r="R711" s="230"/>
      <c r="S711" s="230"/>
      <c r="T711" s="231"/>
      <c r="AT711" s="232" t="s">
        <v>179</v>
      </c>
      <c r="AU711" s="232" t="s">
        <v>93</v>
      </c>
      <c r="AV711" s="12" t="s">
        <v>25</v>
      </c>
      <c r="AW711" s="12" t="s">
        <v>48</v>
      </c>
      <c r="AX711" s="12" t="s">
        <v>85</v>
      </c>
      <c r="AY711" s="232" t="s">
        <v>166</v>
      </c>
    </row>
    <row r="712" spans="2:51" s="13" customFormat="1" ht="13.5">
      <c r="B712" s="233"/>
      <c r="C712" s="234"/>
      <c r="D712" s="218" t="s">
        <v>179</v>
      </c>
      <c r="E712" s="245" t="s">
        <v>50</v>
      </c>
      <c r="F712" s="246" t="s">
        <v>848</v>
      </c>
      <c r="G712" s="234"/>
      <c r="H712" s="247">
        <v>244.92500000000001</v>
      </c>
      <c r="I712" s="239"/>
      <c r="J712" s="234"/>
      <c r="K712" s="234"/>
      <c r="L712" s="240"/>
      <c r="M712" s="241"/>
      <c r="N712" s="242"/>
      <c r="O712" s="242"/>
      <c r="P712" s="242"/>
      <c r="Q712" s="242"/>
      <c r="R712" s="242"/>
      <c r="S712" s="242"/>
      <c r="T712" s="243"/>
      <c r="AT712" s="244" t="s">
        <v>179</v>
      </c>
      <c r="AU712" s="244" t="s">
        <v>93</v>
      </c>
      <c r="AV712" s="13" t="s">
        <v>93</v>
      </c>
      <c r="AW712" s="13" t="s">
        <v>48</v>
      </c>
      <c r="AX712" s="13" t="s">
        <v>85</v>
      </c>
      <c r="AY712" s="244" t="s">
        <v>166</v>
      </c>
    </row>
    <row r="713" spans="2:51" s="12" customFormat="1" ht="13.5">
      <c r="B713" s="222"/>
      <c r="C713" s="223"/>
      <c r="D713" s="218" t="s">
        <v>179</v>
      </c>
      <c r="E713" s="224" t="s">
        <v>50</v>
      </c>
      <c r="F713" s="225" t="s">
        <v>828</v>
      </c>
      <c r="G713" s="223"/>
      <c r="H713" s="226" t="s">
        <v>50</v>
      </c>
      <c r="I713" s="227"/>
      <c r="J713" s="223"/>
      <c r="K713" s="223"/>
      <c r="L713" s="228"/>
      <c r="M713" s="229"/>
      <c r="N713" s="230"/>
      <c r="O713" s="230"/>
      <c r="P713" s="230"/>
      <c r="Q713" s="230"/>
      <c r="R713" s="230"/>
      <c r="S713" s="230"/>
      <c r="T713" s="231"/>
      <c r="AT713" s="232" t="s">
        <v>179</v>
      </c>
      <c r="AU713" s="232" t="s">
        <v>93</v>
      </c>
      <c r="AV713" s="12" t="s">
        <v>25</v>
      </c>
      <c r="AW713" s="12" t="s">
        <v>48</v>
      </c>
      <c r="AX713" s="12" t="s">
        <v>85</v>
      </c>
      <c r="AY713" s="232" t="s">
        <v>166</v>
      </c>
    </row>
    <row r="714" spans="2:51" s="13" customFormat="1" ht="13.5">
      <c r="B714" s="233"/>
      <c r="C714" s="234"/>
      <c r="D714" s="218" t="s">
        <v>179</v>
      </c>
      <c r="E714" s="245" t="s">
        <v>50</v>
      </c>
      <c r="F714" s="246" t="s">
        <v>849</v>
      </c>
      <c r="G714" s="234"/>
      <c r="H714" s="247">
        <v>39.045000000000002</v>
      </c>
      <c r="I714" s="239"/>
      <c r="J714" s="234"/>
      <c r="K714" s="234"/>
      <c r="L714" s="240"/>
      <c r="M714" s="241"/>
      <c r="N714" s="242"/>
      <c r="O714" s="242"/>
      <c r="P714" s="242"/>
      <c r="Q714" s="242"/>
      <c r="R714" s="242"/>
      <c r="S714" s="242"/>
      <c r="T714" s="243"/>
      <c r="AT714" s="244" t="s">
        <v>179</v>
      </c>
      <c r="AU714" s="244" t="s">
        <v>93</v>
      </c>
      <c r="AV714" s="13" t="s">
        <v>93</v>
      </c>
      <c r="AW714" s="13" t="s">
        <v>48</v>
      </c>
      <c r="AX714" s="13" t="s">
        <v>85</v>
      </c>
      <c r="AY714" s="244" t="s">
        <v>166</v>
      </c>
    </row>
    <row r="715" spans="2:51" s="12" customFormat="1" ht="13.5">
      <c r="B715" s="222"/>
      <c r="C715" s="223"/>
      <c r="D715" s="218" t="s">
        <v>179</v>
      </c>
      <c r="E715" s="224" t="s">
        <v>50</v>
      </c>
      <c r="F715" s="225" t="s">
        <v>706</v>
      </c>
      <c r="G715" s="223"/>
      <c r="H715" s="226" t="s">
        <v>50</v>
      </c>
      <c r="I715" s="227"/>
      <c r="J715" s="223"/>
      <c r="K715" s="223"/>
      <c r="L715" s="228"/>
      <c r="M715" s="229"/>
      <c r="N715" s="230"/>
      <c r="O715" s="230"/>
      <c r="P715" s="230"/>
      <c r="Q715" s="230"/>
      <c r="R715" s="230"/>
      <c r="S715" s="230"/>
      <c r="T715" s="231"/>
      <c r="AT715" s="232" t="s">
        <v>179</v>
      </c>
      <c r="AU715" s="232" t="s">
        <v>93</v>
      </c>
      <c r="AV715" s="12" t="s">
        <v>25</v>
      </c>
      <c r="AW715" s="12" t="s">
        <v>48</v>
      </c>
      <c r="AX715" s="12" t="s">
        <v>85</v>
      </c>
      <c r="AY715" s="232" t="s">
        <v>166</v>
      </c>
    </row>
    <row r="716" spans="2:51" s="13" customFormat="1" ht="13.5">
      <c r="B716" s="233"/>
      <c r="C716" s="234"/>
      <c r="D716" s="218" t="s">
        <v>179</v>
      </c>
      <c r="E716" s="245" t="s">
        <v>50</v>
      </c>
      <c r="F716" s="246" t="s">
        <v>850</v>
      </c>
      <c r="G716" s="234"/>
      <c r="H716" s="247">
        <v>0.63</v>
      </c>
      <c r="I716" s="239"/>
      <c r="J716" s="234"/>
      <c r="K716" s="234"/>
      <c r="L716" s="240"/>
      <c r="M716" s="241"/>
      <c r="N716" s="242"/>
      <c r="O716" s="242"/>
      <c r="P716" s="242"/>
      <c r="Q716" s="242"/>
      <c r="R716" s="242"/>
      <c r="S716" s="242"/>
      <c r="T716" s="243"/>
      <c r="AT716" s="244" t="s">
        <v>179</v>
      </c>
      <c r="AU716" s="244" t="s">
        <v>93</v>
      </c>
      <c r="AV716" s="13" t="s">
        <v>93</v>
      </c>
      <c r="AW716" s="13" t="s">
        <v>48</v>
      </c>
      <c r="AX716" s="13" t="s">
        <v>85</v>
      </c>
      <c r="AY716" s="244" t="s">
        <v>166</v>
      </c>
    </row>
    <row r="717" spans="2:51" s="12" customFormat="1" ht="13.5">
      <c r="B717" s="222"/>
      <c r="C717" s="223"/>
      <c r="D717" s="218" t="s">
        <v>179</v>
      </c>
      <c r="E717" s="224" t="s">
        <v>50</v>
      </c>
      <c r="F717" s="225" t="s">
        <v>707</v>
      </c>
      <c r="G717" s="223"/>
      <c r="H717" s="226" t="s">
        <v>50</v>
      </c>
      <c r="I717" s="227"/>
      <c r="J717" s="223"/>
      <c r="K717" s="223"/>
      <c r="L717" s="228"/>
      <c r="M717" s="229"/>
      <c r="N717" s="230"/>
      <c r="O717" s="230"/>
      <c r="P717" s="230"/>
      <c r="Q717" s="230"/>
      <c r="R717" s="230"/>
      <c r="S717" s="230"/>
      <c r="T717" s="231"/>
      <c r="AT717" s="232" t="s">
        <v>179</v>
      </c>
      <c r="AU717" s="232" t="s">
        <v>93</v>
      </c>
      <c r="AV717" s="12" t="s">
        <v>25</v>
      </c>
      <c r="AW717" s="12" t="s">
        <v>48</v>
      </c>
      <c r="AX717" s="12" t="s">
        <v>85</v>
      </c>
      <c r="AY717" s="232" t="s">
        <v>166</v>
      </c>
    </row>
    <row r="718" spans="2:51" s="13" customFormat="1" ht="13.5">
      <c r="B718" s="233"/>
      <c r="C718" s="234"/>
      <c r="D718" s="218" t="s">
        <v>179</v>
      </c>
      <c r="E718" s="245" t="s">
        <v>50</v>
      </c>
      <c r="F718" s="246" t="s">
        <v>851</v>
      </c>
      <c r="G718" s="234"/>
      <c r="H718" s="247">
        <v>0.27</v>
      </c>
      <c r="I718" s="239"/>
      <c r="J718" s="234"/>
      <c r="K718" s="234"/>
      <c r="L718" s="240"/>
      <c r="M718" s="241"/>
      <c r="N718" s="242"/>
      <c r="O718" s="242"/>
      <c r="P718" s="242"/>
      <c r="Q718" s="242"/>
      <c r="R718" s="242"/>
      <c r="S718" s="242"/>
      <c r="T718" s="243"/>
      <c r="AT718" s="244" t="s">
        <v>179</v>
      </c>
      <c r="AU718" s="244" t="s">
        <v>93</v>
      </c>
      <c r="AV718" s="13" t="s">
        <v>93</v>
      </c>
      <c r="AW718" s="13" t="s">
        <v>48</v>
      </c>
      <c r="AX718" s="13" t="s">
        <v>85</v>
      </c>
      <c r="AY718" s="244" t="s">
        <v>166</v>
      </c>
    </row>
    <row r="719" spans="2:51" s="12" customFormat="1" ht="13.5">
      <c r="B719" s="222"/>
      <c r="C719" s="223"/>
      <c r="D719" s="218" t="s">
        <v>179</v>
      </c>
      <c r="E719" s="224" t="s">
        <v>50</v>
      </c>
      <c r="F719" s="225" t="s">
        <v>728</v>
      </c>
      <c r="G719" s="223"/>
      <c r="H719" s="226" t="s">
        <v>50</v>
      </c>
      <c r="I719" s="227"/>
      <c r="J719" s="223"/>
      <c r="K719" s="223"/>
      <c r="L719" s="228"/>
      <c r="M719" s="229"/>
      <c r="N719" s="230"/>
      <c r="O719" s="230"/>
      <c r="P719" s="230"/>
      <c r="Q719" s="230"/>
      <c r="R719" s="230"/>
      <c r="S719" s="230"/>
      <c r="T719" s="231"/>
      <c r="AT719" s="232" t="s">
        <v>179</v>
      </c>
      <c r="AU719" s="232" t="s">
        <v>93</v>
      </c>
      <c r="AV719" s="12" t="s">
        <v>25</v>
      </c>
      <c r="AW719" s="12" t="s">
        <v>48</v>
      </c>
      <c r="AX719" s="12" t="s">
        <v>85</v>
      </c>
      <c r="AY719" s="232" t="s">
        <v>166</v>
      </c>
    </row>
    <row r="720" spans="2:51" s="13" customFormat="1" ht="13.5">
      <c r="B720" s="233"/>
      <c r="C720" s="234"/>
      <c r="D720" s="235" t="s">
        <v>179</v>
      </c>
      <c r="E720" s="236" t="s">
        <v>50</v>
      </c>
      <c r="F720" s="237" t="s">
        <v>852</v>
      </c>
      <c r="G720" s="234"/>
      <c r="H720" s="238">
        <v>2</v>
      </c>
      <c r="I720" s="239"/>
      <c r="J720" s="234"/>
      <c r="K720" s="234"/>
      <c r="L720" s="240"/>
      <c r="M720" s="241"/>
      <c r="N720" s="242"/>
      <c r="O720" s="242"/>
      <c r="P720" s="242"/>
      <c r="Q720" s="242"/>
      <c r="R720" s="242"/>
      <c r="S720" s="242"/>
      <c r="T720" s="243"/>
      <c r="AT720" s="244" t="s">
        <v>179</v>
      </c>
      <c r="AU720" s="244" t="s">
        <v>93</v>
      </c>
      <c r="AV720" s="13" t="s">
        <v>93</v>
      </c>
      <c r="AW720" s="13" t="s">
        <v>48</v>
      </c>
      <c r="AX720" s="13" t="s">
        <v>85</v>
      </c>
      <c r="AY720" s="244" t="s">
        <v>166</v>
      </c>
    </row>
    <row r="721" spans="2:65" s="1" customFormat="1" ht="22.5" customHeight="1">
      <c r="B721" s="43"/>
      <c r="C721" s="206" t="s">
        <v>858</v>
      </c>
      <c r="D721" s="206" t="s">
        <v>169</v>
      </c>
      <c r="E721" s="207" t="s">
        <v>859</v>
      </c>
      <c r="F721" s="208" t="s">
        <v>860</v>
      </c>
      <c r="G721" s="209" t="s">
        <v>243</v>
      </c>
      <c r="H721" s="210">
        <v>9263.0560000000005</v>
      </c>
      <c r="I721" s="211"/>
      <c r="J721" s="212">
        <f>ROUND(I721*H721,2)</f>
        <v>0</v>
      </c>
      <c r="K721" s="208" t="s">
        <v>173</v>
      </c>
      <c r="L721" s="63"/>
      <c r="M721" s="213" t="s">
        <v>50</v>
      </c>
      <c r="N721" s="214" t="s">
        <v>56</v>
      </c>
      <c r="O721" s="44"/>
      <c r="P721" s="215">
        <f>O721*H721</f>
        <v>0</v>
      </c>
      <c r="Q721" s="215">
        <v>0</v>
      </c>
      <c r="R721" s="215">
        <f>Q721*H721</f>
        <v>0</v>
      </c>
      <c r="S721" s="215">
        <v>0</v>
      </c>
      <c r="T721" s="216">
        <f>S721*H721</f>
        <v>0</v>
      </c>
      <c r="AR721" s="25" t="s">
        <v>110</v>
      </c>
      <c r="AT721" s="25" t="s">
        <v>169</v>
      </c>
      <c r="AU721" s="25" t="s">
        <v>93</v>
      </c>
      <c r="AY721" s="25" t="s">
        <v>166</v>
      </c>
      <c r="BE721" s="217">
        <f>IF(N721="základní",J721,0)</f>
        <v>0</v>
      </c>
      <c r="BF721" s="217">
        <f>IF(N721="snížená",J721,0)</f>
        <v>0</v>
      </c>
      <c r="BG721" s="217">
        <f>IF(N721="zákl. přenesená",J721,0)</f>
        <v>0</v>
      </c>
      <c r="BH721" s="217">
        <f>IF(N721="sníž. přenesená",J721,0)</f>
        <v>0</v>
      </c>
      <c r="BI721" s="217">
        <f>IF(N721="nulová",J721,0)</f>
        <v>0</v>
      </c>
      <c r="BJ721" s="25" t="s">
        <v>25</v>
      </c>
      <c r="BK721" s="217">
        <f>ROUND(I721*H721,2)</f>
        <v>0</v>
      </c>
      <c r="BL721" s="25" t="s">
        <v>110</v>
      </c>
      <c r="BM721" s="25" t="s">
        <v>861</v>
      </c>
    </row>
    <row r="722" spans="2:65" s="1" customFormat="1" ht="27">
      <c r="B722" s="43"/>
      <c r="C722" s="65"/>
      <c r="D722" s="218" t="s">
        <v>175</v>
      </c>
      <c r="E722" s="65"/>
      <c r="F722" s="219" t="s">
        <v>780</v>
      </c>
      <c r="G722" s="65"/>
      <c r="H722" s="65"/>
      <c r="I722" s="174"/>
      <c r="J722" s="65"/>
      <c r="K722" s="65"/>
      <c r="L722" s="63"/>
      <c r="M722" s="220"/>
      <c r="N722" s="44"/>
      <c r="O722" s="44"/>
      <c r="P722" s="44"/>
      <c r="Q722" s="44"/>
      <c r="R722" s="44"/>
      <c r="S722" s="44"/>
      <c r="T722" s="80"/>
      <c r="AT722" s="25" t="s">
        <v>175</v>
      </c>
      <c r="AU722" s="25" t="s">
        <v>93</v>
      </c>
    </row>
    <row r="723" spans="2:65" s="1" customFormat="1" ht="94.5">
      <c r="B723" s="43"/>
      <c r="C723" s="65"/>
      <c r="D723" s="218" t="s">
        <v>177</v>
      </c>
      <c r="E723" s="65"/>
      <c r="F723" s="221" t="s">
        <v>774</v>
      </c>
      <c r="G723" s="65"/>
      <c r="H723" s="65"/>
      <c r="I723" s="174"/>
      <c r="J723" s="65"/>
      <c r="K723" s="65"/>
      <c r="L723" s="63"/>
      <c r="M723" s="220"/>
      <c r="N723" s="44"/>
      <c r="O723" s="44"/>
      <c r="P723" s="44"/>
      <c r="Q723" s="44"/>
      <c r="R723" s="44"/>
      <c r="S723" s="44"/>
      <c r="T723" s="80"/>
      <c r="AT723" s="25" t="s">
        <v>177</v>
      </c>
      <c r="AU723" s="25" t="s">
        <v>93</v>
      </c>
    </row>
    <row r="724" spans="2:65" s="12" customFormat="1" ht="13.5">
      <c r="B724" s="222"/>
      <c r="C724" s="223"/>
      <c r="D724" s="218" t="s">
        <v>179</v>
      </c>
      <c r="E724" s="224" t="s">
        <v>50</v>
      </c>
      <c r="F724" s="225" t="s">
        <v>862</v>
      </c>
      <c r="G724" s="223"/>
      <c r="H724" s="226" t="s">
        <v>50</v>
      </c>
      <c r="I724" s="227"/>
      <c r="J724" s="223"/>
      <c r="K724" s="223"/>
      <c r="L724" s="228"/>
      <c r="M724" s="229"/>
      <c r="N724" s="230"/>
      <c r="O724" s="230"/>
      <c r="P724" s="230"/>
      <c r="Q724" s="230"/>
      <c r="R724" s="230"/>
      <c r="S724" s="230"/>
      <c r="T724" s="231"/>
      <c r="AT724" s="232" t="s">
        <v>179</v>
      </c>
      <c r="AU724" s="232" t="s">
        <v>93</v>
      </c>
      <c r="AV724" s="12" t="s">
        <v>25</v>
      </c>
      <c r="AW724" s="12" t="s">
        <v>48</v>
      </c>
      <c r="AX724" s="12" t="s">
        <v>85</v>
      </c>
      <c r="AY724" s="232" t="s">
        <v>166</v>
      </c>
    </row>
    <row r="725" spans="2:65" s="12" customFormat="1" ht="13.5">
      <c r="B725" s="222"/>
      <c r="C725" s="223"/>
      <c r="D725" s="218" t="s">
        <v>179</v>
      </c>
      <c r="E725" s="224" t="s">
        <v>50</v>
      </c>
      <c r="F725" s="225" t="s">
        <v>180</v>
      </c>
      <c r="G725" s="223"/>
      <c r="H725" s="226" t="s">
        <v>50</v>
      </c>
      <c r="I725" s="227"/>
      <c r="J725" s="223"/>
      <c r="K725" s="223"/>
      <c r="L725" s="228"/>
      <c r="M725" s="229"/>
      <c r="N725" s="230"/>
      <c r="O725" s="230"/>
      <c r="P725" s="230"/>
      <c r="Q725" s="230"/>
      <c r="R725" s="230"/>
      <c r="S725" s="230"/>
      <c r="T725" s="231"/>
      <c r="AT725" s="232" t="s">
        <v>179</v>
      </c>
      <c r="AU725" s="232" t="s">
        <v>93</v>
      </c>
      <c r="AV725" s="12" t="s">
        <v>25</v>
      </c>
      <c r="AW725" s="12" t="s">
        <v>48</v>
      </c>
      <c r="AX725" s="12" t="s">
        <v>85</v>
      </c>
      <c r="AY725" s="232" t="s">
        <v>166</v>
      </c>
    </row>
    <row r="726" spans="2:65" s="13" customFormat="1" ht="13.5">
      <c r="B726" s="233"/>
      <c r="C726" s="234"/>
      <c r="D726" s="218" t="s">
        <v>179</v>
      </c>
      <c r="E726" s="245" t="s">
        <v>50</v>
      </c>
      <c r="F726" s="246" t="s">
        <v>863</v>
      </c>
      <c r="G726" s="234"/>
      <c r="H726" s="247">
        <v>68.096000000000004</v>
      </c>
      <c r="I726" s="239"/>
      <c r="J726" s="234"/>
      <c r="K726" s="234"/>
      <c r="L726" s="240"/>
      <c r="M726" s="241"/>
      <c r="N726" s="242"/>
      <c r="O726" s="242"/>
      <c r="P726" s="242"/>
      <c r="Q726" s="242"/>
      <c r="R726" s="242"/>
      <c r="S726" s="242"/>
      <c r="T726" s="243"/>
      <c r="AT726" s="244" t="s">
        <v>179</v>
      </c>
      <c r="AU726" s="244" t="s">
        <v>93</v>
      </c>
      <c r="AV726" s="13" t="s">
        <v>93</v>
      </c>
      <c r="AW726" s="13" t="s">
        <v>48</v>
      </c>
      <c r="AX726" s="13" t="s">
        <v>85</v>
      </c>
      <c r="AY726" s="244" t="s">
        <v>166</v>
      </c>
    </row>
    <row r="727" spans="2:65" s="12" customFormat="1" ht="13.5">
      <c r="B727" s="222"/>
      <c r="C727" s="223"/>
      <c r="D727" s="218" t="s">
        <v>179</v>
      </c>
      <c r="E727" s="224" t="s">
        <v>50</v>
      </c>
      <c r="F727" s="225" t="s">
        <v>864</v>
      </c>
      <c r="G727" s="223"/>
      <c r="H727" s="226" t="s">
        <v>50</v>
      </c>
      <c r="I727" s="227"/>
      <c r="J727" s="223"/>
      <c r="K727" s="223"/>
      <c r="L727" s="228"/>
      <c r="M727" s="229"/>
      <c r="N727" s="230"/>
      <c r="O727" s="230"/>
      <c r="P727" s="230"/>
      <c r="Q727" s="230"/>
      <c r="R727" s="230"/>
      <c r="S727" s="230"/>
      <c r="T727" s="231"/>
      <c r="AT727" s="232" t="s">
        <v>179</v>
      </c>
      <c r="AU727" s="232" t="s">
        <v>93</v>
      </c>
      <c r="AV727" s="12" t="s">
        <v>25</v>
      </c>
      <c r="AW727" s="12" t="s">
        <v>48</v>
      </c>
      <c r="AX727" s="12" t="s">
        <v>85</v>
      </c>
      <c r="AY727" s="232" t="s">
        <v>166</v>
      </c>
    </row>
    <row r="728" spans="2:65" s="12" customFormat="1" ht="13.5">
      <c r="B728" s="222"/>
      <c r="C728" s="223"/>
      <c r="D728" s="218" t="s">
        <v>179</v>
      </c>
      <c r="E728" s="224" t="s">
        <v>50</v>
      </c>
      <c r="F728" s="225" t="s">
        <v>828</v>
      </c>
      <c r="G728" s="223"/>
      <c r="H728" s="226" t="s">
        <v>50</v>
      </c>
      <c r="I728" s="227"/>
      <c r="J728" s="223"/>
      <c r="K728" s="223"/>
      <c r="L728" s="228"/>
      <c r="M728" s="229"/>
      <c r="N728" s="230"/>
      <c r="O728" s="230"/>
      <c r="P728" s="230"/>
      <c r="Q728" s="230"/>
      <c r="R728" s="230"/>
      <c r="S728" s="230"/>
      <c r="T728" s="231"/>
      <c r="AT728" s="232" t="s">
        <v>179</v>
      </c>
      <c r="AU728" s="232" t="s">
        <v>93</v>
      </c>
      <c r="AV728" s="12" t="s">
        <v>25</v>
      </c>
      <c r="AW728" s="12" t="s">
        <v>48</v>
      </c>
      <c r="AX728" s="12" t="s">
        <v>85</v>
      </c>
      <c r="AY728" s="232" t="s">
        <v>166</v>
      </c>
    </row>
    <row r="729" spans="2:65" s="13" customFormat="1" ht="13.5">
      <c r="B729" s="233"/>
      <c r="C729" s="234"/>
      <c r="D729" s="218" t="s">
        <v>179</v>
      </c>
      <c r="E729" s="245" t="s">
        <v>50</v>
      </c>
      <c r="F729" s="246" t="s">
        <v>865</v>
      </c>
      <c r="G729" s="234"/>
      <c r="H729" s="247">
        <v>234.27</v>
      </c>
      <c r="I729" s="239"/>
      <c r="J729" s="234"/>
      <c r="K729" s="234"/>
      <c r="L729" s="240"/>
      <c r="M729" s="241"/>
      <c r="N729" s="242"/>
      <c r="O729" s="242"/>
      <c r="P729" s="242"/>
      <c r="Q729" s="242"/>
      <c r="R729" s="242"/>
      <c r="S729" s="242"/>
      <c r="T729" s="243"/>
      <c r="AT729" s="244" t="s">
        <v>179</v>
      </c>
      <c r="AU729" s="244" t="s">
        <v>93</v>
      </c>
      <c r="AV729" s="13" t="s">
        <v>93</v>
      </c>
      <c r="AW729" s="13" t="s">
        <v>48</v>
      </c>
      <c r="AX729" s="13" t="s">
        <v>85</v>
      </c>
      <c r="AY729" s="244" t="s">
        <v>166</v>
      </c>
    </row>
    <row r="730" spans="2:65" s="12" customFormat="1" ht="13.5">
      <c r="B730" s="222"/>
      <c r="C730" s="223"/>
      <c r="D730" s="218" t="s">
        <v>179</v>
      </c>
      <c r="E730" s="224" t="s">
        <v>50</v>
      </c>
      <c r="F730" s="225" t="s">
        <v>706</v>
      </c>
      <c r="G730" s="223"/>
      <c r="H730" s="226" t="s">
        <v>50</v>
      </c>
      <c r="I730" s="227"/>
      <c r="J730" s="223"/>
      <c r="K730" s="223"/>
      <c r="L730" s="228"/>
      <c r="M730" s="229"/>
      <c r="N730" s="230"/>
      <c r="O730" s="230"/>
      <c r="P730" s="230"/>
      <c r="Q730" s="230"/>
      <c r="R730" s="230"/>
      <c r="S730" s="230"/>
      <c r="T730" s="231"/>
      <c r="AT730" s="232" t="s">
        <v>179</v>
      </c>
      <c r="AU730" s="232" t="s">
        <v>93</v>
      </c>
      <c r="AV730" s="12" t="s">
        <v>25</v>
      </c>
      <c r="AW730" s="12" t="s">
        <v>48</v>
      </c>
      <c r="AX730" s="12" t="s">
        <v>85</v>
      </c>
      <c r="AY730" s="232" t="s">
        <v>166</v>
      </c>
    </row>
    <row r="731" spans="2:65" s="13" customFormat="1" ht="13.5">
      <c r="B731" s="233"/>
      <c r="C731" s="234"/>
      <c r="D731" s="218" t="s">
        <v>179</v>
      </c>
      <c r="E731" s="245" t="s">
        <v>50</v>
      </c>
      <c r="F731" s="246" t="s">
        <v>866</v>
      </c>
      <c r="G731" s="234"/>
      <c r="H731" s="247">
        <v>3.78</v>
      </c>
      <c r="I731" s="239"/>
      <c r="J731" s="234"/>
      <c r="K731" s="234"/>
      <c r="L731" s="240"/>
      <c r="M731" s="241"/>
      <c r="N731" s="242"/>
      <c r="O731" s="242"/>
      <c r="P731" s="242"/>
      <c r="Q731" s="242"/>
      <c r="R731" s="242"/>
      <c r="S731" s="242"/>
      <c r="T731" s="243"/>
      <c r="AT731" s="244" t="s">
        <v>179</v>
      </c>
      <c r="AU731" s="244" t="s">
        <v>93</v>
      </c>
      <c r="AV731" s="13" t="s">
        <v>93</v>
      </c>
      <c r="AW731" s="13" t="s">
        <v>48</v>
      </c>
      <c r="AX731" s="13" t="s">
        <v>85</v>
      </c>
      <c r="AY731" s="244" t="s">
        <v>166</v>
      </c>
    </row>
    <row r="732" spans="2:65" s="12" customFormat="1" ht="13.5">
      <c r="B732" s="222"/>
      <c r="C732" s="223"/>
      <c r="D732" s="218" t="s">
        <v>179</v>
      </c>
      <c r="E732" s="224" t="s">
        <v>50</v>
      </c>
      <c r="F732" s="225" t="s">
        <v>707</v>
      </c>
      <c r="G732" s="223"/>
      <c r="H732" s="226" t="s">
        <v>50</v>
      </c>
      <c r="I732" s="227"/>
      <c r="J732" s="223"/>
      <c r="K732" s="223"/>
      <c r="L732" s="228"/>
      <c r="M732" s="229"/>
      <c r="N732" s="230"/>
      <c r="O732" s="230"/>
      <c r="P732" s="230"/>
      <c r="Q732" s="230"/>
      <c r="R732" s="230"/>
      <c r="S732" s="230"/>
      <c r="T732" s="231"/>
      <c r="AT732" s="232" t="s">
        <v>179</v>
      </c>
      <c r="AU732" s="232" t="s">
        <v>93</v>
      </c>
      <c r="AV732" s="12" t="s">
        <v>25</v>
      </c>
      <c r="AW732" s="12" t="s">
        <v>48</v>
      </c>
      <c r="AX732" s="12" t="s">
        <v>85</v>
      </c>
      <c r="AY732" s="232" t="s">
        <v>166</v>
      </c>
    </row>
    <row r="733" spans="2:65" s="13" customFormat="1" ht="13.5">
      <c r="B733" s="233"/>
      <c r="C733" s="234"/>
      <c r="D733" s="218" t="s">
        <v>179</v>
      </c>
      <c r="E733" s="245" t="s">
        <v>50</v>
      </c>
      <c r="F733" s="246" t="s">
        <v>867</v>
      </c>
      <c r="G733" s="234"/>
      <c r="H733" s="247">
        <v>1.62</v>
      </c>
      <c r="I733" s="239"/>
      <c r="J733" s="234"/>
      <c r="K733" s="234"/>
      <c r="L733" s="240"/>
      <c r="M733" s="241"/>
      <c r="N733" s="242"/>
      <c r="O733" s="242"/>
      <c r="P733" s="242"/>
      <c r="Q733" s="242"/>
      <c r="R733" s="242"/>
      <c r="S733" s="242"/>
      <c r="T733" s="243"/>
      <c r="AT733" s="244" t="s">
        <v>179</v>
      </c>
      <c r="AU733" s="244" t="s">
        <v>93</v>
      </c>
      <c r="AV733" s="13" t="s">
        <v>93</v>
      </c>
      <c r="AW733" s="13" t="s">
        <v>48</v>
      </c>
      <c r="AX733" s="13" t="s">
        <v>85</v>
      </c>
      <c r="AY733" s="244" t="s">
        <v>166</v>
      </c>
    </row>
    <row r="734" spans="2:65" s="12" customFormat="1" ht="13.5">
      <c r="B734" s="222"/>
      <c r="C734" s="223"/>
      <c r="D734" s="218" t="s">
        <v>179</v>
      </c>
      <c r="E734" s="224" t="s">
        <v>50</v>
      </c>
      <c r="F734" s="225" t="s">
        <v>728</v>
      </c>
      <c r="G734" s="223"/>
      <c r="H734" s="226" t="s">
        <v>50</v>
      </c>
      <c r="I734" s="227"/>
      <c r="J734" s="223"/>
      <c r="K734" s="223"/>
      <c r="L734" s="228"/>
      <c r="M734" s="229"/>
      <c r="N734" s="230"/>
      <c r="O734" s="230"/>
      <c r="P734" s="230"/>
      <c r="Q734" s="230"/>
      <c r="R734" s="230"/>
      <c r="S734" s="230"/>
      <c r="T734" s="231"/>
      <c r="AT734" s="232" t="s">
        <v>179</v>
      </c>
      <c r="AU734" s="232" t="s">
        <v>93</v>
      </c>
      <c r="AV734" s="12" t="s">
        <v>25</v>
      </c>
      <c r="AW734" s="12" t="s">
        <v>48</v>
      </c>
      <c r="AX734" s="12" t="s">
        <v>85</v>
      </c>
      <c r="AY734" s="232" t="s">
        <v>166</v>
      </c>
    </row>
    <row r="735" spans="2:65" s="13" customFormat="1" ht="13.5">
      <c r="B735" s="233"/>
      <c r="C735" s="234"/>
      <c r="D735" s="218" t="s">
        <v>179</v>
      </c>
      <c r="E735" s="245" t="s">
        <v>50</v>
      </c>
      <c r="F735" s="246" t="s">
        <v>868</v>
      </c>
      <c r="G735" s="234"/>
      <c r="H735" s="247">
        <v>12</v>
      </c>
      <c r="I735" s="239"/>
      <c r="J735" s="234"/>
      <c r="K735" s="234"/>
      <c r="L735" s="240"/>
      <c r="M735" s="241"/>
      <c r="N735" s="242"/>
      <c r="O735" s="242"/>
      <c r="P735" s="242"/>
      <c r="Q735" s="242"/>
      <c r="R735" s="242"/>
      <c r="S735" s="242"/>
      <c r="T735" s="243"/>
      <c r="AT735" s="244" t="s">
        <v>179</v>
      </c>
      <c r="AU735" s="244" t="s">
        <v>93</v>
      </c>
      <c r="AV735" s="13" t="s">
        <v>93</v>
      </c>
      <c r="AW735" s="13" t="s">
        <v>48</v>
      </c>
      <c r="AX735" s="13" t="s">
        <v>85</v>
      </c>
      <c r="AY735" s="244" t="s">
        <v>166</v>
      </c>
    </row>
    <row r="736" spans="2:65" s="12" customFormat="1" ht="13.5">
      <c r="B736" s="222"/>
      <c r="C736" s="223"/>
      <c r="D736" s="218" t="s">
        <v>179</v>
      </c>
      <c r="E736" s="224" t="s">
        <v>50</v>
      </c>
      <c r="F736" s="225" t="s">
        <v>869</v>
      </c>
      <c r="G736" s="223"/>
      <c r="H736" s="226" t="s">
        <v>50</v>
      </c>
      <c r="I736" s="227"/>
      <c r="J736" s="223"/>
      <c r="K736" s="223"/>
      <c r="L736" s="228"/>
      <c r="M736" s="229"/>
      <c r="N736" s="230"/>
      <c r="O736" s="230"/>
      <c r="P736" s="230"/>
      <c r="Q736" s="230"/>
      <c r="R736" s="230"/>
      <c r="S736" s="230"/>
      <c r="T736" s="231"/>
      <c r="AT736" s="232" t="s">
        <v>179</v>
      </c>
      <c r="AU736" s="232" t="s">
        <v>93</v>
      </c>
      <c r="AV736" s="12" t="s">
        <v>25</v>
      </c>
      <c r="AW736" s="12" t="s">
        <v>48</v>
      </c>
      <c r="AX736" s="12" t="s">
        <v>85</v>
      </c>
      <c r="AY736" s="232" t="s">
        <v>166</v>
      </c>
    </row>
    <row r="737" spans="2:65" s="12" customFormat="1" ht="13.5">
      <c r="B737" s="222"/>
      <c r="C737" s="223"/>
      <c r="D737" s="218" t="s">
        <v>179</v>
      </c>
      <c r="E737" s="224" t="s">
        <v>50</v>
      </c>
      <c r="F737" s="225" t="s">
        <v>180</v>
      </c>
      <c r="G737" s="223"/>
      <c r="H737" s="226" t="s">
        <v>50</v>
      </c>
      <c r="I737" s="227"/>
      <c r="J737" s="223"/>
      <c r="K737" s="223"/>
      <c r="L737" s="228"/>
      <c r="M737" s="229"/>
      <c r="N737" s="230"/>
      <c r="O737" s="230"/>
      <c r="P737" s="230"/>
      <c r="Q737" s="230"/>
      <c r="R737" s="230"/>
      <c r="S737" s="230"/>
      <c r="T737" s="231"/>
      <c r="AT737" s="232" t="s">
        <v>179</v>
      </c>
      <c r="AU737" s="232" t="s">
        <v>93</v>
      </c>
      <c r="AV737" s="12" t="s">
        <v>25</v>
      </c>
      <c r="AW737" s="12" t="s">
        <v>48</v>
      </c>
      <c r="AX737" s="12" t="s">
        <v>85</v>
      </c>
      <c r="AY737" s="232" t="s">
        <v>166</v>
      </c>
    </row>
    <row r="738" spans="2:65" s="13" customFormat="1" ht="13.5">
      <c r="B738" s="233"/>
      <c r="C738" s="234"/>
      <c r="D738" s="218" t="s">
        <v>179</v>
      </c>
      <c r="E738" s="245" t="s">
        <v>50</v>
      </c>
      <c r="F738" s="246" t="s">
        <v>870</v>
      </c>
      <c r="G738" s="234"/>
      <c r="H738" s="247">
        <v>2681.8560000000002</v>
      </c>
      <c r="I738" s="239"/>
      <c r="J738" s="234"/>
      <c r="K738" s="234"/>
      <c r="L738" s="240"/>
      <c r="M738" s="241"/>
      <c r="N738" s="242"/>
      <c r="O738" s="242"/>
      <c r="P738" s="242"/>
      <c r="Q738" s="242"/>
      <c r="R738" s="242"/>
      <c r="S738" s="242"/>
      <c r="T738" s="243"/>
      <c r="AT738" s="244" t="s">
        <v>179</v>
      </c>
      <c r="AU738" s="244" t="s">
        <v>93</v>
      </c>
      <c r="AV738" s="13" t="s">
        <v>93</v>
      </c>
      <c r="AW738" s="13" t="s">
        <v>48</v>
      </c>
      <c r="AX738" s="13" t="s">
        <v>85</v>
      </c>
      <c r="AY738" s="244" t="s">
        <v>166</v>
      </c>
    </row>
    <row r="739" spans="2:65" s="12" customFormat="1" ht="13.5">
      <c r="B739" s="222"/>
      <c r="C739" s="223"/>
      <c r="D739" s="218" t="s">
        <v>179</v>
      </c>
      <c r="E739" s="224" t="s">
        <v>50</v>
      </c>
      <c r="F739" s="225" t="s">
        <v>845</v>
      </c>
      <c r="G739" s="223"/>
      <c r="H739" s="226" t="s">
        <v>50</v>
      </c>
      <c r="I739" s="227"/>
      <c r="J739" s="223"/>
      <c r="K739" s="223"/>
      <c r="L739" s="228"/>
      <c r="M739" s="229"/>
      <c r="N739" s="230"/>
      <c r="O739" s="230"/>
      <c r="P739" s="230"/>
      <c r="Q739" s="230"/>
      <c r="R739" s="230"/>
      <c r="S739" s="230"/>
      <c r="T739" s="231"/>
      <c r="AT739" s="232" t="s">
        <v>179</v>
      </c>
      <c r="AU739" s="232" t="s">
        <v>93</v>
      </c>
      <c r="AV739" s="12" t="s">
        <v>25</v>
      </c>
      <c r="AW739" s="12" t="s">
        <v>48</v>
      </c>
      <c r="AX739" s="12" t="s">
        <v>85</v>
      </c>
      <c r="AY739" s="232" t="s">
        <v>166</v>
      </c>
    </row>
    <row r="740" spans="2:65" s="13" customFormat="1" ht="13.5">
      <c r="B740" s="233"/>
      <c r="C740" s="234"/>
      <c r="D740" s="218" t="s">
        <v>179</v>
      </c>
      <c r="E740" s="245" t="s">
        <v>50</v>
      </c>
      <c r="F740" s="246" t="s">
        <v>871</v>
      </c>
      <c r="G740" s="234"/>
      <c r="H740" s="247">
        <v>383.23399999999998</v>
      </c>
      <c r="I740" s="239"/>
      <c r="J740" s="234"/>
      <c r="K740" s="234"/>
      <c r="L740" s="240"/>
      <c r="M740" s="241"/>
      <c r="N740" s="242"/>
      <c r="O740" s="242"/>
      <c r="P740" s="242"/>
      <c r="Q740" s="242"/>
      <c r="R740" s="242"/>
      <c r="S740" s="242"/>
      <c r="T740" s="243"/>
      <c r="AT740" s="244" t="s">
        <v>179</v>
      </c>
      <c r="AU740" s="244" t="s">
        <v>93</v>
      </c>
      <c r="AV740" s="13" t="s">
        <v>93</v>
      </c>
      <c r="AW740" s="13" t="s">
        <v>48</v>
      </c>
      <c r="AX740" s="13" t="s">
        <v>85</v>
      </c>
      <c r="AY740" s="244" t="s">
        <v>166</v>
      </c>
    </row>
    <row r="741" spans="2:65" s="12" customFormat="1" ht="13.5">
      <c r="B741" s="222"/>
      <c r="C741" s="223"/>
      <c r="D741" s="218" t="s">
        <v>179</v>
      </c>
      <c r="E741" s="224" t="s">
        <v>50</v>
      </c>
      <c r="F741" s="225" t="s">
        <v>847</v>
      </c>
      <c r="G741" s="223"/>
      <c r="H741" s="226" t="s">
        <v>50</v>
      </c>
      <c r="I741" s="227"/>
      <c r="J741" s="223"/>
      <c r="K741" s="223"/>
      <c r="L741" s="228"/>
      <c r="M741" s="229"/>
      <c r="N741" s="230"/>
      <c r="O741" s="230"/>
      <c r="P741" s="230"/>
      <c r="Q741" s="230"/>
      <c r="R741" s="230"/>
      <c r="S741" s="230"/>
      <c r="T741" s="231"/>
      <c r="AT741" s="232" t="s">
        <v>179</v>
      </c>
      <c r="AU741" s="232" t="s">
        <v>93</v>
      </c>
      <c r="AV741" s="12" t="s">
        <v>25</v>
      </c>
      <c r="AW741" s="12" t="s">
        <v>48</v>
      </c>
      <c r="AX741" s="12" t="s">
        <v>85</v>
      </c>
      <c r="AY741" s="232" t="s">
        <v>166</v>
      </c>
    </row>
    <row r="742" spans="2:65" s="13" customFormat="1" ht="13.5">
      <c r="B742" s="233"/>
      <c r="C742" s="234"/>
      <c r="D742" s="235" t="s">
        <v>179</v>
      </c>
      <c r="E742" s="236" t="s">
        <v>50</v>
      </c>
      <c r="F742" s="237" t="s">
        <v>872</v>
      </c>
      <c r="G742" s="234"/>
      <c r="H742" s="238">
        <v>5878.2</v>
      </c>
      <c r="I742" s="239"/>
      <c r="J742" s="234"/>
      <c r="K742" s="234"/>
      <c r="L742" s="240"/>
      <c r="M742" s="241"/>
      <c r="N742" s="242"/>
      <c r="O742" s="242"/>
      <c r="P742" s="242"/>
      <c r="Q742" s="242"/>
      <c r="R742" s="242"/>
      <c r="S742" s="242"/>
      <c r="T742" s="243"/>
      <c r="AT742" s="244" t="s">
        <v>179</v>
      </c>
      <c r="AU742" s="244" t="s">
        <v>93</v>
      </c>
      <c r="AV742" s="13" t="s">
        <v>93</v>
      </c>
      <c r="AW742" s="13" t="s">
        <v>48</v>
      </c>
      <c r="AX742" s="13" t="s">
        <v>85</v>
      </c>
      <c r="AY742" s="244" t="s">
        <v>166</v>
      </c>
    </row>
    <row r="743" spans="2:65" s="1" customFormat="1" ht="22.5" customHeight="1">
      <c r="B743" s="43"/>
      <c r="C743" s="206" t="s">
        <v>873</v>
      </c>
      <c r="D743" s="206" t="s">
        <v>169</v>
      </c>
      <c r="E743" s="207" t="s">
        <v>874</v>
      </c>
      <c r="F743" s="208" t="s">
        <v>875</v>
      </c>
      <c r="G743" s="209" t="s">
        <v>243</v>
      </c>
      <c r="H743" s="210">
        <v>42.116999999999997</v>
      </c>
      <c r="I743" s="211"/>
      <c r="J743" s="212">
        <f>ROUND(I743*H743,2)</f>
        <v>0</v>
      </c>
      <c r="K743" s="208" t="s">
        <v>173</v>
      </c>
      <c r="L743" s="63"/>
      <c r="M743" s="213" t="s">
        <v>50</v>
      </c>
      <c r="N743" s="214" t="s">
        <v>56</v>
      </c>
      <c r="O743" s="44"/>
      <c r="P743" s="215">
        <f>O743*H743</f>
        <v>0</v>
      </c>
      <c r="Q743" s="215">
        <v>0</v>
      </c>
      <c r="R743" s="215">
        <f>Q743*H743</f>
        <v>0</v>
      </c>
      <c r="S743" s="215">
        <v>0</v>
      </c>
      <c r="T743" s="216">
        <f>S743*H743</f>
        <v>0</v>
      </c>
      <c r="AR743" s="25" t="s">
        <v>110</v>
      </c>
      <c r="AT743" s="25" t="s">
        <v>169</v>
      </c>
      <c r="AU743" s="25" t="s">
        <v>93</v>
      </c>
      <c r="AY743" s="25" t="s">
        <v>166</v>
      </c>
      <c r="BE743" s="217">
        <f>IF(N743="základní",J743,0)</f>
        <v>0</v>
      </c>
      <c r="BF743" s="217">
        <f>IF(N743="snížená",J743,0)</f>
        <v>0</v>
      </c>
      <c r="BG743" s="217">
        <f>IF(N743="zákl. přenesená",J743,0)</f>
        <v>0</v>
      </c>
      <c r="BH743" s="217">
        <f>IF(N743="sníž. přenesená",J743,0)</f>
        <v>0</v>
      </c>
      <c r="BI743" s="217">
        <f>IF(N743="nulová",J743,0)</f>
        <v>0</v>
      </c>
      <c r="BJ743" s="25" t="s">
        <v>25</v>
      </c>
      <c r="BK743" s="217">
        <f>ROUND(I743*H743,2)</f>
        <v>0</v>
      </c>
      <c r="BL743" s="25" t="s">
        <v>110</v>
      </c>
      <c r="BM743" s="25" t="s">
        <v>876</v>
      </c>
    </row>
    <row r="744" spans="2:65" s="1" customFormat="1" ht="13.5">
      <c r="B744" s="43"/>
      <c r="C744" s="65"/>
      <c r="D744" s="218" t="s">
        <v>175</v>
      </c>
      <c r="E744" s="65"/>
      <c r="F744" s="219" t="s">
        <v>877</v>
      </c>
      <c r="G744" s="65"/>
      <c r="H744" s="65"/>
      <c r="I744" s="174"/>
      <c r="J744" s="65"/>
      <c r="K744" s="65"/>
      <c r="L744" s="63"/>
      <c r="M744" s="220"/>
      <c r="N744" s="44"/>
      <c r="O744" s="44"/>
      <c r="P744" s="44"/>
      <c r="Q744" s="44"/>
      <c r="R744" s="44"/>
      <c r="S744" s="44"/>
      <c r="T744" s="80"/>
      <c r="AT744" s="25" t="s">
        <v>175</v>
      </c>
      <c r="AU744" s="25" t="s">
        <v>93</v>
      </c>
    </row>
    <row r="745" spans="2:65" s="1" customFormat="1" ht="67.5">
      <c r="B745" s="43"/>
      <c r="C745" s="65"/>
      <c r="D745" s="218" t="s">
        <v>177</v>
      </c>
      <c r="E745" s="65"/>
      <c r="F745" s="221" t="s">
        <v>878</v>
      </c>
      <c r="G745" s="65"/>
      <c r="H745" s="65"/>
      <c r="I745" s="174"/>
      <c r="J745" s="65"/>
      <c r="K745" s="65"/>
      <c r="L745" s="63"/>
      <c r="M745" s="220"/>
      <c r="N745" s="44"/>
      <c r="O745" s="44"/>
      <c r="P745" s="44"/>
      <c r="Q745" s="44"/>
      <c r="R745" s="44"/>
      <c r="S745" s="44"/>
      <c r="T745" s="80"/>
      <c r="AT745" s="25" t="s">
        <v>177</v>
      </c>
      <c r="AU745" s="25" t="s">
        <v>93</v>
      </c>
    </row>
    <row r="746" spans="2:65" s="12" customFormat="1" ht="13.5">
      <c r="B746" s="222"/>
      <c r="C746" s="223"/>
      <c r="D746" s="218" t="s">
        <v>179</v>
      </c>
      <c r="E746" s="224" t="s">
        <v>50</v>
      </c>
      <c r="F746" s="225" t="s">
        <v>828</v>
      </c>
      <c r="G746" s="223"/>
      <c r="H746" s="226" t="s">
        <v>50</v>
      </c>
      <c r="I746" s="227"/>
      <c r="J746" s="223"/>
      <c r="K746" s="223"/>
      <c r="L746" s="228"/>
      <c r="M746" s="229"/>
      <c r="N746" s="230"/>
      <c r="O746" s="230"/>
      <c r="P746" s="230"/>
      <c r="Q746" s="230"/>
      <c r="R746" s="230"/>
      <c r="S746" s="230"/>
      <c r="T746" s="231"/>
      <c r="AT746" s="232" t="s">
        <v>179</v>
      </c>
      <c r="AU746" s="232" t="s">
        <v>93</v>
      </c>
      <c r="AV746" s="12" t="s">
        <v>25</v>
      </c>
      <c r="AW746" s="12" t="s">
        <v>48</v>
      </c>
      <c r="AX746" s="12" t="s">
        <v>85</v>
      </c>
      <c r="AY746" s="232" t="s">
        <v>166</v>
      </c>
    </row>
    <row r="747" spans="2:65" s="13" customFormat="1" ht="13.5">
      <c r="B747" s="233"/>
      <c r="C747" s="234"/>
      <c r="D747" s="218" t="s">
        <v>179</v>
      </c>
      <c r="E747" s="245" t="s">
        <v>50</v>
      </c>
      <c r="F747" s="246" t="s">
        <v>849</v>
      </c>
      <c r="G747" s="234"/>
      <c r="H747" s="247">
        <v>39.045000000000002</v>
      </c>
      <c r="I747" s="239"/>
      <c r="J747" s="234"/>
      <c r="K747" s="234"/>
      <c r="L747" s="240"/>
      <c r="M747" s="241"/>
      <c r="N747" s="242"/>
      <c r="O747" s="242"/>
      <c r="P747" s="242"/>
      <c r="Q747" s="242"/>
      <c r="R747" s="242"/>
      <c r="S747" s="242"/>
      <c r="T747" s="243"/>
      <c r="AT747" s="244" t="s">
        <v>179</v>
      </c>
      <c r="AU747" s="244" t="s">
        <v>93</v>
      </c>
      <c r="AV747" s="13" t="s">
        <v>93</v>
      </c>
      <c r="AW747" s="13" t="s">
        <v>48</v>
      </c>
      <c r="AX747" s="13" t="s">
        <v>85</v>
      </c>
      <c r="AY747" s="244" t="s">
        <v>166</v>
      </c>
    </row>
    <row r="748" spans="2:65" s="12" customFormat="1" ht="13.5">
      <c r="B748" s="222"/>
      <c r="C748" s="223"/>
      <c r="D748" s="218" t="s">
        <v>179</v>
      </c>
      <c r="E748" s="224" t="s">
        <v>50</v>
      </c>
      <c r="F748" s="225" t="s">
        <v>706</v>
      </c>
      <c r="G748" s="223"/>
      <c r="H748" s="226" t="s">
        <v>50</v>
      </c>
      <c r="I748" s="227"/>
      <c r="J748" s="223"/>
      <c r="K748" s="223"/>
      <c r="L748" s="228"/>
      <c r="M748" s="229"/>
      <c r="N748" s="230"/>
      <c r="O748" s="230"/>
      <c r="P748" s="230"/>
      <c r="Q748" s="230"/>
      <c r="R748" s="230"/>
      <c r="S748" s="230"/>
      <c r="T748" s="231"/>
      <c r="AT748" s="232" t="s">
        <v>179</v>
      </c>
      <c r="AU748" s="232" t="s">
        <v>93</v>
      </c>
      <c r="AV748" s="12" t="s">
        <v>25</v>
      </c>
      <c r="AW748" s="12" t="s">
        <v>48</v>
      </c>
      <c r="AX748" s="12" t="s">
        <v>85</v>
      </c>
      <c r="AY748" s="232" t="s">
        <v>166</v>
      </c>
    </row>
    <row r="749" spans="2:65" s="13" customFormat="1" ht="13.5">
      <c r="B749" s="233"/>
      <c r="C749" s="234"/>
      <c r="D749" s="218" t="s">
        <v>179</v>
      </c>
      <c r="E749" s="245" t="s">
        <v>50</v>
      </c>
      <c r="F749" s="246" t="s">
        <v>850</v>
      </c>
      <c r="G749" s="234"/>
      <c r="H749" s="247">
        <v>0.63</v>
      </c>
      <c r="I749" s="239"/>
      <c r="J749" s="234"/>
      <c r="K749" s="234"/>
      <c r="L749" s="240"/>
      <c r="M749" s="241"/>
      <c r="N749" s="242"/>
      <c r="O749" s="242"/>
      <c r="P749" s="242"/>
      <c r="Q749" s="242"/>
      <c r="R749" s="242"/>
      <c r="S749" s="242"/>
      <c r="T749" s="243"/>
      <c r="AT749" s="244" t="s">
        <v>179</v>
      </c>
      <c r="AU749" s="244" t="s">
        <v>93</v>
      </c>
      <c r="AV749" s="13" t="s">
        <v>93</v>
      </c>
      <c r="AW749" s="13" t="s">
        <v>48</v>
      </c>
      <c r="AX749" s="13" t="s">
        <v>85</v>
      </c>
      <c r="AY749" s="244" t="s">
        <v>166</v>
      </c>
    </row>
    <row r="750" spans="2:65" s="12" customFormat="1" ht="13.5">
      <c r="B750" s="222"/>
      <c r="C750" s="223"/>
      <c r="D750" s="218" t="s">
        <v>179</v>
      </c>
      <c r="E750" s="224" t="s">
        <v>50</v>
      </c>
      <c r="F750" s="225" t="s">
        <v>707</v>
      </c>
      <c r="G750" s="223"/>
      <c r="H750" s="226" t="s">
        <v>50</v>
      </c>
      <c r="I750" s="227"/>
      <c r="J750" s="223"/>
      <c r="K750" s="223"/>
      <c r="L750" s="228"/>
      <c r="M750" s="229"/>
      <c r="N750" s="230"/>
      <c r="O750" s="230"/>
      <c r="P750" s="230"/>
      <c r="Q750" s="230"/>
      <c r="R750" s="230"/>
      <c r="S750" s="230"/>
      <c r="T750" s="231"/>
      <c r="AT750" s="232" t="s">
        <v>179</v>
      </c>
      <c r="AU750" s="232" t="s">
        <v>93</v>
      </c>
      <c r="AV750" s="12" t="s">
        <v>25</v>
      </c>
      <c r="AW750" s="12" t="s">
        <v>48</v>
      </c>
      <c r="AX750" s="12" t="s">
        <v>85</v>
      </c>
      <c r="AY750" s="232" t="s">
        <v>166</v>
      </c>
    </row>
    <row r="751" spans="2:65" s="13" customFormat="1" ht="13.5">
      <c r="B751" s="233"/>
      <c r="C751" s="234"/>
      <c r="D751" s="218" t="s">
        <v>179</v>
      </c>
      <c r="E751" s="245" t="s">
        <v>50</v>
      </c>
      <c r="F751" s="246" t="s">
        <v>851</v>
      </c>
      <c r="G751" s="234"/>
      <c r="H751" s="247">
        <v>0.27</v>
      </c>
      <c r="I751" s="239"/>
      <c r="J751" s="234"/>
      <c r="K751" s="234"/>
      <c r="L751" s="240"/>
      <c r="M751" s="241"/>
      <c r="N751" s="242"/>
      <c r="O751" s="242"/>
      <c r="P751" s="242"/>
      <c r="Q751" s="242"/>
      <c r="R751" s="242"/>
      <c r="S751" s="242"/>
      <c r="T751" s="243"/>
      <c r="AT751" s="244" t="s">
        <v>179</v>
      </c>
      <c r="AU751" s="244" t="s">
        <v>93</v>
      </c>
      <c r="AV751" s="13" t="s">
        <v>93</v>
      </c>
      <c r="AW751" s="13" t="s">
        <v>48</v>
      </c>
      <c r="AX751" s="13" t="s">
        <v>85</v>
      </c>
      <c r="AY751" s="244" t="s">
        <v>166</v>
      </c>
    </row>
    <row r="752" spans="2:65" s="12" customFormat="1" ht="13.5">
      <c r="B752" s="222"/>
      <c r="C752" s="223"/>
      <c r="D752" s="218" t="s">
        <v>179</v>
      </c>
      <c r="E752" s="224" t="s">
        <v>50</v>
      </c>
      <c r="F752" s="225" t="s">
        <v>700</v>
      </c>
      <c r="G752" s="223"/>
      <c r="H752" s="226" t="s">
        <v>50</v>
      </c>
      <c r="I752" s="227"/>
      <c r="J752" s="223"/>
      <c r="K752" s="223"/>
      <c r="L752" s="228"/>
      <c r="M752" s="229"/>
      <c r="N752" s="230"/>
      <c r="O752" s="230"/>
      <c r="P752" s="230"/>
      <c r="Q752" s="230"/>
      <c r="R752" s="230"/>
      <c r="S752" s="230"/>
      <c r="T752" s="231"/>
      <c r="AT752" s="232" t="s">
        <v>179</v>
      </c>
      <c r="AU752" s="232" t="s">
        <v>93</v>
      </c>
      <c r="AV752" s="12" t="s">
        <v>25</v>
      </c>
      <c r="AW752" s="12" t="s">
        <v>48</v>
      </c>
      <c r="AX752" s="12" t="s">
        <v>85</v>
      </c>
      <c r="AY752" s="232" t="s">
        <v>166</v>
      </c>
    </row>
    <row r="753" spans="2:65" s="13" customFormat="1" ht="13.5">
      <c r="B753" s="233"/>
      <c r="C753" s="234"/>
      <c r="D753" s="218" t="s">
        <v>179</v>
      </c>
      <c r="E753" s="245" t="s">
        <v>50</v>
      </c>
      <c r="F753" s="246" t="s">
        <v>738</v>
      </c>
      <c r="G753" s="234"/>
      <c r="H753" s="247">
        <v>0.17199999999999999</v>
      </c>
      <c r="I753" s="239"/>
      <c r="J753" s="234"/>
      <c r="K753" s="234"/>
      <c r="L753" s="240"/>
      <c r="M753" s="241"/>
      <c r="N753" s="242"/>
      <c r="O753" s="242"/>
      <c r="P753" s="242"/>
      <c r="Q753" s="242"/>
      <c r="R753" s="242"/>
      <c r="S753" s="242"/>
      <c r="T753" s="243"/>
      <c r="AT753" s="244" t="s">
        <v>179</v>
      </c>
      <c r="AU753" s="244" t="s">
        <v>93</v>
      </c>
      <c r="AV753" s="13" t="s">
        <v>93</v>
      </c>
      <c r="AW753" s="13" t="s">
        <v>48</v>
      </c>
      <c r="AX753" s="13" t="s">
        <v>85</v>
      </c>
      <c r="AY753" s="244" t="s">
        <v>166</v>
      </c>
    </row>
    <row r="754" spans="2:65" s="12" customFormat="1" ht="13.5">
      <c r="B754" s="222"/>
      <c r="C754" s="223"/>
      <c r="D754" s="218" t="s">
        <v>179</v>
      </c>
      <c r="E754" s="224" t="s">
        <v>50</v>
      </c>
      <c r="F754" s="225" t="s">
        <v>728</v>
      </c>
      <c r="G754" s="223"/>
      <c r="H754" s="226" t="s">
        <v>50</v>
      </c>
      <c r="I754" s="227"/>
      <c r="J754" s="223"/>
      <c r="K754" s="223"/>
      <c r="L754" s="228"/>
      <c r="M754" s="229"/>
      <c r="N754" s="230"/>
      <c r="O754" s="230"/>
      <c r="P754" s="230"/>
      <c r="Q754" s="230"/>
      <c r="R754" s="230"/>
      <c r="S754" s="230"/>
      <c r="T754" s="231"/>
      <c r="AT754" s="232" t="s">
        <v>179</v>
      </c>
      <c r="AU754" s="232" t="s">
        <v>93</v>
      </c>
      <c r="AV754" s="12" t="s">
        <v>25</v>
      </c>
      <c r="AW754" s="12" t="s">
        <v>48</v>
      </c>
      <c r="AX754" s="12" t="s">
        <v>85</v>
      </c>
      <c r="AY754" s="232" t="s">
        <v>166</v>
      </c>
    </row>
    <row r="755" spans="2:65" s="13" customFormat="1" ht="13.5">
      <c r="B755" s="233"/>
      <c r="C755" s="234"/>
      <c r="D755" s="218" t="s">
        <v>179</v>
      </c>
      <c r="E755" s="245" t="s">
        <v>50</v>
      </c>
      <c r="F755" s="246" t="s">
        <v>852</v>
      </c>
      <c r="G755" s="234"/>
      <c r="H755" s="247">
        <v>2</v>
      </c>
      <c r="I755" s="239"/>
      <c r="J755" s="234"/>
      <c r="K755" s="234"/>
      <c r="L755" s="240"/>
      <c r="M755" s="241"/>
      <c r="N755" s="242"/>
      <c r="O755" s="242"/>
      <c r="P755" s="242"/>
      <c r="Q755" s="242"/>
      <c r="R755" s="242"/>
      <c r="S755" s="242"/>
      <c r="T755" s="243"/>
      <c r="AT755" s="244" t="s">
        <v>179</v>
      </c>
      <c r="AU755" s="244" t="s">
        <v>93</v>
      </c>
      <c r="AV755" s="13" t="s">
        <v>93</v>
      </c>
      <c r="AW755" s="13" t="s">
        <v>48</v>
      </c>
      <c r="AX755" s="13" t="s">
        <v>85</v>
      </c>
      <c r="AY755" s="244" t="s">
        <v>166</v>
      </c>
    </row>
    <row r="756" spans="2:65" s="11" customFormat="1" ht="37.35" customHeight="1">
      <c r="B756" s="189"/>
      <c r="C756" s="190"/>
      <c r="D756" s="203" t="s">
        <v>84</v>
      </c>
      <c r="E756" s="271" t="s">
        <v>879</v>
      </c>
      <c r="F756" s="271" t="s">
        <v>880</v>
      </c>
      <c r="G756" s="190"/>
      <c r="H756" s="190"/>
      <c r="I756" s="193"/>
      <c r="J756" s="272">
        <f>BK756</f>
        <v>0</v>
      </c>
      <c r="K756" s="190"/>
      <c r="L756" s="195"/>
      <c r="M756" s="196"/>
      <c r="N756" s="197"/>
      <c r="O756" s="197"/>
      <c r="P756" s="198">
        <f>SUM(P757:P804)</f>
        <v>0</v>
      </c>
      <c r="Q756" s="197"/>
      <c r="R756" s="198">
        <f>SUM(R757:R804)</f>
        <v>65.155000000000001</v>
      </c>
      <c r="S756" s="197"/>
      <c r="T756" s="199">
        <f>SUM(T757:T804)</f>
        <v>74</v>
      </c>
      <c r="AR756" s="200" t="s">
        <v>119</v>
      </c>
      <c r="AT756" s="201" t="s">
        <v>84</v>
      </c>
      <c r="AU756" s="201" t="s">
        <v>85</v>
      </c>
      <c r="AY756" s="200" t="s">
        <v>166</v>
      </c>
      <c r="BK756" s="202">
        <f>SUM(BK757:BK804)</f>
        <v>0</v>
      </c>
    </row>
    <row r="757" spans="2:65" s="1" customFormat="1" ht="22.5" customHeight="1">
      <c r="B757" s="43"/>
      <c r="C757" s="206" t="s">
        <v>881</v>
      </c>
      <c r="D757" s="206" t="s">
        <v>169</v>
      </c>
      <c r="E757" s="207" t="s">
        <v>882</v>
      </c>
      <c r="F757" s="208" t="s">
        <v>883</v>
      </c>
      <c r="G757" s="209" t="s">
        <v>284</v>
      </c>
      <c r="H757" s="210">
        <v>500</v>
      </c>
      <c r="I757" s="211"/>
      <c r="J757" s="212">
        <f>ROUND(I757*H757,2)</f>
        <v>0</v>
      </c>
      <c r="K757" s="208" t="s">
        <v>173</v>
      </c>
      <c r="L757" s="63"/>
      <c r="M757" s="213" t="s">
        <v>50</v>
      </c>
      <c r="N757" s="214" t="s">
        <v>56</v>
      </c>
      <c r="O757" s="44"/>
      <c r="P757" s="215">
        <f>O757*H757</f>
        <v>0</v>
      </c>
      <c r="Q757" s="215">
        <v>4.0000000000000003E-5</v>
      </c>
      <c r="R757" s="215">
        <f>Q757*H757</f>
        <v>0.02</v>
      </c>
      <c r="S757" s="215">
        <v>0.128</v>
      </c>
      <c r="T757" s="216">
        <f>S757*H757</f>
        <v>64</v>
      </c>
      <c r="AR757" s="25" t="s">
        <v>110</v>
      </c>
      <c r="AT757" s="25" t="s">
        <v>169</v>
      </c>
      <c r="AU757" s="25" t="s">
        <v>25</v>
      </c>
      <c r="AY757" s="25" t="s">
        <v>166</v>
      </c>
      <c r="BE757" s="217">
        <f>IF(N757="základní",J757,0)</f>
        <v>0</v>
      </c>
      <c r="BF757" s="217">
        <f>IF(N757="snížená",J757,0)</f>
        <v>0</v>
      </c>
      <c r="BG757" s="217">
        <f>IF(N757="zákl. přenesená",J757,0)</f>
        <v>0</v>
      </c>
      <c r="BH757" s="217">
        <f>IF(N757="sníž. přenesená",J757,0)</f>
        <v>0</v>
      </c>
      <c r="BI757" s="217">
        <f>IF(N757="nulová",J757,0)</f>
        <v>0</v>
      </c>
      <c r="BJ757" s="25" t="s">
        <v>25</v>
      </c>
      <c r="BK757" s="217">
        <f>ROUND(I757*H757,2)</f>
        <v>0</v>
      </c>
      <c r="BL757" s="25" t="s">
        <v>110</v>
      </c>
      <c r="BM757" s="25" t="s">
        <v>884</v>
      </c>
    </row>
    <row r="758" spans="2:65" s="1" customFormat="1" ht="27">
      <c r="B758" s="43"/>
      <c r="C758" s="65"/>
      <c r="D758" s="218" t="s">
        <v>175</v>
      </c>
      <c r="E758" s="65"/>
      <c r="F758" s="219" t="s">
        <v>885</v>
      </c>
      <c r="G758" s="65"/>
      <c r="H758" s="65"/>
      <c r="I758" s="174"/>
      <c r="J758" s="65"/>
      <c r="K758" s="65"/>
      <c r="L758" s="63"/>
      <c r="M758" s="220"/>
      <c r="N758" s="44"/>
      <c r="O758" s="44"/>
      <c r="P758" s="44"/>
      <c r="Q758" s="44"/>
      <c r="R758" s="44"/>
      <c r="S758" s="44"/>
      <c r="T758" s="80"/>
      <c r="AT758" s="25" t="s">
        <v>175</v>
      </c>
      <c r="AU758" s="25" t="s">
        <v>25</v>
      </c>
    </row>
    <row r="759" spans="2:65" s="1" customFormat="1" ht="216">
      <c r="B759" s="43"/>
      <c r="C759" s="65"/>
      <c r="D759" s="218" t="s">
        <v>177</v>
      </c>
      <c r="E759" s="65"/>
      <c r="F759" s="221" t="s">
        <v>761</v>
      </c>
      <c r="G759" s="65"/>
      <c r="H759" s="65"/>
      <c r="I759" s="174"/>
      <c r="J759" s="65"/>
      <c r="K759" s="65"/>
      <c r="L759" s="63"/>
      <c r="M759" s="220"/>
      <c r="N759" s="44"/>
      <c r="O759" s="44"/>
      <c r="P759" s="44"/>
      <c r="Q759" s="44"/>
      <c r="R759" s="44"/>
      <c r="S759" s="44"/>
      <c r="T759" s="80"/>
      <c r="AT759" s="25" t="s">
        <v>177</v>
      </c>
      <c r="AU759" s="25" t="s">
        <v>25</v>
      </c>
    </row>
    <row r="760" spans="2:65" s="12" customFormat="1" ht="13.5">
      <c r="B760" s="222"/>
      <c r="C760" s="223"/>
      <c r="D760" s="218" t="s">
        <v>179</v>
      </c>
      <c r="E760" s="224" t="s">
        <v>50</v>
      </c>
      <c r="F760" s="225" t="s">
        <v>886</v>
      </c>
      <c r="G760" s="223"/>
      <c r="H760" s="226" t="s">
        <v>50</v>
      </c>
      <c r="I760" s="227"/>
      <c r="J760" s="223"/>
      <c r="K760" s="223"/>
      <c r="L760" s="228"/>
      <c r="M760" s="229"/>
      <c r="N760" s="230"/>
      <c r="O760" s="230"/>
      <c r="P760" s="230"/>
      <c r="Q760" s="230"/>
      <c r="R760" s="230"/>
      <c r="S760" s="230"/>
      <c r="T760" s="231"/>
      <c r="AT760" s="232" t="s">
        <v>179</v>
      </c>
      <c r="AU760" s="232" t="s">
        <v>25</v>
      </c>
      <c r="AV760" s="12" t="s">
        <v>25</v>
      </c>
      <c r="AW760" s="12" t="s">
        <v>48</v>
      </c>
      <c r="AX760" s="12" t="s">
        <v>85</v>
      </c>
      <c r="AY760" s="232" t="s">
        <v>166</v>
      </c>
    </row>
    <row r="761" spans="2:65" s="12" customFormat="1" ht="13.5">
      <c r="B761" s="222"/>
      <c r="C761" s="223"/>
      <c r="D761" s="218" t="s">
        <v>179</v>
      </c>
      <c r="E761" s="224" t="s">
        <v>50</v>
      </c>
      <c r="F761" s="225" t="s">
        <v>887</v>
      </c>
      <c r="G761" s="223"/>
      <c r="H761" s="226" t="s">
        <v>50</v>
      </c>
      <c r="I761" s="227"/>
      <c r="J761" s="223"/>
      <c r="K761" s="223"/>
      <c r="L761" s="228"/>
      <c r="M761" s="229"/>
      <c r="N761" s="230"/>
      <c r="O761" s="230"/>
      <c r="P761" s="230"/>
      <c r="Q761" s="230"/>
      <c r="R761" s="230"/>
      <c r="S761" s="230"/>
      <c r="T761" s="231"/>
      <c r="AT761" s="232" t="s">
        <v>179</v>
      </c>
      <c r="AU761" s="232" t="s">
        <v>25</v>
      </c>
      <c r="AV761" s="12" t="s">
        <v>25</v>
      </c>
      <c r="AW761" s="12" t="s">
        <v>48</v>
      </c>
      <c r="AX761" s="12" t="s">
        <v>85</v>
      </c>
      <c r="AY761" s="232" t="s">
        <v>166</v>
      </c>
    </row>
    <row r="762" spans="2:65" s="12" customFormat="1" ht="13.5">
      <c r="B762" s="222"/>
      <c r="C762" s="223"/>
      <c r="D762" s="218" t="s">
        <v>179</v>
      </c>
      <c r="E762" s="224" t="s">
        <v>50</v>
      </c>
      <c r="F762" s="225" t="s">
        <v>888</v>
      </c>
      <c r="G762" s="223"/>
      <c r="H762" s="226" t="s">
        <v>50</v>
      </c>
      <c r="I762" s="227"/>
      <c r="J762" s="223"/>
      <c r="K762" s="223"/>
      <c r="L762" s="228"/>
      <c r="M762" s="229"/>
      <c r="N762" s="230"/>
      <c r="O762" s="230"/>
      <c r="P762" s="230"/>
      <c r="Q762" s="230"/>
      <c r="R762" s="230"/>
      <c r="S762" s="230"/>
      <c r="T762" s="231"/>
      <c r="AT762" s="232" t="s">
        <v>179</v>
      </c>
      <c r="AU762" s="232" t="s">
        <v>25</v>
      </c>
      <c r="AV762" s="12" t="s">
        <v>25</v>
      </c>
      <c r="AW762" s="12" t="s">
        <v>48</v>
      </c>
      <c r="AX762" s="12" t="s">
        <v>85</v>
      </c>
      <c r="AY762" s="232" t="s">
        <v>166</v>
      </c>
    </row>
    <row r="763" spans="2:65" s="13" customFormat="1" ht="13.5">
      <c r="B763" s="233"/>
      <c r="C763" s="234"/>
      <c r="D763" s="235" t="s">
        <v>179</v>
      </c>
      <c r="E763" s="236" t="s">
        <v>50</v>
      </c>
      <c r="F763" s="237" t="s">
        <v>889</v>
      </c>
      <c r="G763" s="234"/>
      <c r="H763" s="238">
        <v>500</v>
      </c>
      <c r="I763" s="239"/>
      <c r="J763" s="234"/>
      <c r="K763" s="234"/>
      <c r="L763" s="240"/>
      <c r="M763" s="241"/>
      <c r="N763" s="242"/>
      <c r="O763" s="242"/>
      <c r="P763" s="242"/>
      <c r="Q763" s="242"/>
      <c r="R763" s="242"/>
      <c r="S763" s="242"/>
      <c r="T763" s="243"/>
      <c r="AT763" s="244" t="s">
        <v>179</v>
      </c>
      <c r="AU763" s="244" t="s">
        <v>25</v>
      </c>
      <c r="AV763" s="13" t="s">
        <v>93</v>
      </c>
      <c r="AW763" s="13" t="s">
        <v>48</v>
      </c>
      <c r="AX763" s="13" t="s">
        <v>85</v>
      </c>
      <c r="AY763" s="244" t="s">
        <v>166</v>
      </c>
    </row>
    <row r="764" spans="2:65" s="1" customFormat="1" ht="22.5" customHeight="1">
      <c r="B764" s="43"/>
      <c r="C764" s="206" t="s">
        <v>890</v>
      </c>
      <c r="D764" s="206" t="s">
        <v>169</v>
      </c>
      <c r="E764" s="207" t="s">
        <v>382</v>
      </c>
      <c r="F764" s="208" t="s">
        <v>383</v>
      </c>
      <c r="G764" s="209" t="s">
        <v>284</v>
      </c>
      <c r="H764" s="210">
        <v>500</v>
      </c>
      <c r="I764" s="211"/>
      <c r="J764" s="212">
        <f>ROUND(I764*H764,2)</f>
        <v>0</v>
      </c>
      <c r="K764" s="208" t="s">
        <v>173</v>
      </c>
      <c r="L764" s="63"/>
      <c r="M764" s="213" t="s">
        <v>50</v>
      </c>
      <c r="N764" s="214" t="s">
        <v>56</v>
      </c>
      <c r="O764" s="44"/>
      <c r="P764" s="215">
        <f>O764*H764</f>
        <v>0</v>
      </c>
      <c r="Q764" s="215">
        <v>6.0999999999999997E-4</v>
      </c>
      <c r="R764" s="215">
        <f>Q764*H764</f>
        <v>0.30499999999999999</v>
      </c>
      <c r="S764" s="215">
        <v>0</v>
      </c>
      <c r="T764" s="216">
        <f>S764*H764</f>
        <v>0</v>
      </c>
      <c r="AR764" s="25" t="s">
        <v>110</v>
      </c>
      <c r="AT764" s="25" t="s">
        <v>169</v>
      </c>
      <c r="AU764" s="25" t="s">
        <v>25</v>
      </c>
      <c r="AY764" s="25" t="s">
        <v>166</v>
      </c>
      <c r="BE764" s="217">
        <f>IF(N764="základní",J764,0)</f>
        <v>0</v>
      </c>
      <c r="BF764" s="217">
        <f>IF(N764="snížená",J764,0)</f>
        <v>0</v>
      </c>
      <c r="BG764" s="217">
        <f>IF(N764="zákl. přenesená",J764,0)</f>
        <v>0</v>
      </c>
      <c r="BH764" s="217">
        <f>IF(N764="sníž. přenesená",J764,0)</f>
        <v>0</v>
      </c>
      <c r="BI764" s="217">
        <f>IF(N764="nulová",J764,0)</f>
        <v>0</v>
      </c>
      <c r="BJ764" s="25" t="s">
        <v>25</v>
      </c>
      <c r="BK764" s="217">
        <f>ROUND(I764*H764,2)</f>
        <v>0</v>
      </c>
      <c r="BL764" s="25" t="s">
        <v>110</v>
      </c>
      <c r="BM764" s="25" t="s">
        <v>891</v>
      </c>
    </row>
    <row r="765" spans="2:65" s="1" customFormat="1" ht="13.5">
      <c r="B765" s="43"/>
      <c r="C765" s="65"/>
      <c r="D765" s="218" t="s">
        <v>175</v>
      </c>
      <c r="E765" s="65"/>
      <c r="F765" s="219" t="s">
        <v>385</v>
      </c>
      <c r="G765" s="65"/>
      <c r="H765" s="65"/>
      <c r="I765" s="174"/>
      <c r="J765" s="65"/>
      <c r="K765" s="65"/>
      <c r="L765" s="63"/>
      <c r="M765" s="220"/>
      <c r="N765" s="44"/>
      <c r="O765" s="44"/>
      <c r="P765" s="44"/>
      <c r="Q765" s="44"/>
      <c r="R765" s="44"/>
      <c r="S765" s="44"/>
      <c r="T765" s="80"/>
      <c r="AT765" s="25" t="s">
        <v>175</v>
      </c>
      <c r="AU765" s="25" t="s">
        <v>25</v>
      </c>
    </row>
    <row r="766" spans="2:65" s="12" customFormat="1" ht="13.5">
      <c r="B766" s="222"/>
      <c r="C766" s="223"/>
      <c r="D766" s="218" t="s">
        <v>179</v>
      </c>
      <c r="E766" s="224" t="s">
        <v>50</v>
      </c>
      <c r="F766" s="225" t="s">
        <v>886</v>
      </c>
      <c r="G766" s="223"/>
      <c r="H766" s="226" t="s">
        <v>50</v>
      </c>
      <c r="I766" s="227"/>
      <c r="J766" s="223"/>
      <c r="K766" s="223"/>
      <c r="L766" s="228"/>
      <c r="M766" s="229"/>
      <c r="N766" s="230"/>
      <c r="O766" s="230"/>
      <c r="P766" s="230"/>
      <c r="Q766" s="230"/>
      <c r="R766" s="230"/>
      <c r="S766" s="230"/>
      <c r="T766" s="231"/>
      <c r="AT766" s="232" t="s">
        <v>179</v>
      </c>
      <c r="AU766" s="232" t="s">
        <v>25</v>
      </c>
      <c r="AV766" s="12" t="s">
        <v>25</v>
      </c>
      <c r="AW766" s="12" t="s">
        <v>48</v>
      </c>
      <c r="AX766" s="12" t="s">
        <v>85</v>
      </c>
      <c r="AY766" s="232" t="s">
        <v>166</v>
      </c>
    </row>
    <row r="767" spans="2:65" s="12" customFormat="1" ht="13.5">
      <c r="B767" s="222"/>
      <c r="C767" s="223"/>
      <c r="D767" s="218" t="s">
        <v>179</v>
      </c>
      <c r="E767" s="224" t="s">
        <v>50</v>
      </c>
      <c r="F767" s="225" t="s">
        <v>887</v>
      </c>
      <c r="G767" s="223"/>
      <c r="H767" s="226" t="s">
        <v>50</v>
      </c>
      <c r="I767" s="227"/>
      <c r="J767" s="223"/>
      <c r="K767" s="223"/>
      <c r="L767" s="228"/>
      <c r="M767" s="229"/>
      <c r="N767" s="230"/>
      <c r="O767" s="230"/>
      <c r="P767" s="230"/>
      <c r="Q767" s="230"/>
      <c r="R767" s="230"/>
      <c r="S767" s="230"/>
      <c r="T767" s="231"/>
      <c r="AT767" s="232" t="s">
        <v>179</v>
      </c>
      <c r="AU767" s="232" t="s">
        <v>25</v>
      </c>
      <c r="AV767" s="12" t="s">
        <v>25</v>
      </c>
      <c r="AW767" s="12" t="s">
        <v>48</v>
      </c>
      <c r="AX767" s="12" t="s">
        <v>85</v>
      </c>
      <c r="AY767" s="232" t="s">
        <v>166</v>
      </c>
    </row>
    <row r="768" spans="2:65" s="12" customFormat="1" ht="13.5">
      <c r="B768" s="222"/>
      <c r="C768" s="223"/>
      <c r="D768" s="218" t="s">
        <v>179</v>
      </c>
      <c r="E768" s="224" t="s">
        <v>50</v>
      </c>
      <c r="F768" s="225" t="s">
        <v>888</v>
      </c>
      <c r="G768" s="223"/>
      <c r="H768" s="226" t="s">
        <v>50</v>
      </c>
      <c r="I768" s="227"/>
      <c r="J768" s="223"/>
      <c r="K768" s="223"/>
      <c r="L768" s="228"/>
      <c r="M768" s="229"/>
      <c r="N768" s="230"/>
      <c r="O768" s="230"/>
      <c r="P768" s="230"/>
      <c r="Q768" s="230"/>
      <c r="R768" s="230"/>
      <c r="S768" s="230"/>
      <c r="T768" s="231"/>
      <c r="AT768" s="232" t="s">
        <v>179</v>
      </c>
      <c r="AU768" s="232" t="s">
        <v>25</v>
      </c>
      <c r="AV768" s="12" t="s">
        <v>25</v>
      </c>
      <c r="AW768" s="12" t="s">
        <v>48</v>
      </c>
      <c r="AX768" s="12" t="s">
        <v>85</v>
      </c>
      <c r="AY768" s="232" t="s">
        <v>166</v>
      </c>
    </row>
    <row r="769" spans="2:65" s="13" customFormat="1" ht="13.5">
      <c r="B769" s="233"/>
      <c r="C769" s="234"/>
      <c r="D769" s="235" t="s">
        <v>179</v>
      </c>
      <c r="E769" s="236" t="s">
        <v>50</v>
      </c>
      <c r="F769" s="237" t="s">
        <v>889</v>
      </c>
      <c r="G769" s="234"/>
      <c r="H769" s="238">
        <v>500</v>
      </c>
      <c r="I769" s="239"/>
      <c r="J769" s="234"/>
      <c r="K769" s="234"/>
      <c r="L769" s="240"/>
      <c r="M769" s="241"/>
      <c r="N769" s="242"/>
      <c r="O769" s="242"/>
      <c r="P769" s="242"/>
      <c r="Q769" s="242"/>
      <c r="R769" s="242"/>
      <c r="S769" s="242"/>
      <c r="T769" s="243"/>
      <c r="AT769" s="244" t="s">
        <v>179</v>
      </c>
      <c r="AU769" s="244" t="s">
        <v>25</v>
      </c>
      <c r="AV769" s="13" t="s">
        <v>93</v>
      </c>
      <c r="AW769" s="13" t="s">
        <v>48</v>
      </c>
      <c r="AX769" s="13" t="s">
        <v>85</v>
      </c>
      <c r="AY769" s="244" t="s">
        <v>166</v>
      </c>
    </row>
    <row r="770" spans="2:65" s="1" customFormat="1" ht="31.5" customHeight="1">
      <c r="B770" s="43"/>
      <c r="C770" s="206" t="s">
        <v>892</v>
      </c>
      <c r="D770" s="206" t="s">
        <v>169</v>
      </c>
      <c r="E770" s="207" t="s">
        <v>893</v>
      </c>
      <c r="F770" s="208" t="s">
        <v>894</v>
      </c>
      <c r="G770" s="209" t="s">
        <v>284</v>
      </c>
      <c r="H770" s="210">
        <v>500</v>
      </c>
      <c r="I770" s="211"/>
      <c r="J770" s="212">
        <f>ROUND(I770*H770,2)</f>
        <v>0</v>
      </c>
      <c r="K770" s="208" t="s">
        <v>173</v>
      </c>
      <c r="L770" s="63"/>
      <c r="M770" s="213" t="s">
        <v>50</v>
      </c>
      <c r="N770" s="214" t="s">
        <v>56</v>
      </c>
      <c r="O770" s="44"/>
      <c r="P770" s="215">
        <f>O770*H770</f>
        <v>0</v>
      </c>
      <c r="Q770" s="215">
        <v>0.12966</v>
      </c>
      <c r="R770" s="215">
        <f>Q770*H770</f>
        <v>64.83</v>
      </c>
      <c r="S770" s="215">
        <v>0</v>
      </c>
      <c r="T770" s="216">
        <f>S770*H770</f>
        <v>0</v>
      </c>
      <c r="AR770" s="25" t="s">
        <v>110</v>
      </c>
      <c r="AT770" s="25" t="s">
        <v>169</v>
      </c>
      <c r="AU770" s="25" t="s">
        <v>25</v>
      </c>
      <c r="AY770" s="25" t="s">
        <v>166</v>
      </c>
      <c r="BE770" s="217">
        <f>IF(N770="základní",J770,0)</f>
        <v>0</v>
      </c>
      <c r="BF770" s="217">
        <f>IF(N770="snížená",J770,0)</f>
        <v>0</v>
      </c>
      <c r="BG770" s="217">
        <f>IF(N770="zákl. přenesená",J770,0)</f>
        <v>0</v>
      </c>
      <c r="BH770" s="217">
        <f>IF(N770="sníž. přenesená",J770,0)</f>
        <v>0</v>
      </c>
      <c r="BI770" s="217">
        <f>IF(N770="nulová",J770,0)</f>
        <v>0</v>
      </c>
      <c r="BJ770" s="25" t="s">
        <v>25</v>
      </c>
      <c r="BK770" s="217">
        <f>ROUND(I770*H770,2)</f>
        <v>0</v>
      </c>
      <c r="BL770" s="25" t="s">
        <v>110</v>
      </c>
      <c r="BM770" s="25" t="s">
        <v>895</v>
      </c>
    </row>
    <row r="771" spans="2:65" s="1" customFormat="1" ht="27">
      <c r="B771" s="43"/>
      <c r="C771" s="65"/>
      <c r="D771" s="218" t="s">
        <v>175</v>
      </c>
      <c r="E771" s="65"/>
      <c r="F771" s="219" t="s">
        <v>896</v>
      </c>
      <c r="G771" s="65"/>
      <c r="H771" s="65"/>
      <c r="I771" s="174"/>
      <c r="J771" s="65"/>
      <c r="K771" s="65"/>
      <c r="L771" s="63"/>
      <c r="M771" s="220"/>
      <c r="N771" s="44"/>
      <c r="O771" s="44"/>
      <c r="P771" s="44"/>
      <c r="Q771" s="44"/>
      <c r="R771" s="44"/>
      <c r="S771" s="44"/>
      <c r="T771" s="80"/>
      <c r="AT771" s="25" t="s">
        <v>175</v>
      </c>
      <c r="AU771" s="25" t="s">
        <v>25</v>
      </c>
    </row>
    <row r="772" spans="2:65" s="1" customFormat="1" ht="27">
      <c r="B772" s="43"/>
      <c r="C772" s="65"/>
      <c r="D772" s="218" t="s">
        <v>177</v>
      </c>
      <c r="E772" s="65"/>
      <c r="F772" s="221" t="s">
        <v>368</v>
      </c>
      <c r="G772" s="65"/>
      <c r="H772" s="65"/>
      <c r="I772" s="174"/>
      <c r="J772" s="65"/>
      <c r="K772" s="65"/>
      <c r="L772" s="63"/>
      <c r="M772" s="220"/>
      <c r="N772" s="44"/>
      <c r="O772" s="44"/>
      <c r="P772" s="44"/>
      <c r="Q772" s="44"/>
      <c r="R772" s="44"/>
      <c r="S772" s="44"/>
      <c r="T772" s="80"/>
      <c r="AT772" s="25" t="s">
        <v>177</v>
      </c>
      <c r="AU772" s="25" t="s">
        <v>25</v>
      </c>
    </row>
    <row r="773" spans="2:65" s="12" customFormat="1" ht="13.5">
      <c r="B773" s="222"/>
      <c r="C773" s="223"/>
      <c r="D773" s="218" t="s">
        <v>179</v>
      </c>
      <c r="E773" s="224" t="s">
        <v>50</v>
      </c>
      <c r="F773" s="225" t="s">
        <v>886</v>
      </c>
      <c r="G773" s="223"/>
      <c r="H773" s="226" t="s">
        <v>50</v>
      </c>
      <c r="I773" s="227"/>
      <c r="J773" s="223"/>
      <c r="K773" s="223"/>
      <c r="L773" s="228"/>
      <c r="M773" s="229"/>
      <c r="N773" s="230"/>
      <c r="O773" s="230"/>
      <c r="P773" s="230"/>
      <c r="Q773" s="230"/>
      <c r="R773" s="230"/>
      <c r="S773" s="230"/>
      <c r="T773" s="231"/>
      <c r="AT773" s="232" t="s">
        <v>179</v>
      </c>
      <c r="AU773" s="232" t="s">
        <v>25</v>
      </c>
      <c r="AV773" s="12" t="s">
        <v>25</v>
      </c>
      <c r="AW773" s="12" t="s">
        <v>48</v>
      </c>
      <c r="AX773" s="12" t="s">
        <v>85</v>
      </c>
      <c r="AY773" s="232" t="s">
        <v>166</v>
      </c>
    </row>
    <row r="774" spans="2:65" s="12" customFormat="1" ht="13.5">
      <c r="B774" s="222"/>
      <c r="C774" s="223"/>
      <c r="D774" s="218" t="s">
        <v>179</v>
      </c>
      <c r="E774" s="224" t="s">
        <v>50</v>
      </c>
      <c r="F774" s="225" t="s">
        <v>887</v>
      </c>
      <c r="G774" s="223"/>
      <c r="H774" s="226" t="s">
        <v>50</v>
      </c>
      <c r="I774" s="227"/>
      <c r="J774" s="223"/>
      <c r="K774" s="223"/>
      <c r="L774" s="228"/>
      <c r="M774" s="229"/>
      <c r="N774" s="230"/>
      <c r="O774" s="230"/>
      <c r="P774" s="230"/>
      <c r="Q774" s="230"/>
      <c r="R774" s="230"/>
      <c r="S774" s="230"/>
      <c r="T774" s="231"/>
      <c r="AT774" s="232" t="s">
        <v>179</v>
      </c>
      <c r="AU774" s="232" t="s">
        <v>25</v>
      </c>
      <c r="AV774" s="12" t="s">
        <v>25</v>
      </c>
      <c r="AW774" s="12" t="s">
        <v>48</v>
      </c>
      <c r="AX774" s="12" t="s">
        <v>85</v>
      </c>
      <c r="AY774" s="232" t="s">
        <v>166</v>
      </c>
    </row>
    <row r="775" spans="2:65" s="12" customFormat="1" ht="13.5">
      <c r="B775" s="222"/>
      <c r="C775" s="223"/>
      <c r="D775" s="218" t="s">
        <v>179</v>
      </c>
      <c r="E775" s="224" t="s">
        <v>50</v>
      </c>
      <c r="F775" s="225" t="s">
        <v>897</v>
      </c>
      <c r="G775" s="223"/>
      <c r="H775" s="226" t="s">
        <v>50</v>
      </c>
      <c r="I775" s="227"/>
      <c r="J775" s="223"/>
      <c r="K775" s="223"/>
      <c r="L775" s="228"/>
      <c r="M775" s="229"/>
      <c r="N775" s="230"/>
      <c r="O775" s="230"/>
      <c r="P775" s="230"/>
      <c r="Q775" s="230"/>
      <c r="R775" s="230"/>
      <c r="S775" s="230"/>
      <c r="T775" s="231"/>
      <c r="AT775" s="232" t="s">
        <v>179</v>
      </c>
      <c r="AU775" s="232" t="s">
        <v>25</v>
      </c>
      <c r="AV775" s="12" t="s">
        <v>25</v>
      </c>
      <c r="AW775" s="12" t="s">
        <v>48</v>
      </c>
      <c r="AX775" s="12" t="s">
        <v>85</v>
      </c>
      <c r="AY775" s="232" t="s">
        <v>166</v>
      </c>
    </row>
    <row r="776" spans="2:65" s="13" customFormat="1" ht="13.5">
      <c r="B776" s="233"/>
      <c r="C776" s="234"/>
      <c r="D776" s="235" t="s">
        <v>179</v>
      </c>
      <c r="E776" s="236" t="s">
        <v>50</v>
      </c>
      <c r="F776" s="237" t="s">
        <v>889</v>
      </c>
      <c r="G776" s="234"/>
      <c r="H776" s="238">
        <v>500</v>
      </c>
      <c r="I776" s="239"/>
      <c r="J776" s="234"/>
      <c r="K776" s="234"/>
      <c r="L776" s="240"/>
      <c r="M776" s="241"/>
      <c r="N776" s="242"/>
      <c r="O776" s="242"/>
      <c r="P776" s="242"/>
      <c r="Q776" s="242"/>
      <c r="R776" s="242"/>
      <c r="S776" s="242"/>
      <c r="T776" s="243"/>
      <c r="AT776" s="244" t="s">
        <v>179</v>
      </c>
      <c r="AU776" s="244" t="s">
        <v>25</v>
      </c>
      <c r="AV776" s="13" t="s">
        <v>93</v>
      </c>
      <c r="AW776" s="13" t="s">
        <v>48</v>
      </c>
      <c r="AX776" s="13" t="s">
        <v>85</v>
      </c>
      <c r="AY776" s="244" t="s">
        <v>166</v>
      </c>
    </row>
    <row r="777" spans="2:65" s="1" customFormat="1" ht="22.5" customHeight="1">
      <c r="B777" s="43"/>
      <c r="C777" s="206" t="s">
        <v>898</v>
      </c>
      <c r="D777" s="206" t="s">
        <v>169</v>
      </c>
      <c r="E777" s="207" t="s">
        <v>899</v>
      </c>
      <c r="F777" s="208" t="s">
        <v>900</v>
      </c>
      <c r="G777" s="209" t="s">
        <v>284</v>
      </c>
      <c r="H777" s="210">
        <v>500</v>
      </c>
      <c r="I777" s="211"/>
      <c r="J777" s="212">
        <f>ROUND(I777*H777,2)</f>
        <v>0</v>
      </c>
      <c r="K777" s="208" t="s">
        <v>173</v>
      </c>
      <c r="L777" s="63"/>
      <c r="M777" s="213" t="s">
        <v>50</v>
      </c>
      <c r="N777" s="214" t="s">
        <v>56</v>
      </c>
      <c r="O777" s="44"/>
      <c r="P777" s="215">
        <f>O777*H777</f>
        <v>0</v>
      </c>
      <c r="Q777" s="215">
        <v>0</v>
      </c>
      <c r="R777" s="215">
        <f>Q777*H777</f>
        <v>0</v>
      </c>
      <c r="S777" s="215">
        <v>0.02</v>
      </c>
      <c r="T777" s="216">
        <f>S777*H777</f>
        <v>10</v>
      </c>
      <c r="AR777" s="25" t="s">
        <v>110</v>
      </c>
      <c r="AT777" s="25" t="s">
        <v>169</v>
      </c>
      <c r="AU777" s="25" t="s">
        <v>25</v>
      </c>
      <c r="AY777" s="25" t="s">
        <v>166</v>
      </c>
      <c r="BE777" s="217">
        <f>IF(N777="základní",J777,0)</f>
        <v>0</v>
      </c>
      <c r="BF777" s="217">
        <f>IF(N777="snížená",J777,0)</f>
        <v>0</v>
      </c>
      <c r="BG777" s="217">
        <f>IF(N777="zákl. přenesená",J777,0)</f>
        <v>0</v>
      </c>
      <c r="BH777" s="217">
        <f>IF(N777="sníž. přenesená",J777,0)</f>
        <v>0</v>
      </c>
      <c r="BI777" s="217">
        <f>IF(N777="nulová",J777,0)</f>
        <v>0</v>
      </c>
      <c r="BJ777" s="25" t="s">
        <v>25</v>
      </c>
      <c r="BK777" s="217">
        <f>ROUND(I777*H777,2)</f>
        <v>0</v>
      </c>
      <c r="BL777" s="25" t="s">
        <v>110</v>
      </c>
      <c r="BM777" s="25" t="s">
        <v>901</v>
      </c>
    </row>
    <row r="778" spans="2:65" s="1" customFormat="1" ht="27">
      <c r="B778" s="43"/>
      <c r="C778" s="65"/>
      <c r="D778" s="218" t="s">
        <v>175</v>
      </c>
      <c r="E778" s="65"/>
      <c r="F778" s="219" t="s">
        <v>902</v>
      </c>
      <c r="G778" s="65"/>
      <c r="H778" s="65"/>
      <c r="I778" s="174"/>
      <c r="J778" s="65"/>
      <c r="K778" s="65"/>
      <c r="L778" s="63"/>
      <c r="M778" s="220"/>
      <c r="N778" s="44"/>
      <c r="O778" s="44"/>
      <c r="P778" s="44"/>
      <c r="Q778" s="44"/>
      <c r="R778" s="44"/>
      <c r="S778" s="44"/>
      <c r="T778" s="80"/>
      <c r="AT778" s="25" t="s">
        <v>175</v>
      </c>
      <c r="AU778" s="25" t="s">
        <v>25</v>
      </c>
    </row>
    <row r="779" spans="2:65" s="1" customFormat="1" ht="67.5">
      <c r="B779" s="43"/>
      <c r="C779" s="65"/>
      <c r="D779" s="218" t="s">
        <v>177</v>
      </c>
      <c r="E779" s="65"/>
      <c r="F779" s="221" t="s">
        <v>903</v>
      </c>
      <c r="G779" s="65"/>
      <c r="H779" s="65"/>
      <c r="I779" s="174"/>
      <c r="J779" s="65"/>
      <c r="K779" s="65"/>
      <c r="L779" s="63"/>
      <c r="M779" s="220"/>
      <c r="N779" s="44"/>
      <c r="O779" s="44"/>
      <c r="P779" s="44"/>
      <c r="Q779" s="44"/>
      <c r="R779" s="44"/>
      <c r="S779" s="44"/>
      <c r="T779" s="80"/>
      <c r="AT779" s="25" t="s">
        <v>177</v>
      </c>
      <c r="AU779" s="25" t="s">
        <v>25</v>
      </c>
    </row>
    <row r="780" spans="2:65" s="12" customFormat="1" ht="13.5">
      <c r="B780" s="222"/>
      <c r="C780" s="223"/>
      <c r="D780" s="218" t="s">
        <v>179</v>
      </c>
      <c r="E780" s="224" t="s">
        <v>50</v>
      </c>
      <c r="F780" s="225" t="s">
        <v>886</v>
      </c>
      <c r="G780" s="223"/>
      <c r="H780" s="226" t="s">
        <v>50</v>
      </c>
      <c r="I780" s="227"/>
      <c r="J780" s="223"/>
      <c r="K780" s="223"/>
      <c r="L780" s="228"/>
      <c r="M780" s="229"/>
      <c r="N780" s="230"/>
      <c r="O780" s="230"/>
      <c r="P780" s="230"/>
      <c r="Q780" s="230"/>
      <c r="R780" s="230"/>
      <c r="S780" s="230"/>
      <c r="T780" s="231"/>
      <c r="AT780" s="232" t="s">
        <v>179</v>
      </c>
      <c r="AU780" s="232" t="s">
        <v>25</v>
      </c>
      <c r="AV780" s="12" t="s">
        <v>25</v>
      </c>
      <c r="AW780" s="12" t="s">
        <v>48</v>
      </c>
      <c r="AX780" s="12" t="s">
        <v>85</v>
      </c>
      <c r="AY780" s="232" t="s">
        <v>166</v>
      </c>
    </row>
    <row r="781" spans="2:65" s="12" customFormat="1" ht="13.5">
      <c r="B781" s="222"/>
      <c r="C781" s="223"/>
      <c r="D781" s="218" t="s">
        <v>179</v>
      </c>
      <c r="E781" s="224" t="s">
        <v>50</v>
      </c>
      <c r="F781" s="225" t="s">
        <v>887</v>
      </c>
      <c r="G781" s="223"/>
      <c r="H781" s="226" t="s">
        <v>50</v>
      </c>
      <c r="I781" s="227"/>
      <c r="J781" s="223"/>
      <c r="K781" s="223"/>
      <c r="L781" s="228"/>
      <c r="M781" s="229"/>
      <c r="N781" s="230"/>
      <c r="O781" s="230"/>
      <c r="P781" s="230"/>
      <c r="Q781" s="230"/>
      <c r="R781" s="230"/>
      <c r="S781" s="230"/>
      <c r="T781" s="231"/>
      <c r="AT781" s="232" t="s">
        <v>179</v>
      </c>
      <c r="AU781" s="232" t="s">
        <v>25</v>
      </c>
      <c r="AV781" s="12" t="s">
        <v>25</v>
      </c>
      <c r="AW781" s="12" t="s">
        <v>48</v>
      </c>
      <c r="AX781" s="12" t="s">
        <v>85</v>
      </c>
      <c r="AY781" s="232" t="s">
        <v>166</v>
      </c>
    </row>
    <row r="782" spans="2:65" s="12" customFormat="1" ht="13.5">
      <c r="B782" s="222"/>
      <c r="C782" s="223"/>
      <c r="D782" s="218" t="s">
        <v>179</v>
      </c>
      <c r="E782" s="224" t="s">
        <v>50</v>
      </c>
      <c r="F782" s="225" t="s">
        <v>888</v>
      </c>
      <c r="G782" s="223"/>
      <c r="H782" s="226" t="s">
        <v>50</v>
      </c>
      <c r="I782" s="227"/>
      <c r="J782" s="223"/>
      <c r="K782" s="223"/>
      <c r="L782" s="228"/>
      <c r="M782" s="229"/>
      <c r="N782" s="230"/>
      <c r="O782" s="230"/>
      <c r="P782" s="230"/>
      <c r="Q782" s="230"/>
      <c r="R782" s="230"/>
      <c r="S782" s="230"/>
      <c r="T782" s="231"/>
      <c r="AT782" s="232" t="s">
        <v>179</v>
      </c>
      <c r="AU782" s="232" t="s">
        <v>25</v>
      </c>
      <c r="AV782" s="12" t="s">
        <v>25</v>
      </c>
      <c r="AW782" s="12" t="s">
        <v>48</v>
      </c>
      <c r="AX782" s="12" t="s">
        <v>85</v>
      </c>
      <c r="AY782" s="232" t="s">
        <v>166</v>
      </c>
    </row>
    <row r="783" spans="2:65" s="13" customFormat="1" ht="13.5">
      <c r="B783" s="233"/>
      <c r="C783" s="234"/>
      <c r="D783" s="235" t="s">
        <v>179</v>
      </c>
      <c r="E783" s="236" t="s">
        <v>50</v>
      </c>
      <c r="F783" s="237" t="s">
        <v>889</v>
      </c>
      <c r="G783" s="234"/>
      <c r="H783" s="238">
        <v>500</v>
      </c>
      <c r="I783" s="239"/>
      <c r="J783" s="234"/>
      <c r="K783" s="234"/>
      <c r="L783" s="240"/>
      <c r="M783" s="241"/>
      <c r="N783" s="242"/>
      <c r="O783" s="242"/>
      <c r="P783" s="242"/>
      <c r="Q783" s="242"/>
      <c r="R783" s="242"/>
      <c r="S783" s="242"/>
      <c r="T783" s="243"/>
      <c r="AT783" s="244" t="s">
        <v>179</v>
      </c>
      <c r="AU783" s="244" t="s">
        <v>25</v>
      </c>
      <c r="AV783" s="13" t="s">
        <v>93</v>
      </c>
      <c r="AW783" s="13" t="s">
        <v>48</v>
      </c>
      <c r="AX783" s="13" t="s">
        <v>85</v>
      </c>
      <c r="AY783" s="244" t="s">
        <v>166</v>
      </c>
    </row>
    <row r="784" spans="2:65" s="1" customFormat="1" ht="22.5" customHeight="1">
      <c r="B784" s="43"/>
      <c r="C784" s="206" t="s">
        <v>904</v>
      </c>
      <c r="D784" s="206" t="s">
        <v>169</v>
      </c>
      <c r="E784" s="207" t="s">
        <v>770</v>
      </c>
      <c r="F784" s="208" t="s">
        <v>771</v>
      </c>
      <c r="G784" s="209" t="s">
        <v>243</v>
      </c>
      <c r="H784" s="210">
        <v>32</v>
      </c>
      <c r="I784" s="211"/>
      <c r="J784" s="212">
        <f>ROUND(I784*H784,2)</f>
        <v>0</v>
      </c>
      <c r="K784" s="208" t="s">
        <v>173</v>
      </c>
      <c r="L784" s="63"/>
      <c r="M784" s="213" t="s">
        <v>50</v>
      </c>
      <c r="N784" s="214" t="s">
        <v>56</v>
      </c>
      <c r="O784" s="44"/>
      <c r="P784" s="215">
        <f>O784*H784</f>
        <v>0</v>
      </c>
      <c r="Q784" s="215">
        <v>0</v>
      </c>
      <c r="R784" s="215">
        <f>Q784*H784</f>
        <v>0</v>
      </c>
      <c r="S784" s="215">
        <v>0</v>
      </c>
      <c r="T784" s="216">
        <f>S784*H784</f>
        <v>0</v>
      </c>
      <c r="AR784" s="25" t="s">
        <v>110</v>
      </c>
      <c r="AT784" s="25" t="s">
        <v>169</v>
      </c>
      <c r="AU784" s="25" t="s">
        <v>25</v>
      </c>
      <c r="AY784" s="25" t="s">
        <v>166</v>
      </c>
      <c r="BE784" s="217">
        <f>IF(N784="základní",J784,0)</f>
        <v>0</v>
      </c>
      <c r="BF784" s="217">
        <f>IF(N784="snížená",J784,0)</f>
        <v>0</v>
      </c>
      <c r="BG784" s="217">
        <f>IF(N784="zákl. přenesená",J784,0)</f>
        <v>0</v>
      </c>
      <c r="BH784" s="217">
        <f>IF(N784="sníž. přenesená",J784,0)</f>
        <v>0</v>
      </c>
      <c r="BI784" s="217">
        <f>IF(N784="nulová",J784,0)</f>
        <v>0</v>
      </c>
      <c r="BJ784" s="25" t="s">
        <v>25</v>
      </c>
      <c r="BK784" s="217">
        <f>ROUND(I784*H784,2)</f>
        <v>0</v>
      </c>
      <c r="BL784" s="25" t="s">
        <v>110</v>
      </c>
      <c r="BM784" s="25" t="s">
        <v>905</v>
      </c>
    </row>
    <row r="785" spans="2:65" s="1" customFormat="1" ht="27">
      <c r="B785" s="43"/>
      <c r="C785" s="65"/>
      <c r="D785" s="218" t="s">
        <v>175</v>
      </c>
      <c r="E785" s="65"/>
      <c r="F785" s="219" t="s">
        <v>773</v>
      </c>
      <c r="G785" s="65"/>
      <c r="H785" s="65"/>
      <c r="I785" s="174"/>
      <c r="J785" s="65"/>
      <c r="K785" s="65"/>
      <c r="L785" s="63"/>
      <c r="M785" s="220"/>
      <c r="N785" s="44"/>
      <c r="O785" s="44"/>
      <c r="P785" s="44"/>
      <c r="Q785" s="44"/>
      <c r="R785" s="44"/>
      <c r="S785" s="44"/>
      <c r="T785" s="80"/>
      <c r="AT785" s="25" t="s">
        <v>175</v>
      </c>
      <c r="AU785" s="25" t="s">
        <v>25</v>
      </c>
    </row>
    <row r="786" spans="2:65" s="1" customFormat="1" ht="94.5">
      <c r="B786" s="43"/>
      <c r="C786" s="65"/>
      <c r="D786" s="218" t="s">
        <v>177</v>
      </c>
      <c r="E786" s="65"/>
      <c r="F786" s="221" t="s">
        <v>774</v>
      </c>
      <c r="G786" s="65"/>
      <c r="H786" s="65"/>
      <c r="I786" s="174"/>
      <c r="J786" s="65"/>
      <c r="K786" s="65"/>
      <c r="L786" s="63"/>
      <c r="M786" s="220"/>
      <c r="N786" s="44"/>
      <c r="O786" s="44"/>
      <c r="P786" s="44"/>
      <c r="Q786" s="44"/>
      <c r="R786" s="44"/>
      <c r="S786" s="44"/>
      <c r="T786" s="80"/>
      <c r="AT786" s="25" t="s">
        <v>177</v>
      </c>
      <c r="AU786" s="25" t="s">
        <v>25</v>
      </c>
    </row>
    <row r="787" spans="2:65" s="12" customFormat="1" ht="13.5">
      <c r="B787" s="222"/>
      <c r="C787" s="223"/>
      <c r="D787" s="218" t="s">
        <v>179</v>
      </c>
      <c r="E787" s="224" t="s">
        <v>50</v>
      </c>
      <c r="F787" s="225" t="s">
        <v>886</v>
      </c>
      <c r="G787" s="223"/>
      <c r="H787" s="226" t="s">
        <v>50</v>
      </c>
      <c r="I787" s="227"/>
      <c r="J787" s="223"/>
      <c r="K787" s="223"/>
      <c r="L787" s="228"/>
      <c r="M787" s="229"/>
      <c r="N787" s="230"/>
      <c r="O787" s="230"/>
      <c r="P787" s="230"/>
      <c r="Q787" s="230"/>
      <c r="R787" s="230"/>
      <c r="S787" s="230"/>
      <c r="T787" s="231"/>
      <c r="AT787" s="232" t="s">
        <v>179</v>
      </c>
      <c r="AU787" s="232" t="s">
        <v>25</v>
      </c>
      <c r="AV787" s="12" t="s">
        <v>25</v>
      </c>
      <c r="AW787" s="12" t="s">
        <v>48</v>
      </c>
      <c r="AX787" s="12" t="s">
        <v>85</v>
      </c>
      <c r="AY787" s="232" t="s">
        <v>166</v>
      </c>
    </row>
    <row r="788" spans="2:65" s="12" customFormat="1" ht="13.5">
      <c r="B788" s="222"/>
      <c r="C788" s="223"/>
      <c r="D788" s="218" t="s">
        <v>179</v>
      </c>
      <c r="E788" s="224" t="s">
        <v>50</v>
      </c>
      <c r="F788" s="225" t="s">
        <v>887</v>
      </c>
      <c r="G788" s="223"/>
      <c r="H788" s="226" t="s">
        <v>50</v>
      </c>
      <c r="I788" s="227"/>
      <c r="J788" s="223"/>
      <c r="K788" s="223"/>
      <c r="L788" s="228"/>
      <c r="M788" s="229"/>
      <c r="N788" s="230"/>
      <c r="O788" s="230"/>
      <c r="P788" s="230"/>
      <c r="Q788" s="230"/>
      <c r="R788" s="230"/>
      <c r="S788" s="230"/>
      <c r="T788" s="231"/>
      <c r="AT788" s="232" t="s">
        <v>179</v>
      </c>
      <c r="AU788" s="232" t="s">
        <v>25</v>
      </c>
      <c r="AV788" s="12" t="s">
        <v>25</v>
      </c>
      <c r="AW788" s="12" t="s">
        <v>48</v>
      </c>
      <c r="AX788" s="12" t="s">
        <v>85</v>
      </c>
      <c r="AY788" s="232" t="s">
        <v>166</v>
      </c>
    </row>
    <row r="789" spans="2:65" s="12" customFormat="1" ht="13.5">
      <c r="B789" s="222"/>
      <c r="C789" s="223"/>
      <c r="D789" s="218" t="s">
        <v>179</v>
      </c>
      <c r="E789" s="224" t="s">
        <v>50</v>
      </c>
      <c r="F789" s="225" t="s">
        <v>775</v>
      </c>
      <c r="G789" s="223"/>
      <c r="H789" s="226" t="s">
        <v>50</v>
      </c>
      <c r="I789" s="227"/>
      <c r="J789" s="223"/>
      <c r="K789" s="223"/>
      <c r="L789" s="228"/>
      <c r="M789" s="229"/>
      <c r="N789" s="230"/>
      <c r="O789" s="230"/>
      <c r="P789" s="230"/>
      <c r="Q789" s="230"/>
      <c r="R789" s="230"/>
      <c r="S789" s="230"/>
      <c r="T789" s="231"/>
      <c r="AT789" s="232" t="s">
        <v>179</v>
      </c>
      <c r="AU789" s="232" t="s">
        <v>25</v>
      </c>
      <c r="AV789" s="12" t="s">
        <v>25</v>
      </c>
      <c r="AW789" s="12" t="s">
        <v>48</v>
      </c>
      <c r="AX789" s="12" t="s">
        <v>85</v>
      </c>
      <c r="AY789" s="232" t="s">
        <v>166</v>
      </c>
    </row>
    <row r="790" spans="2:65" s="13" customFormat="1" ht="13.5">
      <c r="B790" s="233"/>
      <c r="C790" s="234"/>
      <c r="D790" s="235" t="s">
        <v>179</v>
      </c>
      <c r="E790" s="236" t="s">
        <v>50</v>
      </c>
      <c r="F790" s="237" t="s">
        <v>906</v>
      </c>
      <c r="G790" s="234"/>
      <c r="H790" s="238">
        <v>32</v>
      </c>
      <c r="I790" s="239"/>
      <c r="J790" s="234"/>
      <c r="K790" s="234"/>
      <c r="L790" s="240"/>
      <c r="M790" s="241"/>
      <c r="N790" s="242"/>
      <c r="O790" s="242"/>
      <c r="P790" s="242"/>
      <c r="Q790" s="242"/>
      <c r="R790" s="242"/>
      <c r="S790" s="242"/>
      <c r="T790" s="243"/>
      <c r="AT790" s="244" t="s">
        <v>179</v>
      </c>
      <c r="AU790" s="244" t="s">
        <v>25</v>
      </c>
      <c r="AV790" s="13" t="s">
        <v>93</v>
      </c>
      <c r="AW790" s="13" t="s">
        <v>48</v>
      </c>
      <c r="AX790" s="13" t="s">
        <v>85</v>
      </c>
      <c r="AY790" s="244" t="s">
        <v>166</v>
      </c>
    </row>
    <row r="791" spans="2:65" s="1" customFormat="1" ht="22.5" customHeight="1">
      <c r="B791" s="43"/>
      <c r="C791" s="206" t="s">
        <v>907</v>
      </c>
      <c r="D791" s="206" t="s">
        <v>169</v>
      </c>
      <c r="E791" s="207" t="s">
        <v>777</v>
      </c>
      <c r="F791" s="208" t="s">
        <v>778</v>
      </c>
      <c r="G791" s="209" t="s">
        <v>243</v>
      </c>
      <c r="H791" s="210">
        <v>96</v>
      </c>
      <c r="I791" s="211"/>
      <c r="J791" s="212">
        <f>ROUND(I791*H791,2)</f>
        <v>0</v>
      </c>
      <c r="K791" s="208" t="s">
        <v>173</v>
      </c>
      <c r="L791" s="63"/>
      <c r="M791" s="213" t="s">
        <v>50</v>
      </c>
      <c r="N791" s="214" t="s">
        <v>56</v>
      </c>
      <c r="O791" s="44"/>
      <c r="P791" s="215">
        <f>O791*H791</f>
        <v>0</v>
      </c>
      <c r="Q791" s="215">
        <v>0</v>
      </c>
      <c r="R791" s="215">
        <f>Q791*H791</f>
        <v>0</v>
      </c>
      <c r="S791" s="215">
        <v>0</v>
      </c>
      <c r="T791" s="216">
        <f>S791*H791</f>
        <v>0</v>
      </c>
      <c r="AR791" s="25" t="s">
        <v>110</v>
      </c>
      <c r="AT791" s="25" t="s">
        <v>169</v>
      </c>
      <c r="AU791" s="25" t="s">
        <v>25</v>
      </c>
      <c r="AY791" s="25" t="s">
        <v>166</v>
      </c>
      <c r="BE791" s="217">
        <f>IF(N791="základní",J791,0)</f>
        <v>0</v>
      </c>
      <c r="BF791" s="217">
        <f>IF(N791="snížená",J791,0)</f>
        <v>0</v>
      </c>
      <c r="BG791" s="217">
        <f>IF(N791="zákl. přenesená",J791,0)</f>
        <v>0</v>
      </c>
      <c r="BH791" s="217">
        <f>IF(N791="sníž. přenesená",J791,0)</f>
        <v>0</v>
      </c>
      <c r="BI791" s="217">
        <f>IF(N791="nulová",J791,0)</f>
        <v>0</v>
      </c>
      <c r="BJ791" s="25" t="s">
        <v>25</v>
      </c>
      <c r="BK791" s="217">
        <f>ROUND(I791*H791,2)</f>
        <v>0</v>
      </c>
      <c r="BL791" s="25" t="s">
        <v>110</v>
      </c>
      <c r="BM791" s="25" t="s">
        <v>908</v>
      </c>
    </row>
    <row r="792" spans="2:65" s="1" customFormat="1" ht="27">
      <c r="B792" s="43"/>
      <c r="C792" s="65"/>
      <c r="D792" s="218" t="s">
        <v>175</v>
      </c>
      <c r="E792" s="65"/>
      <c r="F792" s="219" t="s">
        <v>780</v>
      </c>
      <c r="G792" s="65"/>
      <c r="H792" s="65"/>
      <c r="I792" s="174"/>
      <c r="J792" s="65"/>
      <c r="K792" s="65"/>
      <c r="L792" s="63"/>
      <c r="M792" s="220"/>
      <c r="N792" s="44"/>
      <c r="O792" s="44"/>
      <c r="P792" s="44"/>
      <c r="Q792" s="44"/>
      <c r="R792" s="44"/>
      <c r="S792" s="44"/>
      <c r="T792" s="80"/>
      <c r="AT792" s="25" t="s">
        <v>175</v>
      </c>
      <c r="AU792" s="25" t="s">
        <v>25</v>
      </c>
    </row>
    <row r="793" spans="2:65" s="1" customFormat="1" ht="94.5">
      <c r="B793" s="43"/>
      <c r="C793" s="65"/>
      <c r="D793" s="218" t="s">
        <v>177</v>
      </c>
      <c r="E793" s="65"/>
      <c r="F793" s="221" t="s">
        <v>774</v>
      </c>
      <c r="G793" s="65"/>
      <c r="H793" s="65"/>
      <c r="I793" s="174"/>
      <c r="J793" s="65"/>
      <c r="K793" s="65"/>
      <c r="L793" s="63"/>
      <c r="M793" s="220"/>
      <c r="N793" s="44"/>
      <c r="O793" s="44"/>
      <c r="P793" s="44"/>
      <c r="Q793" s="44"/>
      <c r="R793" s="44"/>
      <c r="S793" s="44"/>
      <c r="T793" s="80"/>
      <c r="AT793" s="25" t="s">
        <v>177</v>
      </c>
      <c r="AU793" s="25" t="s">
        <v>25</v>
      </c>
    </row>
    <row r="794" spans="2:65" s="12" customFormat="1" ht="13.5">
      <c r="B794" s="222"/>
      <c r="C794" s="223"/>
      <c r="D794" s="218" t="s">
        <v>179</v>
      </c>
      <c r="E794" s="224" t="s">
        <v>50</v>
      </c>
      <c r="F794" s="225" t="s">
        <v>781</v>
      </c>
      <c r="G794" s="223"/>
      <c r="H794" s="226" t="s">
        <v>50</v>
      </c>
      <c r="I794" s="227"/>
      <c r="J794" s="223"/>
      <c r="K794" s="223"/>
      <c r="L794" s="228"/>
      <c r="M794" s="229"/>
      <c r="N794" s="230"/>
      <c r="O794" s="230"/>
      <c r="P794" s="230"/>
      <c r="Q794" s="230"/>
      <c r="R794" s="230"/>
      <c r="S794" s="230"/>
      <c r="T794" s="231"/>
      <c r="AT794" s="232" t="s">
        <v>179</v>
      </c>
      <c r="AU794" s="232" t="s">
        <v>25</v>
      </c>
      <c r="AV794" s="12" t="s">
        <v>25</v>
      </c>
      <c r="AW794" s="12" t="s">
        <v>48</v>
      </c>
      <c r="AX794" s="12" t="s">
        <v>85</v>
      </c>
      <c r="AY794" s="232" t="s">
        <v>166</v>
      </c>
    </row>
    <row r="795" spans="2:65" s="12" customFormat="1" ht="13.5">
      <c r="B795" s="222"/>
      <c r="C795" s="223"/>
      <c r="D795" s="218" t="s">
        <v>179</v>
      </c>
      <c r="E795" s="224" t="s">
        <v>50</v>
      </c>
      <c r="F795" s="225" t="s">
        <v>886</v>
      </c>
      <c r="G795" s="223"/>
      <c r="H795" s="226" t="s">
        <v>50</v>
      </c>
      <c r="I795" s="227"/>
      <c r="J795" s="223"/>
      <c r="K795" s="223"/>
      <c r="L795" s="228"/>
      <c r="M795" s="229"/>
      <c r="N795" s="230"/>
      <c r="O795" s="230"/>
      <c r="P795" s="230"/>
      <c r="Q795" s="230"/>
      <c r="R795" s="230"/>
      <c r="S795" s="230"/>
      <c r="T795" s="231"/>
      <c r="AT795" s="232" t="s">
        <v>179</v>
      </c>
      <c r="AU795" s="232" t="s">
        <v>25</v>
      </c>
      <c r="AV795" s="12" t="s">
        <v>25</v>
      </c>
      <c r="AW795" s="12" t="s">
        <v>48</v>
      </c>
      <c r="AX795" s="12" t="s">
        <v>85</v>
      </c>
      <c r="AY795" s="232" t="s">
        <v>166</v>
      </c>
    </row>
    <row r="796" spans="2:65" s="12" customFormat="1" ht="13.5">
      <c r="B796" s="222"/>
      <c r="C796" s="223"/>
      <c r="D796" s="218" t="s">
        <v>179</v>
      </c>
      <c r="E796" s="224" t="s">
        <v>50</v>
      </c>
      <c r="F796" s="225" t="s">
        <v>887</v>
      </c>
      <c r="G796" s="223"/>
      <c r="H796" s="226" t="s">
        <v>50</v>
      </c>
      <c r="I796" s="227"/>
      <c r="J796" s="223"/>
      <c r="K796" s="223"/>
      <c r="L796" s="228"/>
      <c r="M796" s="229"/>
      <c r="N796" s="230"/>
      <c r="O796" s="230"/>
      <c r="P796" s="230"/>
      <c r="Q796" s="230"/>
      <c r="R796" s="230"/>
      <c r="S796" s="230"/>
      <c r="T796" s="231"/>
      <c r="AT796" s="232" t="s">
        <v>179</v>
      </c>
      <c r="AU796" s="232" t="s">
        <v>25</v>
      </c>
      <c r="AV796" s="12" t="s">
        <v>25</v>
      </c>
      <c r="AW796" s="12" t="s">
        <v>48</v>
      </c>
      <c r="AX796" s="12" t="s">
        <v>85</v>
      </c>
      <c r="AY796" s="232" t="s">
        <v>166</v>
      </c>
    </row>
    <row r="797" spans="2:65" s="12" customFormat="1" ht="13.5">
      <c r="B797" s="222"/>
      <c r="C797" s="223"/>
      <c r="D797" s="218" t="s">
        <v>179</v>
      </c>
      <c r="E797" s="224" t="s">
        <v>50</v>
      </c>
      <c r="F797" s="225" t="s">
        <v>775</v>
      </c>
      <c r="G797" s="223"/>
      <c r="H797" s="226" t="s">
        <v>50</v>
      </c>
      <c r="I797" s="227"/>
      <c r="J797" s="223"/>
      <c r="K797" s="223"/>
      <c r="L797" s="228"/>
      <c r="M797" s="229"/>
      <c r="N797" s="230"/>
      <c r="O797" s="230"/>
      <c r="P797" s="230"/>
      <c r="Q797" s="230"/>
      <c r="R797" s="230"/>
      <c r="S797" s="230"/>
      <c r="T797" s="231"/>
      <c r="AT797" s="232" t="s">
        <v>179</v>
      </c>
      <c r="AU797" s="232" t="s">
        <v>25</v>
      </c>
      <c r="AV797" s="12" t="s">
        <v>25</v>
      </c>
      <c r="AW797" s="12" t="s">
        <v>48</v>
      </c>
      <c r="AX797" s="12" t="s">
        <v>85</v>
      </c>
      <c r="AY797" s="232" t="s">
        <v>166</v>
      </c>
    </row>
    <row r="798" spans="2:65" s="13" customFormat="1" ht="13.5">
      <c r="B798" s="233"/>
      <c r="C798" s="234"/>
      <c r="D798" s="235" t="s">
        <v>179</v>
      </c>
      <c r="E798" s="236" t="s">
        <v>50</v>
      </c>
      <c r="F798" s="237" t="s">
        <v>909</v>
      </c>
      <c r="G798" s="234"/>
      <c r="H798" s="238">
        <v>96</v>
      </c>
      <c r="I798" s="239"/>
      <c r="J798" s="234"/>
      <c r="K798" s="234"/>
      <c r="L798" s="240"/>
      <c r="M798" s="241"/>
      <c r="N798" s="242"/>
      <c r="O798" s="242"/>
      <c r="P798" s="242"/>
      <c r="Q798" s="242"/>
      <c r="R798" s="242"/>
      <c r="S798" s="242"/>
      <c r="T798" s="243"/>
      <c r="AT798" s="244" t="s">
        <v>179</v>
      </c>
      <c r="AU798" s="244" t="s">
        <v>25</v>
      </c>
      <c r="AV798" s="13" t="s">
        <v>93</v>
      </c>
      <c r="AW798" s="13" t="s">
        <v>48</v>
      </c>
      <c r="AX798" s="13" t="s">
        <v>85</v>
      </c>
      <c r="AY798" s="244" t="s">
        <v>166</v>
      </c>
    </row>
    <row r="799" spans="2:65" s="1" customFormat="1" ht="22.5" customHeight="1">
      <c r="B799" s="43"/>
      <c r="C799" s="206" t="s">
        <v>910</v>
      </c>
      <c r="D799" s="206" t="s">
        <v>169</v>
      </c>
      <c r="E799" s="207" t="s">
        <v>784</v>
      </c>
      <c r="F799" s="208" t="s">
        <v>785</v>
      </c>
      <c r="G799" s="209" t="s">
        <v>243</v>
      </c>
      <c r="H799" s="210">
        <v>-32</v>
      </c>
      <c r="I799" s="211"/>
      <c r="J799" s="212">
        <f>ROUND(I799*H799,2)</f>
        <v>0</v>
      </c>
      <c r="K799" s="208" t="s">
        <v>50</v>
      </c>
      <c r="L799" s="63"/>
      <c r="M799" s="213" t="s">
        <v>50</v>
      </c>
      <c r="N799" s="214" t="s">
        <v>56</v>
      </c>
      <c r="O799" s="44"/>
      <c r="P799" s="215">
        <f>O799*H799</f>
        <v>0</v>
      </c>
      <c r="Q799" s="215">
        <v>0</v>
      </c>
      <c r="R799" s="215">
        <f>Q799*H799</f>
        <v>0</v>
      </c>
      <c r="S799" s="215">
        <v>0</v>
      </c>
      <c r="T799" s="216">
        <f>S799*H799</f>
        <v>0</v>
      </c>
      <c r="AR799" s="25" t="s">
        <v>110</v>
      </c>
      <c r="AT799" s="25" t="s">
        <v>169</v>
      </c>
      <c r="AU799" s="25" t="s">
        <v>25</v>
      </c>
      <c r="AY799" s="25" t="s">
        <v>166</v>
      </c>
      <c r="BE799" s="217">
        <f>IF(N799="základní",J799,0)</f>
        <v>0</v>
      </c>
      <c r="BF799" s="217">
        <f>IF(N799="snížená",J799,0)</f>
        <v>0</v>
      </c>
      <c r="BG799" s="217">
        <f>IF(N799="zákl. přenesená",J799,0)</f>
        <v>0</v>
      </c>
      <c r="BH799" s="217">
        <f>IF(N799="sníž. přenesená",J799,0)</f>
        <v>0</v>
      </c>
      <c r="BI799" s="217">
        <f>IF(N799="nulová",J799,0)</f>
        <v>0</v>
      </c>
      <c r="BJ799" s="25" t="s">
        <v>25</v>
      </c>
      <c r="BK799" s="217">
        <f>ROUND(I799*H799,2)</f>
        <v>0</v>
      </c>
      <c r="BL799" s="25" t="s">
        <v>110</v>
      </c>
      <c r="BM799" s="25" t="s">
        <v>911</v>
      </c>
    </row>
    <row r="800" spans="2:65" s="1" customFormat="1" ht="13.5">
      <c r="B800" s="43"/>
      <c r="C800" s="65"/>
      <c r="D800" s="218" t="s">
        <v>175</v>
      </c>
      <c r="E800" s="65"/>
      <c r="F800" s="219" t="s">
        <v>785</v>
      </c>
      <c r="G800" s="65"/>
      <c r="H800" s="65"/>
      <c r="I800" s="174"/>
      <c r="J800" s="65"/>
      <c r="K800" s="65"/>
      <c r="L800" s="63"/>
      <c r="M800" s="220"/>
      <c r="N800" s="44"/>
      <c r="O800" s="44"/>
      <c r="P800" s="44"/>
      <c r="Q800" s="44"/>
      <c r="R800" s="44"/>
      <c r="S800" s="44"/>
      <c r="T800" s="80"/>
      <c r="AT800" s="25" t="s">
        <v>175</v>
      </c>
      <c r="AU800" s="25" t="s">
        <v>25</v>
      </c>
    </row>
    <row r="801" spans="2:65" s="13" customFormat="1" ht="13.5">
      <c r="B801" s="233"/>
      <c r="C801" s="234"/>
      <c r="D801" s="235" t="s">
        <v>179</v>
      </c>
      <c r="E801" s="236" t="s">
        <v>50</v>
      </c>
      <c r="F801" s="237" t="s">
        <v>912</v>
      </c>
      <c r="G801" s="234"/>
      <c r="H801" s="238">
        <v>-32</v>
      </c>
      <c r="I801" s="239"/>
      <c r="J801" s="234"/>
      <c r="K801" s="234"/>
      <c r="L801" s="240"/>
      <c r="M801" s="241"/>
      <c r="N801" s="242"/>
      <c r="O801" s="242"/>
      <c r="P801" s="242"/>
      <c r="Q801" s="242"/>
      <c r="R801" s="242"/>
      <c r="S801" s="242"/>
      <c r="T801" s="243"/>
      <c r="AT801" s="244" t="s">
        <v>179</v>
      </c>
      <c r="AU801" s="244" t="s">
        <v>25</v>
      </c>
      <c r="AV801" s="13" t="s">
        <v>93</v>
      </c>
      <c r="AW801" s="13" t="s">
        <v>48</v>
      </c>
      <c r="AX801" s="13" t="s">
        <v>85</v>
      </c>
      <c r="AY801" s="244" t="s">
        <v>166</v>
      </c>
    </row>
    <row r="802" spans="2:65" s="1" customFormat="1" ht="22.5" customHeight="1">
      <c r="B802" s="43"/>
      <c r="C802" s="206" t="s">
        <v>913</v>
      </c>
      <c r="D802" s="206" t="s">
        <v>169</v>
      </c>
      <c r="E802" s="207" t="s">
        <v>789</v>
      </c>
      <c r="F802" s="208" t="s">
        <v>790</v>
      </c>
      <c r="G802" s="209" t="s">
        <v>243</v>
      </c>
      <c r="H802" s="210">
        <v>32</v>
      </c>
      <c r="I802" s="211"/>
      <c r="J802" s="212">
        <f>ROUND(I802*H802,2)</f>
        <v>0</v>
      </c>
      <c r="K802" s="208" t="s">
        <v>50</v>
      </c>
      <c r="L802" s="63"/>
      <c r="M802" s="213" t="s">
        <v>50</v>
      </c>
      <c r="N802" s="214" t="s">
        <v>56</v>
      </c>
      <c r="O802" s="44"/>
      <c r="P802" s="215">
        <f>O802*H802</f>
        <v>0</v>
      </c>
      <c r="Q802" s="215">
        <v>0</v>
      </c>
      <c r="R802" s="215">
        <f>Q802*H802</f>
        <v>0</v>
      </c>
      <c r="S802" s="215">
        <v>0</v>
      </c>
      <c r="T802" s="216">
        <f>S802*H802</f>
        <v>0</v>
      </c>
      <c r="AR802" s="25" t="s">
        <v>110</v>
      </c>
      <c r="AT802" s="25" t="s">
        <v>169</v>
      </c>
      <c r="AU802" s="25" t="s">
        <v>25</v>
      </c>
      <c r="AY802" s="25" t="s">
        <v>166</v>
      </c>
      <c r="BE802" s="217">
        <f>IF(N802="základní",J802,0)</f>
        <v>0</v>
      </c>
      <c r="BF802" s="217">
        <f>IF(N802="snížená",J802,0)</f>
        <v>0</v>
      </c>
      <c r="BG802" s="217">
        <f>IF(N802="zákl. přenesená",J802,0)</f>
        <v>0</v>
      </c>
      <c r="BH802" s="217">
        <f>IF(N802="sníž. přenesená",J802,0)</f>
        <v>0</v>
      </c>
      <c r="BI802" s="217">
        <f>IF(N802="nulová",J802,0)</f>
        <v>0</v>
      </c>
      <c r="BJ802" s="25" t="s">
        <v>25</v>
      </c>
      <c r="BK802" s="217">
        <f>ROUND(I802*H802,2)</f>
        <v>0</v>
      </c>
      <c r="BL802" s="25" t="s">
        <v>110</v>
      </c>
      <c r="BM802" s="25" t="s">
        <v>914</v>
      </c>
    </row>
    <row r="803" spans="2:65" s="1" customFormat="1" ht="13.5">
      <c r="B803" s="43"/>
      <c r="C803" s="65"/>
      <c r="D803" s="218" t="s">
        <v>175</v>
      </c>
      <c r="E803" s="65"/>
      <c r="F803" s="219" t="s">
        <v>790</v>
      </c>
      <c r="G803" s="65"/>
      <c r="H803" s="65"/>
      <c r="I803" s="174"/>
      <c r="J803" s="65"/>
      <c r="K803" s="65"/>
      <c r="L803" s="63"/>
      <c r="M803" s="220"/>
      <c r="N803" s="44"/>
      <c r="O803" s="44"/>
      <c r="P803" s="44"/>
      <c r="Q803" s="44"/>
      <c r="R803" s="44"/>
      <c r="S803" s="44"/>
      <c r="T803" s="80"/>
      <c r="AT803" s="25" t="s">
        <v>175</v>
      </c>
      <c r="AU803" s="25" t="s">
        <v>25</v>
      </c>
    </row>
    <row r="804" spans="2:65" s="13" customFormat="1" ht="13.5">
      <c r="B804" s="233"/>
      <c r="C804" s="234"/>
      <c r="D804" s="218" t="s">
        <v>179</v>
      </c>
      <c r="E804" s="245" t="s">
        <v>50</v>
      </c>
      <c r="F804" s="246" t="s">
        <v>906</v>
      </c>
      <c r="G804" s="234"/>
      <c r="H804" s="247">
        <v>32</v>
      </c>
      <c r="I804" s="239"/>
      <c r="J804" s="234"/>
      <c r="K804" s="234"/>
      <c r="L804" s="240"/>
      <c r="M804" s="273"/>
      <c r="N804" s="274"/>
      <c r="O804" s="274"/>
      <c r="P804" s="274"/>
      <c r="Q804" s="274"/>
      <c r="R804" s="274"/>
      <c r="S804" s="274"/>
      <c r="T804" s="275"/>
      <c r="AT804" s="244" t="s">
        <v>179</v>
      </c>
      <c r="AU804" s="244" t="s">
        <v>25</v>
      </c>
      <c r="AV804" s="13" t="s">
        <v>93</v>
      </c>
      <c r="AW804" s="13" t="s">
        <v>48</v>
      </c>
      <c r="AX804" s="13" t="s">
        <v>85</v>
      </c>
      <c r="AY804" s="244" t="s">
        <v>166</v>
      </c>
    </row>
    <row r="805" spans="2:65" s="1" customFormat="1" ht="6.95" customHeight="1">
      <c r="B805" s="58"/>
      <c r="C805" s="59"/>
      <c r="D805" s="59"/>
      <c r="E805" s="59"/>
      <c r="F805" s="59"/>
      <c r="G805" s="59"/>
      <c r="H805" s="59"/>
      <c r="I805" s="150"/>
      <c r="J805" s="59"/>
      <c r="K805" s="59"/>
      <c r="L805" s="63"/>
    </row>
  </sheetData>
  <sheetProtection password="CC35" sheet="1" objects="1" scenarios="1" formatCells="0" formatColumns="0" formatRows="0" sort="0" autoFilter="0"/>
  <autoFilter ref="C92:K804"/>
  <mergeCells count="12">
    <mergeCell ref="G1:H1"/>
    <mergeCell ref="L2:V2"/>
    <mergeCell ref="E49:H49"/>
    <mergeCell ref="E51:H51"/>
    <mergeCell ref="E81:H81"/>
    <mergeCell ref="E83:H83"/>
    <mergeCell ref="E85:H85"/>
    <mergeCell ref="E7:H7"/>
    <mergeCell ref="E9:H9"/>
    <mergeCell ref="E11:H11"/>
    <mergeCell ref="E26:H26"/>
    <mergeCell ref="E47:H47"/>
  </mergeCells>
  <hyperlinks>
    <hyperlink ref="F1:G1" location="C2" display="1) Krycí list soupisu"/>
    <hyperlink ref="G1:H1" location="C58" display="2) Rekapitulace"/>
    <hyperlink ref="J1" location="C9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2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124</v>
      </c>
      <c r="G1" s="426" t="s">
        <v>125</v>
      </c>
      <c r="H1" s="426"/>
      <c r="I1" s="126"/>
      <c r="J1" s="125" t="s">
        <v>126</v>
      </c>
      <c r="K1" s="124" t="s">
        <v>127</v>
      </c>
      <c r="L1" s="125" t="s">
        <v>128</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8"/>
      <c r="M2" s="418"/>
      <c r="N2" s="418"/>
      <c r="O2" s="418"/>
      <c r="P2" s="418"/>
      <c r="Q2" s="418"/>
      <c r="R2" s="418"/>
      <c r="S2" s="418"/>
      <c r="T2" s="418"/>
      <c r="U2" s="418"/>
      <c r="V2" s="418"/>
      <c r="AT2" s="25" t="s">
        <v>103</v>
      </c>
    </row>
    <row r="3" spans="1:70" ht="6.95" customHeight="1">
      <c r="B3" s="26"/>
      <c r="C3" s="27"/>
      <c r="D3" s="27"/>
      <c r="E3" s="27"/>
      <c r="F3" s="27"/>
      <c r="G3" s="27"/>
      <c r="H3" s="27"/>
      <c r="I3" s="127"/>
      <c r="J3" s="27"/>
      <c r="K3" s="28"/>
      <c r="AT3" s="25" t="s">
        <v>93</v>
      </c>
    </row>
    <row r="4" spans="1:70" ht="36.950000000000003" customHeight="1">
      <c r="B4" s="29"/>
      <c r="C4" s="30"/>
      <c r="D4" s="31" t="s">
        <v>129</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9" t="str">
        <f>'Rekapitulace stavby'!K6</f>
        <v>III/44436 Bělkovice-Lašťany, průtah - I+II.etapa- Olomoucký kraj</v>
      </c>
      <c r="F7" s="420"/>
      <c r="G7" s="420"/>
      <c r="H7" s="420"/>
      <c r="I7" s="128"/>
      <c r="J7" s="30"/>
      <c r="K7" s="32"/>
    </row>
    <row r="8" spans="1:70">
      <c r="B8" s="29"/>
      <c r="C8" s="30"/>
      <c r="D8" s="38" t="s">
        <v>130</v>
      </c>
      <c r="E8" s="30"/>
      <c r="F8" s="30"/>
      <c r="G8" s="30"/>
      <c r="H8" s="30"/>
      <c r="I8" s="128"/>
      <c r="J8" s="30"/>
      <c r="K8" s="32"/>
    </row>
    <row r="9" spans="1:70" s="1" customFormat="1" ht="22.5" customHeight="1">
      <c r="B9" s="43"/>
      <c r="C9" s="44"/>
      <c r="D9" s="44"/>
      <c r="E9" s="419" t="s">
        <v>915</v>
      </c>
      <c r="F9" s="421"/>
      <c r="G9" s="421"/>
      <c r="H9" s="421"/>
      <c r="I9" s="129"/>
      <c r="J9" s="44"/>
      <c r="K9" s="47"/>
    </row>
    <row r="10" spans="1:70" s="1" customFormat="1">
      <c r="B10" s="43"/>
      <c r="C10" s="44"/>
      <c r="D10" s="38" t="s">
        <v>132</v>
      </c>
      <c r="E10" s="44"/>
      <c r="F10" s="44"/>
      <c r="G10" s="44"/>
      <c r="H10" s="44"/>
      <c r="I10" s="129"/>
      <c r="J10" s="44"/>
      <c r="K10" s="47"/>
    </row>
    <row r="11" spans="1:70" s="1" customFormat="1" ht="36.950000000000003" customHeight="1">
      <c r="B11" s="43"/>
      <c r="C11" s="44"/>
      <c r="D11" s="44"/>
      <c r="E11" s="422" t="s">
        <v>916</v>
      </c>
      <c r="F11" s="421"/>
      <c r="G11" s="421"/>
      <c r="H11" s="421"/>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50</v>
      </c>
      <c r="G13" s="44"/>
      <c r="H13" s="44"/>
      <c r="I13" s="130" t="s">
        <v>23</v>
      </c>
      <c r="J13" s="36" t="s">
        <v>50</v>
      </c>
      <c r="K13" s="47"/>
    </row>
    <row r="14" spans="1:70" s="1" customFormat="1" ht="14.45" customHeight="1">
      <c r="B14" s="43"/>
      <c r="C14" s="44"/>
      <c r="D14" s="38" t="s">
        <v>26</v>
      </c>
      <c r="E14" s="44"/>
      <c r="F14" s="36" t="s">
        <v>27</v>
      </c>
      <c r="G14" s="44"/>
      <c r="H14" s="44"/>
      <c r="I14" s="130" t="s">
        <v>28</v>
      </c>
      <c r="J14" s="131" t="str">
        <f>'Rekapitulace stavby'!AN8</f>
        <v>21.12.2016</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38</v>
      </c>
      <c r="K16" s="47"/>
    </row>
    <row r="17" spans="2:11" s="1" customFormat="1" ht="18" customHeight="1">
      <c r="B17" s="43"/>
      <c r="C17" s="44"/>
      <c r="D17" s="44"/>
      <c r="E17" s="36" t="s">
        <v>39</v>
      </c>
      <c r="F17" s="44"/>
      <c r="G17" s="44"/>
      <c r="H17" s="44"/>
      <c r="I17" s="130" t="s">
        <v>40</v>
      </c>
      <c r="J17" s="36" t="s">
        <v>41</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45</v>
      </c>
      <c r="K22" s="47"/>
    </row>
    <row r="23" spans="2:11" s="1" customFormat="1" ht="18" customHeight="1">
      <c r="B23" s="43"/>
      <c r="C23" s="44"/>
      <c r="D23" s="44"/>
      <c r="E23" s="36" t="s">
        <v>46</v>
      </c>
      <c r="F23" s="44"/>
      <c r="G23" s="44"/>
      <c r="H23" s="44"/>
      <c r="I23" s="130" t="s">
        <v>40</v>
      </c>
      <c r="J23" s="36" t="s">
        <v>47</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49</v>
      </c>
      <c r="E25" s="44"/>
      <c r="F25" s="44"/>
      <c r="G25" s="44"/>
      <c r="H25" s="44"/>
      <c r="I25" s="129"/>
      <c r="J25" s="44"/>
      <c r="K25" s="47"/>
    </row>
    <row r="26" spans="2:11" s="7" customFormat="1" ht="22.5" customHeight="1">
      <c r="B26" s="132"/>
      <c r="C26" s="133"/>
      <c r="D26" s="133"/>
      <c r="E26" s="384" t="s">
        <v>50</v>
      </c>
      <c r="F26" s="384"/>
      <c r="G26" s="384"/>
      <c r="H26" s="384"/>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51</v>
      </c>
      <c r="E29" s="44"/>
      <c r="F29" s="44"/>
      <c r="G29" s="44"/>
      <c r="H29" s="44"/>
      <c r="I29" s="129"/>
      <c r="J29" s="139">
        <f>ROUND(J97,2)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53</v>
      </c>
      <c r="G31" s="44"/>
      <c r="H31" s="44"/>
      <c r="I31" s="140" t="s">
        <v>52</v>
      </c>
      <c r="J31" s="48" t="s">
        <v>54</v>
      </c>
      <c r="K31" s="47"/>
    </row>
    <row r="32" spans="2:11" s="1" customFormat="1" ht="14.45" customHeight="1">
      <c r="B32" s="43"/>
      <c r="C32" s="44"/>
      <c r="D32" s="51" t="s">
        <v>55</v>
      </c>
      <c r="E32" s="51" t="s">
        <v>56</v>
      </c>
      <c r="F32" s="141">
        <f>ROUND(SUM(BE97:BE1019), 2)</f>
        <v>0</v>
      </c>
      <c r="G32" s="44"/>
      <c r="H32" s="44"/>
      <c r="I32" s="142">
        <v>0.21</v>
      </c>
      <c r="J32" s="141">
        <f>ROUND(ROUND((SUM(BE97:BE1019)), 2)*I32, 2)</f>
        <v>0</v>
      </c>
      <c r="K32" s="47"/>
    </row>
    <row r="33" spans="2:11" s="1" customFormat="1" ht="14.45" customHeight="1">
      <c r="B33" s="43"/>
      <c r="C33" s="44"/>
      <c r="D33" s="44"/>
      <c r="E33" s="51" t="s">
        <v>57</v>
      </c>
      <c r="F33" s="141">
        <f>ROUND(SUM(BF97:BF1019), 2)</f>
        <v>0</v>
      </c>
      <c r="G33" s="44"/>
      <c r="H33" s="44"/>
      <c r="I33" s="142">
        <v>0.15</v>
      </c>
      <c r="J33" s="141">
        <f>ROUND(ROUND((SUM(BF97:BF1019)), 2)*I33, 2)</f>
        <v>0</v>
      </c>
      <c r="K33" s="47"/>
    </row>
    <row r="34" spans="2:11" s="1" customFormat="1" ht="14.45" hidden="1" customHeight="1">
      <c r="B34" s="43"/>
      <c r="C34" s="44"/>
      <c r="D34" s="44"/>
      <c r="E34" s="51" t="s">
        <v>58</v>
      </c>
      <c r="F34" s="141">
        <f>ROUND(SUM(BG97:BG1019), 2)</f>
        <v>0</v>
      </c>
      <c r="G34" s="44"/>
      <c r="H34" s="44"/>
      <c r="I34" s="142">
        <v>0.21</v>
      </c>
      <c r="J34" s="141">
        <v>0</v>
      </c>
      <c r="K34" s="47"/>
    </row>
    <row r="35" spans="2:11" s="1" customFormat="1" ht="14.45" hidden="1" customHeight="1">
      <c r="B35" s="43"/>
      <c r="C35" s="44"/>
      <c r="D35" s="44"/>
      <c r="E35" s="51" t="s">
        <v>59</v>
      </c>
      <c r="F35" s="141">
        <f>ROUND(SUM(BH97:BH1019), 2)</f>
        <v>0</v>
      </c>
      <c r="G35" s="44"/>
      <c r="H35" s="44"/>
      <c r="I35" s="142">
        <v>0.15</v>
      </c>
      <c r="J35" s="141">
        <v>0</v>
      </c>
      <c r="K35" s="47"/>
    </row>
    <row r="36" spans="2:11" s="1" customFormat="1" ht="14.45" hidden="1" customHeight="1">
      <c r="B36" s="43"/>
      <c r="C36" s="44"/>
      <c r="D36" s="44"/>
      <c r="E36" s="51" t="s">
        <v>60</v>
      </c>
      <c r="F36" s="141">
        <f>ROUND(SUM(BI97:BI1019),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61</v>
      </c>
      <c r="E38" s="81"/>
      <c r="F38" s="81"/>
      <c r="G38" s="145" t="s">
        <v>62</v>
      </c>
      <c r="H38" s="146" t="s">
        <v>63</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134</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19" t="str">
        <f>E7</f>
        <v>III/44436 Bělkovice-Lašťany, průtah - I+II.etapa- Olomoucký kraj</v>
      </c>
      <c r="F47" s="420"/>
      <c r="G47" s="420"/>
      <c r="H47" s="420"/>
      <c r="I47" s="129"/>
      <c r="J47" s="44"/>
      <c r="K47" s="47"/>
    </row>
    <row r="48" spans="2:11">
      <c r="B48" s="29"/>
      <c r="C48" s="38" t="s">
        <v>130</v>
      </c>
      <c r="D48" s="30"/>
      <c r="E48" s="30"/>
      <c r="F48" s="30"/>
      <c r="G48" s="30"/>
      <c r="H48" s="30"/>
      <c r="I48" s="128"/>
      <c r="J48" s="30"/>
      <c r="K48" s="32"/>
    </row>
    <row r="49" spans="2:47" s="1" customFormat="1" ht="22.5" customHeight="1">
      <c r="B49" s="43"/>
      <c r="C49" s="44"/>
      <c r="D49" s="44"/>
      <c r="E49" s="419" t="s">
        <v>915</v>
      </c>
      <c r="F49" s="421"/>
      <c r="G49" s="421"/>
      <c r="H49" s="421"/>
      <c r="I49" s="129"/>
      <c r="J49" s="44"/>
      <c r="K49" s="47"/>
    </row>
    <row r="50" spans="2:47" s="1" customFormat="1" ht="14.45" customHeight="1">
      <c r="B50" s="43"/>
      <c r="C50" s="38" t="s">
        <v>132</v>
      </c>
      <c r="D50" s="44"/>
      <c r="E50" s="44"/>
      <c r="F50" s="44"/>
      <c r="G50" s="44"/>
      <c r="H50" s="44"/>
      <c r="I50" s="129"/>
      <c r="J50" s="44"/>
      <c r="K50" s="47"/>
    </row>
    <row r="51" spans="2:47" s="1" customFormat="1" ht="23.25" customHeight="1">
      <c r="B51" s="43"/>
      <c r="C51" s="44"/>
      <c r="D51" s="44"/>
      <c r="E51" s="422" t="str">
        <f>E11</f>
        <v>2-1 - SO 101 -II.etapa-soupis prací</v>
      </c>
      <c r="F51" s="421"/>
      <c r="G51" s="421"/>
      <c r="H51" s="421"/>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 xml:space="preserve"> Bělkovice-Lašťany</v>
      </c>
      <c r="G53" s="44"/>
      <c r="H53" s="44"/>
      <c r="I53" s="130" t="s">
        <v>28</v>
      </c>
      <c r="J53" s="131" t="str">
        <f>IF(J14="","",J14)</f>
        <v>21.12.2016</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Olomoucký kraj</v>
      </c>
      <c r="G55" s="44"/>
      <c r="H55" s="44"/>
      <c r="I55" s="130" t="s">
        <v>44</v>
      </c>
      <c r="J55" s="36" t="str">
        <f>E23</f>
        <v>Ing. Petr Doležel</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135</v>
      </c>
      <c r="D58" s="143"/>
      <c r="E58" s="143"/>
      <c r="F58" s="143"/>
      <c r="G58" s="143"/>
      <c r="H58" s="143"/>
      <c r="I58" s="156"/>
      <c r="J58" s="157" t="s">
        <v>136</v>
      </c>
      <c r="K58" s="158"/>
    </row>
    <row r="59" spans="2:47" s="1" customFormat="1" ht="10.35" customHeight="1">
      <c r="B59" s="43"/>
      <c r="C59" s="44"/>
      <c r="D59" s="44"/>
      <c r="E59" s="44"/>
      <c r="F59" s="44"/>
      <c r="G59" s="44"/>
      <c r="H59" s="44"/>
      <c r="I59" s="129"/>
      <c r="J59" s="44"/>
      <c r="K59" s="47"/>
    </row>
    <row r="60" spans="2:47" s="1" customFormat="1" ht="29.25" customHeight="1">
      <c r="B60" s="43"/>
      <c r="C60" s="159" t="s">
        <v>137</v>
      </c>
      <c r="D60" s="44"/>
      <c r="E60" s="44"/>
      <c r="F60" s="44"/>
      <c r="G60" s="44"/>
      <c r="H60" s="44"/>
      <c r="I60" s="129"/>
      <c r="J60" s="139">
        <f>J97</f>
        <v>0</v>
      </c>
      <c r="K60" s="47"/>
      <c r="AU60" s="25" t="s">
        <v>138</v>
      </c>
    </row>
    <row r="61" spans="2:47" s="8" customFormat="1" ht="24.95" customHeight="1">
      <c r="B61" s="160"/>
      <c r="C61" s="161"/>
      <c r="D61" s="162" t="s">
        <v>139</v>
      </c>
      <c r="E61" s="163"/>
      <c r="F61" s="163"/>
      <c r="G61" s="163"/>
      <c r="H61" s="163"/>
      <c r="I61" s="164"/>
      <c r="J61" s="165">
        <f>J98</f>
        <v>0</v>
      </c>
      <c r="K61" s="166"/>
    </row>
    <row r="62" spans="2:47" s="9" customFormat="1" ht="19.899999999999999" customHeight="1">
      <c r="B62" s="167"/>
      <c r="C62" s="168"/>
      <c r="D62" s="169" t="s">
        <v>140</v>
      </c>
      <c r="E62" s="170"/>
      <c r="F62" s="170"/>
      <c r="G62" s="170"/>
      <c r="H62" s="170"/>
      <c r="I62" s="171"/>
      <c r="J62" s="172">
        <f>J99</f>
        <v>0</v>
      </c>
      <c r="K62" s="173"/>
    </row>
    <row r="63" spans="2:47" s="9" customFormat="1" ht="19.899999999999999" customHeight="1">
      <c r="B63" s="167"/>
      <c r="C63" s="168"/>
      <c r="D63" s="169" t="s">
        <v>917</v>
      </c>
      <c r="E63" s="170"/>
      <c r="F63" s="170"/>
      <c r="G63" s="170"/>
      <c r="H63" s="170"/>
      <c r="I63" s="171"/>
      <c r="J63" s="172">
        <f>J222</f>
        <v>0</v>
      </c>
      <c r="K63" s="173"/>
    </row>
    <row r="64" spans="2:47" s="9" customFormat="1" ht="14.85" customHeight="1">
      <c r="B64" s="167"/>
      <c r="C64" s="168"/>
      <c r="D64" s="169" t="s">
        <v>918</v>
      </c>
      <c r="E64" s="170"/>
      <c r="F64" s="170"/>
      <c r="G64" s="170"/>
      <c r="H64" s="170"/>
      <c r="I64" s="171"/>
      <c r="J64" s="172">
        <f>J223</f>
        <v>0</v>
      </c>
      <c r="K64" s="173"/>
    </row>
    <row r="65" spans="2:11" s="9" customFormat="1" ht="14.85" customHeight="1">
      <c r="B65" s="167"/>
      <c r="C65" s="168"/>
      <c r="D65" s="169" t="s">
        <v>919</v>
      </c>
      <c r="E65" s="170"/>
      <c r="F65" s="170"/>
      <c r="G65" s="170"/>
      <c r="H65" s="170"/>
      <c r="I65" s="171"/>
      <c r="J65" s="172">
        <f>J325</f>
        <v>0</v>
      </c>
      <c r="K65" s="173"/>
    </row>
    <row r="66" spans="2:11" s="9" customFormat="1" ht="19.899999999999999" customHeight="1">
      <c r="B66" s="167"/>
      <c r="C66" s="168"/>
      <c r="D66" s="169" t="s">
        <v>141</v>
      </c>
      <c r="E66" s="170"/>
      <c r="F66" s="170"/>
      <c r="G66" s="170"/>
      <c r="H66" s="170"/>
      <c r="I66" s="171"/>
      <c r="J66" s="172">
        <f>J330</f>
        <v>0</v>
      </c>
      <c r="K66" s="173"/>
    </row>
    <row r="67" spans="2:11" s="9" customFormat="1" ht="14.85" customHeight="1">
      <c r="B67" s="167"/>
      <c r="C67" s="168"/>
      <c r="D67" s="169" t="s">
        <v>142</v>
      </c>
      <c r="E67" s="170"/>
      <c r="F67" s="170"/>
      <c r="G67" s="170"/>
      <c r="H67" s="170"/>
      <c r="I67" s="171"/>
      <c r="J67" s="172">
        <f>J331</f>
        <v>0</v>
      </c>
      <c r="K67" s="173"/>
    </row>
    <row r="68" spans="2:11" s="9" customFormat="1" ht="14.85" customHeight="1">
      <c r="B68" s="167"/>
      <c r="C68" s="168"/>
      <c r="D68" s="169" t="s">
        <v>920</v>
      </c>
      <c r="E68" s="170"/>
      <c r="F68" s="170"/>
      <c r="G68" s="170"/>
      <c r="H68" s="170"/>
      <c r="I68" s="171"/>
      <c r="J68" s="172">
        <f>J390</f>
        <v>0</v>
      </c>
      <c r="K68" s="173"/>
    </row>
    <row r="69" spans="2:11" s="9" customFormat="1" ht="14.85" customHeight="1">
      <c r="B69" s="167"/>
      <c r="C69" s="168"/>
      <c r="D69" s="169" t="s">
        <v>143</v>
      </c>
      <c r="E69" s="170"/>
      <c r="F69" s="170"/>
      <c r="G69" s="170"/>
      <c r="H69" s="170"/>
      <c r="I69" s="171"/>
      <c r="J69" s="172">
        <f>J406</f>
        <v>0</v>
      </c>
      <c r="K69" s="173"/>
    </row>
    <row r="70" spans="2:11" s="9" customFormat="1" ht="19.899999999999999" customHeight="1">
      <c r="B70" s="167"/>
      <c r="C70" s="168"/>
      <c r="D70" s="169" t="s">
        <v>144</v>
      </c>
      <c r="E70" s="170"/>
      <c r="F70" s="170"/>
      <c r="G70" s="170"/>
      <c r="H70" s="170"/>
      <c r="I70" s="171"/>
      <c r="J70" s="172">
        <f>J514</f>
        <v>0</v>
      </c>
      <c r="K70" s="173"/>
    </row>
    <row r="71" spans="2:11" s="9" customFormat="1" ht="14.85" customHeight="1">
      <c r="B71" s="167"/>
      <c r="C71" s="168"/>
      <c r="D71" s="169" t="s">
        <v>145</v>
      </c>
      <c r="E71" s="170"/>
      <c r="F71" s="170"/>
      <c r="G71" s="170"/>
      <c r="H71" s="170"/>
      <c r="I71" s="171"/>
      <c r="J71" s="172">
        <f>J515</f>
        <v>0</v>
      </c>
      <c r="K71" s="173"/>
    </row>
    <row r="72" spans="2:11" s="9" customFormat="1" ht="14.85" customHeight="1">
      <c r="B72" s="167"/>
      <c r="C72" s="168"/>
      <c r="D72" s="169" t="s">
        <v>146</v>
      </c>
      <c r="E72" s="170"/>
      <c r="F72" s="170"/>
      <c r="G72" s="170"/>
      <c r="H72" s="170"/>
      <c r="I72" s="171"/>
      <c r="J72" s="172">
        <f>J577</f>
        <v>0</v>
      </c>
      <c r="K72" s="173"/>
    </row>
    <row r="73" spans="2:11" s="9" customFormat="1" ht="19.899999999999999" customHeight="1">
      <c r="B73" s="167"/>
      <c r="C73" s="168"/>
      <c r="D73" s="169" t="s">
        <v>147</v>
      </c>
      <c r="E73" s="170"/>
      <c r="F73" s="170"/>
      <c r="G73" s="170"/>
      <c r="H73" s="170"/>
      <c r="I73" s="171"/>
      <c r="J73" s="172">
        <f>J628</f>
        <v>0</v>
      </c>
      <c r="K73" s="173"/>
    </row>
    <row r="74" spans="2:11" s="9" customFormat="1" ht="19.899999999999999" customHeight="1">
      <c r="B74" s="167"/>
      <c r="C74" s="168"/>
      <c r="D74" s="169" t="s">
        <v>148</v>
      </c>
      <c r="E74" s="170"/>
      <c r="F74" s="170"/>
      <c r="G74" s="170"/>
      <c r="H74" s="170"/>
      <c r="I74" s="171"/>
      <c r="J74" s="172">
        <f>J771</f>
        <v>0</v>
      </c>
      <c r="K74" s="173"/>
    </row>
    <row r="75" spans="2:11" s="8" customFormat="1" ht="24.95" customHeight="1">
      <c r="B75" s="160"/>
      <c r="C75" s="161"/>
      <c r="D75" s="162" t="s">
        <v>149</v>
      </c>
      <c r="E75" s="163"/>
      <c r="F75" s="163"/>
      <c r="G75" s="163"/>
      <c r="H75" s="163"/>
      <c r="I75" s="164"/>
      <c r="J75" s="165">
        <f>J971</f>
        <v>0</v>
      </c>
      <c r="K75" s="166"/>
    </row>
    <row r="76" spans="2:11" s="1" customFormat="1" ht="21.75" customHeight="1">
      <c r="B76" s="43"/>
      <c r="C76" s="44"/>
      <c r="D76" s="44"/>
      <c r="E76" s="44"/>
      <c r="F76" s="44"/>
      <c r="G76" s="44"/>
      <c r="H76" s="44"/>
      <c r="I76" s="129"/>
      <c r="J76" s="44"/>
      <c r="K76" s="47"/>
    </row>
    <row r="77" spans="2:11" s="1" customFormat="1" ht="6.95" customHeight="1">
      <c r="B77" s="58"/>
      <c r="C77" s="59"/>
      <c r="D77" s="59"/>
      <c r="E77" s="59"/>
      <c r="F77" s="59"/>
      <c r="G77" s="59"/>
      <c r="H77" s="59"/>
      <c r="I77" s="150"/>
      <c r="J77" s="59"/>
      <c r="K77" s="60"/>
    </row>
    <row r="81" spans="2:20" s="1" customFormat="1" ht="6.95" customHeight="1">
      <c r="B81" s="61"/>
      <c r="C81" s="62"/>
      <c r="D81" s="62"/>
      <c r="E81" s="62"/>
      <c r="F81" s="62"/>
      <c r="G81" s="62"/>
      <c r="H81" s="62"/>
      <c r="I81" s="153"/>
      <c r="J81" s="62"/>
      <c r="K81" s="62"/>
      <c r="L81" s="63"/>
    </row>
    <row r="82" spans="2:20" s="1" customFormat="1" ht="36.950000000000003" customHeight="1">
      <c r="B82" s="43"/>
      <c r="C82" s="64" t="s">
        <v>150</v>
      </c>
      <c r="D82" s="65"/>
      <c r="E82" s="65"/>
      <c r="F82" s="65"/>
      <c r="G82" s="65"/>
      <c r="H82" s="65"/>
      <c r="I82" s="174"/>
      <c r="J82" s="65"/>
      <c r="K82" s="65"/>
      <c r="L82" s="63"/>
    </row>
    <row r="83" spans="2:20" s="1" customFormat="1" ht="6.95" customHeight="1">
      <c r="B83" s="43"/>
      <c r="C83" s="65"/>
      <c r="D83" s="65"/>
      <c r="E83" s="65"/>
      <c r="F83" s="65"/>
      <c r="G83" s="65"/>
      <c r="H83" s="65"/>
      <c r="I83" s="174"/>
      <c r="J83" s="65"/>
      <c r="K83" s="65"/>
      <c r="L83" s="63"/>
    </row>
    <row r="84" spans="2:20" s="1" customFormat="1" ht="14.45" customHeight="1">
      <c r="B84" s="43"/>
      <c r="C84" s="67" t="s">
        <v>18</v>
      </c>
      <c r="D84" s="65"/>
      <c r="E84" s="65"/>
      <c r="F84" s="65"/>
      <c r="G84" s="65"/>
      <c r="H84" s="65"/>
      <c r="I84" s="174"/>
      <c r="J84" s="65"/>
      <c r="K84" s="65"/>
      <c r="L84" s="63"/>
    </row>
    <row r="85" spans="2:20" s="1" customFormat="1" ht="22.5" customHeight="1">
      <c r="B85" s="43"/>
      <c r="C85" s="65"/>
      <c r="D85" s="65"/>
      <c r="E85" s="423" t="str">
        <f>E7</f>
        <v>III/44436 Bělkovice-Lašťany, průtah - I+II.etapa- Olomoucký kraj</v>
      </c>
      <c r="F85" s="424"/>
      <c r="G85" s="424"/>
      <c r="H85" s="424"/>
      <c r="I85" s="174"/>
      <c r="J85" s="65"/>
      <c r="K85" s="65"/>
      <c r="L85" s="63"/>
    </row>
    <row r="86" spans="2:20">
      <c r="B86" s="29"/>
      <c r="C86" s="67" t="s">
        <v>130</v>
      </c>
      <c r="D86" s="175"/>
      <c r="E86" s="175"/>
      <c r="F86" s="175"/>
      <c r="G86" s="175"/>
      <c r="H86" s="175"/>
      <c r="J86" s="175"/>
      <c r="K86" s="175"/>
      <c r="L86" s="176"/>
    </row>
    <row r="87" spans="2:20" s="1" customFormat="1" ht="22.5" customHeight="1">
      <c r="B87" s="43"/>
      <c r="C87" s="65"/>
      <c r="D87" s="65"/>
      <c r="E87" s="423" t="s">
        <v>915</v>
      </c>
      <c r="F87" s="425"/>
      <c r="G87" s="425"/>
      <c r="H87" s="425"/>
      <c r="I87" s="174"/>
      <c r="J87" s="65"/>
      <c r="K87" s="65"/>
      <c r="L87" s="63"/>
    </row>
    <row r="88" spans="2:20" s="1" customFormat="1" ht="14.45" customHeight="1">
      <c r="B88" s="43"/>
      <c r="C88" s="67" t="s">
        <v>132</v>
      </c>
      <c r="D88" s="65"/>
      <c r="E88" s="65"/>
      <c r="F88" s="65"/>
      <c r="G88" s="65"/>
      <c r="H88" s="65"/>
      <c r="I88" s="174"/>
      <c r="J88" s="65"/>
      <c r="K88" s="65"/>
      <c r="L88" s="63"/>
    </row>
    <row r="89" spans="2:20" s="1" customFormat="1" ht="23.25" customHeight="1">
      <c r="B89" s="43"/>
      <c r="C89" s="65"/>
      <c r="D89" s="65"/>
      <c r="E89" s="395" t="str">
        <f>E11</f>
        <v>2-1 - SO 101 -II.etapa-soupis prací</v>
      </c>
      <c r="F89" s="425"/>
      <c r="G89" s="425"/>
      <c r="H89" s="425"/>
      <c r="I89" s="174"/>
      <c r="J89" s="65"/>
      <c r="K89" s="65"/>
      <c r="L89" s="63"/>
    </row>
    <row r="90" spans="2:20" s="1" customFormat="1" ht="6.95" customHeight="1">
      <c r="B90" s="43"/>
      <c r="C90" s="65"/>
      <c r="D90" s="65"/>
      <c r="E90" s="65"/>
      <c r="F90" s="65"/>
      <c r="G90" s="65"/>
      <c r="H90" s="65"/>
      <c r="I90" s="174"/>
      <c r="J90" s="65"/>
      <c r="K90" s="65"/>
      <c r="L90" s="63"/>
    </row>
    <row r="91" spans="2:20" s="1" customFormat="1" ht="18" customHeight="1">
      <c r="B91" s="43"/>
      <c r="C91" s="67" t="s">
        <v>26</v>
      </c>
      <c r="D91" s="65"/>
      <c r="E91" s="65"/>
      <c r="F91" s="177" t="str">
        <f>F14</f>
        <v xml:space="preserve"> Bělkovice-Lašťany</v>
      </c>
      <c r="G91" s="65"/>
      <c r="H91" s="65"/>
      <c r="I91" s="178" t="s">
        <v>28</v>
      </c>
      <c r="J91" s="75" t="str">
        <f>IF(J14="","",J14)</f>
        <v>21.12.2016</v>
      </c>
      <c r="K91" s="65"/>
      <c r="L91" s="63"/>
    </row>
    <row r="92" spans="2:20" s="1" customFormat="1" ht="6.95" customHeight="1">
      <c r="B92" s="43"/>
      <c r="C92" s="65"/>
      <c r="D92" s="65"/>
      <c r="E92" s="65"/>
      <c r="F92" s="65"/>
      <c r="G92" s="65"/>
      <c r="H92" s="65"/>
      <c r="I92" s="174"/>
      <c r="J92" s="65"/>
      <c r="K92" s="65"/>
      <c r="L92" s="63"/>
    </row>
    <row r="93" spans="2:20" s="1" customFormat="1">
      <c r="B93" s="43"/>
      <c r="C93" s="67" t="s">
        <v>36</v>
      </c>
      <c r="D93" s="65"/>
      <c r="E93" s="65"/>
      <c r="F93" s="177" t="str">
        <f>E17</f>
        <v>Olomoucký kraj</v>
      </c>
      <c r="G93" s="65"/>
      <c r="H93" s="65"/>
      <c r="I93" s="178" t="s">
        <v>44</v>
      </c>
      <c r="J93" s="177" t="str">
        <f>E23</f>
        <v>Ing. Petr Doležel</v>
      </c>
      <c r="K93" s="65"/>
      <c r="L93" s="63"/>
    </row>
    <row r="94" spans="2:20" s="1" customFormat="1" ht="14.45" customHeight="1">
      <c r="B94" s="43"/>
      <c r="C94" s="67" t="s">
        <v>42</v>
      </c>
      <c r="D94" s="65"/>
      <c r="E94" s="65"/>
      <c r="F94" s="177" t="str">
        <f>IF(E20="","",E20)</f>
        <v/>
      </c>
      <c r="G94" s="65"/>
      <c r="H94" s="65"/>
      <c r="I94" s="174"/>
      <c r="J94" s="65"/>
      <c r="K94" s="65"/>
      <c r="L94" s="63"/>
    </row>
    <row r="95" spans="2:20" s="1" customFormat="1" ht="10.35" customHeight="1">
      <c r="B95" s="43"/>
      <c r="C95" s="65"/>
      <c r="D95" s="65"/>
      <c r="E95" s="65"/>
      <c r="F95" s="65"/>
      <c r="G95" s="65"/>
      <c r="H95" s="65"/>
      <c r="I95" s="174"/>
      <c r="J95" s="65"/>
      <c r="K95" s="65"/>
      <c r="L95" s="63"/>
    </row>
    <row r="96" spans="2:20" s="10" customFormat="1" ht="29.25" customHeight="1">
      <c r="B96" s="179"/>
      <c r="C96" s="180" t="s">
        <v>151</v>
      </c>
      <c r="D96" s="181" t="s">
        <v>70</v>
      </c>
      <c r="E96" s="181" t="s">
        <v>66</v>
      </c>
      <c r="F96" s="181" t="s">
        <v>152</v>
      </c>
      <c r="G96" s="181" t="s">
        <v>153</v>
      </c>
      <c r="H96" s="181" t="s">
        <v>154</v>
      </c>
      <c r="I96" s="182" t="s">
        <v>155</v>
      </c>
      <c r="J96" s="181" t="s">
        <v>136</v>
      </c>
      <c r="K96" s="183" t="s">
        <v>156</v>
      </c>
      <c r="L96" s="184"/>
      <c r="M96" s="83" t="s">
        <v>157</v>
      </c>
      <c r="N96" s="84" t="s">
        <v>55</v>
      </c>
      <c r="O96" s="84" t="s">
        <v>158</v>
      </c>
      <c r="P96" s="84" t="s">
        <v>159</v>
      </c>
      <c r="Q96" s="84" t="s">
        <v>160</v>
      </c>
      <c r="R96" s="84" t="s">
        <v>161</v>
      </c>
      <c r="S96" s="84" t="s">
        <v>162</v>
      </c>
      <c r="T96" s="85" t="s">
        <v>163</v>
      </c>
    </row>
    <row r="97" spans="2:65" s="1" customFormat="1" ht="29.25" customHeight="1">
      <c r="B97" s="43"/>
      <c r="C97" s="89" t="s">
        <v>137</v>
      </c>
      <c r="D97" s="65"/>
      <c r="E97" s="65"/>
      <c r="F97" s="65"/>
      <c r="G97" s="65"/>
      <c r="H97" s="65"/>
      <c r="I97" s="174"/>
      <c r="J97" s="185">
        <f>BK97</f>
        <v>0</v>
      </c>
      <c r="K97" s="65"/>
      <c r="L97" s="63"/>
      <c r="M97" s="86"/>
      <c r="N97" s="87"/>
      <c r="O97" s="87"/>
      <c r="P97" s="186">
        <f>P98+P971</f>
        <v>0</v>
      </c>
      <c r="Q97" s="87"/>
      <c r="R97" s="186">
        <f>R98+R971</f>
        <v>3914.8109027</v>
      </c>
      <c r="S97" s="87"/>
      <c r="T97" s="187">
        <f>T98+T971</f>
        <v>1343.2201500000001</v>
      </c>
      <c r="AT97" s="25" t="s">
        <v>84</v>
      </c>
      <c r="AU97" s="25" t="s">
        <v>138</v>
      </c>
      <c r="BK97" s="188">
        <f>BK98+BK971</f>
        <v>0</v>
      </c>
    </row>
    <row r="98" spans="2:65" s="11" customFormat="1" ht="37.35" customHeight="1">
      <c r="B98" s="189"/>
      <c r="C98" s="190"/>
      <c r="D98" s="191" t="s">
        <v>84</v>
      </c>
      <c r="E98" s="192" t="s">
        <v>164</v>
      </c>
      <c r="F98" s="192" t="s">
        <v>165</v>
      </c>
      <c r="G98" s="190"/>
      <c r="H98" s="190"/>
      <c r="I98" s="193"/>
      <c r="J98" s="194">
        <f>BK98</f>
        <v>0</v>
      </c>
      <c r="K98" s="190"/>
      <c r="L98" s="195"/>
      <c r="M98" s="196"/>
      <c r="N98" s="197"/>
      <c r="O98" s="197"/>
      <c r="P98" s="198">
        <f>P99+P222+P330+P514+P628+P771</f>
        <v>0</v>
      </c>
      <c r="Q98" s="197"/>
      <c r="R98" s="198">
        <f>R99+R222+R330+R514+R628+R771</f>
        <v>3849.6559026999998</v>
      </c>
      <c r="S98" s="197"/>
      <c r="T98" s="199">
        <f>T99+T222+T330+T514+T628+T771</f>
        <v>1269.2201500000001</v>
      </c>
      <c r="AR98" s="200" t="s">
        <v>25</v>
      </c>
      <c r="AT98" s="201" t="s">
        <v>84</v>
      </c>
      <c r="AU98" s="201" t="s">
        <v>85</v>
      </c>
      <c r="AY98" s="200" t="s">
        <v>166</v>
      </c>
      <c r="BK98" s="202">
        <f>BK99+BK222+BK330+BK514+BK628+BK771</f>
        <v>0</v>
      </c>
    </row>
    <row r="99" spans="2:65" s="11" customFormat="1" ht="19.899999999999999" customHeight="1">
      <c r="B99" s="189"/>
      <c r="C99" s="190"/>
      <c r="D99" s="203" t="s">
        <v>84</v>
      </c>
      <c r="E99" s="204" t="s">
        <v>167</v>
      </c>
      <c r="F99" s="204" t="s">
        <v>168</v>
      </c>
      <c r="G99" s="190"/>
      <c r="H99" s="190"/>
      <c r="I99" s="193"/>
      <c r="J99" s="205">
        <f>BK99</f>
        <v>0</v>
      </c>
      <c r="K99" s="190"/>
      <c r="L99" s="195"/>
      <c r="M99" s="196"/>
      <c r="N99" s="197"/>
      <c r="O99" s="197"/>
      <c r="P99" s="198">
        <f>SUM(P100:P221)</f>
        <v>0</v>
      </c>
      <c r="Q99" s="197"/>
      <c r="R99" s="198">
        <f>SUM(R100:R221)</f>
        <v>75.569999999999993</v>
      </c>
      <c r="S99" s="197"/>
      <c r="T99" s="199">
        <f>SUM(T100:T221)</f>
        <v>0</v>
      </c>
      <c r="AR99" s="200" t="s">
        <v>25</v>
      </c>
      <c r="AT99" s="201" t="s">
        <v>84</v>
      </c>
      <c r="AU99" s="201" t="s">
        <v>25</v>
      </c>
      <c r="AY99" s="200" t="s">
        <v>166</v>
      </c>
      <c r="BK99" s="202">
        <f>SUM(BK100:BK221)</f>
        <v>0</v>
      </c>
    </row>
    <row r="100" spans="2:65" s="1" customFormat="1" ht="22.5" customHeight="1">
      <c r="B100" s="43"/>
      <c r="C100" s="206" t="s">
        <v>25</v>
      </c>
      <c r="D100" s="206" t="s">
        <v>169</v>
      </c>
      <c r="E100" s="207" t="s">
        <v>921</v>
      </c>
      <c r="F100" s="208" t="s">
        <v>922</v>
      </c>
      <c r="G100" s="209" t="s">
        <v>284</v>
      </c>
      <c r="H100" s="210">
        <v>125</v>
      </c>
      <c r="I100" s="211"/>
      <c r="J100" s="212">
        <f>ROUND(I100*H100,2)</f>
        <v>0</v>
      </c>
      <c r="K100" s="208" t="s">
        <v>173</v>
      </c>
      <c r="L100" s="63"/>
      <c r="M100" s="213" t="s">
        <v>50</v>
      </c>
      <c r="N100" s="214" t="s">
        <v>56</v>
      </c>
      <c r="O100" s="44"/>
      <c r="P100" s="215">
        <f>O100*H100</f>
        <v>0</v>
      </c>
      <c r="Q100" s="215">
        <v>0</v>
      </c>
      <c r="R100" s="215">
        <f>Q100*H100</f>
        <v>0</v>
      </c>
      <c r="S100" s="215">
        <v>0</v>
      </c>
      <c r="T100" s="216">
        <f>S100*H100</f>
        <v>0</v>
      </c>
      <c r="AR100" s="25" t="s">
        <v>110</v>
      </c>
      <c r="AT100" s="25" t="s">
        <v>169</v>
      </c>
      <c r="AU100" s="25" t="s">
        <v>93</v>
      </c>
      <c r="AY100" s="25" t="s">
        <v>166</v>
      </c>
      <c r="BE100" s="217">
        <f>IF(N100="základní",J100,0)</f>
        <v>0</v>
      </c>
      <c r="BF100" s="217">
        <f>IF(N100="snížená",J100,0)</f>
        <v>0</v>
      </c>
      <c r="BG100" s="217">
        <f>IF(N100="zákl. přenesená",J100,0)</f>
        <v>0</v>
      </c>
      <c r="BH100" s="217">
        <f>IF(N100="sníž. přenesená",J100,0)</f>
        <v>0</v>
      </c>
      <c r="BI100" s="217">
        <f>IF(N100="nulová",J100,0)</f>
        <v>0</v>
      </c>
      <c r="BJ100" s="25" t="s">
        <v>25</v>
      </c>
      <c r="BK100" s="217">
        <f>ROUND(I100*H100,2)</f>
        <v>0</v>
      </c>
      <c r="BL100" s="25" t="s">
        <v>110</v>
      </c>
      <c r="BM100" s="25" t="s">
        <v>923</v>
      </c>
    </row>
    <row r="101" spans="2:65" s="1" customFormat="1" ht="27">
      <c r="B101" s="43"/>
      <c r="C101" s="65"/>
      <c r="D101" s="218" t="s">
        <v>175</v>
      </c>
      <c r="E101" s="65"/>
      <c r="F101" s="219" t="s">
        <v>924</v>
      </c>
      <c r="G101" s="65"/>
      <c r="H101" s="65"/>
      <c r="I101" s="174"/>
      <c r="J101" s="65"/>
      <c r="K101" s="65"/>
      <c r="L101" s="63"/>
      <c r="M101" s="220"/>
      <c r="N101" s="44"/>
      <c r="O101" s="44"/>
      <c r="P101" s="44"/>
      <c r="Q101" s="44"/>
      <c r="R101" s="44"/>
      <c r="S101" s="44"/>
      <c r="T101" s="80"/>
      <c r="AT101" s="25" t="s">
        <v>175</v>
      </c>
      <c r="AU101" s="25" t="s">
        <v>93</v>
      </c>
    </row>
    <row r="102" spans="2:65" s="1" customFormat="1" ht="135">
      <c r="B102" s="43"/>
      <c r="C102" s="65"/>
      <c r="D102" s="218" t="s">
        <v>177</v>
      </c>
      <c r="E102" s="65"/>
      <c r="F102" s="221" t="s">
        <v>925</v>
      </c>
      <c r="G102" s="65"/>
      <c r="H102" s="65"/>
      <c r="I102" s="174"/>
      <c r="J102" s="65"/>
      <c r="K102" s="65"/>
      <c r="L102" s="63"/>
      <c r="M102" s="220"/>
      <c r="N102" s="44"/>
      <c r="O102" s="44"/>
      <c r="P102" s="44"/>
      <c r="Q102" s="44"/>
      <c r="R102" s="44"/>
      <c r="S102" s="44"/>
      <c r="T102" s="80"/>
      <c r="AT102" s="25" t="s">
        <v>177</v>
      </c>
      <c r="AU102" s="25" t="s">
        <v>93</v>
      </c>
    </row>
    <row r="103" spans="2:65" s="12" customFormat="1" ht="13.5">
      <c r="B103" s="222"/>
      <c r="C103" s="223"/>
      <c r="D103" s="218" t="s">
        <v>179</v>
      </c>
      <c r="E103" s="224" t="s">
        <v>50</v>
      </c>
      <c r="F103" s="225" t="s">
        <v>926</v>
      </c>
      <c r="G103" s="223"/>
      <c r="H103" s="226" t="s">
        <v>50</v>
      </c>
      <c r="I103" s="227"/>
      <c r="J103" s="223"/>
      <c r="K103" s="223"/>
      <c r="L103" s="228"/>
      <c r="M103" s="229"/>
      <c r="N103" s="230"/>
      <c r="O103" s="230"/>
      <c r="P103" s="230"/>
      <c r="Q103" s="230"/>
      <c r="R103" s="230"/>
      <c r="S103" s="230"/>
      <c r="T103" s="231"/>
      <c r="AT103" s="232" t="s">
        <v>179</v>
      </c>
      <c r="AU103" s="232" t="s">
        <v>93</v>
      </c>
      <c r="AV103" s="12" t="s">
        <v>25</v>
      </c>
      <c r="AW103" s="12" t="s">
        <v>48</v>
      </c>
      <c r="AX103" s="12" t="s">
        <v>85</v>
      </c>
      <c r="AY103" s="232" t="s">
        <v>166</v>
      </c>
    </row>
    <row r="104" spans="2:65" s="13" customFormat="1" ht="13.5">
      <c r="B104" s="233"/>
      <c r="C104" s="234"/>
      <c r="D104" s="235" t="s">
        <v>179</v>
      </c>
      <c r="E104" s="236" t="s">
        <v>50</v>
      </c>
      <c r="F104" s="237" t="s">
        <v>927</v>
      </c>
      <c r="G104" s="234"/>
      <c r="H104" s="238">
        <v>125</v>
      </c>
      <c r="I104" s="239"/>
      <c r="J104" s="234"/>
      <c r="K104" s="234"/>
      <c r="L104" s="240"/>
      <c r="M104" s="241"/>
      <c r="N104" s="242"/>
      <c r="O104" s="242"/>
      <c r="P104" s="242"/>
      <c r="Q104" s="242"/>
      <c r="R104" s="242"/>
      <c r="S104" s="242"/>
      <c r="T104" s="243"/>
      <c r="AT104" s="244" t="s">
        <v>179</v>
      </c>
      <c r="AU104" s="244" t="s">
        <v>93</v>
      </c>
      <c r="AV104" s="13" t="s">
        <v>93</v>
      </c>
      <c r="AW104" s="13" t="s">
        <v>48</v>
      </c>
      <c r="AX104" s="13" t="s">
        <v>85</v>
      </c>
      <c r="AY104" s="244" t="s">
        <v>166</v>
      </c>
    </row>
    <row r="105" spans="2:65" s="1" customFormat="1" ht="22.5" customHeight="1">
      <c r="B105" s="43"/>
      <c r="C105" s="206" t="s">
        <v>93</v>
      </c>
      <c r="D105" s="206" t="s">
        <v>169</v>
      </c>
      <c r="E105" s="207" t="s">
        <v>928</v>
      </c>
      <c r="F105" s="208" t="s">
        <v>929</v>
      </c>
      <c r="G105" s="209" t="s">
        <v>172</v>
      </c>
      <c r="H105" s="210">
        <v>2</v>
      </c>
      <c r="I105" s="211"/>
      <c r="J105" s="212">
        <f>ROUND(I105*H105,2)</f>
        <v>0</v>
      </c>
      <c r="K105" s="208" t="s">
        <v>173</v>
      </c>
      <c r="L105" s="63"/>
      <c r="M105" s="213" t="s">
        <v>50</v>
      </c>
      <c r="N105" s="214" t="s">
        <v>56</v>
      </c>
      <c r="O105" s="44"/>
      <c r="P105" s="215">
        <f>O105*H105</f>
        <v>0</v>
      </c>
      <c r="Q105" s="215">
        <v>0</v>
      </c>
      <c r="R105" s="215">
        <f>Q105*H105</f>
        <v>0</v>
      </c>
      <c r="S105" s="215">
        <v>0</v>
      </c>
      <c r="T105" s="216">
        <f>S105*H105</f>
        <v>0</v>
      </c>
      <c r="AR105" s="25" t="s">
        <v>110</v>
      </c>
      <c r="AT105" s="25" t="s">
        <v>169</v>
      </c>
      <c r="AU105" s="25" t="s">
        <v>93</v>
      </c>
      <c r="AY105" s="25" t="s">
        <v>166</v>
      </c>
      <c r="BE105" s="217">
        <f>IF(N105="základní",J105,0)</f>
        <v>0</v>
      </c>
      <c r="BF105" s="217">
        <f>IF(N105="snížená",J105,0)</f>
        <v>0</v>
      </c>
      <c r="BG105" s="217">
        <f>IF(N105="zákl. přenesená",J105,0)</f>
        <v>0</v>
      </c>
      <c r="BH105" s="217">
        <f>IF(N105="sníž. přenesená",J105,0)</f>
        <v>0</v>
      </c>
      <c r="BI105" s="217">
        <f>IF(N105="nulová",J105,0)</f>
        <v>0</v>
      </c>
      <c r="BJ105" s="25" t="s">
        <v>25</v>
      </c>
      <c r="BK105" s="217">
        <f>ROUND(I105*H105,2)</f>
        <v>0</v>
      </c>
      <c r="BL105" s="25" t="s">
        <v>110</v>
      </c>
      <c r="BM105" s="25" t="s">
        <v>930</v>
      </c>
    </row>
    <row r="106" spans="2:65" s="1" customFormat="1" ht="13.5">
      <c r="B106" s="43"/>
      <c r="C106" s="65"/>
      <c r="D106" s="218" t="s">
        <v>175</v>
      </c>
      <c r="E106" s="65"/>
      <c r="F106" s="219" t="s">
        <v>931</v>
      </c>
      <c r="G106" s="65"/>
      <c r="H106" s="65"/>
      <c r="I106" s="174"/>
      <c r="J106" s="65"/>
      <c r="K106" s="65"/>
      <c r="L106" s="63"/>
      <c r="M106" s="220"/>
      <c r="N106" s="44"/>
      <c r="O106" s="44"/>
      <c r="P106" s="44"/>
      <c r="Q106" s="44"/>
      <c r="R106" s="44"/>
      <c r="S106" s="44"/>
      <c r="T106" s="80"/>
      <c r="AT106" s="25" t="s">
        <v>175</v>
      </c>
      <c r="AU106" s="25" t="s">
        <v>93</v>
      </c>
    </row>
    <row r="107" spans="2:65" s="1" customFormat="1" ht="54">
      <c r="B107" s="43"/>
      <c r="C107" s="65"/>
      <c r="D107" s="218" t="s">
        <v>177</v>
      </c>
      <c r="E107" s="65"/>
      <c r="F107" s="221" t="s">
        <v>932</v>
      </c>
      <c r="G107" s="65"/>
      <c r="H107" s="65"/>
      <c r="I107" s="174"/>
      <c r="J107" s="65"/>
      <c r="K107" s="65"/>
      <c r="L107" s="63"/>
      <c r="M107" s="220"/>
      <c r="N107" s="44"/>
      <c r="O107" s="44"/>
      <c r="P107" s="44"/>
      <c r="Q107" s="44"/>
      <c r="R107" s="44"/>
      <c r="S107" s="44"/>
      <c r="T107" s="80"/>
      <c r="AT107" s="25" t="s">
        <v>177</v>
      </c>
      <c r="AU107" s="25" t="s">
        <v>93</v>
      </c>
    </row>
    <row r="108" spans="2:65" s="12" customFormat="1" ht="13.5">
      <c r="B108" s="222"/>
      <c r="C108" s="223"/>
      <c r="D108" s="218" t="s">
        <v>179</v>
      </c>
      <c r="E108" s="224" t="s">
        <v>50</v>
      </c>
      <c r="F108" s="225" t="s">
        <v>926</v>
      </c>
      <c r="G108" s="223"/>
      <c r="H108" s="226" t="s">
        <v>50</v>
      </c>
      <c r="I108" s="227"/>
      <c r="J108" s="223"/>
      <c r="K108" s="223"/>
      <c r="L108" s="228"/>
      <c r="M108" s="229"/>
      <c r="N108" s="230"/>
      <c r="O108" s="230"/>
      <c r="P108" s="230"/>
      <c r="Q108" s="230"/>
      <c r="R108" s="230"/>
      <c r="S108" s="230"/>
      <c r="T108" s="231"/>
      <c r="AT108" s="232" t="s">
        <v>179</v>
      </c>
      <c r="AU108" s="232" t="s">
        <v>93</v>
      </c>
      <c r="AV108" s="12" t="s">
        <v>25</v>
      </c>
      <c r="AW108" s="12" t="s">
        <v>48</v>
      </c>
      <c r="AX108" s="12" t="s">
        <v>85</v>
      </c>
      <c r="AY108" s="232" t="s">
        <v>166</v>
      </c>
    </row>
    <row r="109" spans="2:65" s="12" customFormat="1" ht="13.5">
      <c r="B109" s="222"/>
      <c r="C109" s="223"/>
      <c r="D109" s="218" t="s">
        <v>179</v>
      </c>
      <c r="E109" s="224" t="s">
        <v>50</v>
      </c>
      <c r="F109" s="225" t="s">
        <v>933</v>
      </c>
      <c r="G109" s="223"/>
      <c r="H109" s="226" t="s">
        <v>50</v>
      </c>
      <c r="I109" s="227"/>
      <c r="J109" s="223"/>
      <c r="K109" s="223"/>
      <c r="L109" s="228"/>
      <c r="M109" s="229"/>
      <c r="N109" s="230"/>
      <c r="O109" s="230"/>
      <c r="P109" s="230"/>
      <c r="Q109" s="230"/>
      <c r="R109" s="230"/>
      <c r="S109" s="230"/>
      <c r="T109" s="231"/>
      <c r="AT109" s="232" t="s">
        <v>179</v>
      </c>
      <c r="AU109" s="232" t="s">
        <v>93</v>
      </c>
      <c r="AV109" s="12" t="s">
        <v>25</v>
      </c>
      <c r="AW109" s="12" t="s">
        <v>48</v>
      </c>
      <c r="AX109" s="12" t="s">
        <v>85</v>
      </c>
      <c r="AY109" s="232" t="s">
        <v>166</v>
      </c>
    </row>
    <row r="110" spans="2:65" s="13" customFormat="1" ht="13.5">
      <c r="B110" s="233"/>
      <c r="C110" s="234"/>
      <c r="D110" s="235" t="s">
        <v>179</v>
      </c>
      <c r="E110" s="236" t="s">
        <v>50</v>
      </c>
      <c r="F110" s="237" t="s">
        <v>93</v>
      </c>
      <c r="G110" s="234"/>
      <c r="H110" s="238">
        <v>2</v>
      </c>
      <c r="I110" s="239"/>
      <c r="J110" s="234"/>
      <c r="K110" s="234"/>
      <c r="L110" s="240"/>
      <c r="M110" s="241"/>
      <c r="N110" s="242"/>
      <c r="O110" s="242"/>
      <c r="P110" s="242"/>
      <c r="Q110" s="242"/>
      <c r="R110" s="242"/>
      <c r="S110" s="242"/>
      <c r="T110" s="243"/>
      <c r="AT110" s="244" t="s">
        <v>179</v>
      </c>
      <c r="AU110" s="244" t="s">
        <v>93</v>
      </c>
      <c r="AV110" s="13" t="s">
        <v>93</v>
      </c>
      <c r="AW110" s="13" t="s">
        <v>48</v>
      </c>
      <c r="AX110" s="13" t="s">
        <v>85</v>
      </c>
      <c r="AY110" s="244" t="s">
        <v>166</v>
      </c>
    </row>
    <row r="111" spans="2:65" s="1" customFormat="1" ht="22.5" customHeight="1">
      <c r="B111" s="43"/>
      <c r="C111" s="206" t="s">
        <v>104</v>
      </c>
      <c r="D111" s="206" t="s">
        <v>169</v>
      </c>
      <c r="E111" s="207" t="s">
        <v>170</v>
      </c>
      <c r="F111" s="208" t="s">
        <v>171</v>
      </c>
      <c r="G111" s="209" t="s">
        <v>172</v>
      </c>
      <c r="H111" s="210">
        <v>1565.05</v>
      </c>
      <c r="I111" s="211"/>
      <c r="J111" s="212">
        <f>ROUND(I111*H111,2)</f>
        <v>0</v>
      </c>
      <c r="K111" s="208" t="s">
        <v>173</v>
      </c>
      <c r="L111" s="63"/>
      <c r="M111" s="213" t="s">
        <v>50</v>
      </c>
      <c r="N111" s="214" t="s">
        <v>56</v>
      </c>
      <c r="O111" s="44"/>
      <c r="P111" s="215">
        <f>O111*H111</f>
        <v>0</v>
      </c>
      <c r="Q111" s="215">
        <v>0</v>
      </c>
      <c r="R111" s="215">
        <f>Q111*H111</f>
        <v>0</v>
      </c>
      <c r="S111" s="215">
        <v>0</v>
      </c>
      <c r="T111" s="216">
        <f>S111*H111</f>
        <v>0</v>
      </c>
      <c r="AR111" s="25" t="s">
        <v>110</v>
      </c>
      <c r="AT111" s="25" t="s">
        <v>169</v>
      </c>
      <c r="AU111" s="25" t="s">
        <v>93</v>
      </c>
      <c r="AY111" s="25" t="s">
        <v>166</v>
      </c>
      <c r="BE111" s="217">
        <f>IF(N111="základní",J111,0)</f>
        <v>0</v>
      </c>
      <c r="BF111" s="217">
        <f>IF(N111="snížená",J111,0)</f>
        <v>0</v>
      </c>
      <c r="BG111" s="217">
        <f>IF(N111="zákl. přenesená",J111,0)</f>
        <v>0</v>
      </c>
      <c r="BH111" s="217">
        <f>IF(N111="sníž. přenesená",J111,0)</f>
        <v>0</v>
      </c>
      <c r="BI111" s="217">
        <f>IF(N111="nulová",J111,0)</f>
        <v>0</v>
      </c>
      <c r="BJ111" s="25" t="s">
        <v>25</v>
      </c>
      <c r="BK111" s="217">
        <f>ROUND(I111*H111,2)</f>
        <v>0</v>
      </c>
      <c r="BL111" s="25" t="s">
        <v>110</v>
      </c>
      <c r="BM111" s="25" t="s">
        <v>174</v>
      </c>
    </row>
    <row r="112" spans="2:65" s="1" customFormat="1" ht="40.5">
      <c r="B112" s="43"/>
      <c r="C112" s="65"/>
      <c r="D112" s="218" t="s">
        <v>175</v>
      </c>
      <c r="E112" s="65"/>
      <c r="F112" s="219" t="s">
        <v>176</v>
      </c>
      <c r="G112" s="65"/>
      <c r="H112" s="65"/>
      <c r="I112" s="174"/>
      <c r="J112" s="65"/>
      <c r="K112" s="65"/>
      <c r="L112" s="63"/>
      <c r="M112" s="220"/>
      <c r="N112" s="44"/>
      <c r="O112" s="44"/>
      <c r="P112" s="44"/>
      <c r="Q112" s="44"/>
      <c r="R112" s="44"/>
      <c r="S112" s="44"/>
      <c r="T112" s="80"/>
      <c r="AT112" s="25" t="s">
        <v>175</v>
      </c>
      <c r="AU112" s="25" t="s">
        <v>93</v>
      </c>
    </row>
    <row r="113" spans="2:65" s="1" customFormat="1" ht="270">
      <c r="B113" s="43"/>
      <c r="C113" s="65"/>
      <c r="D113" s="218" t="s">
        <v>177</v>
      </c>
      <c r="E113" s="65"/>
      <c r="F113" s="221" t="s">
        <v>178</v>
      </c>
      <c r="G113" s="65"/>
      <c r="H113" s="65"/>
      <c r="I113" s="174"/>
      <c r="J113" s="65"/>
      <c r="K113" s="65"/>
      <c r="L113" s="63"/>
      <c r="M113" s="220"/>
      <c r="N113" s="44"/>
      <c r="O113" s="44"/>
      <c r="P113" s="44"/>
      <c r="Q113" s="44"/>
      <c r="R113" s="44"/>
      <c r="S113" s="44"/>
      <c r="T113" s="80"/>
      <c r="AT113" s="25" t="s">
        <v>177</v>
      </c>
      <c r="AU113" s="25" t="s">
        <v>93</v>
      </c>
    </row>
    <row r="114" spans="2:65" s="12" customFormat="1" ht="13.5">
      <c r="B114" s="222"/>
      <c r="C114" s="223"/>
      <c r="D114" s="218" t="s">
        <v>179</v>
      </c>
      <c r="E114" s="224" t="s">
        <v>50</v>
      </c>
      <c r="F114" s="225" t="s">
        <v>934</v>
      </c>
      <c r="G114" s="223"/>
      <c r="H114" s="226" t="s">
        <v>50</v>
      </c>
      <c r="I114" s="227"/>
      <c r="J114" s="223"/>
      <c r="K114" s="223"/>
      <c r="L114" s="228"/>
      <c r="M114" s="229"/>
      <c r="N114" s="230"/>
      <c r="O114" s="230"/>
      <c r="P114" s="230"/>
      <c r="Q114" s="230"/>
      <c r="R114" s="230"/>
      <c r="S114" s="230"/>
      <c r="T114" s="231"/>
      <c r="AT114" s="232" t="s">
        <v>179</v>
      </c>
      <c r="AU114" s="232" t="s">
        <v>93</v>
      </c>
      <c r="AV114" s="12" t="s">
        <v>25</v>
      </c>
      <c r="AW114" s="12" t="s">
        <v>48</v>
      </c>
      <c r="AX114" s="12" t="s">
        <v>85</v>
      </c>
      <c r="AY114" s="232" t="s">
        <v>166</v>
      </c>
    </row>
    <row r="115" spans="2:65" s="13" customFormat="1" ht="13.5">
      <c r="B115" s="233"/>
      <c r="C115" s="234"/>
      <c r="D115" s="235" t="s">
        <v>179</v>
      </c>
      <c r="E115" s="236" t="s">
        <v>50</v>
      </c>
      <c r="F115" s="237" t="s">
        <v>935</v>
      </c>
      <c r="G115" s="234"/>
      <c r="H115" s="238">
        <v>1565.05</v>
      </c>
      <c r="I115" s="239"/>
      <c r="J115" s="234"/>
      <c r="K115" s="234"/>
      <c r="L115" s="240"/>
      <c r="M115" s="241"/>
      <c r="N115" s="242"/>
      <c r="O115" s="242"/>
      <c r="P115" s="242"/>
      <c r="Q115" s="242"/>
      <c r="R115" s="242"/>
      <c r="S115" s="242"/>
      <c r="T115" s="243"/>
      <c r="AT115" s="244" t="s">
        <v>179</v>
      </c>
      <c r="AU115" s="244" t="s">
        <v>93</v>
      </c>
      <c r="AV115" s="13" t="s">
        <v>93</v>
      </c>
      <c r="AW115" s="13" t="s">
        <v>48</v>
      </c>
      <c r="AX115" s="13" t="s">
        <v>85</v>
      </c>
      <c r="AY115" s="244" t="s">
        <v>166</v>
      </c>
    </row>
    <row r="116" spans="2:65" s="1" customFormat="1" ht="22.5" customHeight="1">
      <c r="B116" s="43"/>
      <c r="C116" s="206" t="s">
        <v>110</v>
      </c>
      <c r="D116" s="206" t="s">
        <v>169</v>
      </c>
      <c r="E116" s="207" t="s">
        <v>196</v>
      </c>
      <c r="F116" s="208" t="s">
        <v>197</v>
      </c>
      <c r="G116" s="209" t="s">
        <v>172</v>
      </c>
      <c r="H116" s="210">
        <v>107.36</v>
      </c>
      <c r="I116" s="211"/>
      <c r="J116" s="212">
        <f>ROUND(I116*H116,2)</f>
        <v>0</v>
      </c>
      <c r="K116" s="208" t="s">
        <v>173</v>
      </c>
      <c r="L116" s="63"/>
      <c r="M116" s="213" t="s">
        <v>50</v>
      </c>
      <c r="N116" s="214" t="s">
        <v>56</v>
      </c>
      <c r="O116" s="44"/>
      <c r="P116" s="215">
        <f>O116*H116</f>
        <v>0</v>
      </c>
      <c r="Q116" s="215">
        <v>0</v>
      </c>
      <c r="R116" s="215">
        <f>Q116*H116</f>
        <v>0</v>
      </c>
      <c r="S116" s="215">
        <v>0</v>
      </c>
      <c r="T116" s="216">
        <f>S116*H116</f>
        <v>0</v>
      </c>
      <c r="AR116" s="25" t="s">
        <v>110</v>
      </c>
      <c r="AT116" s="25" t="s">
        <v>169</v>
      </c>
      <c r="AU116" s="25" t="s">
        <v>93</v>
      </c>
      <c r="AY116" s="25" t="s">
        <v>166</v>
      </c>
      <c r="BE116" s="217">
        <f>IF(N116="základní",J116,0)</f>
        <v>0</v>
      </c>
      <c r="BF116" s="217">
        <f>IF(N116="snížená",J116,0)</f>
        <v>0</v>
      </c>
      <c r="BG116" s="217">
        <f>IF(N116="zákl. přenesená",J116,0)</f>
        <v>0</v>
      </c>
      <c r="BH116" s="217">
        <f>IF(N116="sníž. přenesená",J116,0)</f>
        <v>0</v>
      </c>
      <c r="BI116" s="217">
        <f>IF(N116="nulová",J116,0)</f>
        <v>0</v>
      </c>
      <c r="BJ116" s="25" t="s">
        <v>25</v>
      </c>
      <c r="BK116" s="217">
        <f>ROUND(I116*H116,2)</f>
        <v>0</v>
      </c>
      <c r="BL116" s="25" t="s">
        <v>110</v>
      </c>
      <c r="BM116" s="25" t="s">
        <v>198</v>
      </c>
    </row>
    <row r="117" spans="2:65" s="1" customFormat="1" ht="27">
      <c r="B117" s="43"/>
      <c r="C117" s="65"/>
      <c r="D117" s="218" t="s">
        <v>175</v>
      </c>
      <c r="E117" s="65"/>
      <c r="F117" s="219" t="s">
        <v>199</v>
      </c>
      <c r="G117" s="65"/>
      <c r="H117" s="65"/>
      <c r="I117" s="174"/>
      <c r="J117" s="65"/>
      <c r="K117" s="65"/>
      <c r="L117" s="63"/>
      <c r="M117" s="220"/>
      <c r="N117" s="44"/>
      <c r="O117" s="44"/>
      <c r="P117" s="44"/>
      <c r="Q117" s="44"/>
      <c r="R117" s="44"/>
      <c r="S117" s="44"/>
      <c r="T117" s="80"/>
      <c r="AT117" s="25" t="s">
        <v>175</v>
      </c>
      <c r="AU117" s="25" t="s">
        <v>93</v>
      </c>
    </row>
    <row r="118" spans="2:65" s="1" customFormat="1" ht="202.5">
      <c r="B118" s="43"/>
      <c r="C118" s="65"/>
      <c r="D118" s="218" t="s">
        <v>177</v>
      </c>
      <c r="E118" s="65"/>
      <c r="F118" s="221" t="s">
        <v>200</v>
      </c>
      <c r="G118" s="65"/>
      <c r="H118" s="65"/>
      <c r="I118" s="174"/>
      <c r="J118" s="65"/>
      <c r="K118" s="65"/>
      <c r="L118" s="63"/>
      <c r="M118" s="220"/>
      <c r="N118" s="44"/>
      <c r="O118" s="44"/>
      <c r="P118" s="44"/>
      <c r="Q118" s="44"/>
      <c r="R118" s="44"/>
      <c r="S118" s="44"/>
      <c r="T118" s="80"/>
      <c r="AT118" s="25" t="s">
        <v>177</v>
      </c>
      <c r="AU118" s="25" t="s">
        <v>93</v>
      </c>
    </row>
    <row r="119" spans="2:65" s="12" customFormat="1" ht="13.5">
      <c r="B119" s="222"/>
      <c r="C119" s="223"/>
      <c r="D119" s="218" t="s">
        <v>179</v>
      </c>
      <c r="E119" s="224" t="s">
        <v>50</v>
      </c>
      <c r="F119" s="225" t="s">
        <v>936</v>
      </c>
      <c r="G119" s="223"/>
      <c r="H119" s="226" t="s">
        <v>50</v>
      </c>
      <c r="I119" s="227"/>
      <c r="J119" s="223"/>
      <c r="K119" s="223"/>
      <c r="L119" s="228"/>
      <c r="M119" s="229"/>
      <c r="N119" s="230"/>
      <c r="O119" s="230"/>
      <c r="P119" s="230"/>
      <c r="Q119" s="230"/>
      <c r="R119" s="230"/>
      <c r="S119" s="230"/>
      <c r="T119" s="231"/>
      <c r="AT119" s="232" t="s">
        <v>179</v>
      </c>
      <c r="AU119" s="232" t="s">
        <v>93</v>
      </c>
      <c r="AV119" s="12" t="s">
        <v>25</v>
      </c>
      <c r="AW119" s="12" t="s">
        <v>48</v>
      </c>
      <c r="AX119" s="12" t="s">
        <v>85</v>
      </c>
      <c r="AY119" s="232" t="s">
        <v>166</v>
      </c>
    </row>
    <row r="120" spans="2:65" s="13" customFormat="1" ht="13.5">
      <c r="B120" s="233"/>
      <c r="C120" s="234"/>
      <c r="D120" s="235" t="s">
        <v>179</v>
      </c>
      <c r="E120" s="236" t="s">
        <v>50</v>
      </c>
      <c r="F120" s="237" t="s">
        <v>937</v>
      </c>
      <c r="G120" s="234"/>
      <c r="H120" s="238">
        <v>107.36</v>
      </c>
      <c r="I120" s="239"/>
      <c r="J120" s="234"/>
      <c r="K120" s="234"/>
      <c r="L120" s="240"/>
      <c r="M120" s="241"/>
      <c r="N120" s="242"/>
      <c r="O120" s="242"/>
      <c r="P120" s="242"/>
      <c r="Q120" s="242"/>
      <c r="R120" s="242"/>
      <c r="S120" s="242"/>
      <c r="T120" s="243"/>
      <c r="AT120" s="244" t="s">
        <v>179</v>
      </c>
      <c r="AU120" s="244" t="s">
        <v>93</v>
      </c>
      <c r="AV120" s="13" t="s">
        <v>93</v>
      </c>
      <c r="AW120" s="13" t="s">
        <v>48</v>
      </c>
      <c r="AX120" s="13" t="s">
        <v>85</v>
      </c>
      <c r="AY120" s="244" t="s">
        <v>166</v>
      </c>
    </row>
    <row r="121" spans="2:65" s="1" customFormat="1" ht="22.5" customHeight="1">
      <c r="B121" s="43"/>
      <c r="C121" s="206" t="s">
        <v>119</v>
      </c>
      <c r="D121" s="206" t="s">
        <v>169</v>
      </c>
      <c r="E121" s="207" t="s">
        <v>205</v>
      </c>
      <c r="F121" s="208" t="s">
        <v>206</v>
      </c>
      <c r="G121" s="209" t="s">
        <v>172</v>
      </c>
      <c r="H121" s="210">
        <v>17.05</v>
      </c>
      <c r="I121" s="211"/>
      <c r="J121" s="212">
        <f>ROUND(I121*H121,2)</f>
        <v>0</v>
      </c>
      <c r="K121" s="208" t="s">
        <v>173</v>
      </c>
      <c r="L121" s="63"/>
      <c r="M121" s="213" t="s">
        <v>50</v>
      </c>
      <c r="N121" s="214" t="s">
        <v>56</v>
      </c>
      <c r="O121" s="44"/>
      <c r="P121" s="215">
        <f>O121*H121</f>
        <v>0</v>
      </c>
      <c r="Q121" s="215">
        <v>0</v>
      </c>
      <c r="R121" s="215">
        <f>Q121*H121</f>
        <v>0</v>
      </c>
      <c r="S121" s="215">
        <v>0</v>
      </c>
      <c r="T121" s="216">
        <f>S121*H121</f>
        <v>0</v>
      </c>
      <c r="AR121" s="25" t="s">
        <v>110</v>
      </c>
      <c r="AT121" s="25" t="s">
        <v>169</v>
      </c>
      <c r="AU121" s="25" t="s">
        <v>93</v>
      </c>
      <c r="AY121" s="25" t="s">
        <v>166</v>
      </c>
      <c r="BE121" s="217">
        <f>IF(N121="základní",J121,0)</f>
        <v>0</v>
      </c>
      <c r="BF121" s="217">
        <f>IF(N121="snížená",J121,0)</f>
        <v>0</v>
      </c>
      <c r="BG121" s="217">
        <f>IF(N121="zákl. přenesená",J121,0)</f>
        <v>0</v>
      </c>
      <c r="BH121" s="217">
        <f>IF(N121="sníž. přenesená",J121,0)</f>
        <v>0</v>
      </c>
      <c r="BI121" s="217">
        <f>IF(N121="nulová",J121,0)</f>
        <v>0</v>
      </c>
      <c r="BJ121" s="25" t="s">
        <v>25</v>
      </c>
      <c r="BK121" s="217">
        <f>ROUND(I121*H121,2)</f>
        <v>0</v>
      </c>
      <c r="BL121" s="25" t="s">
        <v>110</v>
      </c>
      <c r="BM121" s="25" t="s">
        <v>207</v>
      </c>
    </row>
    <row r="122" spans="2:65" s="1" customFormat="1" ht="27">
      <c r="B122" s="43"/>
      <c r="C122" s="65"/>
      <c r="D122" s="218" t="s">
        <v>175</v>
      </c>
      <c r="E122" s="65"/>
      <c r="F122" s="219" t="s">
        <v>208</v>
      </c>
      <c r="G122" s="65"/>
      <c r="H122" s="65"/>
      <c r="I122" s="174"/>
      <c r="J122" s="65"/>
      <c r="K122" s="65"/>
      <c r="L122" s="63"/>
      <c r="M122" s="220"/>
      <c r="N122" s="44"/>
      <c r="O122" s="44"/>
      <c r="P122" s="44"/>
      <c r="Q122" s="44"/>
      <c r="R122" s="44"/>
      <c r="S122" s="44"/>
      <c r="T122" s="80"/>
      <c r="AT122" s="25" t="s">
        <v>175</v>
      </c>
      <c r="AU122" s="25" t="s">
        <v>93</v>
      </c>
    </row>
    <row r="123" spans="2:65" s="1" customFormat="1" ht="189">
      <c r="B123" s="43"/>
      <c r="C123" s="65"/>
      <c r="D123" s="218" t="s">
        <v>177</v>
      </c>
      <c r="E123" s="65"/>
      <c r="F123" s="221" t="s">
        <v>209</v>
      </c>
      <c r="G123" s="65"/>
      <c r="H123" s="65"/>
      <c r="I123" s="174"/>
      <c r="J123" s="65"/>
      <c r="K123" s="65"/>
      <c r="L123" s="63"/>
      <c r="M123" s="220"/>
      <c r="N123" s="44"/>
      <c r="O123" s="44"/>
      <c r="P123" s="44"/>
      <c r="Q123" s="44"/>
      <c r="R123" s="44"/>
      <c r="S123" s="44"/>
      <c r="T123" s="80"/>
      <c r="AT123" s="25" t="s">
        <v>177</v>
      </c>
      <c r="AU123" s="25" t="s">
        <v>93</v>
      </c>
    </row>
    <row r="124" spans="2:65" s="12" customFormat="1" ht="13.5">
      <c r="B124" s="222"/>
      <c r="C124" s="223"/>
      <c r="D124" s="218" t="s">
        <v>179</v>
      </c>
      <c r="E124" s="224" t="s">
        <v>50</v>
      </c>
      <c r="F124" s="225" t="s">
        <v>936</v>
      </c>
      <c r="G124" s="223"/>
      <c r="H124" s="226" t="s">
        <v>50</v>
      </c>
      <c r="I124" s="227"/>
      <c r="J124" s="223"/>
      <c r="K124" s="223"/>
      <c r="L124" s="228"/>
      <c r="M124" s="229"/>
      <c r="N124" s="230"/>
      <c r="O124" s="230"/>
      <c r="P124" s="230"/>
      <c r="Q124" s="230"/>
      <c r="R124" s="230"/>
      <c r="S124" s="230"/>
      <c r="T124" s="231"/>
      <c r="AT124" s="232" t="s">
        <v>179</v>
      </c>
      <c r="AU124" s="232" t="s">
        <v>93</v>
      </c>
      <c r="AV124" s="12" t="s">
        <v>25</v>
      </c>
      <c r="AW124" s="12" t="s">
        <v>48</v>
      </c>
      <c r="AX124" s="12" t="s">
        <v>85</v>
      </c>
      <c r="AY124" s="232" t="s">
        <v>166</v>
      </c>
    </row>
    <row r="125" spans="2:65" s="13" customFormat="1" ht="13.5">
      <c r="B125" s="233"/>
      <c r="C125" s="234"/>
      <c r="D125" s="235" t="s">
        <v>179</v>
      </c>
      <c r="E125" s="236" t="s">
        <v>50</v>
      </c>
      <c r="F125" s="237" t="s">
        <v>938</v>
      </c>
      <c r="G125" s="234"/>
      <c r="H125" s="238">
        <v>17.05</v>
      </c>
      <c r="I125" s="239"/>
      <c r="J125" s="234"/>
      <c r="K125" s="234"/>
      <c r="L125" s="240"/>
      <c r="M125" s="241"/>
      <c r="N125" s="242"/>
      <c r="O125" s="242"/>
      <c r="P125" s="242"/>
      <c r="Q125" s="242"/>
      <c r="R125" s="242"/>
      <c r="S125" s="242"/>
      <c r="T125" s="243"/>
      <c r="AT125" s="244" t="s">
        <v>179</v>
      </c>
      <c r="AU125" s="244" t="s">
        <v>93</v>
      </c>
      <c r="AV125" s="13" t="s">
        <v>93</v>
      </c>
      <c r="AW125" s="13" t="s">
        <v>48</v>
      </c>
      <c r="AX125" s="13" t="s">
        <v>85</v>
      </c>
      <c r="AY125" s="244" t="s">
        <v>166</v>
      </c>
    </row>
    <row r="126" spans="2:65" s="1" customFormat="1" ht="22.5" customHeight="1">
      <c r="B126" s="43"/>
      <c r="C126" s="206" t="s">
        <v>211</v>
      </c>
      <c r="D126" s="206" t="s">
        <v>169</v>
      </c>
      <c r="E126" s="207" t="s">
        <v>212</v>
      </c>
      <c r="F126" s="208" t="s">
        <v>213</v>
      </c>
      <c r="G126" s="209" t="s">
        <v>172</v>
      </c>
      <c r="H126" s="210">
        <v>50.295999999999999</v>
      </c>
      <c r="I126" s="211"/>
      <c r="J126" s="212">
        <f>ROUND(I126*H126,2)</f>
        <v>0</v>
      </c>
      <c r="K126" s="208" t="s">
        <v>173</v>
      </c>
      <c r="L126" s="63"/>
      <c r="M126" s="213" t="s">
        <v>50</v>
      </c>
      <c r="N126" s="214" t="s">
        <v>56</v>
      </c>
      <c r="O126" s="44"/>
      <c r="P126" s="215">
        <f>O126*H126</f>
        <v>0</v>
      </c>
      <c r="Q126" s="215">
        <v>0</v>
      </c>
      <c r="R126" s="215">
        <f>Q126*H126</f>
        <v>0</v>
      </c>
      <c r="S126" s="215">
        <v>0</v>
      </c>
      <c r="T126" s="216">
        <f>S126*H126</f>
        <v>0</v>
      </c>
      <c r="AR126" s="25" t="s">
        <v>110</v>
      </c>
      <c r="AT126" s="25" t="s">
        <v>169</v>
      </c>
      <c r="AU126" s="25" t="s">
        <v>93</v>
      </c>
      <c r="AY126" s="25" t="s">
        <v>166</v>
      </c>
      <c r="BE126" s="217">
        <f>IF(N126="základní",J126,0)</f>
        <v>0</v>
      </c>
      <c r="BF126" s="217">
        <f>IF(N126="snížená",J126,0)</f>
        <v>0</v>
      </c>
      <c r="BG126" s="217">
        <f>IF(N126="zákl. přenesená",J126,0)</f>
        <v>0</v>
      </c>
      <c r="BH126" s="217">
        <f>IF(N126="sníž. přenesená",J126,0)</f>
        <v>0</v>
      </c>
      <c r="BI126" s="217">
        <f>IF(N126="nulová",J126,0)</f>
        <v>0</v>
      </c>
      <c r="BJ126" s="25" t="s">
        <v>25</v>
      </c>
      <c r="BK126" s="217">
        <f>ROUND(I126*H126,2)</f>
        <v>0</v>
      </c>
      <c r="BL126" s="25" t="s">
        <v>110</v>
      </c>
      <c r="BM126" s="25" t="s">
        <v>214</v>
      </c>
    </row>
    <row r="127" spans="2:65" s="1" customFormat="1" ht="40.5">
      <c r="B127" s="43"/>
      <c r="C127" s="65"/>
      <c r="D127" s="218" t="s">
        <v>175</v>
      </c>
      <c r="E127" s="65"/>
      <c r="F127" s="219" t="s">
        <v>215</v>
      </c>
      <c r="G127" s="65"/>
      <c r="H127" s="65"/>
      <c r="I127" s="174"/>
      <c r="J127" s="65"/>
      <c r="K127" s="65"/>
      <c r="L127" s="63"/>
      <c r="M127" s="220"/>
      <c r="N127" s="44"/>
      <c r="O127" s="44"/>
      <c r="P127" s="44"/>
      <c r="Q127" s="44"/>
      <c r="R127" s="44"/>
      <c r="S127" s="44"/>
      <c r="T127" s="80"/>
      <c r="AT127" s="25" t="s">
        <v>175</v>
      </c>
      <c r="AU127" s="25" t="s">
        <v>93</v>
      </c>
    </row>
    <row r="128" spans="2:65" s="1" customFormat="1" ht="189">
      <c r="B128" s="43"/>
      <c r="C128" s="65"/>
      <c r="D128" s="218" t="s">
        <v>177</v>
      </c>
      <c r="E128" s="65"/>
      <c r="F128" s="221" t="s">
        <v>216</v>
      </c>
      <c r="G128" s="65"/>
      <c r="H128" s="65"/>
      <c r="I128" s="174"/>
      <c r="J128" s="65"/>
      <c r="K128" s="65"/>
      <c r="L128" s="63"/>
      <c r="M128" s="220"/>
      <c r="N128" s="44"/>
      <c r="O128" s="44"/>
      <c r="P128" s="44"/>
      <c r="Q128" s="44"/>
      <c r="R128" s="44"/>
      <c r="S128" s="44"/>
      <c r="T128" s="80"/>
      <c r="AT128" s="25" t="s">
        <v>177</v>
      </c>
      <c r="AU128" s="25" t="s">
        <v>93</v>
      </c>
    </row>
    <row r="129" spans="2:65" s="12" customFormat="1" ht="13.5">
      <c r="B129" s="222"/>
      <c r="C129" s="223"/>
      <c r="D129" s="218" t="s">
        <v>179</v>
      </c>
      <c r="E129" s="224" t="s">
        <v>50</v>
      </c>
      <c r="F129" s="225" t="s">
        <v>936</v>
      </c>
      <c r="G129" s="223"/>
      <c r="H129" s="226" t="s">
        <v>50</v>
      </c>
      <c r="I129" s="227"/>
      <c r="J129" s="223"/>
      <c r="K129" s="223"/>
      <c r="L129" s="228"/>
      <c r="M129" s="229"/>
      <c r="N129" s="230"/>
      <c r="O129" s="230"/>
      <c r="P129" s="230"/>
      <c r="Q129" s="230"/>
      <c r="R129" s="230"/>
      <c r="S129" s="230"/>
      <c r="T129" s="231"/>
      <c r="AT129" s="232" t="s">
        <v>179</v>
      </c>
      <c r="AU129" s="232" t="s">
        <v>93</v>
      </c>
      <c r="AV129" s="12" t="s">
        <v>25</v>
      </c>
      <c r="AW129" s="12" t="s">
        <v>48</v>
      </c>
      <c r="AX129" s="12" t="s">
        <v>85</v>
      </c>
      <c r="AY129" s="232" t="s">
        <v>166</v>
      </c>
    </row>
    <row r="130" spans="2:65" s="13" customFormat="1" ht="13.5">
      <c r="B130" s="233"/>
      <c r="C130" s="234"/>
      <c r="D130" s="218" t="s">
        <v>179</v>
      </c>
      <c r="E130" s="245" t="s">
        <v>50</v>
      </c>
      <c r="F130" s="246" t="s">
        <v>939</v>
      </c>
      <c r="G130" s="234"/>
      <c r="H130" s="247">
        <v>12.811</v>
      </c>
      <c r="I130" s="239"/>
      <c r="J130" s="234"/>
      <c r="K130" s="234"/>
      <c r="L130" s="240"/>
      <c r="M130" s="241"/>
      <c r="N130" s="242"/>
      <c r="O130" s="242"/>
      <c r="P130" s="242"/>
      <c r="Q130" s="242"/>
      <c r="R130" s="242"/>
      <c r="S130" s="242"/>
      <c r="T130" s="243"/>
      <c r="AT130" s="244" t="s">
        <v>179</v>
      </c>
      <c r="AU130" s="244" t="s">
        <v>93</v>
      </c>
      <c r="AV130" s="13" t="s">
        <v>93</v>
      </c>
      <c r="AW130" s="13" t="s">
        <v>48</v>
      </c>
      <c r="AX130" s="13" t="s">
        <v>85</v>
      </c>
      <c r="AY130" s="244" t="s">
        <v>166</v>
      </c>
    </row>
    <row r="131" spans="2:65" s="13" customFormat="1" ht="13.5">
      <c r="B131" s="233"/>
      <c r="C131" s="234"/>
      <c r="D131" s="218" t="s">
        <v>179</v>
      </c>
      <c r="E131" s="245" t="s">
        <v>50</v>
      </c>
      <c r="F131" s="246" t="s">
        <v>940</v>
      </c>
      <c r="G131" s="234"/>
      <c r="H131" s="247">
        <v>-3.875</v>
      </c>
      <c r="I131" s="239"/>
      <c r="J131" s="234"/>
      <c r="K131" s="234"/>
      <c r="L131" s="240"/>
      <c r="M131" s="241"/>
      <c r="N131" s="242"/>
      <c r="O131" s="242"/>
      <c r="P131" s="242"/>
      <c r="Q131" s="242"/>
      <c r="R131" s="242"/>
      <c r="S131" s="242"/>
      <c r="T131" s="243"/>
      <c r="AT131" s="244" t="s">
        <v>179</v>
      </c>
      <c r="AU131" s="244" t="s">
        <v>93</v>
      </c>
      <c r="AV131" s="13" t="s">
        <v>93</v>
      </c>
      <c r="AW131" s="13" t="s">
        <v>48</v>
      </c>
      <c r="AX131" s="13" t="s">
        <v>85</v>
      </c>
      <c r="AY131" s="244" t="s">
        <v>166</v>
      </c>
    </row>
    <row r="132" spans="2:65" s="13" customFormat="1" ht="13.5">
      <c r="B132" s="233"/>
      <c r="C132" s="234"/>
      <c r="D132" s="218" t="s">
        <v>179</v>
      </c>
      <c r="E132" s="245" t="s">
        <v>50</v>
      </c>
      <c r="F132" s="246" t="s">
        <v>941</v>
      </c>
      <c r="G132" s="234"/>
      <c r="H132" s="247">
        <v>107.36</v>
      </c>
      <c r="I132" s="239"/>
      <c r="J132" s="234"/>
      <c r="K132" s="234"/>
      <c r="L132" s="240"/>
      <c r="M132" s="241"/>
      <c r="N132" s="242"/>
      <c r="O132" s="242"/>
      <c r="P132" s="242"/>
      <c r="Q132" s="242"/>
      <c r="R132" s="242"/>
      <c r="S132" s="242"/>
      <c r="T132" s="243"/>
      <c r="AT132" s="244" t="s">
        <v>179</v>
      </c>
      <c r="AU132" s="244" t="s">
        <v>93</v>
      </c>
      <c r="AV132" s="13" t="s">
        <v>93</v>
      </c>
      <c r="AW132" s="13" t="s">
        <v>48</v>
      </c>
      <c r="AX132" s="13" t="s">
        <v>85</v>
      </c>
      <c r="AY132" s="244" t="s">
        <v>166</v>
      </c>
    </row>
    <row r="133" spans="2:65" s="13" customFormat="1" ht="13.5">
      <c r="B133" s="233"/>
      <c r="C133" s="234"/>
      <c r="D133" s="218" t="s">
        <v>179</v>
      </c>
      <c r="E133" s="245" t="s">
        <v>50</v>
      </c>
      <c r="F133" s="246" t="s">
        <v>942</v>
      </c>
      <c r="G133" s="234"/>
      <c r="H133" s="247">
        <v>-39.6</v>
      </c>
      <c r="I133" s="239"/>
      <c r="J133" s="234"/>
      <c r="K133" s="234"/>
      <c r="L133" s="240"/>
      <c r="M133" s="241"/>
      <c r="N133" s="242"/>
      <c r="O133" s="242"/>
      <c r="P133" s="242"/>
      <c r="Q133" s="242"/>
      <c r="R133" s="242"/>
      <c r="S133" s="242"/>
      <c r="T133" s="243"/>
      <c r="AT133" s="244" t="s">
        <v>179</v>
      </c>
      <c r="AU133" s="244" t="s">
        <v>93</v>
      </c>
      <c r="AV133" s="13" t="s">
        <v>93</v>
      </c>
      <c r="AW133" s="13" t="s">
        <v>48</v>
      </c>
      <c r="AX133" s="13" t="s">
        <v>85</v>
      </c>
      <c r="AY133" s="244" t="s">
        <v>166</v>
      </c>
    </row>
    <row r="134" spans="2:65" s="13" customFormat="1" ht="13.5">
      <c r="B134" s="233"/>
      <c r="C134" s="234"/>
      <c r="D134" s="235" t="s">
        <v>179</v>
      </c>
      <c r="E134" s="236" t="s">
        <v>50</v>
      </c>
      <c r="F134" s="237" t="s">
        <v>943</v>
      </c>
      <c r="G134" s="234"/>
      <c r="H134" s="238">
        <v>-26.4</v>
      </c>
      <c r="I134" s="239"/>
      <c r="J134" s="234"/>
      <c r="K134" s="234"/>
      <c r="L134" s="240"/>
      <c r="M134" s="241"/>
      <c r="N134" s="242"/>
      <c r="O134" s="242"/>
      <c r="P134" s="242"/>
      <c r="Q134" s="242"/>
      <c r="R134" s="242"/>
      <c r="S134" s="242"/>
      <c r="T134" s="243"/>
      <c r="AT134" s="244" t="s">
        <v>179</v>
      </c>
      <c r="AU134" s="244" t="s">
        <v>93</v>
      </c>
      <c r="AV134" s="13" t="s">
        <v>93</v>
      </c>
      <c r="AW134" s="13" t="s">
        <v>48</v>
      </c>
      <c r="AX134" s="13" t="s">
        <v>85</v>
      </c>
      <c r="AY134" s="244" t="s">
        <v>166</v>
      </c>
    </row>
    <row r="135" spans="2:65" s="1" customFormat="1" ht="22.5" customHeight="1">
      <c r="B135" s="43"/>
      <c r="C135" s="206" t="s">
        <v>224</v>
      </c>
      <c r="D135" s="206" t="s">
        <v>169</v>
      </c>
      <c r="E135" s="207" t="s">
        <v>225</v>
      </c>
      <c r="F135" s="208" t="s">
        <v>226</v>
      </c>
      <c r="G135" s="209" t="s">
        <v>172</v>
      </c>
      <c r="H135" s="210">
        <v>1641.3230000000001</v>
      </c>
      <c r="I135" s="211"/>
      <c r="J135" s="212">
        <f>ROUND(I135*H135,2)</f>
        <v>0</v>
      </c>
      <c r="K135" s="208" t="s">
        <v>173</v>
      </c>
      <c r="L135" s="63"/>
      <c r="M135" s="213" t="s">
        <v>50</v>
      </c>
      <c r="N135" s="214" t="s">
        <v>56</v>
      </c>
      <c r="O135" s="44"/>
      <c r="P135" s="215">
        <f>O135*H135</f>
        <v>0</v>
      </c>
      <c r="Q135" s="215">
        <v>0</v>
      </c>
      <c r="R135" s="215">
        <f>Q135*H135</f>
        <v>0</v>
      </c>
      <c r="S135" s="215">
        <v>0</v>
      </c>
      <c r="T135" s="216">
        <f>S135*H135</f>
        <v>0</v>
      </c>
      <c r="AR135" s="25" t="s">
        <v>110</v>
      </c>
      <c r="AT135" s="25" t="s">
        <v>169</v>
      </c>
      <c r="AU135" s="25" t="s">
        <v>93</v>
      </c>
      <c r="AY135" s="25" t="s">
        <v>166</v>
      </c>
      <c r="BE135" s="217">
        <f>IF(N135="základní",J135,0)</f>
        <v>0</v>
      </c>
      <c r="BF135" s="217">
        <f>IF(N135="snížená",J135,0)</f>
        <v>0</v>
      </c>
      <c r="BG135" s="217">
        <f>IF(N135="zákl. přenesená",J135,0)</f>
        <v>0</v>
      </c>
      <c r="BH135" s="217">
        <f>IF(N135="sníž. přenesená",J135,0)</f>
        <v>0</v>
      </c>
      <c r="BI135" s="217">
        <f>IF(N135="nulová",J135,0)</f>
        <v>0</v>
      </c>
      <c r="BJ135" s="25" t="s">
        <v>25</v>
      </c>
      <c r="BK135" s="217">
        <f>ROUND(I135*H135,2)</f>
        <v>0</v>
      </c>
      <c r="BL135" s="25" t="s">
        <v>110</v>
      </c>
      <c r="BM135" s="25" t="s">
        <v>104</v>
      </c>
    </row>
    <row r="136" spans="2:65" s="1" customFormat="1" ht="40.5">
      <c r="B136" s="43"/>
      <c r="C136" s="65"/>
      <c r="D136" s="218" t="s">
        <v>175</v>
      </c>
      <c r="E136" s="65"/>
      <c r="F136" s="219" t="s">
        <v>227</v>
      </c>
      <c r="G136" s="65"/>
      <c r="H136" s="65"/>
      <c r="I136" s="174"/>
      <c r="J136" s="65"/>
      <c r="K136" s="65"/>
      <c r="L136" s="63"/>
      <c r="M136" s="220"/>
      <c r="N136" s="44"/>
      <c r="O136" s="44"/>
      <c r="P136" s="44"/>
      <c r="Q136" s="44"/>
      <c r="R136" s="44"/>
      <c r="S136" s="44"/>
      <c r="T136" s="80"/>
      <c r="AT136" s="25" t="s">
        <v>175</v>
      </c>
      <c r="AU136" s="25" t="s">
        <v>93</v>
      </c>
    </row>
    <row r="137" spans="2:65" s="1" customFormat="1" ht="189">
      <c r="B137" s="43"/>
      <c r="C137" s="65"/>
      <c r="D137" s="218" t="s">
        <v>177</v>
      </c>
      <c r="E137" s="65"/>
      <c r="F137" s="221" t="s">
        <v>216</v>
      </c>
      <c r="G137" s="65"/>
      <c r="H137" s="65"/>
      <c r="I137" s="174"/>
      <c r="J137" s="65"/>
      <c r="K137" s="65"/>
      <c r="L137" s="63"/>
      <c r="M137" s="220"/>
      <c r="N137" s="44"/>
      <c r="O137" s="44"/>
      <c r="P137" s="44"/>
      <c r="Q137" s="44"/>
      <c r="R137" s="44"/>
      <c r="S137" s="44"/>
      <c r="T137" s="80"/>
      <c r="AT137" s="25" t="s">
        <v>177</v>
      </c>
      <c r="AU137" s="25" t="s">
        <v>93</v>
      </c>
    </row>
    <row r="138" spans="2:65" s="12" customFormat="1" ht="13.5">
      <c r="B138" s="222"/>
      <c r="C138" s="223"/>
      <c r="D138" s="218" t="s">
        <v>179</v>
      </c>
      <c r="E138" s="224" t="s">
        <v>50</v>
      </c>
      <c r="F138" s="225" t="s">
        <v>180</v>
      </c>
      <c r="G138" s="223"/>
      <c r="H138" s="226" t="s">
        <v>50</v>
      </c>
      <c r="I138" s="227"/>
      <c r="J138" s="223"/>
      <c r="K138" s="223"/>
      <c r="L138" s="228"/>
      <c r="M138" s="229"/>
      <c r="N138" s="230"/>
      <c r="O138" s="230"/>
      <c r="P138" s="230"/>
      <c r="Q138" s="230"/>
      <c r="R138" s="230"/>
      <c r="S138" s="230"/>
      <c r="T138" s="231"/>
      <c r="AT138" s="232" t="s">
        <v>179</v>
      </c>
      <c r="AU138" s="232" t="s">
        <v>93</v>
      </c>
      <c r="AV138" s="12" t="s">
        <v>25</v>
      </c>
      <c r="AW138" s="12" t="s">
        <v>48</v>
      </c>
      <c r="AX138" s="12" t="s">
        <v>85</v>
      </c>
      <c r="AY138" s="232" t="s">
        <v>166</v>
      </c>
    </row>
    <row r="139" spans="2:65" s="13" customFormat="1" ht="13.5">
      <c r="B139" s="233"/>
      <c r="C139" s="234"/>
      <c r="D139" s="218" t="s">
        <v>179</v>
      </c>
      <c r="E139" s="245" t="s">
        <v>50</v>
      </c>
      <c r="F139" s="246" t="s">
        <v>935</v>
      </c>
      <c r="G139" s="234"/>
      <c r="H139" s="247">
        <v>1565.05</v>
      </c>
      <c r="I139" s="239"/>
      <c r="J139" s="234"/>
      <c r="K139" s="234"/>
      <c r="L139" s="240"/>
      <c r="M139" s="241"/>
      <c r="N139" s="242"/>
      <c r="O139" s="242"/>
      <c r="P139" s="242"/>
      <c r="Q139" s="242"/>
      <c r="R139" s="242"/>
      <c r="S139" s="242"/>
      <c r="T139" s="243"/>
      <c r="AT139" s="244" t="s">
        <v>179</v>
      </c>
      <c r="AU139" s="244" t="s">
        <v>93</v>
      </c>
      <c r="AV139" s="13" t="s">
        <v>93</v>
      </c>
      <c r="AW139" s="13" t="s">
        <v>48</v>
      </c>
      <c r="AX139" s="13" t="s">
        <v>85</v>
      </c>
      <c r="AY139" s="244" t="s">
        <v>166</v>
      </c>
    </row>
    <row r="140" spans="2:65" s="12" customFormat="1" ht="13.5">
      <c r="B140" s="222"/>
      <c r="C140" s="223"/>
      <c r="D140" s="218" t="s">
        <v>179</v>
      </c>
      <c r="E140" s="224" t="s">
        <v>50</v>
      </c>
      <c r="F140" s="225" t="s">
        <v>936</v>
      </c>
      <c r="G140" s="223"/>
      <c r="H140" s="226" t="s">
        <v>50</v>
      </c>
      <c r="I140" s="227"/>
      <c r="J140" s="223"/>
      <c r="K140" s="223"/>
      <c r="L140" s="228"/>
      <c r="M140" s="229"/>
      <c r="N140" s="230"/>
      <c r="O140" s="230"/>
      <c r="P140" s="230"/>
      <c r="Q140" s="230"/>
      <c r="R140" s="230"/>
      <c r="S140" s="230"/>
      <c r="T140" s="231"/>
      <c r="AT140" s="232" t="s">
        <v>179</v>
      </c>
      <c r="AU140" s="232" t="s">
        <v>93</v>
      </c>
      <c r="AV140" s="12" t="s">
        <v>25</v>
      </c>
      <c r="AW140" s="12" t="s">
        <v>48</v>
      </c>
      <c r="AX140" s="12" t="s">
        <v>85</v>
      </c>
      <c r="AY140" s="232" t="s">
        <v>166</v>
      </c>
    </row>
    <row r="141" spans="2:65" s="13" customFormat="1" ht="13.5">
      <c r="B141" s="233"/>
      <c r="C141" s="234"/>
      <c r="D141" s="218" t="s">
        <v>179</v>
      </c>
      <c r="E141" s="245" t="s">
        <v>50</v>
      </c>
      <c r="F141" s="246" t="s">
        <v>944</v>
      </c>
      <c r="G141" s="234"/>
      <c r="H141" s="247">
        <v>5.1580000000000004</v>
      </c>
      <c r="I141" s="239"/>
      <c r="J141" s="234"/>
      <c r="K141" s="234"/>
      <c r="L141" s="240"/>
      <c r="M141" s="241"/>
      <c r="N141" s="242"/>
      <c r="O141" s="242"/>
      <c r="P141" s="242"/>
      <c r="Q141" s="242"/>
      <c r="R141" s="242"/>
      <c r="S141" s="242"/>
      <c r="T141" s="243"/>
      <c r="AT141" s="244" t="s">
        <v>179</v>
      </c>
      <c r="AU141" s="244" t="s">
        <v>93</v>
      </c>
      <c r="AV141" s="13" t="s">
        <v>93</v>
      </c>
      <c r="AW141" s="13" t="s">
        <v>48</v>
      </c>
      <c r="AX141" s="13" t="s">
        <v>85</v>
      </c>
      <c r="AY141" s="244" t="s">
        <v>166</v>
      </c>
    </row>
    <row r="142" spans="2:65" s="13" customFormat="1" ht="13.5">
      <c r="B142" s="233"/>
      <c r="C142" s="234"/>
      <c r="D142" s="218" t="s">
        <v>179</v>
      </c>
      <c r="E142" s="245" t="s">
        <v>50</v>
      </c>
      <c r="F142" s="246" t="s">
        <v>945</v>
      </c>
      <c r="G142" s="234"/>
      <c r="H142" s="247">
        <v>39.6</v>
      </c>
      <c r="I142" s="239"/>
      <c r="J142" s="234"/>
      <c r="K142" s="234"/>
      <c r="L142" s="240"/>
      <c r="M142" s="241"/>
      <c r="N142" s="242"/>
      <c r="O142" s="242"/>
      <c r="P142" s="242"/>
      <c r="Q142" s="242"/>
      <c r="R142" s="242"/>
      <c r="S142" s="242"/>
      <c r="T142" s="243"/>
      <c r="AT142" s="244" t="s">
        <v>179</v>
      </c>
      <c r="AU142" s="244" t="s">
        <v>93</v>
      </c>
      <c r="AV142" s="13" t="s">
        <v>93</v>
      </c>
      <c r="AW142" s="13" t="s">
        <v>48</v>
      </c>
      <c r="AX142" s="13" t="s">
        <v>85</v>
      </c>
      <c r="AY142" s="244" t="s">
        <v>166</v>
      </c>
    </row>
    <row r="143" spans="2:65" s="13" customFormat="1" ht="13.5">
      <c r="B143" s="233"/>
      <c r="C143" s="234"/>
      <c r="D143" s="218" t="s">
        <v>179</v>
      </c>
      <c r="E143" s="245" t="s">
        <v>50</v>
      </c>
      <c r="F143" s="246" t="s">
        <v>946</v>
      </c>
      <c r="G143" s="234"/>
      <c r="H143" s="247">
        <v>26.4</v>
      </c>
      <c r="I143" s="239"/>
      <c r="J143" s="234"/>
      <c r="K143" s="234"/>
      <c r="L143" s="240"/>
      <c r="M143" s="241"/>
      <c r="N143" s="242"/>
      <c r="O143" s="242"/>
      <c r="P143" s="242"/>
      <c r="Q143" s="242"/>
      <c r="R143" s="242"/>
      <c r="S143" s="242"/>
      <c r="T143" s="243"/>
      <c r="AT143" s="244" t="s">
        <v>179</v>
      </c>
      <c r="AU143" s="244" t="s">
        <v>93</v>
      </c>
      <c r="AV143" s="13" t="s">
        <v>93</v>
      </c>
      <c r="AW143" s="13" t="s">
        <v>48</v>
      </c>
      <c r="AX143" s="13" t="s">
        <v>85</v>
      </c>
      <c r="AY143" s="244" t="s">
        <v>166</v>
      </c>
    </row>
    <row r="144" spans="2:65" s="13" customFormat="1" ht="13.5">
      <c r="B144" s="233"/>
      <c r="C144" s="234"/>
      <c r="D144" s="235" t="s">
        <v>179</v>
      </c>
      <c r="E144" s="236" t="s">
        <v>50</v>
      </c>
      <c r="F144" s="237" t="s">
        <v>947</v>
      </c>
      <c r="G144" s="234"/>
      <c r="H144" s="238">
        <v>5.1150000000000002</v>
      </c>
      <c r="I144" s="239"/>
      <c r="J144" s="234"/>
      <c r="K144" s="234"/>
      <c r="L144" s="240"/>
      <c r="M144" s="241"/>
      <c r="N144" s="242"/>
      <c r="O144" s="242"/>
      <c r="P144" s="242"/>
      <c r="Q144" s="242"/>
      <c r="R144" s="242"/>
      <c r="S144" s="242"/>
      <c r="T144" s="243"/>
      <c r="AT144" s="244" t="s">
        <v>179</v>
      </c>
      <c r="AU144" s="244" t="s">
        <v>93</v>
      </c>
      <c r="AV144" s="13" t="s">
        <v>93</v>
      </c>
      <c r="AW144" s="13" t="s">
        <v>48</v>
      </c>
      <c r="AX144" s="13" t="s">
        <v>85</v>
      </c>
      <c r="AY144" s="244" t="s">
        <v>166</v>
      </c>
    </row>
    <row r="145" spans="2:65" s="1" customFormat="1" ht="31.5" customHeight="1">
      <c r="B145" s="43"/>
      <c r="C145" s="206" t="s">
        <v>232</v>
      </c>
      <c r="D145" s="206" t="s">
        <v>169</v>
      </c>
      <c r="E145" s="207" t="s">
        <v>233</v>
      </c>
      <c r="F145" s="208" t="s">
        <v>234</v>
      </c>
      <c r="G145" s="209" t="s">
        <v>172</v>
      </c>
      <c r="H145" s="210">
        <v>8206.6149999999998</v>
      </c>
      <c r="I145" s="211"/>
      <c r="J145" s="212">
        <f>ROUND(I145*H145,2)</f>
        <v>0</v>
      </c>
      <c r="K145" s="208" t="s">
        <v>173</v>
      </c>
      <c r="L145" s="63"/>
      <c r="M145" s="213" t="s">
        <v>50</v>
      </c>
      <c r="N145" s="214" t="s">
        <v>56</v>
      </c>
      <c r="O145" s="44"/>
      <c r="P145" s="215">
        <f>O145*H145</f>
        <v>0</v>
      </c>
      <c r="Q145" s="215">
        <v>0</v>
      </c>
      <c r="R145" s="215">
        <f>Q145*H145</f>
        <v>0</v>
      </c>
      <c r="S145" s="215">
        <v>0</v>
      </c>
      <c r="T145" s="216">
        <f>S145*H145</f>
        <v>0</v>
      </c>
      <c r="AR145" s="25" t="s">
        <v>110</v>
      </c>
      <c r="AT145" s="25" t="s">
        <v>169</v>
      </c>
      <c r="AU145" s="25" t="s">
        <v>93</v>
      </c>
      <c r="AY145" s="25" t="s">
        <v>166</v>
      </c>
      <c r="BE145" s="217">
        <f>IF(N145="základní",J145,0)</f>
        <v>0</v>
      </c>
      <c r="BF145" s="217">
        <f>IF(N145="snížená",J145,0)</f>
        <v>0</v>
      </c>
      <c r="BG145" s="217">
        <f>IF(N145="zákl. přenesená",J145,0)</f>
        <v>0</v>
      </c>
      <c r="BH145" s="217">
        <f>IF(N145="sníž. přenesená",J145,0)</f>
        <v>0</v>
      </c>
      <c r="BI145" s="217">
        <f>IF(N145="nulová",J145,0)</f>
        <v>0</v>
      </c>
      <c r="BJ145" s="25" t="s">
        <v>25</v>
      </c>
      <c r="BK145" s="217">
        <f>ROUND(I145*H145,2)</f>
        <v>0</v>
      </c>
      <c r="BL145" s="25" t="s">
        <v>110</v>
      </c>
      <c r="BM145" s="25" t="s">
        <v>235</v>
      </c>
    </row>
    <row r="146" spans="2:65" s="1" customFormat="1" ht="40.5">
      <c r="B146" s="43"/>
      <c r="C146" s="65"/>
      <c r="D146" s="218" t="s">
        <v>175</v>
      </c>
      <c r="E146" s="65"/>
      <c r="F146" s="219" t="s">
        <v>236</v>
      </c>
      <c r="G146" s="65"/>
      <c r="H146" s="65"/>
      <c r="I146" s="174"/>
      <c r="J146" s="65"/>
      <c r="K146" s="65"/>
      <c r="L146" s="63"/>
      <c r="M146" s="220"/>
      <c r="N146" s="44"/>
      <c r="O146" s="44"/>
      <c r="P146" s="44"/>
      <c r="Q146" s="44"/>
      <c r="R146" s="44"/>
      <c r="S146" s="44"/>
      <c r="T146" s="80"/>
      <c r="AT146" s="25" t="s">
        <v>175</v>
      </c>
      <c r="AU146" s="25" t="s">
        <v>93</v>
      </c>
    </row>
    <row r="147" spans="2:65" s="1" customFormat="1" ht="189">
      <c r="B147" s="43"/>
      <c r="C147" s="65"/>
      <c r="D147" s="218" t="s">
        <v>177</v>
      </c>
      <c r="E147" s="65"/>
      <c r="F147" s="221" t="s">
        <v>216</v>
      </c>
      <c r="G147" s="65"/>
      <c r="H147" s="65"/>
      <c r="I147" s="174"/>
      <c r="J147" s="65"/>
      <c r="K147" s="65"/>
      <c r="L147" s="63"/>
      <c r="M147" s="220"/>
      <c r="N147" s="44"/>
      <c r="O147" s="44"/>
      <c r="P147" s="44"/>
      <c r="Q147" s="44"/>
      <c r="R147" s="44"/>
      <c r="S147" s="44"/>
      <c r="T147" s="80"/>
      <c r="AT147" s="25" t="s">
        <v>177</v>
      </c>
      <c r="AU147" s="25" t="s">
        <v>93</v>
      </c>
    </row>
    <row r="148" spans="2:65" s="12" customFormat="1" ht="13.5">
      <c r="B148" s="222"/>
      <c r="C148" s="223"/>
      <c r="D148" s="218" t="s">
        <v>179</v>
      </c>
      <c r="E148" s="224" t="s">
        <v>50</v>
      </c>
      <c r="F148" s="225" t="s">
        <v>237</v>
      </c>
      <c r="G148" s="223"/>
      <c r="H148" s="226" t="s">
        <v>50</v>
      </c>
      <c r="I148" s="227"/>
      <c r="J148" s="223"/>
      <c r="K148" s="223"/>
      <c r="L148" s="228"/>
      <c r="M148" s="229"/>
      <c r="N148" s="230"/>
      <c r="O148" s="230"/>
      <c r="P148" s="230"/>
      <c r="Q148" s="230"/>
      <c r="R148" s="230"/>
      <c r="S148" s="230"/>
      <c r="T148" s="231"/>
      <c r="AT148" s="232" t="s">
        <v>179</v>
      </c>
      <c r="AU148" s="232" t="s">
        <v>93</v>
      </c>
      <c r="AV148" s="12" t="s">
        <v>25</v>
      </c>
      <c r="AW148" s="12" t="s">
        <v>48</v>
      </c>
      <c r="AX148" s="12" t="s">
        <v>85</v>
      </c>
      <c r="AY148" s="232" t="s">
        <v>166</v>
      </c>
    </row>
    <row r="149" spans="2:65" s="12" customFormat="1" ht="13.5">
      <c r="B149" s="222"/>
      <c r="C149" s="223"/>
      <c r="D149" s="218" t="s">
        <v>179</v>
      </c>
      <c r="E149" s="224" t="s">
        <v>50</v>
      </c>
      <c r="F149" s="225" t="s">
        <v>180</v>
      </c>
      <c r="G149" s="223"/>
      <c r="H149" s="226" t="s">
        <v>50</v>
      </c>
      <c r="I149" s="227"/>
      <c r="J149" s="223"/>
      <c r="K149" s="223"/>
      <c r="L149" s="228"/>
      <c r="M149" s="229"/>
      <c r="N149" s="230"/>
      <c r="O149" s="230"/>
      <c r="P149" s="230"/>
      <c r="Q149" s="230"/>
      <c r="R149" s="230"/>
      <c r="S149" s="230"/>
      <c r="T149" s="231"/>
      <c r="AT149" s="232" t="s">
        <v>179</v>
      </c>
      <c r="AU149" s="232" t="s">
        <v>93</v>
      </c>
      <c r="AV149" s="12" t="s">
        <v>25</v>
      </c>
      <c r="AW149" s="12" t="s">
        <v>48</v>
      </c>
      <c r="AX149" s="12" t="s">
        <v>85</v>
      </c>
      <c r="AY149" s="232" t="s">
        <v>166</v>
      </c>
    </row>
    <row r="150" spans="2:65" s="13" customFormat="1" ht="13.5">
      <c r="B150" s="233"/>
      <c r="C150" s="234"/>
      <c r="D150" s="218" t="s">
        <v>179</v>
      </c>
      <c r="E150" s="245" t="s">
        <v>50</v>
      </c>
      <c r="F150" s="246" t="s">
        <v>935</v>
      </c>
      <c r="G150" s="234"/>
      <c r="H150" s="247">
        <v>1565.05</v>
      </c>
      <c r="I150" s="239"/>
      <c r="J150" s="234"/>
      <c r="K150" s="234"/>
      <c r="L150" s="240"/>
      <c r="M150" s="241"/>
      <c r="N150" s="242"/>
      <c r="O150" s="242"/>
      <c r="P150" s="242"/>
      <c r="Q150" s="242"/>
      <c r="R150" s="242"/>
      <c r="S150" s="242"/>
      <c r="T150" s="243"/>
      <c r="AT150" s="244" t="s">
        <v>179</v>
      </c>
      <c r="AU150" s="244" t="s">
        <v>93</v>
      </c>
      <c r="AV150" s="13" t="s">
        <v>93</v>
      </c>
      <c r="AW150" s="13" t="s">
        <v>48</v>
      </c>
      <c r="AX150" s="13" t="s">
        <v>85</v>
      </c>
      <c r="AY150" s="244" t="s">
        <v>166</v>
      </c>
    </row>
    <row r="151" spans="2:65" s="12" customFormat="1" ht="13.5">
      <c r="B151" s="222"/>
      <c r="C151" s="223"/>
      <c r="D151" s="218" t="s">
        <v>179</v>
      </c>
      <c r="E151" s="224" t="s">
        <v>50</v>
      </c>
      <c r="F151" s="225" t="s">
        <v>936</v>
      </c>
      <c r="G151" s="223"/>
      <c r="H151" s="226" t="s">
        <v>50</v>
      </c>
      <c r="I151" s="227"/>
      <c r="J151" s="223"/>
      <c r="K151" s="223"/>
      <c r="L151" s="228"/>
      <c r="M151" s="229"/>
      <c r="N151" s="230"/>
      <c r="O151" s="230"/>
      <c r="P151" s="230"/>
      <c r="Q151" s="230"/>
      <c r="R151" s="230"/>
      <c r="S151" s="230"/>
      <c r="T151" s="231"/>
      <c r="AT151" s="232" t="s">
        <v>179</v>
      </c>
      <c r="AU151" s="232" t="s">
        <v>93</v>
      </c>
      <c r="AV151" s="12" t="s">
        <v>25</v>
      </c>
      <c r="AW151" s="12" t="s">
        <v>48</v>
      </c>
      <c r="AX151" s="12" t="s">
        <v>85</v>
      </c>
      <c r="AY151" s="232" t="s">
        <v>166</v>
      </c>
    </row>
    <row r="152" spans="2:65" s="13" customFormat="1" ht="13.5">
      <c r="B152" s="233"/>
      <c r="C152" s="234"/>
      <c r="D152" s="218" t="s">
        <v>179</v>
      </c>
      <c r="E152" s="245" t="s">
        <v>50</v>
      </c>
      <c r="F152" s="246" t="s">
        <v>944</v>
      </c>
      <c r="G152" s="234"/>
      <c r="H152" s="247">
        <v>5.1580000000000004</v>
      </c>
      <c r="I152" s="239"/>
      <c r="J152" s="234"/>
      <c r="K152" s="234"/>
      <c r="L152" s="240"/>
      <c r="M152" s="241"/>
      <c r="N152" s="242"/>
      <c r="O152" s="242"/>
      <c r="P152" s="242"/>
      <c r="Q152" s="242"/>
      <c r="R152" s="242"/>
      <c r="S152" s="242"/>
      <c r="T152" s="243"/>
      <c r="AT152" s="244" t="s">
        <v>179</v>
      </c>
      <c r="AU152" s="244" t="s">
        <v>93</v>
      </c>
      <c r="AV152" s="13" t="s">
        <v>93</v>
      </c>
      <c r="AW152" s="13" t="s">
        <v>48</v>
      </c>
      <c r="AX152" s="13" t="s">
        <v>85</v>
      </c>
      <c r="AY152" s="244" t="s">
        <v>166</v>
      </c>
    </row>
    <row r="153" spans="2:65" s="13" customFormat="1" ht="13.5">
      <c r="B153" s="233"/>
      <c r="C153" s="234"/>
      <c r="D153" s="218" t="s">
        <v>179</v>
      </c>
      <c r="E153" s="245" t="s">
        <v>50</v>
      </c>
      <c r="F153" s="246" t="s">
        <v>945</v>
      </c>
      <c r="G153" s="234"/>
      <c r="H153" s="247">
        <v>39.6</v>
      </c>
      <c r="I153" s="239"/>
      <c r="J153" s="234"/>
      <c r="K153" s="234"/>
      <c r="L153" s="240"/>
      <c r="M153" s="241"/>
      <c r="N153" s="242"/>
      <c r="O153" s="242"/>
      <c r="P153" s="242"/>
      <c r="Q153" s="242"/>
      <c r="R153" s="242"/>
      <c r="S153" s="242"/>
      <c r="T153" s="243"/>
      <c r="AT153" s="244" t="s">
        <v>179</v>
      </c>
      <c r="AU153" s="244" t="s">
        <v>93</v>
      </c>
      <c r="AV153" s="13" t="s">
        <v>93</v>
      </c>
      <c r="AW153" s="13" t="s">
        <v>48</v>
      </c>
      <c r="AX153" s="13" t="s">
        <v>85</v>
      </c>
      <c r="AY153" s="244" t="s">
        <v>166</v>
      </c>
    </row>
    <row r="154" spans="2:65" s="13" customFormat="1" ht="13.5">
      <c r="B154" s="233"/>
      <c r="C154" s="234"/>
      <c r="D154" s="218" t="s">
        <v>179</v>
      </c>
      <c r="E154" s="245" t="s">
        <v>50</v>
      </c>
      <c r="F154" s="246" t="s">
        <v>946</v>
      </c>
      <c r="G154" s="234"/>
      <c r="H154" s="247">
        <v>26.4</v>
      </c>
      <c r="I154" s="239"/>
      <c r="J154" s="234"/>
      <c r="K154" s="234"/>
      <c r="L154" s="240"/>
      <c r="M154" s="241"/>
      <c r="N154" s="242"/>
      <c r="O154" s="242"/>
      <c r="P154" s="242"/>
      <c r="Q154" s="242"/>
      <c r="R154" s="242"/>
      <c r="S154" s="242"/>
      <c r="T154" s="243"/>
      <c r="AT154" s="244" t="s">
        <v>179</v>
      </c>
      <c r="AU154" s="244" t="s">
        <v>93</v>
      </c>
      <c r="AV154" s="13" t="s">
        <v>93</v>
      </c>
      <c r="AW154" s="13" t="s">
        <v>48</v>
      </c>
      <c r="AX154" s="13" t="s">
        <v>85</v>
      </c>
      <c r="AY154" s="244" t="s">
        <v>166</v>
      </c>
    </row>
    <row r="155" spans="2:65" s="13" customFormat="1" ht="13.5">
      <c r="B155" s="233"/>
      <c r="C155" s="234"/>
      <c r="D155" s="218" t="s">
        <v>179</v>
      </c>
      <c r="E155" s="245" t="s">
        <v>50</v>
      </c>
      <c r="F155" s="246" t="s">
        <v>947</v>
      </c>
      <c r="G155" s="234"/>
      <c r="H155" s="247">
        <v>5.1150000000000002</v>
      </c>
      <c r="I155" s="239"/>
      <c r="J155" s="234"/>
      <c r="K155" s="234"/>
      <c r="L155" s="240"/>
      <c r="M155" s="241"/>
      <c r="N155" s="242"/>
      <c r="O155" s="242"/>
      <c r="P155" s="242"/>
      <c r="Q155" s="242"/>
      <c r="R155" s="242"/>
      <c r="S155" s="242"/>
      <c r="T155" s="243"/>
      <c r="AT155" s="244" t="s">
        <v>179</v>
      </c>
      <c r="AU155" s="244" t="s">
        <v>93</v>
      </c>
      <c r="AV155" s="13" t="s">
        <v>93</v>
      </c>
      <c r="AW155" s="13" t="s">
        <v>48</v>
      </c>
      <c r="AX155" s="13" t="s">
        <v>85</v>
      </c>
      <c r="AY155" s="244" t="s">
        <v>166</v>
      </c>
    </row>
    <row r="156" spans="2:65" s="14" customFormat="1" ht="13.5">
      <c r="B156" s="248"/>
      <c r="C156" s="249"/>
      <c r="D156" s="218" t="s">
        <v>179</v>
      </c>
      <c r="E156" s="250" t="s">
        <v>50</v>
      </c>
      <c r="F156" s="251" t="s">
        <v>238</v>
      </c>
      <c r="G156" s="249"/>
      <c r="H156" s="252">
        <v>1641.3230000000001</v>
      </c>
      <c r="I156" s="253"/>
      <c r="J156" s="249"/>
      <c r="K156" s="249"/>
      <c r="L156" s="254"/>
      <c r="M156" s="255"/>
      <c r="N156" s="256"/>
      <c r="O156" s="256"/>
      <c r="P156" s="256"/>
      <c r="Q156" s="256"/>
      <c r="R156" s="256"/>
      <c r="S156" s="256"/>
      <c r="T156" s="257"/>
      <c r="AT156" s="258" t="s">
        <v>179</v>
      </c>
      <c r="AU156" s="258" t="s">
        <v>93</v>
      </c>
      <c r="AV156" s="14" t="s">
        <v>104</v>
      </c>
      <c r="AW156" s="14" t="s">
        <v>48</v>
      </c>
      <c r="AX156" s="14" t="s">
        <v>85</v>
      </c>
      <c r="AY156" s="258" t="s">
        <v>166</v>
      </c>
    </row>
    <row r="157" spans="2:65" s="13" customFormat="1" ht="13.5">
      <c r="B157" s="233"/>
      <c r="C157" s="234"/>
      <c r="D157" s="235" t="s">
        <v>179</v>
      </c>
      <c r="E157" s="236" t="s">
        <v>50</v>
      </c>
      <c r="F157" s="237" t="s">
        <v>948</v>
      </c>
      <c r="G157" s="234"/>
      <c r="H157" s="238">
        <v>8206.6149999999998</v>
      </c>
      <c r="I157" s="239"/>
      <c r="J157" s="234"/>
      <c r="K157" s="234"/>
      <c r="L157" s="240"/>
      <c r="M157" s="241"/>
      <c r="N157" s="242"/>
      <c r="O157" s="242"/>
      <c r="P157" s="242"/>
      <c r="Q157" s="242"/>
      <c r="R157" s="242"/>
      <c r="S157" s="242"/>
      <c r="T157" s="243"/>
      <c r="AT157" s="244" t="s">
        <v>179</v>
      </c>
      <c r="AU157" s="244" t="s">
        <v>93</v>
      </c>
      <c r="AV157" s="13" t="s">
        <v>93</v>
      </c>
      <c r="AW157" s="13" t="s">
        <v>48</v>
      </c>
      <c r="AX157" s="13" t="s">
        <v>25</v>
      </c>
      <c r="AY157" s="244" t="s">
        <v>166</v>
      </c>
    </row>
    <row r="158" spans="2:65" s="1" customFormat="1" ht="22.5" customHeight="1">
      <c r="B158" s="43"/>
      <c r="C158" s="206" t="s">
        <v>240</v>
      </c>
      <c r="D158" s="206" t="s">
        <v>169</v>
      </c>
      <c r="E158" s="207" t="s">
        <v>241</v>
      </c>
      <c r="F158" s="208" t="s">
        <v>242</v>
      </c>
      <c r="G158" s="209" t="s">
        <v>243</v>
      </c>
      <c r="H158" s="210">
        <v>2954.3809999999999</v>
      </c>
      <c r="I158" s="211"/>
      <c r="J158" s="212">
        <f>ROUND(I158*H158,2)</f>
        <v>0</v>
      </c>
      <c r="K158" s="208" t="s">
        <v>173</v>
      </c>
      <c r="L158" s="63"/>
      <c r="M158" s="213" t="s">
        <v>50</v>
      </c>
      <c r="N158" s="214" t="s">
        <v>56</v>
      </c>
      <c r="O158" s="44"/>
      <c r="P158" s="215">
        <f>O158*H158</f>
        <v>0</v>
      </c>
      <c r="Q158" s="215">
        <v>0</v>
      </c>
      <c r="R158" s="215">
        <f>Q158*H158</f>
        <v>0</v>
      </c>
      <c r="S158" s="215">
        <v>0</v>
      </c>
      <c r="T158" s="216">
        <f>S158*H158</f>
        <v>0</v>
      </c>
      <c r="AR158" s="25" t="s">
        <v>110</v>
      </c>
      <c r="AT158" s="25" t="s">
        <v>169</v>
      </c>
      <c r="AU158" s="25" t="s">
        <v>93</v>
      </c>
      <c r="AY158" s="25" t="s">
        <v>166</v>
      </c>
      <c r="BE158" s="217">
        <f>IF(N158="základní",J158,0)</f>
        <v>0</v>
      </c>
      <c r="BF158" s="217">
        <f>IF(N158="snížená",J158,0)</f>
        <v>0</v>
      </c>
      <c r="BG158" s="217">
        <f>IF(N158="zákl. přenesená",J158,0)</f>
        <v>0</v>
      </c>
      <c r="BH158" s="217">
        <f>IF(N158="sníž. přenesená",J158,0)</f>
        <v>0</v>
      </c>
      <c r="BI158" s="217">
        <f>IF(N158="nulová",J158,0)</f>
        <v>0</v>
      </c>
      <c r="BJ158" s="25" t="s">
        <v>25</v>
      </c>
      <c r="BK158" s="217">
        <f>ROUND(I158*H158,2)</f>
        <v>0</v>
      </c>
      <c r="BL158" s="25" t="s">
        <v>110</v>
      </c>
      <c r="BM158" s="25" t="s">
        <v>119</v>
      </c>
    </row>
    <row r="159" spans="2:65" s="1" customFormat="1" ht="13.5">
      <c r="B159" s="43"/>
      <c r="C159" s="65"/>
      <c r="D159" s="218" t="s">
        <v>175</v>
      </c>
      <c r="E159" s="65"/>
      <c r="F159" s="219" t="s">
        <v>244</v>
      </c>
      <c r="G159" s="65"/>
      <c r="H159" s="65"/>
      <c r="I159" s="174"/>
      <c r="J159" s="65"/>
      <c r="K159" s="65"/>
      <c r="L159" s="63"/>
      <c r="M159" s="220"/>
      <c r="N159" s="44"/>
      <c r="O159" s="44"/>
      <c r="P159" s="44"/>
      <c r="Q159" s="44"/>
      <c r="R159" s="44"/>
      <c r="S159" s="44"/>
      <c r="T159" s="80"/>
      <c r="AT159" s="25" t="s">
        <v>175</v>
      </c>
      <c r="AU159" s="25" t="s">
        <v>93</v>
      </c>
    </row>
    <row r="160" spans="2:65" s="1" customFormat="1" ht="297">
      <c r="B160" s="43"/>
      <c r="C160" s="65"/>
      <c r="D160" s="218" t="s">
        <v>177</v>
      </c>
      <c r="E160" s="65"/>
      <c r="F160" s="221" t="s">
        <v>245</v>
      </c>
      <c r="G160" s="65"/>
      <c r="H160" s="65"/>
      <c r="I160" s="174"/>
      <c r="J160" s="65"/>
      <c r="K160" s="65"/>
      <c r="L160" s="63"/>
      <c r="M160" s="220"/>
      <c r="N160" s="44"/>
      <c r="O160" s="44"/>
      <c r="P160" s="44"/>
      <c r="Q160" s="44"/>
      <c r="R160" s="44"/>
      <c r="S160" s="44"/>
      <c r="T160" s="80"/>
      <c r="AT160" s="25" t="s">
        <v>177</v>
      </c>
      <c r="AU160" s="25" t="s">
        <v>93</v>
      </c>
    </row>
    <row r="161" spans="2:65" s="12" customFormat="1" ht="13.5">
      <c r="B161" s="222"/>
      <c r="C161" s="223"/>
      <c r="D161" s="218" t="s">
        <v>179</v>
      </c>
      <c r="E161" s="224" t="s">
        <v>50</v>
      </c>
      <c r="F161" s="225" t="s">
        <v>180</v>
      </c>
      <c r="G161" s="223"/>
      <c r="H161" s="226" t="s">
        <v>50</v>
      </c>
      <c r="I161" s="227"/>
      <c r="J161" s="223"/>
      <c r="K161" s="223"/>
      <c r="L161" s="228"/>
      <c r="M161" s="229"/>
      <c r="N161" s="230"/>
      <c r="O161" s="230"/>
      <c r="P161" s="230"/>
      <c r="Q161" s="230"/>
      <c r="R161" s="230"/>
      <c r="S161" s="230"/>
      <c r="T161" s="231"/>
      <c r="AT161" s="232" t="s">
        <v>179</v>
      </c>
      <c r="AU161" s="232" t="s">
        <v>93</v>
      </c>
      <c r="AV161" s="12" t="s">
        <v>25</v>
      </c>
      <c r="AW161" s="12" t="s">
        <v>48</v>
      </c>
      <c r="AX161" s="12" t="s">
        <v>85</v>
      </c>
      <c r="AY161" s="232" t="s">
        <v>166</v>
      </c>
    </row>
    <row r="162" spans="2:65" s="13" customFormat="1" ht="13.5">
      <c r="B162" s="233"/>
      <c r="C162" s="234"/>
      <c r="D162" s="218" t="s">
        <v>179</v>
      </c>
      <c r="E162" s="245" t="s">
        <v>50</v>
      </c>
      <c r="F162" s="246" t="s">
        <v>935</v>
      </c>
      <c r="G162" s="234"/>
      <c r="H162" s="247">
        <v>1565.05</v>
      </c>
      <c r="I162" s="239"/>
      <c r="J162" s="234"/>
      <c r="K162" s="234"/>
      <c r="L162" s="240"/>
      <c r="M162" s="241"/>
      <c r="N162" s="242"/>
      <c r="O162" s="242"/>
      <c r="P162" s="242"/>
      <c r="Q162" s="242"/>
      <c r="R162" s="242"/>
      <c r="S162" s="242"/>
      <c r="T162" s="243"/>
      <c r="AT162" s="244" t="s">
        <v>179</v>
      </c>
      <c r="AU162" s="244" t="s">
        <v>93</v>
      </c>
      <c r="AV162" s="13" t="s">
        <v>93</v>
      </c>
      <c r="AW162" s="13" t="s">
        <v>48</v>
      </c>
      <c r="AX162" s="13" t="s">
        <v>85</v>
      </c>
      <c r="AY162" s="244" t="s">
        <v>166</v>
      </c>
    </row>
    <row r="163" spans="2:65" s="12" customFormat="1" ht="13.5">
      <c r="B163" s="222"/>
      <c r="C163" s="223"/>
      <c r="D163" s="218" t="s">
        <v>179</v>
      </c>
      <c r="E163" s="224" t="s">
        <v>50</v>
      </c>
      <c r="F163" s="225" t="s">
        <v>936</v>
      </c>
      <c r="G163" s="223"/>
      <c r="H163" s="226" t="s">
        <v>50</v>
      </c>
      <c r="I163" s="227"/>
      <c r="J163" s="223"/>
      <c r="K163" s="223"/>
      <c r="L163" s="228"/>
      <c r="M163" s="229"/>
      <c r="N163" s="230"/>
      <c r="O163" s="230"/>
      <c r="P163" s="230"/>
      <c r="Q163" s="230"/>
      <c r="R163" s="230"/>
      <c r="S163" s="230"/>
      <c r="T163" s="231"/>
      <c r="AT163" s="232" t="s">
        <v>179</v>
      </c>
      <c r="AU163" s="232" t="s">
        <v>93</v>
      </c>
      <c r="AV163" s="12" t="s">
        <v>25</v>
      </c>
      <c r="AW163" s="12" t="s">
        <v>48</v>
      </c>
      <c r="AX163" s="12" t="s">
        <v>85</v>
      </c>
      <c r="AY163" s="232" t="s">
        <v>166</v>
      </c>
    </row>
    <row r="164" spans="2:65" s="13" customFormat="1" ht="13.5">
      <c r="B164" s="233"/>
      <c r="C164" s="234"/>
      <c r="D164" s="218" t="s">
        <v>179</v>
      </c>
      <c r="E164" s="245" t="s">
        <v>50</v>
      </c>
      <c r="F164" s="246" t="s">
        <v>944</v>
      </c>
      <c r="G164" s="234"/>
      <c r="H164" s="247">
        <v>5.1580000000000004</v>
      </c>
      <c r="I164" s="239"/>
      <c r="J164" s="234"/>
      <c r="K164" s="234"/>
      <c r="L164" s="240"/>
      <c r="M164" s="241"/>
      <c r="N164" s="242"/>
      <c r="O164" s="242"/>
      <c r="P164" s="242"/>
      <c r="Q164" s="242"/>
      <c r="R164" s="242"/>
      <c r="S164" s="242"/>
      <c r="T164" s="243"/>
      <c r="AT164" s="244" t="s">
        <v>179</v>
      </c>
      <c r="AU164" s="244" t="s">
        <v>93</v>
      </c>
      <c r="AV164" s="13" t="s">
        <v>93</v>
      </c>
      <c r="AW164" s="13" t="s">
        <v>48</v>
      </c>
      <c r="AX164" s="13" t="s">
        <v>85</v>
      </c>
      <c r="AY164" s="244" t="s">
        <v>166</v>
      </c>
    </row>
    <row r="165" spans="2:65" s="13" customFormat="1" ht="13.5">
      <c r="B165" s="233"/>
      <c r="C165" s="234"/>
      <c r="D165" s="218" t="s">
        <v>179</v>
      </c>
      <c r="E165" s="245" t="s">
        <v>50</v>
      </c>
      <c r="F165" s="246" t="s">
        <v>945</v>
      </c>
      <c r="G165" s="234"/>
      <c r="H165" s="247">
        <v>39.6</v>
      </c>
      <c r="I165" s="239"/>
      <c r="J165" s="234"/>
      <c r="K165" s="234"/>
      <c r="L165" s="240"/>
      <c r="M165" s="241"/>
      <c r="N165" s="242"/>
      <c r="O165" s="242"/>
      <c r="P165" s="242"/>
      <c r="Q165" s="242"/>
      <c r="R165" s="242"/>
      <c r="S165" s="242"/>
      <c r="T165" s="243"/>
      <c r="AT165" s="244" t="s">
        <v>179</v>
      </c>
      <c r="AU165" s="244" t="s">
        <v>93</v>
      </c>
      <c r="AV165" s="13" t="s">
        <v>93</v>
      </c>
      <c r="AW165" s="13" t="s">
        <v>48</v>
      </c>
      <c r="AX165" s="13" t="s">
        <v>85</v>
      </c>
      <c r="AY165" s="244" t="s">
        <v>166</v>
      </c>
    </row>
    <row r="166" spans="2:65" s="13" customFormat="1" ht="13.5">
      <c r="B166" s="233"/>
      <c r="C166" s="234"/>
      <c r="D166" s="218" t="s">
        <v>179</v>
      </c>
      <c r="E166" s="245" t="s">
        <v>50</v>
      </c>
      <c r="F166" s="246" t="s">
        <v>946</v>
      </c>
      <c r="G166" s="234"/>
      <c r="H166" s="247">
        <v>26.4</v>
      </c>
      <c r="I166" s="239"/>
      <c r="J166" s="234"/>
      <c r="K166" s="234"/>
      <c r="L166" s="240"/>
      <c r="M166" s="241"/>
      <c r="N166" s="242"/>
      <c r="O166" s="242"/>
      <c r="P166" s="242"/>
      <c r="Q166" s="242"/>
      <c r="R166" s="242"/>
      <c r="S166" s="242"/>
      <c r="T166" s="243"/>
      <c r="AT166" s="244" t="s">
        <v>179</v>
      </c>
      <c r="AU166" s="244" t="s">
        <v>93</v>
      </c>
      <c r="AV166" s="13" t="s">
        <v>93</v>
      </c>
      <c r="AW166" s="13" t="s">
        <v>48</v>
      </c>
      <c r="AX166" s="13" t="s">
        <v>85</v>
      </c>
      <c r="AY166" s="244" t="s">
        <v>166</v>
      </c>
    </row>
    <row r="167" spans="2:65" s="13" customFormat="1" ht="13.5">
      <c r="B167" s="233"/>
      <c r="C167" s="234"/>
      <c r="D167" s="218" t="s">
        <v>179</v>
      </c>
      <c r="E167" s="245" t="s">
        <v>50</v>
      </c>
      <c r="F167" s="246" t="s">
        <v>947</v>
      </c>
      <c r="G167" s="234"/>
      <c r="H167" s="247">
        <v>5.1150000000000002</v>
      </c>
      <c r="I167" s="239"/>
      <c r="J167" s="234"/>
      <c r="K167" s="234"/>
      <c r="L167" s="240"/>
      <c r="M167" s="241"/>
      <c r="N167" s="242"/>
      <c r="O167" s="242"/>
      <c r="P167" s="242"/>
      <c r="Q167" s="242"/>
      <c r="R167" s="242"/>
      <c r="S167" s="242"/>
      <c r="T167" s="243"/>
      <c r="AT167" s="244" t="s">
        <v>179</v>
      </c>
      <c r="AU167" s="244" t="s">
        <v>93</v>
      </c>
      <c r="AV167" s="13" t="s">
        <v>93</v>
      </c>
      <c r="AW167" s="13" t="s">
        <v>48</v>
      </c>
      <c r="AX167" s="13" t="s">
        <v>85</v>
      </c>
      <c r="AY167" s="244" t="s">
        <v>166</v>
      </c>
    </row>
    <row r="168" spans="2:65" s="14" customFormat="1" ht="13.5">
      <c r="B168" s="248"/>
      <c r="C168" s="249"/>
      <c r="D168" s="218" t="s">
        <v>179</v>
      </c>
      <c r="E168" s="250" t="s">
        <v>50</v>
      </c>
      <c r="F168" s="251" t="s">
        <v>238</v>
      </c>
      <c r="G168" s="249"/>
      <c r="H168" s="252">
        <v>1641.3230000000001</v>
      </c>
      <c r="I168" s="253"/>
      <c r="J168" s="249"/>
      <c r="K168" s="249"/>
      <c r="L168" s="254"/>
      <c r="M168" s="255"/>
      <c r="N168" s="256"/>
      <c r="O168" s="256"/>
      <c r="P168" s="256"/>
      <c r="Q168" s="256"/>
      <c r="R168" s="256"/>
      <c r="S168" s="256"/>
      <c r="T168" s="257"/>
      <c r="AT168" s="258" t="s">
        <v>179</v>
      </c>
      <c r="AU168" s="258" t="s">
        <v>93</v>
      </c>
      <c r="AV168" s="14" t="s">
        <v>104</v>
      </c>
      <c r="AW168" s="14" t="s">
        <v>48</v>
      </c>
      <c r="AX168" s="14" t="s">
        <v>85</v>
      </c>
      <c r="AY168" s="258" t="s">
        <v>166</v>
      </c>
    </row>
    <row r="169" spans="2:65" s="13" customFormat="1" ht="13.5">
      <c r="B169" s="233"/>
      <c r="C169" s="234"/>
      <c r="D169" s="235" t="s">
        <v>179</v>
      </c>
      <c r="E169" s="236" t="s">
        <v>50</v>
      </c>
      <c r="F169" s="237" t="s">
        <v>949</v>
      </c>
      <c r="G169" s="234"/>
      <c r="H169" s="238">
        <v>2954.3809999999999</v>
      </c>
      <c r="I169" s="239"/>
      <c r="J169" s="234"/>
      <c r="K169" s="234"/>
      <c r="L169" s="240"/>
      <c r="M169" s="241"/>
      <c r="N169" s="242"/>
      <c r="O169" s="242"/>
      <c r="P169" s="242"/>
      <c r="Q169" s="242"/>
      <c r="R169" s="242"/>
      <c r="S169" s="242"/>
      <c r="T169" s="243"/>
      <c r="AT169" s="244" t="s">
        <v>179</v>
      </c>
      <c r="AU169" s="244" t="s">
        <v>93</v>
      </c>
      <c r="AV169" s="13" t="s">
        <v>93</v>
      </c>
      <c r="AW169" s="13" t="s">
        <v>48</v>
      </c>
      <c r="AX169" s="13" t="s">
        <v>25</v>
      </c>
      <c r="AY169" s="244" t="s">
        <v>166</v>
      </c>
    </row>
    <row r="170" spans="2:65" s="1" customFormat="1" ht="22.5" customHeight="1">
      <c r="B170" s="43"/>
      <c r="C170" s="206" t="s">
        <v>30</v>
      </c>
      <c r="D170" s="206" t="s">
        <v>169</v>
      </c>
      <c r="E170" s="207" t="s">
        <v>247</v>
      </c>
      <c r="F170" s="208" t="s">
        <v>248</v>
      </c>
      <c r="G170" s="209" t="s">
        <v>172</v>
      </c>
      <c r="H170" s="210">
        <v>31.434000000000001</v>
      </c>
      <c r="I170" s="211"/>
      <c r="J170" s="212">
        <f>ROUND(I170*H170,2)</f>
        <v>0</v>
      </c>
      <c r="K170" s="208" t="s">
        <v>173</v>
      </c>
      <c r="L170" s="63"/>
      <c r="M170" s="213" t="s">
        <v>50</v>
      </c>
      <c r="N170" s="214" t="s">
        <v>56</v>
      </c>
      <c r="O170" s="44"/>
      <c r="P170" s="215">
        <f>O170*H170</f>
        <v>0</v>
      </c>
      <c r="Q170" s="215">
        <v>0</v>
      </c>
      <c r="R170" s="215">
        <f>Q170*H170</f>
        <v>0</v>
      </c>
      <c r="S170" s="215">
        <v>0</v>
      </c>
      <c r="T170" s="216">
        <f>S170*H170</f>
        <v>0</v>
      </c>
      <c r="AR170" s="25" t="s">
        <v>110</v>
      </c>
      <c r="AT170" s="25" t="s">
        <v>169</v>
      </c>
      <c r="AU170" s="25" t="s">
        <v>93</v>
      </c>
      <c r="AY170" s="25" t="s">
        <v>166</v>
      </c>
      <c r="BE170" s="217">
        <f>IF(N170="základní",J170,0)</f>
        <v>0</v>
      </c>
      <c r="BF170" s="217">
        <f>IF(N170="snížená",J170,0)</f>
        <v>0</v>
      </c>
      <c r="BG170" s="217">
        <f>IF(N170="zákl. přenesená",J170,0)</f>
        <v>0</v>
      </c>
      <c r="BH170" s="217">
        <f>IF(N170="sníž. přenesená",J170,0)</f>
        <v>0</v>
      </c>
      <c r="BI170" s="217">
        <f>IF(N170="nulová",J170,0)</f>
        <v>0</v>
      </c>
      <c r="BJ170" s="25" t="s">
        <v>25</v>
      </c>
      <c r="BK170" s="217">
        <f>ROUND(I170*H170,2)</f>
        <v>0</v>
      </c>
      <c r="BL170" s="25" t="s">
        <v>110</v>
      </c>
      <c r="BM170" s="25" t="s">
        <v>249</v>
      </c>
    </row>
    <row r="171" spans="2:65" s="1" customFormat="1" ht="27">
      <c r="B171" s="43"/>
      <c r="C171" s="65"/>
      <c r="D171" s="218" t="s">
        <v>175</v>
      </c>
      <c r="E171" s="65"/>
      <c r="F171" s="219" t="s">
        <v>250</v>
      </c>
      <c r="G171" s="65"/>
      <c r="H171" s="65"/>
      <c r="I171" s="174"/>
      <c r="J171" s="65"/>
      <c r="K171" s="65"/>
      <c r="L171" s="63"/>
      <c r="M171" s="220"/>
      <c r="N171" s="44"/>
      <c r="O171" s="44"/>
      <c r="P171" s="44"/>
      <c r="Q171" s="44"/>
      <c r="R171" s="44"/>
      <c r="S171" s="44"/>
      <c r="T171" s="80"/>
      <c r="AT171" s="25" t="s">
        <v>175</v>
      </c>
      <c r="AU171" s="25" t="s">
        <v>93</v>
      </c>
    </row>
    <row r="172" spans="2:65" s="1" customFormat="1" ht="148.5">
      <c r="B172" s="43"/>
      <c r="C172" s="65"/>
      <c r="D172" s="218" t="s">
        <v>177</v>
      </c>
      <c r="E172" s="65"/>
      <c r="F172" s="221" t="s">
        <v>251</v>
      </c>
      <c r="G172" s="65"/>
      <c r="H172" s="65"/>
      <c r="I172" s="174"/>
      <c r="J172" s="65"/>
      <c r="K172" s="65"/>
      <c r="L172" s="63"/>
      <c r="M172" s="220"/>
      <c r="N172" s="44"/>
      <c r="O172" s="44"/>
      <c r="P172" s="44"/>
      <c r="Q172" s="44"/>
      <c r="R172" s="44"/>
      <c r="S172" s="44"/>
      <c r="T172" s="80"/>
      <c r="AT172" s="25" t="s">
        <v>177</v>
      </c>
      <c r="AU172" s="25" t="s">
        <v>93</v>
      </c>
    </row>
    <row r="173" spans="2:65" s="12" customFormat="1" ht="13.5">
      <c r="B173" s="222"/>
      <c r="C173" s="223"/>
      <c r="D173" s="218" t="s">
        <v>179</v>
      </c>
      <c r="E173" s="224" t="s">
        <v>50</v>
      </c>
      <c r="F173" s="225" t="s">
        <v>252</v>
      </c>
      <c r="G173" s="223"/>
      <c r="H173" s="226" t="s">
        <v>50</v>
      </c>
      <c r="I173" s="227"/>
      <c r="J173" s="223"/>
      <c r="K173" s="223"/>
      <c r="L173" s="228"/>
      <c r="M173" s="229"/>
      <c r="N173" s="230"/>
      <c r="O173" s="230"/>
      <c r="P173" s="230"/>
      <c r="Q173" s="230"/>
      <c r="R173" s="230"/>
      <c r="S173" s="230"/>
      <c r="T173" s="231"/>
      <c r="AT173" s="232" t="s">
        <v>179</v>
      </c>
      <c r="AU173" s="232" t="s">
        <v>93</v>
      </c>
      <c r="AV173" s="12" t="s">
        <v>25</v>
      </c>
      <c r="AW173" s="12" t="s">
        <v>48</v>
      </c>
      <c r="AX173" s="12" t="s">
        <v>85</v>
      </c>
      <c r="AY173" s="232" t="s">
        <v>166</v>
      </c>
    </row>
    <row r="174" spans="2:65" s="13" customFormat="1" ht="13.5">
      <c r="B174" s="233"/>
      <c r="C174" s="234"/>
      <c r="D174" s="218" t="s">
        <v>179</v>
      </c>
      <c r="E174" s="245" t="s">
        <v>50</v>
      </c>
      <c r="F174" s="246" t="s">
        <v>253</v>
      </c>
      <c r="G174" s="234"/>
      <c r="H174" s="247">
        <v>25.8</v>
      </c>
      <c r="I174" s="239"/>
      <c r="J174" s="234"/>
      <c r="K174" s="234"/>
      <c r="L174" s="240"/>
      <c r="M174" s="241"/>
      <c r="N174" s="242"/>
      <c r="O174" s="242"/>
      <c r="P174" s="242"/>
      <c r="Q174" s="242"/>
      <c r="R174" s="242"/>
      <c r="S174" s="242"/>
      <c r="T174" s="243"/>
      <c r="AT174" s="244" t="s">
        <v>179</v>
      </c>
      <c r="AU174" s="244" t="s">
        <v>93</v>
      </c>
      <c r="AV174" s="13" t="s">
        <v>93</v>
      </c>
      <c r="AW174" s="13" t="s">
        <v>48</v>
      </c>
      <c r="AX174" s="13" t="s">
        <v>85</v>
      </c>
      <c r="AY174" s="244" t="s">
        <v>166</v>
      </c>
    </row>
    <row r="175" spans="2:65" s="12" customFormat="1" ht="13.5">
      <c r="B175" s="222"/>
      <c r="C175" s="223"/>
      <c r="D175" s="218" t="s">
        <v>179</v>
      </c>
      <c r="E175" s="224" t="s">
        <v>50</v>
      </c>
      <c r="F175" s="225" t="s">
        <v>203</v>
      </c>
      <c r="G175" s="223"/>
      <c r="H175" s="226" t="s">
        <v>50</v>
      </c>
      <c r="I175" s="227"/>
      <c r="J175" s="223"/>
      <c r="K175" s="223"/>
      <c r="L175" s="228"/>
      <c r="M175" s="229"/>
      <c r="N175" s="230"/>
      <c r="O175" s="230"/>
      <c r="P175" s="230"/>
      <c r="Q175" s="230"/>
      <c r="R175" s="230"/>
      <c r="S175" s="230"/>
      <c r="T175" s="231"/>
      <c r="AT175" s="232" t="s">
        <v>179</v>
      </c>
      <c r="AU175" s="232" t="s">
        <v>93</v>
      </c>
      <c r="AV175" s="12" t="s">
        <v>25</v>
      </c>
      <c r="AW175" s="12" t="s">
        <v>48</v>
      </c>
      <c r="AX175" s="12" t="s">
        <v>85</v>
      </c>
      <c r="AY175" s="232" t="s">
        <v>166</v>
      </c>
    </row>
    <row r="176" spans="2:65" s="13" customFormat="1" ht="13.5">
      <c r="B176" s="233"/>
      <c r="C176" s="234"/>
      <c r="D176" s="218" t="s">
        <v>179</v>
      </c>
      <c r="E176" s="245" t="s">
        <v>50</v>
      </c>
      <c r="F176" s="246" t="s">
        <v>219</v>
      </c>
      <c r="G176" s="234"/>
      <c r="H176" s="247">
        <v>3.109</v>
      </c>
      <c r="I176" s="239"/>
      <c r="J176" s="234"/>
      <c r="K176" s="234"/>
      <c r="L176" s="240"/>
      <c r="M176" s="241"/>
      <c r="N176" s="242"/>
      <c r="O176" s="242"/>
      <c r="P176" s="242"/>
      <c r="Q176" s="242"/>
      <c r="R176" s="242"/>
      <c r="S176" s="242"/>
      <c r="T176" s="243"/>
      <c r="AT176" s="244" t="s">
        <v>179</v>
      </c>
      <c r="AU176" s="244" t="s">
        <v>93</v>
      </c>
      <c r="AV176" s="13" t="s">
        <v>93</v>
      </c>
      <c r="AW176" s="13" t="s">
        <v>48</v>
      </c>
      <c r="AX176" s="13" t="s">
        <v>85</v>
      </c>
      <c r="AY176" s="244" t="s">
        <v>166</v>
      </c>
    </row>
    <row r="177" spans="2:65" s="13" customFormat="1" ht="13.5">
      <c r="B177" s="233"/>
      <c r="C177" s="234"/>
      <c r="D177" s="218" t="s">
        <v>179</v>
      </c>
      <c r="E177" s="245" t="s">
        <v>50</v>
      </c>
      <c r="F177" s="246" t="s">
        <v>220</v>
      </c>
      <c r="G177" s="234"/>
      <c r="H177" s="247">
        <v>-0.94</v>
      </c>
      <c r="I177" s="239"/>
      <c r="J177" s="234"/>
      <c r="K177" s="234"/>
      <c r="L177" s="240"/>
      <c r="M177" s="241"/>
      <c r="N177" s="242"/>
      <c r="O177" s="242"/>
      <c r="P177" s="242"/>
      <c r="Q177" s="242"/>
      <c r="R177" s="242"/>
      <c r="S177" s="242"/>
      <c r="T177" s="243"/>
      <c r="AT177" s="244" t="s">
        <v>179</v>
      </c>
      <c r="AU177" s="244" t="s">
        <v>93</v>
      </c>
      <c r="AV177" s="13" t="s">
        <v>93</v>
      </c>
      <c r="AW177" s="13" t="s">
        <v>48</v>
      </c>
      <c r="AX177" s="13" t="s">
        <v>85</v>
      </c>
      <c r="AY177" s="244" t="s">
        <v>166</v>
      </c>
    </row>
    <row r="178" spans="2:65" s="13" customFormat="1" ht="13.5">
      <c r="B178" s="233"/>
      <c r="C178" s="234"/>
      <c r="D178" s="218" t="s">
        <v>179</v>
      </c>
      <c r="E178" s="245" t="s">
        <v>50</v>
      </c>
      <c r="F178" s="246" t="s">
        <v>950</v>
      </c>
      <c r="G178" s="234"/>
      <c r="H178" s="247">
        <v>15.84</v>
      </c>
      <c r="I178" s="239"/>
      <c r="J178" s="234"/>
      <c r="K178" s="234"/>
      <c r="L178" s="240"/>
      <c r="M178" s="241"/>
      <c r="N178" s="242"/>
      <c r="O178" s="242"/>
      <c r="P178" s="242"/>
      <c r="Q178" s="242"/>
      <c r="R178" s="242"/>
      <c r="S178" s="242"/>
      <c r="T178" s="243"/>
      <c r="AT178" s="244" t="s">
        <v>179</v>
      </c>
      <c r="AU178" s="244" t="s">
        <v>93</v>
      </c>
      <c r="AV178" s="13" t="s">
        <v>93</v>
      </c>
      <c r="AW178" s="13" t="s">
        <v>48</v>
      </c>
      <c r="AX178" s="13" t="s">
        <v>85</v>
      </c>
      <c r="AY178" s="244" t="s">
        <v>166</v>
      </c>
    </row>
    <row r="179" spans="2:65" s="13" customFormat="1" ht="13.5">
      <c r="B179" s="233"/>
      <c r="C179" s="234"/>
      <c r="D179" s="218" t="s">
        <v>179</v>
      </c>
      <c r="E179" s="245" t="s">
        <v>50</v>
      </c>
      <c r="F179" s="246" t="s">
        <v>951</v>
      </c>
      <c r="G179" s="234"/>
      <c r="H179" s="247">
        <v>-7.4249999999999998</v>
      </c>
      <c r="I179" s="239"/>
      <c r="J179" s="234"/>
      <c r="K179" s="234"/>
      <c r="L179" s="240"/>
      <c r="M179" s="241"/>
      <c r="N179" s="242"/>
      <c r="O179" s="242"/>
      <c r="P179" s="242"/>
      <c r="Q179" s="242"/>
      <c r="R179" s="242"/>
      <c r="S179" s="242"/>
      <c r="T179" s="243"/>
      <c r="AT179" s="244" t="s">
        <v>179</v>
      </c>
      <c r="AU179" s="244" t="s">
        <v>93</v>
      </c>
      <c r="AV179" s="13" t="s">
        <v>93</v>
      </c>
      <c r="AW179" s="13" t="s">
        <v>48</v>
      </c>
      <c r="AX179" s="13" t="s">
        <v>85</v>
      </c>
      <c r="AY179" s="244" t="s">
        <v>166</v>
      </c>
    </row>
    <row r="180" spans="2:65" s="13" customFormat="1" ht="13.5">
      <c r="B180" s="233"/>
      <c r="C180" s="234"/>
      <c r="D180" s="235" t="s">
        <v>179</v>
      </c>
      <c r="E180" s="236" t="s">
        <v>50</v>
      </c>
      <c r="F180" s="237" t="s">
        <v>952</v>
      </c>
      <c r="G180" s="234"/>
      <c r="H180" s="238">
        <v>-4.95</v>
      </c>
      <c r="I180" s="239"/>
      <c r="J180" s="234"/>
      <c r="K180" s="234"/>
      <c r="L180" s="240"/>
      <c r="M180" s="241"/>
      <c r="N180" s="242"/>
      <c r="O180" s="242"/>
      <c r="P180" s="242"/>
      <c r="Q180" s="242"/>
      <c r="R180" s="242"/>
      <c r="S180" s="242"/>
      <c r="T180" s="243"/>
      <c r="AT180" s="244" t="s">
        <v>179</v>
      </c>
      <c r="AU180" s="244" t="s">
        <v>93</v>
      </c>
      <c r="AV180" s="13" t="s">
        <v>93</v>
      </c>
      <c r="AW180" s="13" t="s">
        <v>48</v>
      </c>
      <c r="AX180" s="13" t="s">
        <v>85</v>
      </c>
      <c r="AY180" s="244" t="s">
        <v>166</v>
      </c>
    </row>
    <row r="181" spans="2:65" s="1" customFormat="1" ht="22.5" customHeight="1">
      <c r="B181" s="43"/>
      <c r="C181" s="206" t="s">
        <v>254</v>
      </c>
      <c r="D181" s="206" t="s">
        <v>169</v>
      </c>
      <c r="E181" s="207" t="s">
        <v>212</v>
      </c>
      <c r="F181" s="208" t="s">
        <v>213</v>
      </c>
      <c r="G181" s="209" t="s">
        <v>172</v>
      </c>
      <c r="H181" s="210">
        <v>50.295999999999999</v>
      </c>
      <c r="I181" s="211"/>
      <c r="J181" s="212">
        <f>ROUND(I181*H181,2)</f>
        <v>0</v>
      </c>
      <c r="K181" s="208" t="s">
        <v>173</v>
      </c>
      <c r="L181" s="63"/>
      <c r="M181" s="213" t="s">
        <v>50</v>
      </c>
      <c r="N181" s="214" t="s">
        <v>56</v>
      </c>
      <c r="O181" s="44"/>
      <c r="P181" s="215">
        <f>O181*H181</f>
        <v>0</v>
      </c>
      <c r="Q181" s="215">
        <v>0</v>
      </c>
      <c r="R181" s="215">
        <f>Q181*H181</f>
        <v>0</v>
      </c>
      <c r="S181" s="215">
        <v>0</v>
      </c>
      <c r="T181" s="216">
        <f>S181*H181</f>
        <v>0</v>
      </c>
      <c r="AR181" s="25" t="s">
        <v>110</v>
      </c>
      <c r="AT181" s="25" t="s">
        <v>169</v>
      </c>
      <c r="AU181" s="25" t="s">
        <v>93</v>
      </c>
      <c r="AY181" s="25" t="s">
        <v>166</v>
      </c>
      <c r="BE181" s="217">
        <f>IF(N181="základní",J181,0)</f>
        <v>0</v>
      </c>
      <c r="BF181" s="217">
        <f>IF(N181="snížená",J181,0)</f>
        <v>0</v>
      </c>
      <c r="BG181" s="217">
        <f>IF(N181="zákl. přenesená",J181,0)</f>
        <v>0</v>
      </c>
      <c r="BH181" s="217">
        <f>IF(N181="sníž. přenesená",J181,0)</f>
        <v>0</v>
      </c>
      <c r="BI181" s="217">
        <f>IF(N181="nulová",J181,0)</f>
        <v>0</v>
      </c>
      <c r="BJ181" s="25" t="s">
        <v>25</v>
      </c>
      <c r="BK181" s="217">
        <f>ROUND(I181*H181,2)</f>
        <v>0</v>
      </c>
      <c r="BL181" s="25" t="s">
        <v>110</v>
      </c>
      <c r="BM181" s="25" t="s">
        <v>255</v>
      </c>
    </row>
    <row r="182" spans="2:65" s="1" customFormat="1" ht="40.5">
      <c r="B182" s="43"/>
      <c r="C182" s="65"/>
      <c r="D182" s="218" t="s">
        <v>175</v>
      </c>
      <c r="E182" s="65"/>
      <c r="F182" s="219" t="s">
        <v>215</v>
      </c>
      <c r="G182" s="65"/>
      <c r="H182" s="65"/>
      <c r="I182" s="174"/>
      <c r="J182" s="65"/>
      <c r="K182" s="65"/>
      <c r="L182" s="63"/>
      <c r="M182" s="220"/>
      <c r="N182" s="44"/>
      <c r="O182" s="44"/>
      <c r="P182" s="44"/>
      <c r="Q182" s="44"/>
      <c r="R182" s="44"/>
      <c r="S182" s="44"/>
      <c r="T182" s="80"/>
      <c r="AT182" s="25" t="s">
        <v>175</v>
      </c>
      <c r="AU182" s="25" t="s">
        <v>93</v>
      </c>
    </row>
    <row r="183" spans="2:65" s="1" customFormat="1" ht="189">
      <c r="B183" s="43"/>
      <c r="C183" s="65"/>
      <c r="D183" s="218" t="s">
        <v>177</v>
      </c>
      <c r="E183" s="65"/>
      <c r="F183" s="221" t="s">
        <v>216</v>
      </c>
      <c r="G183" s="65"/>
      <c r="H183" s="65"/>
      <c r="I183" s="174"/>
      <c r="J183" s="65"/>
      <c r="K183" s="65"/>
      <c r="L183" s="63"/>
      <c r="M183" s="220"/>
      <c r="N183" s="44"/>
      <c r="O183" s="44"/>
      <c r="P183" s="44"/>
      <c r="Q183" s="44"/>
      <c r="R183" s="44"/>
      <c r="S183" s="44"/>
      <c r="T183" s="80"/>
      <c r="AT183" s="25" t="s">
        <v>177</v>
      </c>
      <c r="AU183" s="25" t="s">
        <v>93</v>
      </c>
    </row>
    <row r="184" spans="2:65" s="12" customFormat="1" ht="13.5">
      <c r="B184" s="222"/>
      <c r="C184" s="223"/>
      <c r="D184" s="218" t="s">
        <v>179</v>
      </c>
      <c r="E184" s="224" t="s">
        <v>50</v>
      </c>
      <c r="F184" s="225" t="s">
        <v>936</v>
      </c>
      <c r="G184" s="223"/>
      <c r="H184" s="226" t="s">
        <v>50</v>
      </c>
      <c r="I184" s="227"/>
      <c r="J184" s="223"/>
      <c r="K184" s="223"/>
      <c r="L184" s="228"/>
      <c r="M184" s="229"/>
      <c r="N184" s="230"/>
      <c r="O184" s="230"/>
      <c r="P184" s="230"/>
      <c r="Q184" s="230"/>
      <c r="R184" s="230"/>
      <c r="S184" s="230"/>
      <c r="T184" s="231"/>
      <c r="AT184" s="232" t="s">
        <v>179</v>
      </c>
      <c r="AU184" s="232" t="s">
        <v>93</v>
      </c>
      <c r="AV184" s="12" t="s">
        <v>25</v>
      </c>
      <c r="AW184" s="12" t="s">
        <v>48</v>
      </c>
      <c r="AX184" s="12" t="s">
        <v>85</v>
      </c>
      <c r="AY184" s="232" t="s">
        <v>166</v>
      </c>
    </row>
    <row r="185" spans="2:65" s="13" customFormat="1" ht="13.5">
      <c r="B185" s="233"/>
      <c r="C185" s="234"/>
      <c r="D185" s="218" t="s">
        <v>179</v>
      </c>
      <c r="E185" s="245" t="s">
        <v>50</v>
      </c>
      <c r="F185" s="246" t="s">
        <v>939</v>
      </c>
      <c r="G185" s="234"/>
      <c r="H185" s="247">
        <v>12.811</v>
      </c>
      <c r="I185" s="239"/>
      <c r="J185" s="234"/>
      <c r="K185" s="234"/>
      <c r="L185" s="240"/>
      <c r="M185" s="241"/>
      <c r="N185" s="242"/>
      <c r="O185" s="242"/>
      <c r="P185" s="242"/>
      <c r="Q185" s="242"/>
      <c r="R185" s="242"/>
      <c r="S185" s="242"/>
      <c r="T185" s="243"/>
      <c r="AT185" s="244" t="s">
        <v>179</v>
      </c>
      <c r="AU185" s="244" t="s">
        <v>93</v>
      </c>
      <c r="AV185" s="13" t="s">
        <v>93</v>
      </c>
      <c r="AW185" s="13" t="s">
        <v>48</v>
      </c>
      <c r="AX185" s="13" t="s">
        <v>85</v>
      </c>
      <c r="AY185" s="244" t="s">
        <v>166</v>
      </c>
    </row>
    <row r="186" spans="2:65" s="13" customFormat="1" ht="13.5">
      <c r="B186" s="233"/>
      <c r="C186" s="234"/>
      <c r="D186" s="218" t="s">
        <v>179</v>
      </c>
      <c r="E186" s="245" t="s">
        <v>50</v>
      </c>
      <c r="F186" s="246" t="s">
        <v>940</v>
      </c>
      <c r="G186" s="234"/>
      <c r="H186" s="247">
        <v>-3.875</v>
      </c>
      <c r="I186" s="239"/>
      <c r="J186" s="234"/>
      <c r="K186" s="234"/>
      <c r="L186" s="240"/>
      <c r="M186" s="241"/>
      <c r="N186" s="242"/>
      <c r="O186" s="242"/>
      <c r="P186" s="242"/>
      <c r="Q186" s="242"/>
      <c r="R186" s="242"/>
      <c r="S186" s="242"/>
      <c r="T186" s="243"/>
      <c r="AT186" s="244" t="s">
        <v>179</v>
      </c>
      <c r="AU186" s="244" t="s">
        <v>93</v>
      </c>
      <c r="AV186" s="13" t="s">
        <v>93</v>
      </c>
      <c r="AW186" s="13" t="s">
        <v>48</v>
      </c>
      <c r="AX186" s="13" t="s">
        <v>85</v>
      </c>
      <c r="AY186" s="244" t="s">
        <v>166</v>
      </c>
    </row>
    <row r="187" spans="2:65" s="13" customFormat="1" ht="13.5">
      <c r="B187" s="233"/>
      <c r="C187" s="234"/>
      <c r="D187" s="218" t="s">
        <v>179</v>
      </c>
      <c r="E187" s="245" t="s">
        <v>50</v>
      </c>
      <c r="F187" s="246" t="s">
        <v>941</v>
      </c>
      <c r="G187" s="234"/>
      <c r="H187" s="247">
        <v>107.36</v>
      </c>
      <c r="I187" s="239"/>
      <c r="J187" s="234"/>
      <c r="K187" s="234"/>
      <c r="L187" s="240"/>
      <c r="M187" s="241"/>
      <c r="N187" s="242"/>
      <c r="O187" s="242"/>
      <c r="P187" s="242"/>
      <c r="Q187" s="242"/>
      <c r="R187" s="242"/>
      <c r="S187" s="242"/>
      <c r="T187" s="243"/>
      <c r="AT187" s="244" t="s">
        <v>179</v>
      </c>
      <c r="AU187" s="244" t="s">
        <v>93</v>
      </c>
      <c r="AV187" s="13" t="s">
        <v>93</v>
      </c>
      <c r="AW187" s="13" t="s">
        <v>48</v>
      </c>
      <c r="AX187" s="13" t="s">
        <v>85</v>
      </c>
      <c r="AY187" s="244" t="s">
        <v>166</v>
      </c>
    </row>
    <row r="188" spans="2:65" s="13" customFormat="1" ht="13.5">
      <c r="B188" s="233"/>
      <c r="C188" s="234"/>
      <c r="D188" s="218" t="s">
        <v>179</v>
      </c>
      <c r="E188" s="245" t="s">
        <v>50</v>
      </c>
      <c r="F188" s="246" t="s">
        <v>942</v>
      </c>
      <c r="G188" s="234"/>
      <c r="H188" s="247">
        <v>-39.6</v>
      </c>
      <c r="I188" s="239"/>
      <c r="J188" s="234"/>
      <c r="K188" s="234"/>
      <c r="L188" s="240"/>
      <c r="M188" s="241"/>
      <c r="N188" s="242"/>
      <c r="O188" s="242"/>
      <c r="P188" s="242"/>
      <c r="Q188" s="242"/>
      <c r="R188" s="242"/>
      <c r="S188" s="242"/>
      <c r="T188" s="243"/>
      <c r="AT188" s="244" t="s">
        <v>179</v>
      </c>
      <c r="AU188" s="244" t="s">
        <v>93</v>
      </c>
      <c r="AV188" s="13" t="s">
        <v>93</v>
      </c>
      <c r="AW188" s="13" t="s">
        <v>48</v>
      </c>
      <c r="AX188" s="13" t="s">
        <v>85</v>
      </c>
      <c r="AY188" s="244" t="s">
        <v>166</v>
      </c>
    </row>
    <row r="189" spans="2:65" s="13" customFormat="1" ht="13.5">
      <c r="B189" s="233"/>
      <c r="C189" s="234"/>
      <c r="D189" s="235" t="s">
        <v>179</v>
      </c>
      <c r="E189" s="236" t="s">
        <v>50</v>
      </c>
      <c r="F189" s="237" t="s">
        <v>943</v>
      </c>
      <c r="G189" s="234"/>
      <c r="H189" s="238">
        <v>-26.4</v>
      </c>
      <c r="I189" s="239"/>
      <c r="J189" s="234"/>
      <c r="K189" s="234"/>
      <c r="L189" s="240"/>
      <c r="M189" s="241"/>
      <c r="N189" s="242"/>
      <c r="O189" s="242"/>
      <c r="P189" s="242"/>
      <c r="Q189" s="242"/>
      <c r="R189" s="242"/>
      <c r="S189" s="242"/>
      <c r="T189" s="243"/>
      <c r="AT189" s="244" t="s">
        <v>179</v>
      </c>
      <c r="AU189" s="244" t="s">
        <v>93</v>
      </c>
      <c r="AV189" s="13" t="s">
        <v>93</v>
      </c>
      <c r="AW189" s="13" t="s">
        <v>48</v>
      </c>
      <c r="AX189" s="13" t="s">
        <v>85</v>
      </c>
      <c r="AY189" s="244" t="s">
        <v>166</v>
      </c>
    </row>
    <row r="190" spans="2:65" s="1" customFormat="1" ht="22.5" customHeight="1">
      <c r="B190" s="43"/>
      <c r="C190" s="206" t="s">
        <v>256</v>
      </c>
      <c r="D190" s="206" t="s">
        <v>169</v>
      </c>
      <c r="E190" s="207" t="s">
        <v>260</v>
      </c>
      <c r="F190" s="208" t="s">
        <v>261</v>
      </c>
      <c r="G190" s="209" t="s">
        <v>172</v>
      </c>
      <c r="H190" s="210">
        <v>84.048000000000002</v>
      </c>
      <c r="I190" s="211"/>
      <c r="J190" s="212">
        <f>ROUND(I190*H190,2)</f>
        <v>0</v>
      </c>
      <c r="K190" s="208" t="s">
        <v>173</v>
      </c>
      <c r="L190" s="63"/>
      <c r="M190" s="213" t="s">
        <v>50</v>
      </c>
      <c r="N190" s="214" t="s">
        <v>56</v>
      </c>
      <c r="O190" s="44"/>
      <c r="P190" s="215">
        <f>O190*H190</f>
        <v>0</v>
      </c>
      <c r="Q190" s="215">
        <v>0</v>
      </c>
      <c r="R190" s="215">
        <f>Q190*H190</f>
        <v>0</v>
      </c>
      <c r="S190" s="215">
        <v>0</v>
      </c>
      <c r="T190" s="216">
        <f>S190*H190</f>
        <v>0</v>
      </c>
      <c r="AR190" s="25" t="s">
        <v>110</v>
      </c>
      <c r="AT190" s="25" t="s">
        <v>169</v>
      </c>
      <c r="AU190" s="25" t="s">
        <v>93</v>
      </c>
      <c r="AY190" s="25" t="s">
        <v>166</v>
      </c>
      <c r="BE190" s="217">
        <f>IF(N190="základní",J190,0)</f>
        <v>0</v>
      </c>
      <c r="BF190" s="217">
        <f>IF(N190="snížená",J190,0)</f>
        <v>0</v>
      </c>
      <c r="BG190" s="217">
        <f>IF(N190="zákl. přenesená",J190,0)</f>
        <v>0</v>
      </c>
      <c r="BH190" s="217">
        <f>IF(N190="sníž. přenesená",J190,0)</f>
        <v>0</v>
      </c>
      <c r="BI190" s="217">
        <f>IF(N190="nulová",J190,0)</f>
        <v>0</v>
      </c>
      <c r="BJ190" s="25" t="s">
        <v>25</v>
      </c>
      <c r="BK190" s="217">
        <f>ROUND(I190*H190,2)</f>
        <v>0</v>
      </c>
      <c r="BL190" s="25" t="s">
        <v>110</v>
      </c>
      <c r="BM190" s="25" t="s">
        <v>262</v>
      </c>
    </row>
    <row r="191" spans="2:65" s="1" customFormat="1" ht="40.5">
      <c r="B191" s="43"/>
      <c r="C191" s="65"/>
      <c r="D191" s="218" t="s">
        <v>175</v>
      </c>
      <c r="E191" s="65"/>
      <c r="F191" s="219" t="s">
        <v>263</v>
      </c>
      <c r="G191" s="65"/>
      <c r="H191" s="65"/>
      <c r="I191" s="174"/>
      <c r="J191" s="65"/>
      <c r="K191" s="65"/>
      <c r="L191" s="63"/>
      <c r="M191" s="220"/>
      <c r="N191" s="44"/>
      <c r="O191" s="44"/>
      <c r="P191" s="44"/>
      <c r="Q191" s="44"/>
      <c r="R191" s="44"/>
      <c r="S191" s="44"/>
      <c r="T191" s="80"/>
      <c r="AT191" s="25" t="s">
        <v>175</v>
      </c>
      <c r="AU191" s="25" t="s">
        <v>93</v>
      </c>
    </row>
    <row r="192" spans="2:65" s="1" customFormat="1" ht="94.5">
      <c r="B192" s="43"/>
      <c r="C192" s="65"/>
      <c r="D192" s="218" t="s">
        <v>177</v>
      </c>
      <c r="E192" s="65"/>
      <c r="F192" s="221" t="s">
        <v>264</v>
      </c>
      <c r="G192" s="65"/>
      <c r="H192" s="65"/>
      <c r="I192" s="174"/>
      <c r="J192" s="65"/>
      <c r="K192" s="65"/>
      <c r="L192" s="63"/>
      <c r="M192" s="220"/>
      <c r="N192" s="44"/>
      <c r="O192" s="44"/>
      <c r="P192" s="44"/>
      <c r="Q192" s="44"/>
      <c r="R192" s="44"/>
      <c r="S192" s="44"/>
      <c r="T192" s="80"/>
      <c r="AT192" s="25" t="s">
        <v>177</v>
      </c>
      <c r="AU192" s="25" t="s">
        <v>93</v>
      </c>
    </row>
    <row r="193" spans="2:65" s="12" customFormat="1" ht="13.5">
      <c r="B193" s="222"/>
      <c r="C193" s="223"/>
      <c r="D193" s="218" t="s">
        <v>179</v>
      </c>
      <c r="E193" s="224" t="s">
        <v>50</v>
      </c>
      <c r="F193" s="225" t="s">
        <v>936</v>
      </c>
      <c r="G193" s="223"/>
      <c r="H193" s="226" t="s">
        <v>50</v>
      </c>
      <c r="I193" s="227"/>
      <c r="J193" s="223"/>
      <c r="K193" s="223"/>
      <c r="L193" s="228"/>
      <c r="M193" s="229"/>
      <c r="N193" s="230"/>
      <c r="O193" s="230"/>
      <c r="P193" s="230"/>
      <c r="Q193" s="230"/>
      <c r="R193" s="230"/>
      <c r="S193" s="230"/>
      <c r="T193" s="231"/>
      <c r="AT193" s="232" t="s">
        <v>179</v>
      </c>
      <c r="AU193" s="232" t="s">
        <v>93</v>
      </c>
      <c r="AV193" s="12" t="s">
        <v>25</v>
      </c>
      <c r="AW193" s="12" t="s">
        <v>48</v>
      </c>
      <c r="AX193" s="12" t="s">
        <v>85</v>
      </c>
      <c r="AY193" s="232" t="s">
        <v>166</v>
      </c>
    </row>
    <row r="194" spans="2:65" s="13" customFormat="1" ht="13.5">
      <c r="B194" s="233"/>
      <c r="C194" s="234"/>
      <c r="D194" s="235" t="s">
        <v>179</v>
      </c>
      <c r="E194" s="236" t="s">
        <v>50</v>
      </c>
      <c r="F194" s="237" t="s">
        <v>953</v>
      </c>
      <c r="G194" s="234"/>
      <c r="H194" s="238">
        <v>84.048000000000002</v>
      </c>
      <c r="I194" s="239"/>
      <c r="J194" s="234"/>
      <c r="K194" s="234"/>
      <c r="L194" s="240"/>
      <c r="M194" s="241"/>
      <c r="N194" s="242"/>
      <c r="O194" s="242"/>
      <c r="P194" s="242"/>
      <c r="Q194" s="242"/>
      <c r="R194" s="242"/>
      <c r="S194" s="242"/>
      <c r="T194" s="243"/>
      <c r="AT194" s="244" t="s">
        <v>179</v>
      </c>
      <c r="AU194" s="244" t="s">
        <v>93</v>
      </c>
      <c r="AV194" s="13" t="s">
        <v>93</v>
      </c>
      <c r="AW194" s="13" t="s">
        <v>48</v>
      </c>
      <c r="AX194" s="13" t="s">
        <v>85</v>
      </c>
      <c r="AY194" s="244" t="s">
        <v>166</v>
      </c>
    </row>
    <row r="195" spans="2:65" s="1" customFormat="1" ht="22.5" customHeight="1">
      <c r="B195" s="43"/>
      <c r="C195" s="259" t="s">
        <v>259</v>
      </c>
      <c r="D195" s="259" t="s">
        <v>269</v>
      </c>
      <c r="E195" s="260" t="s">
        <v>270</v>
      </c>
      <c r="F195" s="261" t="s">
        <v>271</v>
      </c>
      <c r="G195" s="262" t="s">
        <v>243</v>
      </c>
      <c r="H195" s="263">
        <v>75.569999999999993</v>
      </c>
      <c r="I195" s="264"/>
      <c r="J195" s="265">
        <f>ROUND(I195*H195,2)</f>
        <v>0</v>
      </c>
      <c r="K195" s="261" t="s">
        <v>173</v>
      </c>
      <c r="L195" s="266"/>
      <c r="M195" s="267" t="s">
        <v>50</v>
      </c>
      <c r="N195" s="268" t="s">
        <v>56</v>
      </c>
      <c r="O195" s="44"/>
      <c r="P195" s="215">
        <f>O195*H195</f>
        <v>0</v>
      </c>
      <c r="Q195" s="215">
        <v>1</v>
      </c>
      <c r="R195" s="215">
        <f>Q195*H195</f>
        <v>75.569999999999993</v>
      </c>
      <c r="S195" s="215">
        <v>0</v>
      </c>
      <c r="T195" s="216">
        <f>S195*H195</f>
        <v>0</v>
      </c>
      <c r="AR195" s="25" t="s">
        <v>232</v>
      </c>
      <c r="AT195" s="25" t="s">
        <v>269</v>
      </c>
      <c r="AU195" s="25" t="s">
        <v>93</v>
      </c>
      <c r="AY195" s="25" t="s">
        <v>166</v>
      </c>
      <c r="BE195" s="217">
        <f>IF(N195="základní",J195,0)</f>
        <v>0</v>
      </c>
      <c r="BF195" s="217">
        <f>IF(N195="snížená",J195,0)</f>
        <v>0</v>
      </c>
      <c r="BG195" s="217">
        <f>IF(N195="zákl. přenesená",J195,0)</f>
        <v>0</v>
      </c>
      <c r="BH195" s="217">
        <f>IF(N195="sníž. přenesená",J195,0)</f>
        <v>0</v>
      </c>
      <c r="BI195" s="217">
        <f>IF(N195="nulová",J195,0)</f>
        <v>0</v>
      </c>
      <c r="BJ195" s="25" t="s">
        <v>25</v>
      </c>
      <c r="BK195" s="217">
        <f>ROUND(I195*H195,2)</f>
        <v>0</v>
      </c>
      <c r="BL195" s="25" t="s">
        <v>110</v>
      </c>
      <c r="BM195" s="25" t="s">
        <v>272</v>
      </c>
    </row>
    <row r="196" spans="2:65" s="1" customFormat="1" ht="13.5">
      <c r="B196" s="43"/>
      <c r="C196" s="65"/>
      <c r="D196" s="218" t="s">
        <v>175</v>
      </c>
      <c r="E196" s="65"/>
      <c r="F196" s="219" t="s">
        <v>273</v>
      </c>
      <c r="G196" s="65"/>
      <c r="H196" s="65"/>
      <c r="I196" s="174"/>
      <c r="J196" s="65"/>
      <c r="K196" s="65"/>
      <c r="L196" s="63"/>
      <c r="M196" s="220"/>
      <c r="N196" s="44"/>
      <c r="O196" s="44"/>
      <c r="P196" s="44"/>
      <c r="Q196" s="44"/>
      <c r="R196" s="44"/>
      <c r="S196" s="44"/>
      <c r="T196" s="80"/>
      <c r="AT196" s="25" t="s">
        <v>175</v>
      </c>
      <c r="AU196" s="25" t="s">
        <v>93</v>
      </c>
    </row>
    <row r="197" spans="2:65" s="12" customFormat="1" ht="13.5">
      <c r="B197" s="222"/>
      <c r="C197" s="223"/>
      <c r="D197" s="218" t="s">
        <v>179</v>
      </c>
      <c r="E197" s="224" t="s">
        <v>50</v>
      </c>
      <c r="F197" s="225" t="s">
        <v>936</v>
      </c>
      <c r="G197" s="223"/>
      <c r="H197" s="226" t="s">
        <v>50</v>
      </c>
      <c r="I197" s="227"/>
      <c r="J197" s="223"/>
      <c r="K197" s="223"/>
      <c r="L197" s="228"/>
      <c r="M197" s="229"/>
      <c r="N197" s="230"/>
      <c r="O197" s="230"/>
      <c r="P197" s="230"/>
      <c r="Q197" s="230"/>
      <c r="R197" s="230"/>
      <c r="S197" s="230"/>
      <c r="T197" s="231"/>
      <c r="AT197" s="232" t="s">
        <v>179</v>
      </c>
      <c r="AU197" s="232" t="s">
        <v>93</v>
      </c>
      <c r="AV197" s="12" t="s">
        <v>25</v>
      </c>
      <c r="AW197" s="12" t="s">
        <v>48</v>
      </c>
      <c r="AX197" s="12" t="s">
        <v>85</v>
      </c>
      <c r="AY197" s="232" t="s">
        <v>166</v>
      </c>
    </row>
    <row r="198" spans="2:65" s="13" customFormat="1" ht="13.5">
      <c r="B198" s="233"/>
      <c r="C198" s="234"/>
      <c r="D198" s="235" t="s">
        <v>179</v>
      </c>
      <c r="E198" s="236" t="s">
        <v>50</v>
      </c>
      <c r="F198" s="237" t="s">
        <v>954</v>
      </c>
      <c r="G198" s="234"/>
      <c r="H198" s="238">
        <v>75.569999999999993</v>
      </c>
      <c r="I198" s="239"/>
      <c r="J198" s="234"/>
      <c r="K198" s="234"/>
      <c r="L198" s="240"/>
      <c r="M198" s="241"/>
      <c r="N198" s="242"/>
      <c r="O198" s="242"/>
      <c r="P198" s="242"/>
      <c r="Q198" s="242"/>
      <c r="R198" s="242"/>
      <c r="S198" s="242"/>
      <c r="T198" s="243"/>
      <c r="AT198" s="244" t="s">
        <v>179</v>
      </c>
      <c r="AU198" s="244" t="s">
        <v>93</v>
      </c>
      <c r="AV198" s="13" t="s">
        <v>93</v>
      </c>
      <c r="AW198" s="13" t="s">
        <v>48</v>
      </c>
      <c r="AX198" s="13" t="s">
        <v>85</v>
      </c>
      <c r="AY198" s="244" t="s">
        <v>166</v>
      </c>
    </row>
    <row r="199" spans="2:65" s="1" customFormat="1" ht="22.5" customHeight="1">
      <c r="B199" s="43"/>
      <c r="C199" s="206" t="s">
        <v>268</v>
      </c>
      <c r="D199" s="206" t="s">
        <v>169</v>
      </c>
      <c r="E199" s="207" t="s">
        <v>276</v>
      </c>
      <c r="F199" s="208" t="s">
        <v>277</v>
      </c>
      <c r="G199" s="209" t="s">
        <v>172</v>
      </c>
      <c r="H199" s="210">
        <v>27.416</v>
      </c>
      <c r="I199" s="211"/>
      <c r="J199" s="212">
        <f>ROUND(I199*H199,2)</f>
        <v>0</v>
      </c>
      <c r="K199" s="208" t="s">
        <v>173</v>
      </c>
      <c r="L199" s="63"/>
      <c r="M199" s="213" t="s">
        <v>50</v>
      </c>
      <c r="N199" s="214" t="s">
        <v>56</v>
      </c>
      <c r="O199" s="44"/>
      <c r="P199" s="215">
        <f>O199*H199</f>
        <v>0</v>
      </c>
      <c r="Q199" s="215">
        <v>0</v>
      </c>
      <c r="R199" s="215">
        <f>Q199*H199</f>
        <v>0</v>
      </c>
      <c r="S199" s="215">
        <v>0</v>
      </c>
      <c r="T199" s="216">
        <f>S199*H199</f>
        <v>0</v>
      </c>
      <c r="AR199" s="25" t="s">
        <v>110</v>
      </c>
      <c r="AT199" s="25" t="s">
        <v>169</v>
      </c>
      <c r="AU199" s="25" t="s">
        <v>93</v>
      </c>
      <c r="AY199" s="25" t="s">
        <v>166</v>
      </c>
      <c r="BE199" s="217">
        <f>IF(N199="základní",J199,0)</f>
        <v>0</v>
      </c>
      <c r="BF199" s="217">
        <f>IF(N199="snížená",J199,0)</f>
        <v>0</v>
      </c>
      <c r="BG199" s="217">
        <f>IF(N199="zákl. přenesená",J199,0)</f>
        <v>0</v>
      </c>
      <c r="BH199" s="217">
        <f>IF(N199="sníž. přenesená",J199,0)</f>
        <v>0</v>
      </c>
      <c r="BI199" s="217">
        <f>IF(N199="nulová",J199,0)</f>
        <v>0</v>
      </c>
      <c r="BJ199" s="25" t="s">
        <v>25</v>
      </c>
      <c r="BK199" s="217">
        <f>ROUND(I199*H199,2)</f>
        <v>0</v>
      </c>
      <c r="BL199" s="25" t="s">
        <v>110</v>
      </c>
      <c r="BM199" s="25" t="s">
        <v>278</v>
      </c>
    </row>
    <row r="200" spans="2:65" s="1" customFormat="1" ht="27">
      <c r="B200" s="43"/>
      <c r="C200" s="65"/>
      <c r="D200" s="218" t="s">
        <v>175</v>
      </c>
      <c r="E200" s="65"/>
      <c r="F200" s="219" t="s">
        <v>279</v>
      </c>
      <c r="G200" s="65"/>
      <c r="H200" s="65"/>
      <c r="I200" s="174"/>
      <c r="J200" s="65"/>
      <c r="K200" s="65"/>
      <c r="L200" s="63"/>
      <c r="M200" s="220"/>
      <c r="N200" s="44"/>
      <c r="O200" s="44"/>
      <c r="P200" s="44"/>
      <c r="Q200" s="44"/>
      <c r="R200" s="44"/>
      <c r="S200" s="44"/>
      <c r="T200" s="80"/>
      <c r="AT200" s="25" t="s">
        <v>175</v>
      </c>
      <c r="AU200" s="25" t="s">
        <v>93</v>
      </c>
    </row>
    <row r="201" spans="2:65" s="1" customFormat="1" ht="409.5">
      <c r="B201" s="43"/>
      <c r="C201" s="65"/>
      <c r="D201" s="218" t="s">
        <v>177</v>
      </c>
      <c r="E201" s="65"/>
      <c r="F201" s="221" t="s">
        <v>280</v>
      </c>
      <c r="G201" s="65"/>
      <c r="H201" s="65"/>
      <c r="I201" s="174"/>
      <c r="J201" s="65"/>
      <c r="K201" s="65"/>
      <c r="L201" s="63"/>
      <c r="M201" s="220"/>
      <c r="N201" s="44"/>
      <c r="O201" s="44"/>
      <c r="P201" s="44"/>
      <c r="Q201" s="44"/>
      <c r="R201" s="44"/>
      <c r="S201" s="44"/>
      <c r="T201" s="80"/>
      <c r="AT201" s="25" t="s">
        <v>177</v>
      </c>
      <c r="AU201" s="25" t="s">
        <v>93</v>
      </c>
    </row>
    <row r="202" spans="2:65" s="12" customFormat="1" ht="13.5">
      <c r="B202" s="222"/>
      <c r="C202" s="223"/>
      <c r="D202" s="218" t="s">
        <v>179</v>
      </c>
      <c r="E202" s="224" t="s">
        <v>50</v>
      </c>
      <c r="F202" s="225" t="s">
        <v>936</v>
      </c>
      <c r="G202" s="223"/>
      <c r="H202" s="226" t="s">
        <v>50</v>
      </c>
      <c r="I202" s="227"/>
      <c r="J202" s="223"/>
      <c r="K202" s="223"/>
      <c r="L202" s="228"/>
      <c r="M202" s="229"/>
      <c r="N202" s="230"/>
      <c r="O202" s="230"/>
      <c r="P202" s="230"/>
      <c r="Q202" s="230"/>
      <c r="R202" s="230"/>
      <c r="S202" s="230"/>
      <c r="T202" s="231"/>
      <c r="AT202" s="232" t="s">
        <v>179</v>
      </c>
      <c r="AU202" s="232" t="s">
        <v>93</v>
      </c>
      <c r="AV202" s="12" t="s">
        <v>25</v>
      </c>
      <c r="AW202" s="12" t="s">
        <v>48</v>
      </c>
      <c r="AX202" s="12" t="s">
        <v>85</v>
      </c>
      <c r="AY202" s="232" t="s">
        <v>166</v>
      </c>
    </row>
    <row r="203" spans="2:65" s="13" customFormat="1" ht="13.5">
      <c r="B203" s="233"/>
      <c r="C203" s="234"/>
      <c r="D203" s="218" t="s">
        <v>179</v>
      </c>
      <c r="E203" s="245" t="s">
        <v>50</v>
      </c>
      <c r="F203" s="246" t="s">
        <v>939</v>
      </c>
      <c r="G203" s="234"/>
      <c r="H203" s="247">
        <v>12.811</v>
      </c>
      <c r="I203" s="239"/>
      <c r="J203" s="234"/>
      <c r="K203" s="234"/>
      <c r="L203" s="240"/>
      <c r="M203" s="241"/>
      <c r="N203" s="242"/>
      <c r="O203" s="242"/>
      <c r="P203" s="242"/>
      <c r="Q203" s="242"/>
      <c r="R203" s="242"/>
      <c r="S203" s="242"/>
      <c r="T203" s="243"/>
      <c r="AT203" s="244" t="s">
        <v>179</v>
      </c>
      <c r="AU203" s="244" t="s">
        <v>93</v>
      </c>
      <c r="AV203" s="13" t="s">
        <v>93</v>
      </c>
      <c r="AW203" s="13" t="s">
        <v>48</v>
      </c>
      <c r="AX203" s="13" t="s">
        <v>85</v>
      </c>
      <c r="AY203" s="244" t="s">
        <v>166</v>
      </c>
    </row>
    <row r="204" spans="2:65" s="13" customFormat="1" ht="13.5">
      <c r="B204" s="233"/>
      <c r="C204" s="234"/>
      <c r="D204" s="218" t="s">
        <v>179</v>
      </c>
      <c r="E204" s="245" t="s">
        <v>50</v>
      </c>
      <c r="F204" s="246" t="s">
        <v>940</v>
      </c>
      <c r="G204" s="234"/>
      <c r="H204" s="247">
        <v>-3.875</v>
      </c>
      <c r="I204" s="239"/>
      <c r="J204" s="234"/>
      <c r="K204" s="234"/>
      <c r="L204" s="240"/>
      <c r="M204" s="241"/>
      <c r="N204" s="242"/>
      <c r="O204" s="242"/>
      <c r="P204" s="242"/>
      <c r="Q204" s="242"/>
      <c r="R204" s="242"/>
      <c r="S204" s="242"/>
      <c r="T204" s="243"/>
      <c r="AT204" s="244" t="s">
        <v>179</v>
      </c>
      <c r="AU204" s="244" t="s">
        <v>93</v>
      </c>
      <c r="AV204" s="13" t="s">
        <v>93</v>
      </c>
      <c r="AW204" s="13" t="s">
        <v>48</v>
      </c>
      <c r="AX204" s="13" t="s">
        <v>85</v>
      </c>
      <c r="AY204" s="244" t="s">
        <v>166</v>
      </c>
    </row>
    <row r="205" spans="2:65" s="13" customFormat="1" ht="13.5">
      <c r="B205" s="233"/>
      <c r="C205" s="234"/>
      <c r="D205" s="218" t="s">
        <v>179</v>
      </c>
      <c r="E205" s="245" t="s">
        <v>50</v>
      </c>
      <c r="F205" s="246" t="s">
        <v>955</v>
      </c>
      <c r="G205" s="234"/>
      <c r="H205" s="247">
        <v>84.48</v>
      </c>
      <c r="I205" s="239"/>
      <c r="J205" s="234"/>
      <c r="K205" s="234"/>
      <c r="L205" s="240"/>
      <c r="M205" s="241"/>
      <c r="N205" s="242"/>
      <c r="O205" s="242"/>
      <c r="P205" s="242"/>
      <c r="Q205" s="242"/>
      <c r="R205" s="242"/>
      <c r="S205" s="242"/>
      <c r="T205" s="243"/>
      <c r="AT205" s="244" t="s">
        <v>179</v>
      </c>
      <c r="AU205" s="244" t="s">
        <v>93</v>
      </c>
      <c r="AV205" s="13" t="s">
        <v>93</v>
      </c>
      <c r="AW205" s="13" t="s">
        <v>48</v>
      </c>
      <c r="AX205" s="13" t="s">
        <v>85</v>
      </c>
      <c r="AY205" s="244" t="s">
        <v>166</v>
      </c>
    </row>
    <row r="206" spans="2:65" s="13" customFormat="1" ht="13.5">
      <c r="B206" s="233"/>
      <c r="C206" s="234"/>
      <c r="D206" s="218" t="s">
        <v>179</v>
      </c>
      <c r="E206" s="245" t="s">
        <v>50</v>
      </c>
      <c r="F206" s="246" t="s">
        <v>942</v>
      </c>
      <c r="G206" s="234"/>
      <c r="H206" s="247">
        <v>-39.6</v>
      </c>
      <c r="I206" s="239"/>
      <c r="J206" s="234"/>
      <c r="K206" s="234"/>
      <c r="L206" s="240"/>
      <c r="M206" s="241"/>
      <c r="N206" s="242"/>
      <c r="O206" s="242"/>
      <c r="P206" s="242"/>
      <c r="Q206" s="242"/>
      <c r="R206" s="242"/>
      <c r="S206" s="242"/>
      <c r="T206" s="243"/>
      <c r="AT206" s="244" t="s">
        <v>179</v>
      </c>
      <c r="AU206" s="244" t="s">
        <v>93</v>
      </c>
      <c r="AV206" s="13" t="s">
        <v>93</v>
      </c>
      <c r="AW206" s="13" t="s">
        <v>48</v>
      </c>
      <c r="AX206" s="13" t="s">
        <v>85</v>
      </c>
      <c r="AY206" s="244" t="s">
        <v>166</v>
      </c>
    </row>
    <row r="207" spans="2:65" s="13" customFormat="1" ht="13.5">
      <c r="B207" s="233"/>
      <c r="C207" s="234"/>
      <c r="D207" s="235" t="s">
        <v>179</v>
      </c>
      <c r="E207" s="236" t="s">
        <v>50</v>
      </c>
      <c r="F207" s="237" t="s">
        <v>943</v>
      </c>
      <c r="G207" s="234"/>
      <c r="H207" s="238">
        <v>-26.4</v>
      </c>
      <c r="I207" s="239"/>
      <c r="J207" s="234"/>
      <c r="K207" s="234"/>
      <c r="L207" s="240"/>
      <c r="M207" s="241"/>
      <c r="N207" s="242"/>
      <c r="O207" s="242"/>
      <c r="P207" s="242"/>
      <c r="Q207" s="242"/>
      <c r="R207" s="242"/>
      <c r="S207" s="242"/>
      <c r="T207" s="243"/>
      <c r="AT207" s="244" t="s">
        <v>179</v>
      </c>
      <c r="AU207" s="244" t="s">
        <v>93</v>
      </c>
      <c r="AV207" s="13" t="s">
        <v>93</v>
      </c>
      <c r="AW207" s="13" t="s">
        <v>48</v>
      </c>
      <c r="AX207" s="13" t="s">
        <v>85</v>
      </c>
      <c r="AY207" s="244" t="s">
        <v>166</v>
      </c>
    </row>
    <row r="208" spans="2:65" s="1" customFormat="1" ht="22.5" customHeight="1">
      <c r="B208" s="43"/>
      <c r="C208" s="206" t="s">
        <v>10</v>
      </c>
      <c r="D208" s="206" t="s">
        <v>169</v>
      </c>
      <c r="E208" s="207" t="s">
        <v>309</v>
      </c>
      <c r="F208" s="208" t="s">
        <v>310</v>
      </c>
      <c r="G208" s="209" t="s">
        <v>284</v>
      </c>
      <c r="H208" s="210">
        <v>4060</v>
      </c>
      <c r="I208" s="211"/>
      <c r="J208" s="212">
        <f>ROUND(I208*H208,2)</f>
        <v>0</v>
      </c>
      <c r="K208" s="208" t="s">
        <v>173</v>
      </c>
      <c r="L208" s="63"/>
      <c r="M208" s="213" t="s">
        <v>50</v>
      </c>
      <c r="N208" s="214" t="s">
        <v>56</v>
      </c>
      <c r="O208" s="44"/>
      <c r="P208" s="215">
        <f>O208*H208</f>
        <v>0</v>
      </c>
      <c r="Q208" s="215">
        <v>0</v>
      </c>
      <c r="R208" s="215">
        <f>Q208*H208</f>
        <v>0</v>
      </c>
      <c r="S208" s="215">
        <v>0</v>
      </c>
      <c r="T208" s="216">
        <f>S208*H208</f>
        <v>0</v>
      </c>
      <c r="AR208" s="25" t="s">
        <v>110</v>
      </c>
      <c r="AT208" s="25" t="s">
        <v>169</v>
      </c>
      <c r="AU208" s="25" t="s">
        <v>93</v>
      </c>
      <c r="AY208" s="25" t="s">
        <v>166</v>
      </c>
      <c r="BE208" s="217">
        <f>IF(N208="základní",J208,0)</f>
        <v>0</v>
      </c>
      <c r="BF208" s="217">
        <f>IF(N208="snížená",J208,0)</f>
        <v>0</v>
      </c>
      <c r="BG208" s="217">
        <f>IF(N208="zákl. přenesená",J208,0)</f>
        <v>0</v>
      </c>
      <c r="BH208" s="217">
        <f>IF(N208="sníž. přenesená",J208,0)</f>
        <v>0</v>
      </c>
      <c r="BI208" s="217">
        <f>IF(N208="nulová",J208,0)</f>
        <v>0</v>
      </c>
      <c r="BJ208" s="25" t="s">
        <v>25</v>
      </c>
      <c r="BK208" s="217">
        <f>ROUND(I208*H208,2)</f>
        <v>0</v>
      </c>
      <c r="BL208" s="25" t="s">
        <v>110</v>
      </c>
      <c r="BM208" s="25" t="s">
        <v>311</v>
      </c>
    </row>
    <row r="209" spans="2:65" s="1" customFormat="1" ht="13.5">
      <c r="B209" s="43"/>
      <c r="C209" s="65"/>
      <c r="D209" s="218" t="s">
        <v>175</v>
      </c>
      <c r="E209" s="65"/>
      <c r="F209" s="219" t="s">
        <v>312</v>
      </c>
      <c r="G209" s="65"/>
      <c r="H209" s="65"/>
      <c r="I209" s="174"/>
      <c r="J209" s="65"/>
      <c r="K209" s="65"/>
      <c r="L209" s="63"/>
      <c r="M209" s="220"/>
      <c r="N209" s="44"/>
      <c r="O209" s="44"/>
      <c r="P209" s="44"/>
      <c r="Q209" s="44"/>
      <c r="R209" s="44"/>
      <c r="S209" s="44"/>
      <c r="T209" s="80"/>
      <c r="AT209" s="25" t="s">
        <v>175</v>
      </c>
      <c r="AU209" s="25" t="s">
        <v>93</v>
      </c>
    </row>
    <row r="210" spans="2:65" s="1" customFormat="1" ht="175.5">
      <c r="B210" s="43"/>
      <c r="C210" s="65"/>
      <c r="D210" s="218" t="s">
        <v>177</v>
      </c>
      <c r="E210" s="65"/>
      <c r="F210" s="221" t="s">
        <v>313</v>
      </c>
      <c r="G210" s="65"/>
      <c r="H210" s="65"/>
      <c r="I210" s="174"/>
      <c r="J210" s="65"/>
      <c r="K210" s="65"/>
      <c r="L210" s="63"/>
      <c r="M210" s="220"/>
      <c r="N210" s="44"/>
      <c r="O210" s="44"/>
      <c r="P210" s="44"/>
      <c r="Q210" s="44"/>
      <c r="R210" s="44"/>
      <c r="S210" s="44"/>
      <c r="T210" s="80"/>
      <c r="AT210" s="25" t="s">
        <v>177</v>
      </c>
      <c r="AU210" s="25" t="s">
        <v>93</v>
      </c>
    </row>
    <row r="211" spans="2:65" s="12" customFormat="1" ht="13.5">
      <c r="B211" s="222"/>
      <c r="C211" s="223"/>
      <c r="D211" s="218" t="s">
        <v>179</v>
      </c>
      <c r="E211" s="224" t="s">
        <v>50</v>
      </c>
      <c r="F211" s="225" t="s">
        <v>252</v>
      </c>
      <c r="G211" s="223"/>
      <c r="H211" s="226" t="s">
        <v>50</v>
      </c>
      <c r="I211" s="227"/>
      <c r="J211" s="223"/>
      <c r="K211" s="223"/>
      <c r="L211" s="228"/>
      <c r="M211" s="229"/>
      <c r="N211" s="230"/>
      <c r="O211" s="230"/>
      <c r="P211" s="230"/>
      <c r="Q211" s="230"/>
      <c r="R211" s="230"/>
      <c r="S211" s="230"/>
      <c r="T211" s="231"/>
      <c r="AT211" s="232" t="s">
        <v>179</v>
      </c>
      <c r="AU211" s="232" t="s">
        <v>93</v>
      </c>
      <c r="AV211" s="12" t="s">
        <v>25</v>
      </c>
      <c r="AW211" s="12" t="s">
        <v>48</v>
      </c>
      <c r="AX211" s="12" t="s">
        <v>85</v>
      </c>
      <c r="AY211" s="232" t="s">
        <v>166</v>
      </c>
    </row>
    <row r="212" spans="2:65" s="13" customFormat="1" ht="13.5">
      <c r="B212" s="233"/>
      <c r="C212" s="234"/>
      <c r="D212" s="218" t="s">
        <v>179</v>
      </c>
      <c r="E212" s="245" t="s">
        <v>50</v>
      </c>
      <c r="F212" s="246" t="s">
        <v>956</v>
      </c>
      <c r="G212" s="234"/>
      <c r="H212" s="247">
        <v>205</v>
      </c>
      <c r="I212" s="239"/>
      <c r="J212" s="234"/>
      <c r="K212" s="234"/>
      <c r="L212" s="240"/>
      <c r="M212" s="241"/>
      <c r="N212" s="242"/>
      <c r="O212" s="242"/>
      <c r="P212" s="242"/>
      <c r="Q212" s="242"/>
      <c r="R212" s="242"/>
      <c r="S212" s="242"/>
      <c r="T212" s="243"/>
      <c r="AT212" s="244" t="s">
        <v>179</v>
      </c>
      <c r="AU212" s="244" t="s">
        <v>93</v>
      </c>
      <c r="AV212" s="13" t="s">
        <v>93</v>
      </c>
      <c r="AW212" s="13" t="s">
        <v>48</v>
      </c>
      <c r="AX212" s="13" t="s">
        <v>85</v>
      </c>
      <c r="AY212" s="244" t="s">
        <v>166</v>
      </c>
    </row>
    <row r="213" spans="2:65" s="12" customFormat="1" ht="13.5">
      <c r="B213" s="222"/>
      <c r="C213" s="223"/>
      <c r="D213" s="218" t="s">
        <v>179</v>
      </c>
      <c r="E213" s="224" t="s">
        <v>50</v>
      </c>
      <c r="F213" s="225" t="s">
        <v>638</v>
      </c>
      <c r="G213" s="223"/>
      <c r="H213" s="226" t="s">
        <v>50</v>
      </c>
      <c r="I213" s="227"/>
      <c r="J213" s="223"/>
      <c r="K213" s="223"/>
      <c r="L213" s="228"/>
      <c r="M213" s="229"/>
      <c r="N213" s="230"/>
      <c r="O213" s="230"/>
      <c r="P213" s="230"/>
      <c r="Q213" s="230"/>
      <c r="R213" s="230"/>
      <c r="S213" s="230"/>
      <c r="T213" s="231"/>
      <c r="AT213" s="232" t="s">
        <v>179</v>
      </c>
      <c r="AU213" s="232" t="s">
        <v>93</v>
      </c>
      <c r="AV213" s="12" t="s">
        <v>25</v>
      </c>
      <c r="AW213" s="12" t="s">
        <v>48</v>
      </c>
      <c r="AX213" s="12" t="s">
        <v>85</v>
      </c>
      <c r="AY213" s="232" t="s">
        <v>166</v>
      </c>
    </row>
    <row r="214" spans="2:65" s="13" customFormat="1" ht="13.5">
      <c r="B214" s="233"/>
      <c r="C214" s="234"/>
      <c r="D214" s="218" t="s">
        <v>179</v>
      </c>
      <c r="E214" s="245" t="s">
        <v>50</v>
      </c>
      <c r="F214" s="246" t="s">
        <v>957</v>
      </c>
      <c r="G214" s="234"/>
      <c r="H214" s="247">
        <v>1245</v>
      </c>
      <c r="I214" s="239"/>
      <c r="J214" s="234"/>
      <c r="K214" s="234"/>
      <c r="L214" s="240"/>
      <c r="M214" s="241"/>
      <c r="N214" s="242"/>
      <c r="O214" s="242"/>
      <c r="P214" s="242"/>
      <c r="Q214" s="242"/>
      <c r="R214" s="242"/>
      <c r="S214" s="242"/>
      <c r="T214" s="243"/>
      <c r="AT214" s="244" t="s">
        <v>179</v>
      </c>
      <c r="AU214" s="244" t="s">
        <v>93</v>
      </c>
      <c r="AV214" s="13" t="s">
        <v>93</v>
      </c>
      <c r="AW214" s="13" t="s">
        <v>48</v>
      </c>
      <c r="AX214" s="13" t="s">
        <v>85</v>
      </c>
      <c r="AY214" s="244" t="s">
        <v>166</v>
      </c>
    </row>
    <row r="215" spans="2:65" s="12" customFormat="1" ht="13.5">
      <c r="B215" s="222"/>
      <c r="C215" s="223"/>
      <c r="D215" s="218" t="s">
        <v>179</v>
      </c>
      <c r="E215" s="224" t="s">
        <v>50</v>
      </c>
      <c r="F215" s="225" t="s">
        <v>511</v>
      </c>
      <c r="G215" s="223"/>
      <c r="H215" s="226" t="s">
        <v>50</v>
      </c>
      <c r="I215" s="227"/>
      <c r="J215" s="223"/>
      <c r="K215" s="223"/>
      <c r="L215" s="228"/>
      <c r="M215" s="229"/>
      <c r="N215" s="230"/>
      <c r="O215" s="230"/>
      <c r="P215" s="230"/>
      <c r="Q215" s="230"/>
      <c r="R215" s="230"/>
      <c r="S215" s="230"/>
      <c r="T215" s="231"/>
      <c r="AT215" s="232" t="s">
        <v>179</v>
      </c>
      <c r="AU215" s="232" t="s">
        <v>93</v>
      </c>
      <c r="AV215" s="12" t="s">
        <v>25</v>
      </c>
      <c r="AW215" s="12" t="s">
        <v>48</v>
      </c>
      <c r="AX215" s="12" t="s">
        <v>85</v>
      </c>
      <c r="AY215" s="232" t="s">
        <v>166</v>
      </c>
    </row>
    <row r="216" spans="2:65" s="13" customFormat="1" ht="13.5">
      <c r="B216" s="233"/>
      <c r="C216" s="234"/>
      <c r="D216" s="235" t="s">
        <v>179</v>
      </c>
      <c r="E216" s="236" t="s">
        <v>50</v>
      </c>
      <c r="F216" s="237" t="s">
        <v>958</v>
      </c>
      <c r="G216" s="234"/>
      <c r="H216" s="238">
        <v>2610</v>
      </c>
      <c r="I216" s="239"/>
      <c r="J216" s="234"/>
      <c r="K216" s="234"/>
      <c r="L216" s="240"/>
      <c r="M216" s="241"/>
      <c r="N216" s="242"/>
      <c r="O216" s="242"/>
      <c r="P216" s="242"/>
      <c r="Q216" s="242"/>
      <c r="R216" s="242"/>
      <c r="S216" s="242"/>
      <c r="T216" s="243"/>
      <c r="AT216" s="244" t="s">
        <v>179</v>
      </c>
      <c r="AU216" s="244" t="s">
        <v>93</v>
      </c>
      <c r="AV216" s="13" t="s">
        <v>93</v>
      </c>
      <c r="AW216" s="13" t="s">
        <v>48</v>
      </c>
      <c r="AX216" s="13" t="s">
        <v>85</v>
      </c>
      <c r="AY216" s="244" t="s">
        <v>166</v>
      </c>
    </row>
    <row r="217" spans="2:65" s="1" customFormat="1" ht="22.5" customHeight="1">
      <c r="B217" s="43"/>
      <c r="C217" s="206" t="s">
        <v>281</v>
      </c>
      <c r="D217" s="206" t="s">
        <v>169</v>
      </c>
      <c r="E217" s="207" t="s">
        <v>320</v>
      </c>
      <c r="F217" s="208" t="s">
        <v>321</v>
      </c>
      <c r="G217" s="209" t="s">
        <v>284</v>
      </c>
      <c r="H217" s="210">
        <v>1245</v>
      </c>
      <c r="I217" s="211"/>
      <c r="J217" s="212">
        <f>ROUND(I217*H217,2)</f>
        <v>0</v>
      </c>
      <c r="K217" s="208" t="s">
        <v>173</v>
      </c>
      <c r="L217" s="63"/>
      <c r="M217" s="213" t="s">
        <v>50</v>
      </c>
      <c r="N217" s="214" t="s">
        <v>56</v>
      </c>
      <c r="O217" s="44"/>
      <c r="P217" s="215">
        <f>O217*H217</f>
        <v>0</v>
      </c>
      <c r="Q217" s="215">
        <v>0</v>
      </c>
      <c r="R217" s="215">
        <f>Q217*H217</f>
        <v>0</v>
      </c>
      <c r="S217" s="215">
        <v>0</v>
      </c>
      <c r="T217" s="216">
        <f>S217*H217</f>
        <v>0</v>
      </c>
      <c r="AR217" s="25" t="s">
        <v>110</v>
      </c>
      <c r="AT217" s="25" t="s">
        <v>169</v>
      </c>
      <c r="AU217" s="25" t="s">
        <v>93</v>
      </c>
      <c r="AY217" s="25" t="s">
        <v>166</v>
      </c>
      <c r="BE217" s="217">
        <f>IF(N217="základní",J217,0)</f>
        <v>0</v>
      </c>
      <c r="BF217" s="217">
        <f>IF(N217="snížená",J217,0)</f>
        <v>0</v>
      </c>
      <c r="BG217" s="217">
        <f>IF(N217="zákl. přenesená",J217,0)</f>
        <v>0</v>
      </c>
      <c r="BH217" s="217">
        <f>IF(N217="sníž. přenesená",J217,0)</f>
        <v>0</v>
      </c>
      <c r="BI217" s="217">
        <f>IF(N217="nulová",J217,0)</f>
        <v>0</v>
      </c>
      <c r="BJ217" s="25" t="s">
        <v>25</v>
      </c>
      <c r="BK217" s="217">
        <f>ROUND(I217*H217,2)</f>
        <v>0</v>
      </c>
      <c r="BL217" s="25" t="s">
        <v>110</v>
      </c>
      <c r="BM217" s="25" t="s">
        <v>322</v>
      </c>
    </row>
    <row r="218" spans="2:65" s="1" customFormat="1" ht="27">
      <c r="B218" s="43"/>
      <c r="C218" s="65"/>
      <c r="D218" s="218" t="s">
        <v>175</v>
      </c>
      <c r="E218" s="65"/>
      <c r="F218" s="219" t="s">
        <v>323</v>
      </c>
      <c r="G218" s="65"/>
      <c r="H218" s="65"/>
      <c r="I218" s="174"/>
      <c r="J218" s="65"/>
      <c r="K218" s="65"/>
      <c r="L218" s="63"/>
      <c r="M218" s="220"/>
      <c r="N218" s="44"/>
      <c r="O218" s="44"/>
      <c r="P218" s="44"/>
      <c r="Q218" s="44"/>
      <c r="R218" s="44"/>
      <c r="S218" s="44"/>
      <c r="T218" s="80"/>
      <c r="AT218" s="25" t="s">
        <v>175</v>
      </c>
      <c r="AU218" s="25" t="s">
        <v>93</v>
      </c>
    </row>
    <row r="219" spans="2:65" s="1" customFormat="1" ht="67.5">
      <c r="B219" s="43"/>
      <c r="C219" s="65"/>
      <c r="D219" s="218" t="s">
        <v>177</v>
      </c>
      <c r="E219" s="65"/>
      <c r="F219" s="221" t="s">
        <v>324</v>
      </c>
      <c r="G219" s="65"/>
      <c r="H219" s="65"/>
      <c r="I219" s="174"/>
      <c r="J219" s="65"/>
      <c r="K219" s="65"/>
      <c r="L219" s="63"/>
      <c r="M219" s="220"/>
      <c r="N219" s="44"/>
      <c r="O219" s="44"/>
      <c r="P219" s="44"/>
      <c r="Q219" s="44"/>
      <c r="R219" s="44"/>
      <c r="S219" s="44"/>
      <c r="T219" s="80"/>
      <c r="AT219" s="25" t="s">
        <v>177</v>
      </c>
      <c r="AU219" s="25" t="s">
        <v>93</v>
      </c>
    </row>
    <row r="220" spans="2:65" s="12" customFormat="1" ht="13.5">
      <c r="B220" s="222"/>
      <c r="C220" s="223"/>
      <c r="D220" s="218" t="s">
        <v>179</v>
      </c>
      <c r="E220" s="224" t="s">
        <v>50</v>
      </c>
      <c r="F220" s="225" t="s">
        <v>639</v>
      </c>
      <c r="G220" s="223"/>
      <c r="H220" s="226" t="s">
        <v>50</v>
      </c>
      <c r="I220" s="227"/>
      <c r="J220" s="223"/>
      <c r="K220" s="223"/>
      <c r="L220" s="228"/>
      <c r="M220" s="229"/>
      <c r="N220" s="230"/>
      <c r="O220" s="230"/>
      <c r="P220" s="230"/>
      <c r="Q220" s="230"/>
      <c r="R220" s="230"/>
      <c r="S220" s="230"/>
      <c r="T220" s="231"/>
      <c r="AT220" s="232" t="s">
        <v>179</v>
      </c>
      <c r="AU220" s="232" t="s">
        <v>93</v>
      </c>
      <c r="AV220" s="12" t="s">
        <v>25</v>
      </c>
      <c r="AW220" s="12" t="s">
        <v>48</v>
      </c>
      <c r="AX220" s="12" t="s">
        <v>85</v>
      </c>
      <c r="AY220" s="232" t="s">
        <v>166</v>
      </c>
    </row>
    <row r="221" spans="2:65" s="13" customFormat="1" ht="13.5">
      <c r="B221" s="233"/>
      <c r="C221" s="234"/>
      <c r="D221" s="218" t="s">
        <v>179</v>
      </c>
      <c r="E221" s="245" t="s">
        <v>50</v>
      </c>
      <c r="F221" s="246" t="s">
        <v>957</v>
      </c>
      <c r="G221" s="234"/>
      <c r="H221" s="247">
        <v>1245</v>
      </c>
      <c r="I221" s="239"/>
      <c r="J221" s="234"/>
      <c r="K221" s="234"/>
      <c r="L221" s="240"/>
      <c r="M221" s="241"/>
      <c r="N221" s="242"/>
      <c r="O221" s="242"/>
      <c r="P221" s="242"/>
      <c r="Q221" s="242"/>
      <c r="R221" s="242"/>
      <c r="S221" s="242"/>
      <c r="T221" s="243"/>
      <c r="AT221" s="244" t="s">
        <v>179</v>
      </c>
      <c r="AU221" s="244" t="s">
        <v>93</v>
      </c>
      <c r="AV221" s="13" t="s">
        <v>93</v>
      </c>
      <c r="AW221" s="13" t="s">
        <v>48</v>
      </c>
      <c r="AX221" s="13" t="s">
        <v>85</v>
      </c>
      <c r="AY221" s="244" t="s">
        <v>166</v>
      </c>
    </row>
    <row r="222" spans="2:65" s="11" customFormat="1" ht="29.85" customHeight="1">
      <c r="B222" s="189"/>
      <c r="C222" s="190"/>
      <c r="D222" s="191" t="s">
        <v>84</v>
      </c>
      <c r="E222" s="269" t="s">
        <v>296</v>
      </c>
      <c r="F222" s="269" t="s">
        <v>959</v>
      </c>
      <c r="G222" s="190"/>
      <c r="H222" s="190"/>
      <c r="I222" s="193"/>
      <c r="J222" s="270">
        <f>BK222</f>
        <v>0</v>
      </c>
      <c r="K222" s="190"/>
      <c r="L222" s="195"/>
      <c r="M222" s="196"/>
      <c r="N222" s="197"/>
      <c r="O222" s="197"/>
      <c r="P222" s="198">
        <f>P223+P325</f>
        <v>0</v>
      </c>
      <c r="Q222" s="197"/>
      <c r="R222" s="198">
        <f>R223+R325</f>
        <v>3.9961199999999999</v>
      </c>
      <c r="S222" s="197"/>
      <c r="T222" s="199">
        <f>T223+T325</f>
        <v>0</v>
      </c>
      <c r="AR222" s="200" t="s">
        <v>25</v>
      </c>
      <c r="AT222" s="201" t="s">
        <v>84</v>
      </c>
      <c r="AU222" s="201" t="s">
        <v>25</v>
      </c>
      <c r="AY222" s="200" t="s">
        <v>166</v>
      </c>
      <c r="BK222" s="202">
        <f>BK223+BK325</f>
        <v>0</v>
      </c>
    </row>
    <row r="223" spans="2:65" s="11" customFormat="1" ht="14.85" customHeight="1">
      <c r="B223" s="189"/>
      <c r="C223" s="190"/>
      <c r="D223" s="203" t="s">
        <v>84</v>
      </c>
      <c r="E223" s="204" t="s">
        <v>960</v>
      </c>
      <c r="F223" s="204" t="s">
        <v>961</v>
      </c>
      <c r="G223" s="190"/>
      <c r="H223" s="190"/>
      <c r="I223" s="193"/>
      <c r="J223" s="205">
        <f>BK223</f>
        <v>0</v>
      </c>
      <c r="K223" s="190"/>
      <c r="L223" s="195"/>
      <c r="M223" s="196"/>
      <c r="N223" s="197"/>
      <c r="O223" s="197"/>
      <c r="P223" s="198">
        <f>SUM(P224:P324)</f>
        <v>0</v>
      </c>
      <c r="Q223" s="197"/>
      <c r="R223" s="198">
        <f>SUM(R224:R324)</f>
        <v>3.9961199999999999</v>
      </c>
      <c r="S223" s="197"/>
      <c r="T223" s="199">
        <f>SUM(T224:T324)</f>
        <v>0</v>
      </c>
      <c r="AR223" s="200" t="s">
        <v>25</v>
      </c>
      <c r="AT223" s="201" t="s">
        <v>84</v>
      </c>
      <c r="AU223" s="201" t="s">
        <v>93</v>
      </c>
      <c r="AY223" s="200" t="s">
        <v>166</v>
      </c>
      <c r="BK223" s="202">
        <f>SUM(BK224:BK324)</f>
        <v>0</v>
      </c>
    </row>
    <row r="224" spans="2:65" s="1" customFormat="1" ht="22.5" customHeight="1">
      <c r="B224" s="43"/>
      <c r="C224" s="206" t="s">
        <v>290</v>
      </c>
      <c r="D224" s="206" t="s">
        <v>169</v>
      </c>
      <c r="E224" s="207" t="s">
        <v>212</v>
      </c>
      <c r="F224" s="208" t="s">
        <v>213</v>
      </c>
      <c r="G224" s="209" t="s">
        <v>172</v>
      </c>
      <c r="H224" s="210">
        <v>1.472</v>
      </c>
      <c r="I224" s="211"/>
      <c r="J224" s="212">
        <f>ROUND(I224*H224,2)</f>
        <v>0</v>
      </c>
      <c r="K224" s="208" t="s">
        <v>173</v>
      </c>
      <c r="L224" s="63"/>
      <c r="M224" s="213" t="s">
        <v>50</v>
      </c>
      <c r="N224" s="214" t="s">
        <v>56</v>
      </c>
      <c r="O224" s="44"/>
      <c r="P224" s="215">
        <f>O224*H224</f>
        <v>0</v>
      </c>
      <c r="Q224" s="215">
        <v>0</v>
      </c>
      <c r="R224" s="215">
        <f>Q224*H224</f>
        <v>0</v>
      </c>
      <c r="S224" s="215">
        <v>0</v>
      </c>
      <c r="T224" s="216">
        <f>S224*H224</f>
        <v>0</v>
      </c>
      <c r="AR224" s="25" t="s">
        <v>110</v>
      </c>
      <c r="AT224" s="25" t="s">
        <v>169</v>
      </c>
      <c r="AU224" s="25" t="s">
        <v>104</v>
      </c>
      <c r="AY224" s="25" t="s">
        <v>166</v>
      </c>
      <c r="BE224" s="217">
        <f>IF(N224="základní",J224,0)</f>
        <v>0</v>
      </c>
      <c r="BF224" s="217">
        <f>IF(N224="snížená",J224,0)</f>
        <v>0</v>
      </c>
      <c r="BG224" s="217">
        <f>IF(N224="zákl. přenesená",J224,0)</f>
        <v>0</v>
      </c>
      <c r="BH224" s="217">
        <f>IF(N224="sníž. přenesená",J224,0)</f>
        <v>0</v>
      </c>
      <c r="BI224" s="217">
        <f>IF(N224="nulová",J224,0)</f>
        <v>0</v>
      </c>
      <c r="BJ224" s="25" t="s">
        <v>25</v>
      </c>
      <c r="BK224" s="217">
        <f>ROUND(I224*H224,2)</f>
        <v>0</v>
      </c>
      <c r="BL224" s="25" t="s">
        <v>110</v>
      </c>
      <c r="BM224" s="25" t="s">
        <v>962</v>
      </c>
    </row>
    <row r="225" spans="2:65" s="1" customFormat="1" ht="40.5">
      <c r="B225" s="43"/>
      <c r="C225" s="65"/>
      <c r="D225" s="218" t="s">
        <v>175</v>
      </c>
      <c r="E225" s="65"/>
      <c r="F225" s="219" t="s">
        <v>215</v>
      </c>
      <c r="G225" s="65"/>
      <c r="H225" s="65"/>
      <c r="I225" s="174"/>
      <c r="J225" s="65"/>
      <c r="K225" s="65"/>
      <c r="L225" s="63"/>
      <c r="M225" s="220"/>
      <c r="N225" s="44"/>
      <c r="O225" s="44"/>
      <c r="P225" s="44"/>
      <c r="Q225" s="44"/>
      <c r="R225" s="44"/>
      <c r="S225" s="44"/>
      <c r="T225" s="80"/>
      <c r="AT225" s="25" t="s">
        <v>175</v>
      </c>
      <c r="AU225" s="25" t="s">
        <v>104</v>
      </c>
    </row>
    <row r="226" spans="2:65" s="1" customFormat="1" ht="189">
      <c r="B226" s="43"/>
      <c r="C226" s="65"/>
      <c r="D226" s="218" t="s">
        <v>177</v>
      </c>
      <c r="E226" s="65"/>
      <c r="F226" s="221" t="s">
        <v>216</v>
      </c>
      <c r="G226" s="65"/>
      <c r="H226" s="65"/>
      <c r="I226" s="174"/>
      <c r="J226" s="65"/>
      <c r="K226" s="65"/>
      <c r="L226" s="63"/>
      <c r="M226" s="220"/>
      <c r="N226" s="44"/>
      <c r="O226" s="44"/>
      <c r="P226" s="44"/>
      <c r="Q226" s="44"/>
      <c r="R226" s="44"/>
      <c r="S226" s="44"/>
      <c r="T226" s="80"/>
      <c r="AT226" s="25" t="s">
        <v>177</v>
      </c>
      <c r="AU226" s="25" t="s">
        <v>104</v>
      </c>
    </row>
    <row r="227" spans="2:65" s="12" customFormat="1" ht="13.5">
      <c r="B227" s="222"/>
      <c r="C227" s="223"/>
      <c r="D227" s="218" t="s">
        <v>179</v>
      </c>
      <c r="E227" s="224" t="s">
        <v>50</v>
      </c>
      <c r="F227" s="225" t="s">
        <v>963</v>
      </c>
      <c r="G227" s="223"/>
      <c r="H227" s="226" t="s">
        <v>50</v>
      </c>
      <c r="I227" s="227"/>
      <c r="J227" s="223"/>
      <c r="K227" s="223"/>
      <c r="L227" s="228"/>
      <c r="M227" s="229"/>
      <c r="N227" s="230"/>
      <c r="O227" s="230"/>
      <c r="P227" s="230"/>
      <c r="Q227" s="230"/>
      <c r="R227" s="230"/>
      <c r="S227" s="230"/>
      <c r="T227" s="231"/>
      <c r="AT227" s="232" t="s">
        <v>179</v>
      </c>
      <c r="AU227" s="232" t="s">
        <v>104</v>
      </c>
      <c r="AV227" s="12" t="s">
        <v>25</v>
      </c>
      <c r="AW227" s="12" t="s">
        <v>48</v>
      </c>
      <c r="AX227" s="12" t="s">
        <v>85</v>
      </c>
      <c r="AY227" s="232" t="s">
        <v>166</v>
      </c>
    </row>
    <row r="228" spans="2:65" s="12" customFormat="1" ht="13.5">
      <c r="B228" s="222"/>
      <c r="C228" s="223"/>
      <c r="D228" s="218" t="s">
        <v>179</v>
      </c>
      <c r="E228" s="224" t="s">
        <v>50</v>
      </c>
      <c r="F228" s="225" t="s">
        <v>964</v>
      </c>
      <c r="G228" s="223"/>
      <c r="H228" s="226" t="s">
        <v>50</v>
      </c>
      <c r="I228" s="227"/>
      <c r="J228" s="223"/>
      <c r="K228" s="223"/>
      <c r="L228" s="228"/>
      <c r="M228" s="229"/>
      <c r="N228" s="230"/>
      <c r="O228" s="230"/>
      <c r="P228" s="230"/>
      <c r="Q228" s="230"/>
      <c r="R228" s="230"/>
      <c r="S228" s="230"/>
      <c r="T228" s="231"/>
      <c r="AT228" s="232" t="s">
        <v>179</v>
      </c>
      <c r="AU228" s="232" t="s">
        <v>104</v>
      </c>
      <c r="AV228" s="12" t="s">
        <v>25</v>
      </c>
      <c r="AW228" s="12" t="s">
        <v>48</v>
      </c>
      <c r="AX228" s="12" t="s">
        <v>85</v>
      </c>
      <c r="AY228" s="232" t="s">
        <v>166</v>
      </c>
    </row>
    <row r="229" spans="2:65" s="13" customFormat="1" ht="13.5">
      <c r="B229" s="233"/>
      <c r="C229" s="234"/>
      <c r="D229" s="235" t="s">
        <v>179</v>
      </c>
      <c r="E229" s="236" t="s">
        <v>50</v>
      </c>
      <c r="F229" s="237" t="s">
        <v>965</v>
      </c>
      <c r="G229" s="234"/>
      <c r="H229" s="238">
        <v>1.472</v>
      </c>
      <c r="I229" s="239"/>
      <c r="J229" s="234"/>
      <c r="K229" s="234"/>
      <c r="L229" s="240"/>
      <c r="M229" s="241"/>
      <c r="N229" s="242"/>
      <c r="O229" s="242"/>
      <c r="P229" s="242"/>
      <c r="Q229" s="242"/>
      <c r="R229" s="242"/>
      <c r="S229" s="242"/>
      <c r="T229" s="243"/>
      <c r="AT229" s="244" t="s">
        <v>179</v>
      </c>
      <c r="AU229" s="244" t="s">
        <v>104</v>
      </c>
      <c r="AV229" s="13" t="s">
        <v>93</v>
      </c>
      <c r="AW229" s="13" t="s">
        <v>48</v>
      </c>
      <c r="AX229" s="13" t="s">
        <v>85</v>
      </c>
      <c r="AY229" s="244" t="s">
        <v>166</v>
      </c>
    </row>
    <row r="230" spans="2:65" s="1" customFormat="1" ht="31.5" customHeight="1">
      <c r="B230" s="43"/>
      <c r="C230" s="206" t="s">
        <v>296</v>
      </c>
      <c r="D230" s="206" t="s">
        <v>169</v>
      </c>
      <c r="E230" s="207" t="s">
        <v>966</v>
      </c>
      <c r="F230" s="208" t="s">
        <v>234</v>
      </c>
      <c r="G230" s="209" t="s">
        <v>172</v>
      </c>
      <c r="H230" s="210">
        <v>20.608000000000001</v>
      </c>
      <c r="I230" s="211"/>
      <c r="J230" s="212">
        <f>ROUND(I230*H230,2)</f>
        <v>0</v>
      </c>
      <c r="K230" s="208" t="s">
        <v>50</v>
      </c>
      <c r="L230" s="63"/>
      <c r="M230" s="213" t="s">
        <v>50</v>
      </c>
      <c r="N230" s="214" t="s">
        <v>56</v>
      </c>
      <c r="O230" s="44"/>
      <c r="P230" s="215">
        <f>O230*H230</f>
        <v>0</v>
      </c>
      <c r="Q230" s="215">
        <v>0</v>
      </c>
      <c r="R230" s="215">
        <f>Q230*H230</f>
        <v>0</v>
      </c>
      <c r="S230" s="215">
        <v>0</v>
      </c>
      <c r="T230" s="216">
        <f>S230*H230</f>
        <v>0</v>
      </c>
      <c r="AR230" s="25" t="s">
        <v>110</v>
      </c>
      <c r="AT230" s="25" t="s">
        <v>169</v>
      </c>
      <c r="AU230" s="25" t="s">
        <v>104</v>
      </c>
      <c r="AY230" s="25" t="s">
        <v>166</v>
      </c>
      <c r="BE230" s="217">
        <f>IF(N230="základní",J230,0)</f>
        <v>0</v>
      </c>
      <c r="BF230" s="217">
        <f>IF(N230="snížená",J230,0)</f>
        <v>0</v>
      </c>
      <c r="BG230" s="217">
        <f>IF(N230="zákl. přenesená",J230,0)</f>
        <v>0</v>
      </c>
      <c r="BH230" s="217">
        <f>IF(N230="sníž. přenesená",J230,0)</f>
        <v>0</v>
      </c>
      <c r="BI230" s="217">
        <f>IF(N230="nulová",J230,0)</f>
        <v>0</v>
      </c>
      <c r="BJ230" s="25" t="s">
        <v>25</v>
      </c>
      <c r="BK230" s="217">
        <f>ROUND(I230*H230,2)</f>
        <v>0</v>
      </c>
      <c r="BL230" s="25" t="s">
        <v>110</v>
      </c>
      <c r="BM230" s="25" t="s">
        <v>967</v>
      </c>
    </row>
    <row r="231" spans="2:65" s="1" customFormat="1" ht="40.5">
      <c r="B231" s="43"/>
      <c r="C231" s="65"/>
      <c r="D231" s="218" t="s">
        <v>175</v>
      </c>
      <c r="E231" s="65"/>
      <c r="F231" s="219" t="s">
        <v>236</v>
      </c>
      <c r="G231" s="65"/>
      <c r="H231" s="65"/>
      <c r="I231" s="174"/>
      <c r="J231" s="65"/>
      <c r="K231" s="65"/>
      <c r="L231" s="63"/>
      <c r="M231" s="220"/>
      <c r="N231" s="44"/>
      <c r="O231" s="44"/>
      <c r="P231" s="44"/>
      <c r="Q231" s="44"/>
      <c r="R231" s="44"/>
      <c r="S231" s="44"/>
      <c r="T231" s="80"/>
      <c r="AT231" s="25" t="s">
        <v>175</v>
      </c>
      <c r="AU231" s="25" t="s">
        <v>104</v>
      </c>
    </row>
    <row r="232" spans="2:65" s="1" customFormat="1" ht="189">
      <c r="B232" s="43"/>
      <c r="C232" s="65"/>
      <c r="D232" s="218" t="s">
        <v>177</v>
      </c>
      <c r="E232" s="65"/>
      <c r="F232" s="221" t="s">
        <v>216</v>
      </c>
      <c r="G232" s="65"/>
      <c r="H232" s="65"/>
      <c r="I232" s="174"/>
      <c r="J232" s="65"/>
      <c r="K232" s="65"/>
      <c r="L232" s="63"/>
      <c r="M232" s="220"/>
      <c r="N232" s="44"/>
      <c r="O232" s="44"/>
      <c r="P232" s="44"/>
      <c r="Q232" s="44"/>
      <c r="R232" s="44"/>
      <c r="S232" s="44"/>
      <c r="T232" s="80"/>
      <c r="AT232" s="25" t="s">
        <v>177</v>
      </c>
      <c r="AU232" s="25" t="s">
        <v>104</v>
      </c>
    </row>
    <row r="233" spans="2:65" s="12" customFormat="1" ht="13.5">
      <c r="B233" s="222"/>
      <c r="C233" s="223"/>
      <c r="D233" s="218" t="s">
        <v>179</v>
      </c>
      <c r="E233" s="224" t="s">
        <v>50</v>
      </c>
      <c r="F233" s="225" t="s">
        <v>968</v>
      </c>
      <c r="G233" s="223"/>
      <c r="H233" s="226" t="s">
        <v>50</v>
      </c>
      <c r="I233" s="227"/>
      <c r="J233" s="223"/>
      <c r="K233" s="223"/>
      <c r="L233" s="228"/>
      <c r="M233" s="229"/>
      <c r="N233" s="230"/>
      <c r="O233" s="230"/>
      <c r="P233" s="230"/>
      <c r="Q233" s="230"/>
      <c r="R233" s="230"/>
      <c r="S233" s="230"/>
      <c r="T233" s="231"/>
      <c r="AT233" s="232" t="s">
        <v>179</v>
      </c>
      <c r="AU233" s="232" t="s">
        <v>104</v>
      </c>
      <c r="AV233" s="12" t="s">
        <v>25</v>
      </c>
      <c r="AW233" s="12" t="s">
        <v>48</v>
      </c>
      <c r="AX233" s="12" t="s">
        <v>85</v>
      </c>
      <c r="AY233" s="232" t="s">
        <v>166</v>
      </c>
    </row>
    <row r="234" spans="2:65" s="12" customFormat="1" ht="13.5">
      <c r="B234" s="222"/>
      <c r="C234" s="223"/>
      <c r="D234" s="218" t="s">
        <v>179</v>
      </c>
      <c r="E234" s="224" t="s">
        <v>50</v>
      </c>
      <c r="F234" s="225" t="s">
        <v>963</v>
      </c>
      <c r="G234" s="223"/>
      <c r="H234" s="226" t="s">
        <v>50</v>
      </c>
      <c r="I234" s="227"/>
      <c r="J234" s="223"/>
      <c r="K234" s="223"/>
      <c r="L234" s="228"/>
      <c r="M234" s="229"/>
      <c r="N234" s="230"/>
      <c r="O234" s="230"/>
      <c r="P234" s="230"/>
      <c r="Q234" s="230"/>
      <c r="R234" s="230"/>
      <c r="S234" s="230"/>
      <c r="T234" s="231"/>
      <c r="AT234" s="232" t="s">
        <v>179</v>
      </c>
      <c r="AU234" s="232" t="s">
        <v>104</v>
      </c>
      <c r="AV234" s="12" t="s">
        <v>25</v>
      </c>
      <c r="AW234" s="12" t="s">
        <v>48</v>
      </c>
      <c r="AX234" s="12" t="s">
        <v>85</v>
      </c>
      <c r="AY234" s="232" t="s">
        <v>166</v>
      </c>
    </row>
    <row r="235" spans="2:65" s="12" customFormat="1" ht="13.5">
      <c r="B235" s="222"/>
      <c r="C235" s="223"/>
      <c r="D235" s="218" t="s">
        <v>179</v>
      </c>
      <c r="E235" s="224" t="s">
        <v>50</v>
      </c>
      <c r="F235" s="225" t="s">
        <v>964</v>
      </c>
      <c r="G235" s="223"/>
      <c r="H235" s="226" t="s">
        <v>50</v>
      </c>
      <c r="I235" s="227"/>
      <c r="J235" s="223"/>
      <c r="K235" s="223"/>
      <c r="L235" s="228"/>
      <c r="M235" s="229"/>
      <c r="N235" s="230"/>
      <c r="O235" s="230"/>
      <c r="P235" s="230"/>
      <c r="Q235" s="230"/>
      <c r="R235" s="230"/>
      <c r="S235" s="230"/>
      <c r="T235" s="231"/>
      <c r="AT235" s="232" t="s">
        <v>179</v>
      </c>
      <c r="AU235" s="232" t="s">
        <v>104</v>
      </c>
      <c r="AV235" s="12" t="s">
        <v>25</v>
      </c>
      <c r="AW235" s="12" t="s">
        <v>48</v>
      </c>
      <c r="AX235" s="12" t="s">
        <v>85</v>
      </c>
      <c r="AY235" s="232" t="s">
        <v>166</v>
      </c>
    </row>
    <row r="236" spans="2:65" s="13" customFormat="1" ht="13.5">
      <c r="B236" s="233"/>
      <c r="C236" s="234"/>
      <c r="D236" s="235" t="s">
        <v>179</v>
      </c>
      <c r="E236" s="236" t="s">
        <v>50</v>
      </c>
      <c r="F236" s="237" t="s">
        <v>969</v>
      </c>
      <c r="G236" s="234"/>
      <c r="H236" s="238">
        <v>20.608000000000001</v>
      </c>
      <c r="I236" s="239"/>
      <c r="J236" s="234"/>
      <c r="K236" s="234"/>
      <c r="L236" s="240"/>
      <c r="M236" s="241"/>
      <c r="N236" s="242"/>
      <c r="O236" s="242"/>
      <c r="P236" s="242"/>
      <c r="Q236" s="242"/>
      <c r="R236" s="242"/>
      <c r="S236" s="242"/>
      <c r="T236" s="243"/>
      <c r="AT236" s="244" t="s">
        <v>179</v>
      </c>
      <c r="AU236" s="244" t="s">
        <v>104</v>
      </c>
      <c r="AV236" s="13" t="s">
        <v>93</v>
      </c>
      <c r="AW236" s="13" t="s">
        <v>48</v>
      </c>
      <c r="AX236" s="13" t="s">
        <v>85</v>
      </c>
      <c r="AY236" s="244" t="s">
        <v>166</v>
      </c>
    </row>
    <row r="237" spans="2:65" s="1" customFormat="1" ht="22.5" customHeight="1">
      <c r="B237" s="43"/>
      <c r="C237" s="206" t="s">
        <v>302</v>
      </c>
      <c r="D237" s="206" t="s">
        <v>169</v>
      </c>
      <c r="E237" s="207" t="s">
        <v>241</v>
      </c>
      <c r="F237" s="208" t="s">
        <v>242</v>
      </c>
      <c r="G237" s="209" t="s">
        <v>243</v>
      </c>
      <c r="H237" s="210">
        <v>2.65</v>
      </c>
      <c r="I237" s="211"/>
      <c r="J237" s="212">
        <f>ROUND(I237*H237,2)</f>
        <v>0</v>
      </c>
      <c r="K237" s="208" t="s">
        <v>173</v>
      </c>
      <c r="L237" s="63"/>
      <c r="M237" s="213" t="s">
        <v>50</v>
      </c>
      <c r="N237" s="214" t="s">
        <v>56</v>
      </c>
      <c r="O237" s="44"/>
      <c r="P237" s="215">
        <f>O237*H237</f>
        <v>0</v>
      </c>
      <c r="Q237" s="215">
        <v>0</v>
      </c>
      <c r="R237" s="215">
        <f>Q237*H237</f>
        <v>0</v>
      </c>
      <c r="S237" s="215">
        <v>0</v>
      </c>
      <c r="T237" s="216">
        <f>S237*H237</f>
        <v>0</v>
      </c>
      <c r="AR237" s="25" t="s">
        <v>110</v>
      </c>
      <c r="AT237" s="25" t="s">
        <v>169</v>
      </c>
      <c r="AU237" s="25" t="s">
        <v>104</v>
      </c>
      <c r="AY237" s="25" t="s">
        <v>166</v>
      </c>
      <c r="BE237" s="217">
        <f>IF(N237="základní",J237,0)</f>
        <v>0</v>
      </c>
      <c r="BF237" s="217">
        <f>IF(N237="snížená",J237,0)</f>
        <v>0</v>
      </c>
      <c r="BG237" s="217">
        <f>IF(N237="zákl. přenesená",J237,0)</f>
        <v>0</v>
      </c>
      <c r="BH237" s="217">
        <f>IF(N237="sníž. přenesená",J237,0)</f>
        <v>0</v>
      </c>
      <c r="BI237" s="217">
        <f>IF(N237="nulová",J237,0)</f>
        <v>0</v>
      </c>
      <c r="BJ237" s="25" t="s">
        <v>25</v>
      </c>
      <c r="BK237" s="217">
        <f>ROUND(I237*H237,2)</f>
        <v>0</v>
      </c>
      <c r="BL237" s="25" t="s">
        <v>110</v>
      </c>
      <c r="BM237" s="25" t="s">
        <v>970</v>
      </c>
    </row>
    <row r="238" spans="2:65" s="1" customFormat="1" ht="13.5">
      <c r="B238" s="43"/>
      <c r="C238" s="65"/>
      <c r="D238" s="218" t="s">
        <v>175</v>
      </c>
      <c r="E238" s="65"/>
      <c r="F238" s="219" t="s">
        <v>244</v>
      </c>
      <c r="G238" s="65"/>
      <c r="H238" s="65"/>
      <c r="I238" s="174"/>
      <c r="J238" s="65"/>
      <c r="K238" s="65"/>
      <c r="L238" s="63"/>
      <c r="M238" s="220"/>
      <c r="N238" s="44"/>
      <c r="O238" s="44"/>
      <c r="P238" s="44"/>
      <c r="Q238" s="44"/>
      <c r="R238" s="44"/>
      <c r="S238" s="44"/>
      <c r="T238" s="80"/>
      <c r="AT238" s="25" t="s">
        <v>175</v>
      </c>
      <c r="AU238" s="25" t="s">
        <v>104</v>
      </c>
    </row>
    <row r="239" spans="2:65" s="1" customFormat="1" ht="297">
      <c r="B239" s="43"/>
      <c r="C239" s="65"/>
      <c r="D239" s="218" t="s">
        <v>177</v>
      </c>
      <c r="E239" s="65"/>
      <c r="F239" s="221" t="s">
        <v>245</v>
      </c>
      <c r="G239" s="65"/>
      <c r="H239" s="65"/>
      <c r="I239" s="174"/>
      <c r="J239" s="65"/>
      <c r="K239" s="65"/>
      <c r="L239" s="63"/>
      <c r="M239" s="220"/>
      <c r="N239" s="44"/>
      <c r="O239" s="44"/>
      <c r="P239" s="44"/>
      <c r="Q239" s="44"/>
      <c r="R239" s="44"/>
      <c r="S239" s="44"/>
      <c r="T239" s="80"/>
      <c r="AT239" s="25" t="s">
        <v>177</v>
      </c>
      <c r="AU239" s="25" t="s">
        <v>104</v>
      </c>
    </row>
    <row r="240" spans="2:65" s="12" customFormat="1" ht="13.5">
      <c r="B240" s="222"/>
      <c r="C240" s="223"/>
      <c r="D240" s="218" t="s">
        <v>179</v>
      </c>
      <c r="E240" s="224" t="s">
        <v>50</v>
      </c>
      <c r="F240" s="225" t="s">
        <v>971</v>
      </c>
      <c r="G240" s="223"/>
      <c r="H240" s="226" t="s">
        <v>50</v>
      </c>
      <c r="I240" s="227"/>
      <c r="J240" s="223"/>
      <c r="K240" s="223"/>
      <c r="L240" s="228"/>
      <c r="M240" s="229"/>
      <c r="N240" s="230"/>
      <c r="O240" s="230"/>
      <c r="P240" s="230"/>
      <c r="Q240" s="230"/>
      <c r="R240" s="230"/>
      <c r="S240" s="230"/>
      <c r="T240" s="231"/>
      <c r="AT240" s="232" t="s">
        <v>179</v>
      </c>
      <c r="AU240" s="232" t="s">
        <v>104</v>
      </c>
      <c r="AV240" s="12" t="s">
        <v>25</v>
      </c>
      <c r="AW240" s="12" t="s">
        <v>48</v>
      </c>
      <c r="AX240" s="12" t="s">
        <v>85</v>
      </c>
      <c r="AY240" s="232" t="s">
        <v>166</v>
      </c>
    </row>
    <row r="241" spans="2:65" s="12" customFormat="1" ht="13.5">
      <c r="B241" s="222"/>
      <c r="C241" s="223"/>
      <c r="D241" s="218" t="s">
        <v>179</v>
      </c>
      <c r="E241" s="224" t="s">
        <v>50</v>
      </c>
      <c r="F241" s="225" t="s">
        <v>963</v>
      </c>
      <c r="G241" s="223"/>
      <c r="H241" s="226" t="s">
        <v>50</v>
      </c>
      <c r="I241" s="227"/>
      <c r="J241" s="223"/>
      <c r="K241" s="223"/>
      <c r="L241" s="228"/>
      <c r="M241" s="229"/>
      <c r="N241" s="230"/>
      <c r="O241" s="230"/>
      <c r="P241" s="230"/>
      <c r="Q241" s="230"/>
      <c r="R241" s="230"/>
      <c r="S241" s="230"/>
      <c r="T241" s="231"/>
      <c r="AT241" s="232" t="s">
        <v>179</v>
      </c>
      <c r="AU241" s="232" t="s">
        <v>104</v>
      </c>
      <c r="AV241" s="12" t="s">
        <v>25</v>
      </c>
      <c r="AW241" s="12" t="s">
        <v>48</v>
      </c>
      <c r="AX241" s="12" t="s">
        <v>85</v>
      </c>
      <c r="AY241" s="232" t="s">
        <v>166</v>
      </c>
    </row>
    <row r="242" spans="2:65" s="12" customFormat="1" ht="13.5">
      <c r="B242" s="222"/>
      <c r="C242" s="223"/>
      <c r="D242" s="218" t="s">
        <v>179</v>
      </c>
      <c r="E242" s="224" t="s">
        <v>50</v>
      </c>
      <c r="F242" s="225" t="s">
        <v>964</v>
      </c>
      <c r="G242" s="223"/>
      <c r="H242" s="226" t="s">
        <v>50</v>
      </c>
      <c r="I242" s="227"/>
      <c r="J242" s="223"/>
      <c r="K242" s="223"/>
      <c r="L242" s="228"/>
      <c r="M242" s="229"/>
      <c r="N242" s="230"/>
      <c r="O242" s="230"/>
      <c r="P242" s="230"/>
      <c r="Q242" s="230"/>
      <c r="R242" s="230"/>
      <c r="S242" s="230"/>
      <c r="T242" s="231"/>
      <c r="AT242" s="232" t="s">
        <v>179</v>
      </c>
      <c r="AU242" s="232" t="s">
        <v>104</v>
      </c>
      <c r="AV242" s="12" t="s">
        <v>25</v>
      </c>
      <c r="AW242" s="12" t="s">
        <v>48</v>
      </c>
      <c r="AX242" s="12" t="s">
        <v>85</v>
      </c>
      <c r="AY242" s="232" t="s">
        <v>166</v>
      </c>
    </row>
    <row r="243" spans="2:65" s="13" customFormat="1" ht="13.5">
      <c r="B243" s="233"/>
      <c r="C243" s="234"/>
      <c r="D243" s="235" t="s">
        <v>179</v>
      </c>
      <c r="E243" s="236" t="s">
        <v>50</v>
      </c>
      <c r="F243" s="237" t="s">
        <v>972</v>
      </c>
      <c r="G243" s="234"/>
      <c r="H243" s="238">
        <v>2.65</v>
      </c>
      <c r="I243" s="239"/>
      <c r="J243" s="234"/>
      <c r="K243" s="234"/>
      <c r="L243" s="240"/>
      <c r="M243" s="241"/>
      <c r="N243" s="242"/>
      <c r="O243" s="242"/>
      <c r="P243" s="242"/>
      <c r="Q243" s="242"/>
      <c r="R243" s="242"/>
      <c r="S243" s="242"/>
      <c r="T243" s="243"/>
      <c r="AT243" s="244" t="s">
        <v>179</v>
      </c>
      <c r="AU243" s="244" t="s">
        <v>104</v>
      </c>
      <c r="AV243" s="13" t="s">
        <v>93</v>
      </c>
      <c r="AW243" s="13" t="s">
        <v>48</v>
      </c>
      <c r="AX243" s="13" t="s">
        <v>85</v>
      </c>
      <c r="AY243" s="244" t="s">
        <v>166</v>
      </c>
    </row>
    <row r="244" spans="2:65" s="1" customFormat="1" ht="31.5" customHeight="1">
      <c r="B244" s="43"/>
      <c r="C244" s="206" t="s">
        <v>308</v>
      </c>
      <c r="D244" s="206" t="s">
        <v>169</v>
      </c>
      <c r="E244" s="207" t="s">
        <v>973</v>
      </c>
      <c r="F244" s="208" t="s">
        <v>974</v>
      </c>
      <c r="G244" s="209" t="s">
        <v>440</v>
      </c>
      <c r="H244" s="210">
        <v>184</v>
      </c>
      <c r="I244" s="211"/>
      <c r="J244" s="212">
        <f>ROUND(I244*H244,2)</f>
        <v>0</v>
      </c>
      <c r="K244" s="208" t="s">
        <v>173</v>
      </c>
      <c r="L244" s="63"/>
      <c r="M244" s="213" t="s">
        <v>50</v>
      </c>
      <c r="N244" s="214" t="s">
        <v>56</v>
      </c>
      <c r="O244" s="44"/>
      <c r="P244" s="215">
        <f>O244*H244</f>
        <v>0</v>
      </c>
      <c r="Q244" s="215">
        <v>0</v>
      </c>
      <c r="R244" s="215">
        <f>Q244*H244</f>
        <v>0</v>
      </c>
      <c r="S244" s="215">
        <v>0</v>
      </c>
      <c r="T244" s="216">
        <f>S244*H244</f>
        <v>0</v>
      </c>
      <c r="AR244" s="25" t="s">
        <v>110</v>
      </c>
      <c r="AT244" s="25" t="s">
        <v>169</v>
      </c>
      <c r="AU244" s="25" t="s">
        <v>104</v>
      </c>
      <c r="AY244" s="25" t="s">
        <v>166</v>
      </c>
      <c r="BE244" s="217">
        <f>IF(N244="základní",J244,0)</f>
        <v>0</v>
      </c>
      <c r="BF244" s="217">
        <f>IF(N244="snížená",J244,0)</f>
        <v>0</v>
      </c>
      <c r="BG244" s="217">
        <f>IF(N244="zákl. přenesená",J244,0)</f>
        <v>0</v>
      </c>
      <c r="BH244" s="217">
        <f>IF(N244="sníž. přenesená",J244,0)</f>
        <v>0</v>
      </c>
      <c r="BI244" s="217">
        <f>IF(N244="nulová",J244,0)</f>
        <v>0</v>
      </c>
      <c r="BJ244" s="25" t="s">
        <v>25</v>
      </c>
      <c r="BK244" s="217">
        <f>ROUND(I244*H244,2)</f>
        <v>0</v>
      </c>
      <c r="BL244" s="25" t="s">
        <v>110</v>
      </c>
      <c r="BM244" s="25" t="s">
        <v>975</v>
      </c>
    </row>
    <row r="245" spans="2:65" s="1" customFormat="1" ht="27">
      <c r="B245" s="43"/>
      <c r="C245" s="65"/>
      <c r="D245" s="218" t="s">
        <v>175</v>
      </c>
      <c r="E245" s="65"/>
      <c r="F245" s="219" t="s">
        <v>976</v>
      </c>
      <c r="G245" s="65"/>
      <c r="H245" s="65"/>
      <c r="I245" s="174"/>
      <c r="J245" s="65"/>
      <c r="K245" s="65"/>
      <c r="L245" s="63"/>
      <c r="M245" s="220"/>
      <c r="N245" s="44"/>
      <c r="O245" s="44"/>
      <c r="P245" s="44"/>
      <c r="Q245" s="44"/>
      <c r="R245" s="44"/>
      <c r="S245" s="44"/>
      <c r="T245" s="80"/>
      <c r="AT245" s="25" t="s">
        <v>175</v>
      </c>
      <c r="AU245" s="25" t="s">
        <v>104</v>
      </c>
    </row>
    <row r="246" spans="2:65" s="1" customFormat="1" ht="81">
      <c r="B246" s="43"/>
      <c r="C246" s="65"/>
      <c r="D246" s="218" t="s">
        <v>177</v>
      </c>
      <c r="E246" s="65"/>
      <c r="F246" s="221" t="s">
        <v>977</v>
      </c>
      <c r="G246" s="65"/>
      <c r="H246" s="65"/>
      <c r="I246" s="174"/>
      <c r="J246" s="65"/>
      <c r="K246" s="65"/>
      <c r="L246" s="63"/>
      <c r="M246" s="220"/>
      <c r="N246" s="44"/>
      <c r="O246" s="44"/>
      <c r="P246" s="44"/>
      <c r="Q246" s="44"/>
      <c r="R246" s="44"/>
      <c r="S246" s="44"/>
      <c r="T246" s="80"/>
      <c r="AT246" s="25" t="s">
        <v>177</v>
      </c>
      <c r="AU246" s="25" t="s">
        <v>104</v>
      </c>
    </row>
    <row r="247" spans="2:65" s="12" customFormat="1" ht="13.5">
      <c r="B247" s="222"/>
      <c r="C247" s="223"/>
      <c r="D247" s="218" t="s">
        <v>179</v>
      </c>
      <c r="E247" s="224" t="s">
        <v>50</v>
      </c>
      <c r="F247" s="225" t="s">
        <v>963</v>
      </c>
      <c r="G247" s="223"/>
      <c r="H247" s="226" t="s">
        <v>50</v>
      </c>
      <c r="I247" s="227"/>
      <c r="J247" s="223"/>
      <c r="K247" s="223"/>
      <c r="L247" s="228"/>
      <c r="M247" s="229"/>
      <c r="N247" s="230"/>
      <c r="O247" s="230"/>
      <c r="P247" s="230"/>
      <c r="Q247" s="230"/>
      <c r="R247" s="230"/>
      <c r="S247" s="230"/>
      <c r="T247" s="231"/>
      <c r="AT247" s="232" t="s">
        <v>179</v>
      </c>
      <c r="AU247" s="232" t="s">
        <v>104</v>
      </c>
      <c r="AV247" s="12" t="s">
        <v>25</v>
      </c>
      <c r="AW247" s="12" t="s">
        <v>48</v>
      </c>
      <c r="AX247" s="12" t="s">
        <v>85</v>
      </c>
      <c r="AY247" s="232" t="s">
        <v>166</v>
      </c>
    </row>
    <row r="248" spans="2:65" s="12" customFormat="1" ht="13.5">
      <c r="B248" s="222"/>
      <c r="C248" s="223"/>
      <c r="D248" s="218" t="s">
        <v>179</v>
      </c>
      <c r="E248" s="224" t="s">
        <v>50</v>
      </c>
      <c r="F248" s="225" t="s">
        <v>978</v>
      </c>
      <c r="G248" s="223"/>
      <c r="H248" s="226" t="s">
        <v>50</v>
      </c>
      <c r="I248" s="227"/>
      <c r="J248" s="223"/>
      <c r="K248" s="223"/>
      <c r="L248" s="228"/>
      <c r="M248" s="229"/>
      <c r="N248" s="230"/>
      <c r="O248" s="230"/>
      <c r="P248" s="230"/>
      <c r="Q248" s="230"/>
      <c r="R248" s="230"/>
      <c r="S248" s="230"/>
      <c r="T248" s="231"/>
      <c r="AT248" s="232" t="s">
        <v>179</v>
      </c>
      <c r="AU248" s="232" t="s">
        <v>104</v>
      </c>
      <c r="AV248" s="12" t="s">
        <v>25</v>
      </c>
      <c r="AW248" s="12" t="s">
        <v>48</v>
      </c>
      <c r="AX248" s="12" t="s">
        <v>85</v>
      </c>
      <c r="AY248" s="232" t="s">
        <v>166</v>
      </c>
    </row>
    <row r="249" spans="2:65" s="13" customFormat="1" ht="13.5">
      <c r="B249" s="233"/>
      <c r="C249" s="234"/>
      <c r="D249" s="235" t="s">
        <v>179</v>
      </c>
      <c r="E249" s="236" t="s">
        <v>50</v>
      </c>
      <c r="F249" s="237" t="s">
        <v>979</v>
      </c>
      <c r="G249" s="234"/>
      <c r="H249" s="238">
        <v>184</v>
      </c>
      <c r="I249" s="239"/>
      <c r="J249" s="234"/>
      <c r="K249" s="234"/>
      <c r="L249" s="240"/>
      <c r="M249" s="241"/>
      <c r="N249" s="242"/>
      <c r="O249" s="242"/>
      <c r="P249" s="242"/>
      <c r="Q249" s="242"/>
      <c r="R249" s="242"/>
      <c r="S249" s="242"/>
      <c r="T249" s="243"/>
      <c r="AT249" s="244" t="s">
        <v>179</v>
      </c>
      <c r="AU249" s="244" t="s">
        <v>104</v>
      </c>
      <c r="AV249" s="13" t="s">
        <v>93</v>
      </c>
      <c r="AW249" s="13" t="s">
        <v>48</v>
      </c>
      <c r="AX249" s="13" t="s">
        <v>85</v>
      </c>
      <c r="AY249" s="244" t="s">
        <v>166</v>
      </c>
    </row>
    <row r="250" spans="2:65" s="1" customFormat="1" ht="22.5" customHeight="1">
      <c r="B250" s="43"/>
      <c r="C250" s="259" t="s">
        <v>9</v>
      </c>
      <c r="D250" s="259" t="s">
        <v>269</v>
      </c>
      <c r="E250" s="260" t="s">
        <v>980</v>
      </c>
      <c r="F250" s="261" t="s">
        <v>981</v>
      </c>
      <c r="G250" s="262" t="s">
        <v>172</v>
      </c>
      <c r="H250" s="263">
        <v>1.472</v>
      </c>
      <c r="I250" s="264"/>
      <c r="J250" s="265">
        <f>ROUND(I250*H250,2)</f>
        <v>0</v>
      </c>
      <c r="K250" s="261" t="s">
        <v>173</v>
      </c>
      <c r="L250" s="266"/>
      <c r="M250" s="267" t="s">
        <v>50</v>
      </c>
      <c r="N250" s="268" t="s">
        <v>56</v>
      </c>
      <c r="O250" s="44"/>
      <c r="P250" s="215">
        <f>O250*H250</f>
        <v>0</v>
      </c>
      <c r="Q250" s="215">
        <v>0.21</v>
      </c>
      <c r="R250" s="215">
        <f>Q250*H250</f>
        <v>0.30912000000000001</v>
      </c>
      <c r="S250" s="215">
        <v>0</v>
      </c>
      <c r="T250" s="216">
        <f>S250*H250</f>
        <v>0</v>
      </c>
      <c r="AR250" s="25" t="s">
        <v>232</v>
      </c>
      <c r="AT250" s="25" t="s">
        <v>269</v>
      </c>
      <c r="AU250" s="25" t="s">
        <v>104</v>
      </c>
      <c r="AY250" s="25" t="s">
        <v>166</v>
      </c>
      <c r="BE250" s="217">
        <f>IF(N250="základní",J250,0)</f>
        <v>0</v>
      </c>
      <c r="BF250" s="217">
        <f>IF(N250="snížená",J250,0)</f>
        <v>0</v>
      </c>
      <c r="BG250" s="217">
        <f>IF(N250="zákl. přenesená",J250,0)</f>
        <v>0</v>
      </c>
      <c r="BH250" s="217">
        <f>IF(N250="sníž. přenesená",J250,0)</f>
        <v>0</v>
      </c>
      <c r="BI250" s="217">
        <f>IF(N250="nulová",J250,0)</f>
        <v>0</v>
      </c>
      <c r="BJ250" s="25" t="s">
        <v>25</v>
      </c>
      <c r="BK250" s="217">
        <f>ROUND(I250*H250,2)</f>
        <v>0</v>
      </c>
      <c r="BL250" s="25" t="s">
        <v>110</v>
      </c>
      <c r="BM250" s="25" t="s">
        <v>982</v>
      </c>
    </row>
    <row r="251" spans="2:65" s="1" customFormat="1" ht="13.5">
      <c r="B251" s="43"/>
      <c r="C251" s="65"/>
      <c r="D251" s="218" t="s">
        <v>175</v>
      </c>
      <c r="E251" s="65"/>
      <c r="F251" s="219" t="s">
        <v>981</v>
      </c>
      <c r="G251" s="65"/>
      <c r="H251" s="65"/>
      <c r="I251" s="174"/>
      <c r="J251" s="65"/>
      <c r="K251" s="65"/>
      <c r="L251" s="63"/>
      <c r="M251" s="220"/>
      <c r="N251" s="44"/>
      <c r="O251" s="44"/>
      <c r="P251" s="44"/>
      <c r="Q251" s="44"/>
      <c r="R251" s="44"/>
      <c r="S251" s="44"/>
      <c r="T251" s="80"/>
      <c r="AT251" s="25" t="s">
        <v>175</v>
      </c>
      <c r="AU251" s="25" t="s">
        <v>104</v>
      </c>
    </row>
    <row r="252" spans="2:65" s="12" customFormat="1" ht="13.5">
      <c r="B252" s="222"/>
      <c r="C252" s="223"/>
      <c r="D252" s="218" t="s">
        <v>179</v>
      </c>
      <c r="E252" s="224" t="s">
        <v>50</v>
      </c>
      <c r="F252" s="225" t="s">
        <v>963</v>
      </c>
      <c r="G252" s="223"/>
      <c r="H252" s="226" t="s">
        <v>50</v>
      </c>
      <c r="I252" s="227"/>
      <c r="J252" s="223"/>
      <c r="K252" s="223"/>
      <c r="L252" s="228"/>
      <c r="M252" s="229"/>
      <c r="N252" s="230"/>
      <c r="O252" s="230"/>
      <c r="P252" s="230"/>
      <c r="Q252" s="230"/>
      <c r="R252" s="230"/>
      <c r="S252" s="230"/>
      <c r="T252" s="231"/>
      <c r="AT252" s="232" t="s">
        <v>179</v>
      </c>
      <c r="AU252" s="232" t="s">
        <v>104</v>
      </c>
      <c r="AV252" s="12" t="s">
        <v>25</v>
      </c>
      <c r="AW252" s="12" t="s">
        <v>48</v>
      </c>
      <c r="AX252" s="12" t="s">
        <v>85</v>
      </c>
      <c r="AY252" s="232" t="s">
        <v>166</v>
      </c>
    </row>
    <row r="253" spans="2:65" s="12" customFormat="1" ht="13.5">
      <c r="B253" s="222"/>
      <c r="C253" s="223"/>
      <c r="D253" s="218" t="s">
        <v>179</v>
      </c>
      <c r="E253" s="224" t="s">
        <v>50</v>
      </c>
      <c r="F253" s="225" t="s">
        <v>964</v>
      </c>
      <c r="G253" s="223"/>
      <c r="H253" s="226" t="s">
        <v>50</v>
      </c>
      <c r="I253" s="227"/>
      <c r="J253" s="223"/>
      <c r="K253" s="223"/>
      <c r="L253" s="228"/>
      <c r="M253" s="229"/>
      <c r="N253" s="230"/>
      <c r="O253" s="230"/>
      <c r="P253" s="230"/>
      <c r="Q253" s="230"/>
      <c r="R253" s="230"/>
      <c r="S253" s="230"/>
      <c r="T253" s="231"/>
      <c r="AT253" s="232" t="s">
        <v>179</v>
      </c>
      <c r="AU253" s="232" t="s">
        <v>104</v>
      </c>
      <c r="AV253" s="12" t="s">
        <v>25</v>
      </c>
      <c r="AW253" s="12" t="s">
        <v>48</v>
      </c>
      <c r="AX253" s="12" t="s">
        <v>85</v>
      </c>
      <c r="AY253" s="232" t="s">
        <v>166</v>
      </c>
    </row>
    <row r="254" spans="2:65" s="13" customFormat="1" ht="13.5">
      <c r="B254" s="233"/>
      <c r="C254" s="234"/>
      <c r="D254" s="235" t="s">
        <v>179</v>
      </c>
      <c r="E254" s="236" t="s">
        <v>50</v>
      </c>
      <c r="F254" s="237" t="s">
        <v>965</v>
      </c>
      <c r="G254" s="234"/>
      <c r="H254" s="238">
        <v>1.472</v>
      </c>
      <c r="I254" s="239"/>
      <c r="J254" s="234"/>
      <c r="K254" s="234"/>
      <c r="L254" s="240"/>
      <c r="M254" s="241"/>
      <c r="N254" s="242"/>
      <c r="O254" s="242"/>
      <c r="P254" s="242"/>
      <c r="Q254" s="242"/>
      <c r="R254" s="242"/>
      <c r="S254" s="242"/>
      <c r="T254" s="243"/>
      <c r="AT254" s="244" t="s">
        <v>179</v>
      </c>
      <c r="AU254" s="244" t="s">
        <v>104</v>
      </c>
      <c r="AV254" s="13" t="s">
        <v>93</v>
      </c>
      <c r="AW254" s="13" t="s">
        <v>48</v>
      </c>
      <c r="AX254" s="13" t="s">
        <v>85</v>
      </c>
      <c r="AY254" s="244" t="s">
        <v>166</v>
      </c>
    </row>
    <row r="255" spans="2:65" s="1" customFormat="1" ht="22.5" customHeight="1">
      <c r="B255" s="43"/>
      <c r="C255" s="206" t="s">
        <v>332</v>
      </c>
      <c r="D255" s="206" t="s">
        <v>169</v>
      </c>
      <c r="E255" s="207" t="s">
        <v>983</v>
      </c>
      <c r="F255" s="208" t="s">
        <v>984</v>
      </c>
      <c r="G255" s="209" t="s">
        <v>440</v>
      </c>
      <c r="H255" s="210">
        <v>184</v>
      </c>
      <c r="I255" s="211"/>
      <c r="J255" s="212">
        <f>ROUND(I255*H255,2)</f>
        <v>0</v>
      </c>
      <c r="K255" s="208" t="s">
        <v>173</v>
      </c>
      <c r="L255" s="63"/>
      <c r="M255" s="213" t="s">
        <v>50</v>
      </c>
      <c r="N255" s="214" t="s">
        <v>56</v>
      </c>
      <c r="O255" s="44"/>
      <c r="P255" s="215">
        <f>O255*H255</f>
        <v>0</v>
      </c>
      <c r="Q255" s="215">
        <v>0</v>
      </c>
      <c r="R255" s="215">
        <f>Q255*H255</f>
        <v>0</v>
      </c>
      <c r="S255" s="215">
        <v>0</v>
      </c>
      <c r="T255" s="216">
        <f>S255*H255</f>
        <v>0</v>
      </c>
      <c r="AR255" s="25" t="s">
        <v>110</v>
      </c>
      <c r="AT255" s="25" t="s">
        <v>169</v>
      </c>
      <c r="AU255" s="25" t="s">
        <v>104</v>
      </c>
      <c r="AY255" s="25" t="s">
        <v>166</v>
      </c>
      <c r="BE255" s="217">
        <f>IF(N255="základní",J255,0)</f>
        <v>0</v>
      </c>
      <c r="BF255" s="217">
        <f>IF(N255="snížená",J255,0)</f>
        <v>0</v>
      </c>
      <c r="BG255" s="217">
        <f>IF(N255="zákl. přenesená",J255,0)</f>
        <v>0</v>
      </c>
      <c r="BH255" s="217">
        <f>IF(N255="sníž. přenesená",J255,0)</f>
        <v>0</v>
      </c>
      <c r="BI255" s="217">
        <f>IF(N255="nulová",J255,0)</f>
        <v>0</v>
      </c>
      <c r="BJ255" s="25" t="s">
        <v>25</v>
      </c>
      <c r="BK255" s="217">
        <f>ROUND(I255*H255,2)</f>
        <v>0</v>
      </c>
      <c r="BL255" s="25" t="s">
        <v>110</v>
      </c>
      <c r="BM255" s="25" t="s">
        <v>985</v>
      </c>
    </row>
    <row r="256" spans="2:65" s="1" customFormat="1" ht="27">
      <c r="B256" s="43"/>
      <c r="C256" s="65"/>
      <c r="D256" s="218" t="s">
        <v>175</v>
      </c>
      <c r="E256" s="65"/>
      <c r="F256" s="219" t="s">
        <v>986</v>
      </c>
      <c r="G256" s="65"/>
      <c r="H256" s="65"/>
      <c r="I256" s="174"/>
      <c r="J256" s="65"/>
      <c r="K256" s="65"/>
      <c r="L256" s="63"/>
      <c r="M256" s="220"/>
      <c r="N256" s="44"/>
      <c r="O256" s="44"/>
      <c r="P256" s="44"/>
      <c r="Q256" s="44"/>
      <c r="R256" s="44"/>
      <c r="S256" s="44"/>
      <c r="T256" s="80"/>
      <c r="AT256" s="25" t="s">
        <v>175</v>
      </c>
      <c r="AU256" s="25" t="s">
        <v>104</v>
      </c>
    </row>
    <row r="257" spans="2:65" s="1" customFormat="1" ht="67.5">
      <c r="B257" s="43"/>
      <c r="C257" s="65"/>
      <c r="D257" s="218" t="s">
        <v>177</v>
      </c>
      <c r="E257" s="65"/>
      <c r="F257" s="221" t="s">
        <v>987</v>
      </c>
      <c r="G257" s="65"/>
      <c r="H257" s="65"/>
      <c r="I257" s="174"/>
      <c r="J257" s="65"/>
      <c r="K257" s="65"/>
      <c r="L257" s="63"/>
      <c r="M257" s="220"/>
      <c r="N257" s="44"/>
      <c r="O257" s="44"/>
      <c r="P257" s="44"/>
      <c r="Q257" s="44"/>
      <c r="R257" s="44"/>
      <c r="S257" s="44"/>
      <c r="T257" s="80"/>
      <c r="AT257" s="25" t="s">
        <v>177</v>
      </c>
      <c r="AU257" s="25" t="s">
        <v>104</v>
      </c>
    </row>
    <row r="258" spans="2:65" s="12" customFormat="1" ht="13.5">
      <c r="B258" s="222"/>
      <c r="C258" s="223"/>
      <c r="D258" s="218" t="s">
        <v>179</v>
      </c>
      <c r="E258" s="224" t="s">
        <v>50</v>
      </c>
      <c r="F258" s="225" t="s">
        <v>963</v>
      </c>
      <c r="G258" s="223"/>
      <c r="H258" s="226" t="s">
        <v>50</v>
      </c>
      <c r="I258" s="227"/>
      <c r="J258" s="223"/>
      <c r="K258" s="223"/>
      <c r="L258" s="228"/>
      <c r="M258" s="229"/>
      <c r="N258" s="230"/>
      <c r="O258" s="230"/>
      <c r="P258" s="230"/>
      <c r="Q258" s="230"/>
      <c r="R258" s="230"/>
      <c r="S258" s="230"/>
      <c r="T258" s="231"/>
      <c r="AT258" s="232" t="s">
        <v>179</v>
      </c>
      <c r="AU258" s="232" t="s">
        <v>104</v>
      </c>
      <c r="AV258" s="12" t="s">
        <v>25</v>
      </c>
      <c r="AW258" s="12" t="s">
        <v>48</v>
      </c>
      <c r="AX258" s="12" t="s">
        <v>85</v>
      </c>
      <c r="AY258" s="232" t="s">
        <v>166</v>
      </c>
    </row>
    <row r="259" spans="2:65" s="13" customFormat="1" ht="13.5">
      <c r="B259" s="233"/>
      <c r="C259" s="234"/>
      <c r="D259" s="235" t="s">
        <v>179</v>
      </c>
      <c r="E259" s="236" t="s">
        <v>50</v>
      </c>
      <c r="F259" s="237" t="s">
        <v>979</v>
      </c>
      <c r="G259" s="234"/>
      <c r="H259" s="238">
        <v>184</v>
      </c>
      <c r="I259" s="239"/>
      <c r="J259" s="234"/>
      <c r="K259" s="234"/>
      <c r="L259" s="240"/>
      <c r="M259" s="241"/>
      <c r="N259" s="242"/>
      <c r="O259" s="242"/>
      <c r="P259" s="242"/>
      <c r="Q259" s="242"/>
      <c r="R259" s="242"/>
      <c r="S259" s="242"/>
      <c r="T259" s="243"/>
      <c r="AT259" s="244" t="s">
        <v>179</v>
      </c>
      <c r="AU259" s="244" t="s">
        <v>104</v>
      </c>
      <c r="AV259" s="13" t="s">
        <v>93</v>
      </c>
      <c r="AW259" s="13" t="s">
        <v>48</v>
      </c>
      <c r="AX259" s="13" t="s">
        <v>85</v>
      </c>
      <c r="AY259" s="244" t="s">
        <v>166</v>
      </c>
    </row>
    <row r="260" spans="2:65" s="1" customFormat="1" ht="22.5" customHeight="1">
      <c r="B260" s="43"/>
      <c r="C260" s="206" t="s">
        <v>339</v>
      </c>
      <c r="D260" s="206" t="s">
        <v>169</v>
      </c>
      <c r="E260" s="207" t="s">
        <v>988</v>
      </c>
      <c r="F260" s="208" t="s">
        <v>989</v>
      </c>
      <c r="G260" s="209" t="s">
        <v>440</v>
      </c>
      <c r="H260" s="210">
        <v>184</v>
      </c>
      <c r="I260" s="211"/>
      <c r="J260" s="212">
        <f>ROUND(I260*H260,2)</f>
        <v>0</v>
      </c>
      <c r="K260" s="208" t="s">
        <v>173</v>
      </c>
      <c r="L260" s="63"/>
      <c r="M260" s="213" t="s">
        <v>50</v>
      </c>
      <c r="N260" s="214" t="s">
        <v>56</v>
      </c>
      <c r="O260" s="44"/>
      <c r="P260" s="215">
        <f>O260*H260</f>
        <v>0</v>
      </c>
      <c r="Q260" s="215">
        <v>0</v>
      </c>
      <c r="R260" s="215">
        <f>Q260*H260</f>
        <v>0</v>
      </c>
      <c r="S260" s="215">
        <v>0</v>
      </c>
      <c r="T260" s="216">
        <f>S260*H260</f>
        <v>0</v>
      </c>
      <c r="AR260" s="25" t="s">
        <v>110</v>
      </c>
      <c r="AT260" s="25" t="s">
        <v>169</v>
      </c>
      <c r="AU260" s="25" t="s">
        <v>104</v>
      </c>
      <c r="AY260" s="25" t="s">
        <v>166</v>
      </c>
      <c r="BE260" s="217">
        <f>IF(N260="základní",J260,0)</f>
        <v>0</v>
      </c>
      <c r="BF260" s="217">
        <f>IF(N260="snížená",J260,0)</f>
        <v>0</v>
      </c>
      <c r="BG260" s="217">
        <f>IF(N260="zákl. přenesená",J260,0)</f>
        <v>0</v>
      </c>
      <c r="BH260" s="217">
        <f>IF(N260="sníž. přenesená",J260,0)</f>
        <v>0</v>
      </c>
      <c r="BI260" s="217">
        <f>IF(N260="nulová",J260,0)</f>
        <v>0</v>
      </c>
      <c r="BJ260" s="25" t="s">
        <v>25</v>
      </c>
      <c r="BK260" s="217">
        <f>ROUND(I260*H260,2)</f>
        <v>0</v>
      </c>
      <c r="BL260" s="25" t="s">
        <v>110</v>
      </c>
      <c r="BM260" s="25" t="s">
        <v>990</v>
      </c>
    </row>
    <row r="261" spans="2:65" s="1" customFormat="1" ht="13.5">
      <c r="B261" s="43"/>
      <c r="C261" s="65"/>
      <c r="D261" s="218" t="s">
        <v>175</v>
      </c>
      <c r="E261" s="65"/>
      <c r="F261" s="219" t="s">
        <v>991</v>
      </c>
      <c r="G261" s="65"/>
      <c r="H261" s="65"/>
      <c r="I261" s="174"/>
      <c r="J261" s="65"/>
      <c r="K261" s="65"/>
      <c r="L261" s="63"/>
      <c r="M261" s="220"/>
      <c r="N261" s="44"/>
      <c r="O261" s="44"/>
      <c r="P261" s="44"/>
      <c r="Q261" s="44"/>
      <c r="R261" s="44"/>
      <c r="S261" s="44"/>
      <c r="T261" s="80"/>
      <c r="AT261" s="25" t="s">
        <v>175</v>
      </c>
      <c r="AU261" s="25" t="s">
        <v>104</v>
      </c>
    </row>
    <row r="262" spans="2:65" s="1" customFormat="1" ht="81">
      <c r="B262" s="43"/>
      <c r="C262" s="65"/>
      <c r="D262" s="218" t="s">
        <v>177</v>
      </c>
      <c r="E262" s="65"/>
      <c r="F262" s="221" t="s">
        <v>992</v>
      </c>
      <c r="G262" s="65"/>
      <c r="H262" s="65"/>
      <c r="I262" s="174"/>
      <c r="J262" s="65"/>
      <c r="K262" s="65"/>
      <c r="L262" s="63"/>
      <c r="M262" s="220"/>
      <c r="N262" s="44"/>
      <c r="O262" s="44"/>
      <c r="P262" s="44"/>
      <c r="Q262" s="44"/>
      <c r="R262" s="44"/>
      <c r="S262" s="44"/>
      <c r="T262" s="80"/>
      <c r="AT262" s="25" t="s">
        <v>177</v>
      </c>
      <c r="AU262" s="25" t="s">
        <v>104</v>
      </c>
    </row>
    <row r="263" spans="2:65" s="12" customFormat="1" ht="13.5">
      <c r="B263" s="222"/>
      <c r="C263" s="223"/>
      <c r="D263" s="218" t="s">
        <v>179</v>
      </c>
      <c r="E263" s="224" t="s">
        <v>50</v>
      </c>
      <c r="F263" s="225" t="s">
        <v>963</v>
      </c>
      <c r="G263" s="223"/>
      <c r="H263" s="226" t="s">
        <v>50</v>
      </c>
      <c r="I263" s="227"/>
      <c r="J263" s="223"/>
      <c r="K263" s="223"/>
      <c r="L263" s="228"/>
      <c r="M263" s="229"/>
      <c r="N263" s="230"/>
      <c r="O263" s="230"/>
      <c r="P263" s="230"/>
      <c r="Q263" s="230"/>
      <c r="R263" s="230"/>
      <c r="S263" s="230"/>
      <c r="T263" s="231"/>
      <c r="AT263" s="232" t="s">
        <v>179</v>
      </c>
      <c r="AU263" s="232" t="s">
        <v>104</v>
      </c>
      <c r="AV263" s="12" t="s">
        <v>25</v>
      </c>
      <c r="AW263" s="12" t="s">
        <v>48</v>
      </c>
      <c r="AX263" s="12" t="s">
        <v>85</v>
      </c>
      <c r="AY263" s="232" t="s">
        <v>166</v>
      </c>
    </row>
    <row r="264" spans="2:65" s="12" customFormat="1" ht="13.5">
      <c r="B264" s="222"/>
      <c r="C264" s="223"/>
      <c r="D264" s="218" t="s">
        <v>179</v>
      </c>
      <c r="E264" s="224" t="s">
        <v>50</v>
      </c>
      <c r="F264" s="225" t="s">
        <v>993</v>
      </c>
      <c r="G264" s="223"/>
      <c r="H264" s="226" t="s">
        <v>50</v>
      </c>
      <c r="I264" s="227"/>
      <c r="J264" s="223"/>
      <c r="K264" s="223"/>
      <c r="L264" s="228"/>
      <c r="M264" s="229"/>
      <c r="N264" s="230"/>
      <c r="O264" s="230"/>
      <c r="P264" s="230"/>
      <c r="Q264" s="230"/>
      <c r="R264" s="230"/>
      <c r="S264" s="230"/>
      <c r="T264" s="231"/>
      <c r="AT264" s="232" t="s">
        <v>179</v>
      </c>
      <c r="AU264" s="232" t="s">
        <v>104</v>
      </c>
      <c r="AV264" s="12" t="s">
        <v>25</v>
      </c>
      <c r="AW264" s="12" t="s">
        <v>48</v>
      </c>
      <c r="AX264" s="12" t="s">
        <v>85</v>
      </c>
      <c r="AY264" s="232" t="s">
        <v>166</v>
      </c>
    </row>
    <row r="265" spans="2:65" s="13" customFormat="1" ht="13.5">
      <c r="B265" s="233"/>
      <c r="C265" s="234"/>
      <c r="D265" s="235" t="s">
        <v>179</v>
      </c>
      <c r="E265" s="236" t="s">
        <v>50</v>
      </c>
      <c r="F265" s="237" t="s">
        <v>979</v>
      </c>
      <c r="G265" s="234"/>
      <c r="H265" s="238">
        <v>184</v>
      </c>
      <c r="I265" s="239"/>
      <c r="J265" s="234"/>
      <c r="K265" s="234"/>
      <c r="L265" s="240"/>
      <c r="M265" s="241"/>
      <c r="N265" s="242"/>
      <c r="O265" s="242"/>
      <c r="P265" s="242"/>
      <c r="Q265" s="242"/>
      <c r="R265" s="242"/>
      <c r="S265" s="242"/>
      <c r="T265" s="243"/>
      <c r="AT265" s="244" t="s">
        <v>179</v>
      </c>
      <c r="AU265" s="244" t="s">
        <v>104</v>
      </c>
      <c r="AV265" s="13" t="s">
        <v>93</v>
      </c>
      <c r="AW265" s="13" t="s">
        <v>48</v>
      </c>
      <c r="AX265" s="13" t="s">
        <v>85</v>
      </c>
      <c r="AY265" s="244" t="s">
        <v>166</v>
      </c>
    </row>
    <row r="266" spans="2:65" s="1" customFormat="1" ht="22.5" customHeight="1">
      <c r="B266" s="43"/>
      <c r="C266" s="206" t="s">
        <v>344</v>
      </c>
      <c r="D266" s="206" t="s">
        <v>169</v>
      </c>
      <c r="E266" s="207" t="s">
        <v>994</v>
      </c>
      <c r="F266" s="208" t="s">
        <v>995</v>
      </c>
      <c r="G266" s="209" t="s">
        <v>284</v>
      </c>
      <c r="H266" s="210">
        <v>46</v>
      </c>
      <c r="I266" s="211"/>
      <c r="J266" s="212">
        <f>ROUND(I266*H266,2)</f>
        <v>0</v>
      </c>
      <c r="K266" s="208" t="s">
        <v>173</v>
      </c>
      <c r="L266" s="63"/>
      <c r="M266" s="213" t="s">
        <v>50</v>
      </c>
      <c r="N266" s="214" t="s">
        <v>56</v>
      </c>
      <c r="O266" s="44"/>
      <c r="P266" s="215">
        <f>O266*H266</f>
        <v>0</v>
      </c>
      <c r="Q266" s="215">
        <v>0</v>
      </c>
      <c r="R266" s="215">
        <f>Q266*H266</f>
        <v>0</v>
      </c>
      <c r="S266" s="215">
        <v>0</v>
      </c>
      <c r="T266" s="216">
        <f>S266*H266</f>
        <v>0</v>
      </c>
      <c r="AR266" s="25" t="s">
        <v>110</v>
      </c>
      <c r="AT266" s="25" t="s">
        <v>169</v>
      </c>
      <c r="AU266" s="25" t="s">
        <v>104</v>
      </c>
      <c r="AY266" s="25" t="s">
        <v>166</v>
      </c>
      <c r="BE266" s="217">
        <f>IF(N266="základní",J266,0)</f>
        <v>0</v>
      </c>
      <c r="BF266" s="217">
        <f>IF(N266="snížená",J266,0)</f>
        <v>0</v>
      </c>
      <c r="BG266" s="217">
        <f>IF(N266="zákl. přenesená",J266,0)</f>
        <v>0</v>
      </c>
      <c r="BH266" s="217">
        <f>IF(N266="sníž. přenesená",J266,0)</f>
        <v>0</v>
      </c>
      <c r="BI266" s="217">
        <f>IF(N266="nulová",J266,0)</f>
        <v>0</v>
      </c>
      <c r="BJ266" s="25" t="s">
        <v>25</v>
      </c>
      <c r="BK266" s="217">
        <f>ROUND(I266*H266,2)</f>
        <v>0</v>
      </c>
      <c r="BL266" s="25" t="s">
        <v>110</v>
      </c>
      <c r="BM266" s="25" t="s">
        <v>996</v>
      </c>
    </row>
    <row r="267" spans="2:65" s="1" customFormat="1" ht="27">
      <c r="B267" s="43"/>
      <c r="C267" s="65"/>
      <c r="D267" s="218" t="s">
        <v>175</v>
      </c>
      <c r="E267" s="65"/>
      <c r="F267" s="219" t="s">
        <v>997</v>
      </c>
      <c r="G267" s="65"/>
      <c r="H267" s="65"/>
      <c r="I267" s="174"/>
      <c r="J267" s="65"/>
      <c r="K267" s="65"/>
      <c r="L267" s="63"/>
      <c r="M267" s="220"/>
      <c r="N267" s="44"/>
      <c r="O267" s="44"/>
      <c r="P267" s="44"/>
      <c r="Q267" s="44"/>
      <c r="R267" s="44"/>
      <c r="S267" s="44"/>
      <c r="T267" s="80"/>
      <c r="AT267" s="25" t="s">
        <v>175</v>
      </c>
      <c r="AU267" s="25" t="s">
        <v>104</v>
      </c>
    </row>
    <row r="268" spans="2:65" s="1" customFormat="1" ht="40.5">
      <c r="B268" s="43"/>
      <c r="C268" s="65"/>
      <c r="D268" s="218" t="s">
        <v>177</v>
      </c>
      <c r="E268" s="65"/>
      <c r="F268" s="221" t="s">
        <v>998</v>
      </c>
      <c r="G268" s="65"/>
      <c r="H268" s="65"/>
      <c r="I268" s="174"/>
      <c r="J268" s="65"/>
      <c r="K268" s="65"/>
      <c r="L268" s="63"/>
      <c r="M268" s="220"/>
      <c r="N268" s="44"/>
      <c r="O268" s="44"/>
      <c r="P268" s="44"/>
      <c r="Q268" s="44"/>
      <c r="R268" s="44"/>
      <c r="S268" s="44"/>
      <c r="T268" s="80"/>
      <c r="AT268" s="25" t="s">
        <v>177</v>
      </c>
      <c r="AU268" s="25" t="s">
        <v>104</v>
      </c>
    </row>
    <row r="269" spans="2:65" s="12" customFormat="1" ht="13.5">
      <c r="B269" s="222"/>
      <c r="C269" s="223"/>
      <c r="D269" s="218" t="s">
        <v>179</v>
      </c>
      <c r="E269" s="224" t="s">
        <v>50</v>
      </c>
      <c r="F269" s="225" t="s">
        <v>963</v>
      </c>
      <c r="G269" s="223"/>
      <c r="H269" s="226" t="s">
        <v>50</v>
      </c>
      <c r="I269" s="227"/>
      <c r="J269" s="223"/>
      <c r="K269" s="223"/>
      <c r="L269" s="228"/>
      <c r="M269" s="229"/>
      <c r="N269" s="230"/>
      <c r="O269" s="230"/>
      <c r="P269" s="230"/>
      <c r="Q269" s="230"/>
      <c r="R269" s="230"/>
      <c r="S269" s="230"/>
      <c r="T269" s="231"/>
      <c r="AT269" s="232" t="s">
        <v>179</v>
      </c>
      <c r="AU269" s="232" t="s">
        <v>104</v>
      </c>
      <c r="AV269" s="12" t="s">
        <v>25</v>
      </c>
      <c r="AW269" s="12" t="s">
        <v>48</v>
      </c>
      <c r="AX269" s="12" t="s">
        <v>85</v>
      </c>
      <c r="AY269" s="232" t="s">
        <v>166</v>
      </c>
    </row>
    <row r="270" spans="2:65" s="12" customFormat="1" ht="13.5">
      <c r="B270" s="222"/>
      <c r="C270" s="223"/>
      <c r="D270" s="218" t="s">
        <v>179</v>
      </c>
      <c r="E270" s="224" t="s">
        <v>50</v>
      </c>
      <c r="F270" s="225" t="s">
        <v>999</v>
      </c>
      <c r="G270" s="223"/>
      <c r="H270" s="226" t="s">
        <v>50</v>
      </c>
      <c r="I270" s="227"/>
      <c r="J270" s="223"/>
      <c r="K270" s="223"/>
      <c r="L270" s="228"/>
      <c r="M270" s="229"/>
      <c r="N270" s="230"/>
      <c r="O270" s="230"/>
      <c r="P270" s="230"/>
      <c r="Q270" s="230"/>
      <c r="R270" s="230"/>
      <c r="S270" s="230"/>
      <c r="T270" s="231"/>
      <c r="AT270" s="232" t="s">
        <v>179</v>
      </c>
      <c r="AU270" s="232" t="s">
        <v>104</v>
      </c>
      <c r="AV270" s="12" t="s">
        <v>25</v>
      </c>
      <c r="AW270" s="12" t="s">
        <v>48</v>
      </c>
      <c r="AX270" s="12" t="s">
        <v>85</v>
      </c>
      <c r="AY270" s="232" t="s">
        <v>166</v>
      </c>
    </row>
    <row r="271" spans="2:65" s="13" customFormat="1" ht="13.5">
      <c r="B271" s="233"/>
      <c r="C271" s="234"/>
      <c r="D271" s="235" t="s">
        <v>179</v>
      </c>
      <c r="E271" s="236" t="s">
        <v>50</v>
      </c>
      <c r="F271" s="237" t="s">
        <v>486</v>
      </c>
      <c r="G271" s="234"/>
      <c r="H271" s="238">
        <v>46</v>
      </c>
      <c r="I271" s="239"/>
      <c r="J271" s="234"/>
      <c r="K271" s="234"/>
      <c r="L271" s="240"/>
      <c r="M271" s="241"/>
      <c r="N271" s="242"/>
      <c r="O271" s="242"/>
      <c r="P271" s="242"/>
      <c r="Q271" s="242"/>
      <c r="R271" s="242"/>
      <c r="S271" s="242"/>
      <c r="T271" s="243"/>
      <c r="AT271" s="244" t="s">
        <v>179</v>
      </c>
      <c r="AU271" s="244" t="s">
        <v>104</v>
      </c>
      <c r="AV271" s="13" t="s">
        <v>93</v>
      </c>
      <c r="AW271" s="13" t="s">
        <v>48</v>
      </c>
      <c r="AX271" s="13" t="s">
        <v>25</v>
      </c>
      <c r="AY271" s="244" t="s">
        <v>166</v>
      </c>
    </row>
    <row r="272" spans="2:65" s="1" customFormat="1" ht="22.5" customHeight="1">
      <c r="B272" s="43"/>
      <c r="C272" s="259" t="s">
        <v>349</v>
      </c>
      <c r="D272" s="259" t="s">
        <v>269</v>
      </c>
      <c r="E272" s="260" t="s">
        <v>1000</v>
      </c>
      <c r="F272" s="261" t="s">
        <v>1001</v>
      </c>
      <c r="G272" s="262" t="s">
        <v>284</v>
      </c>
      <c r="H272" s="263">
        <v>50.6</v>
      </c>
      <c r="I272" s="264"/>
      <c r="J272" s="265">
        <f>ROUND(I272*H272,2)</f>
        <v>0</v>
      </c>
      <c r="K272" s="261" t="s">
        <v>50</v>
      </c>
      <c r="L272" s="266"/>
      <c r="M272" s="267" t="s">
        <v>50</v>
      </c>
      <c r="N272" s="268" t="s">
        <v>56</v>
      </c>
      <c r="O272" s="44"/>
      <c r="P272" s="215">
        <f>O272*H272</f>
        <v>0</v>
      </c>
      <c r="Q272" s="215">
        <v>0</v>
      </c>
      <c r="R272" s="215">
        <f>Q272*H272</f>
        <v>0</v>
      </c>
      <c r="S272" s="215">
        <v>0</v>
      </c>
      <c r="T272" s="216">
        <f>S272*H272</f>
        <v>0</v>
      </c>
      <c r="AR272" s="25" t="s">
        <v>232</v>
      </c>
      <c r="AT272" s="25" t="s">
        <v>269</v>
      </c>
      <c r="AU272" s="25" t="s">
        <v>104</v>
      </c>
      <c r="AY272" s="25" t="s">
        <v>166</v>
      </c>
      <c r="BE272" s="217">
        <f>IF(N272="základní",J272,0)</f>
        <v>0</v>
      </c>
      <c r="BF272" s="217">
        <f>IF(N272="snížená",J272,0)</f>
        <v>0</v>
      </c>
      <c r="BG272" s="217">
        <f>IF(N272="zákl. přenesená",J272,0)</f>
        <v>0</v>
      </c>
      <c r="BH272" s="217">
        <f>IF(N272="sníž. přenesená",J272,0)</f>
        <v>0</v>
      </c>
      <c r="BI272" s="217">
        <f>IF(N272="nulová",J272,0)</f>
        <v>0</v>
      </c>
      <c r="BJ272" s="25" t="s">
        <v>25</v>
      </c>
      <c r="BK272" s="217">
        <f>ROUND(I272*H272,2)</f>
        <v>0</v>
      </c>
      <c r="BL272" s="25" t="s">
        <v>110</v>
      </c>
      <c r="BM272" s="25" t="s">
        <v>1002</v>
      </c>
    </row>
    <row r="273" spans="2:65" s="1" customFormat="1" ht="13.5">
      <c r="B273" s="43"/>
      <c r="C273" s="65"/>
      <c r="D273" s="218" t="s">
        <v>175</v>
      </c>
      <c r="E273" s="65"/>
      <c r="F273" s="219" t="s">
        <v>1001</v>
      </c>
      <c r="G273" s="65"/>
      <c r="H273" s="65"/>
      <c r="I273" s="174"/>
      <c r="J273" s="65"/>
      <c r="K273" s="65"/>
      <c r="L273" s="63"/>
      <c r="M273" s="220"/>
      <c r="N273" s="44"/>
      <c r="O273" s="44"/>
      <c r="P273" s="44"/>
      <c r="Q273" s="44"/>
      <c r="R273" s="44"/>
      <c r="S273" s="44"/>
      <c r="T273" s="80"/>
      <c r="AT273" s="25" t="s">
        <v>175</v>
      </c>
      <c r="AU273" s="25" t="s">
        <v>104</v>
      </c>
    </row>
    <row r="274" spans="2:65" s="12" customFormat="1" ht="13.5">
      <c r="B274" s="222"/>
      <c r="C274" s="223"/>
      <c r="D274" s="218" t="s">
        <v>179</v>
      </c>
      <c r="E274" s="224" t="s">
        <v>50</v>
      </c>
      <c r="F274" s="225" t="s">
        <v>963</v>
      </c>
      <c r="G274" s="223"/>
      <c r="H274" s="226" t="s">
        <v>50</v>
      </c>
      <c r="I274" s="227"/>
      <c r="J274" s="223"/>
      <c r="K274" s="223"/>
      <c r="L274" s="228"/>
      <c r="M274" s="229"/>
      <c r="N274" s="230"/>
      <c r="O274" s="230"/>
      <c r="P274" s="230"/>
      <c r="Q274" s="230"/>
      <c r="R274" s="230"/>
      <c r="S274" s="230"/>
      <c r="T274" s="231"/>
      <c r="AT274" s="232" t="s">
        <v>179</v>
      </c>
      <c r="AU274" s="232" t="s">
        <v>104</v>
      </c>
      <c r="AV274" s="12" t="s">
        <v>25</v>
      </c>
      <c r="AW274" s="12" t="s">
        <v>48</v>
      </c>
      <c r="AX274" s="12" t="s">
        <v>85</v>
      </c>
      <c r="AY274" s="232" t="s">
        <v>166</v>
      </c>
    </row>
    <row r="275" spans="2:65" s="12" customFormat="1" ht="13.5">
      <c r="B275" s="222"/>
      <c r="C275" s="223"/>
      <c r="D275" s="218" t="s">
        <v>179</v>
      </c>
      <c r="E275" s="224" t="s">
        <v>50</v>
      </c>
      <c r="F275" s="225" t="s">
        <v>1003</v>
      </c>
      <c r="G275" s="223"/>
      <c r="H275" s="226" t="s">
        <v>50</v>
      </c>
      <c r="I275" s="227"/>
      <c r="J275" s="223"/>
      <c r="K275" s="223"/>
      <c r="L275" s="228"/>
      <c r="M275" s="229"/>
      <c r="N275" s="230"/>
      <c r="O275" s="230"/>
      <c r="P275" s="230"/>
      <c r="Q275" s="230"/>
      <c r="R275" s="230"/>
      <c r="S275" s="230"/>
      <c r="T275" s="231"/>
      <c r="AT275" s="232" t="s">
        <v>179</v>
      </c>
      <c r="AU275" s="232" t="s">
        <v>104</v>
      </c>
      <c r="AV275" s="12" t="s">
        <v>25</v>
      </c>
      <c r="AW275" s="12" t="s">
        <v>48</v>
      </c>
      <c r="AX275" s="12" t="s">
        <v>85</v>
      </c>
      <c r="AY275" s="232" t="s">
        <v>166</v>
      </c>
    </row>
    <row r="276" spans="2:65" s="13" customFormat="1" ht="13.5">
      <c r="B276" s="233"/>
      <c r="C276" s="234"/>
      <c r="D276" s="235" t="s">
        <v>179</v>
      </c>
      <c r="E276" s="236" t="s">
        <v>50</v>
      </c>
      <c r="F276" s="237" t="s">
        <v>1004</v>
      </c>
      <c r="G276" s="234"/>
      <c r="H276" s="238">
        <v>50.6</v>
      </c>
      <c r="I276" s="239"/>
      <c r="J276" s="234"/>
      <c r="K276" s="234"/>
      <c r="L276" s="240"/>
      <c r="M276" s="241"/>
      <c r="N276" s="242"/>
      <c r="O276" s="242"/>
      <c r="P276" s="242"/>
      <c r="Q276" s="242"/>
      <c r="R276" s="242"/>
      <c r="S276" s="242"/>
      <c r="T276" s="243"/>
      <c r="AT276" s="244" t="s">
        <v>179</v>
      </c>
      <c r="AU276" s="244" t="s">
        <v>104</v>
      </c>
      <c r="AV276" s="13" t="s">
        <v>93</v>
      </c>
      <c r="AW276" s="13" t="s">
        <v>48</v>
      </c>
      <c r="AX276" s="13" t="s">
        <v>25</v>
      </c>
      <c r="AY276" s="244" t="s">
        <v>166</v>
      </c>
    </row>
    <row r="277" spans="2:65" s="1" customFormat="1" ht="22.5" customHeight="1">
      <c r="B277" s="43"/>
      <c r="C277" s="206" t="s">
        <v>354</v>
      </c>
      <c r="D277" s="206" t="s">
        <v>169</v>
      </c>
      <c r="E277" s="207" t="s">
        <v>1005</v>
      </c>
      <c r="F277" s="208" t="s">
        <v>1006</v>
      </c>
      <c r="G277" s="209" t="s">
        <v>284</v>
      </c>
      <c r="H277" s="210">
        <v>46</v>
      </c>
      <c r="I277" s="211"/>
      <c r="J277" s="212">
        <f>ROUND(I277*H277,2)</f>
        <v>0</v>
      </c>
      <c r="K277" s="208" t="s">
        <v>173</v>
      </c>
      <c r="L277" s="63"/>
      <c r="M277" s="213" t="s">
        <v>50</v>
      </c>
      <c r="N277" s="214" t="s">
        <v>56</v>
      </c>
      <c r="O277" s="44"/>
      <c r="P277" s="215">
        <f>O277*H277</f>
        <v>0</v>
      </c>
      <c r="Q277" s="215">
        <v>0</v>
      </c>
      <c r="R277" s="215">
        <f>Q277*H277</f>
        <v>0</v>
      </c>
      <c r="S277" s="215">
        <v>0</v>
      </c>
      <c r="T277" s="216">
        <f>S277*H277</f>
        <v>0</v>
      </c>
      <c r="AR277" s="25" t="s">
        <v>110</v>
      </c>
      <c r="AT277" s="25" t="s">
        <v>169</v>
      </c>
      <c r="AU277" s="25" t="s">
        <v>104</v>
      </c>
      <c r="AY277" s="25" t="s">
        <v>166</v>
      </c>
      <c r="BE277" s="217">
        <f>IF(N277="základní",J277,0)</f>
        <v>0</v>
      </c>
      <c r="BF277" s="217">
        <f>IF(N277="snížená",J277,0)</f>
        <v>0</v>
      </c>
      <c r="BG277" s="217">
        <f>IF(N277="zákl. přenesená",J277,0)</f>
        <v>0</v>
      </c>
      <c r="BH277" s="217">
        <f>IF(N277="sníž. přenesená",J277,0)</f>
        <v>0</v>
      </c>
      <c r="BI277" s="217">
        <f>IF(N277="nulová",J277,0)</f>
        <v>0</v>
      </c>
      <c r="BJ277" s="25" t="s">
        <v>25</v>
      </c>
      <c r="BK277" s="217">
        <f>ROUND(I277*H277,2)</f>
        <v>0</v>
      </c>
      <c r="BL277" s="25" t="s">
        <v>110</v>
      </c>
      <c r="BM277" s="25" t="s">
        <v>1007</v>
      </c>
    </row>
    <row r="278" spans="2:65" s="1" customFormat="1" ht="13.5">
      <c r="B278" s="43"/>
      <c r="C278" s="65"/>
      <c r="D278" s="218" t="s">
        <v>175</v>
      </c>
      <c r="E278" s="65"/>
      <c r="F278" s="219" t="s">
        <v>1008</v>
      </c>
      <c r="G278" s="65"/>
      <c r="H278" s="65"/>
      <c r="I278" s="174"/>
      <c r="J278" s="65"/>
      <c r="K278" s="65"/>
      <c r="L278" s="63"/>
      <c r="M278" s="220"/>
      <c r="N278" s="44"/>
      <c r="O278" s="44"/>
      <c r="P278" s="44"/>
      <c r="Q278" s="44"/>
      <c r="R278" s="44"/>
      <c r="S278" s="44"/>
      <c r="T278" s="80"/>
      <c r="AT278" s="25" t="s">
        <v>175</v>
      </c>
      <c r="AU278" s="25" t="s">
        <v>104</v>
      </c>
    </row>
    <row r="279" spans="2:65" s="1" customFormat="1" ht="67.5">
      <c r="B279" s="43"/>
      <c r="C279" s="65"/>
      <c r="D279" s="218" t="s">
        <v>177</v>
      </c>
      <c r="E279" s="65"/>
      <c r="F279" s="221" t="s">
        <v>1009</v>
      </c>
      <c r="G279" s="65"/>
      <c r="H279" s="65"/>
      <c r="I279" s="174"/>
      <c r="J279" s="65"/>
      <c r="K279" s="65"/>
      <c r="L279" s="63"/>
      <c r="M279" s="220"/>
      <c r="N279" s="44"/>
      <c r="O279" s="44"/>
      <c r="P279" s="44"/>
      <c r="Q279" s="44"/>
      <c r="R279" s="44"/>
      <c r="S279" s="44"/>
      <c r="T279" s="80"/>
      <c r="AT279" s="25" t="s">
        <v>177</v>
      </c>
      <c r="AU279" s="25" t="s">
        <v>104</v>
      </c>
    </row>
    <row r="280" spans="2:65" s="12" customFormat="1" ht="13.5">
      <c r="B280" s="222"/>
      <c r="C280" s="223"/>
      <c r="D280" s="218" t="s">
        <v>179</v>
      </c>
      <c r="E280" s="224" t="s">
        <v>50</v>
      </c>
      <c r="F280" s="225" t="s">
        <v>963</v>
      </c>
      <c r="G280" s="223"/>
      <c r="H280" s="226" t="s">
        <v>50</v>
      </c>
      <c r="I280" s="227"/>
      <c r="J280" s="223"/>
      <c r="K280" s="223"/>
      <c r="L280" s="228"/>
      <c r="M280" s="229"/>
      <c r="N280" s="230"/>
      <c r="O280" s="230"/>
      <c r="P280" s="230"/>
      <c r="Q280" s="230"/>
      <c r="R280" s="230"/>
      <c r="S280" s="230"/>
      <c r="T280" s="231"/>
      <c r="AT280" s="232" t="s">
        <v>179</v>
      </c>
      <c r="AU280" s="232" t="s">
        <v>104</v>
      </c>
      <c r="AV280" s="12" t="s">
        <v>25</v>
      </c>
      <c r="AW280" s="12" t="s">
        <v>48</v>
      </c>
      <c r="AX280" s="12" t="s">
        <v>85</v>
      </c>
      <c r="AY280" s="232" t="s">
        <v>166</v>
      </c>
    </row>
    <row r="281" spans="2:65" s="12" customFormat="1" ht="13.5">
      <c r="B281" s="222"/>
      <c r="C281" s="223"/>
      <c r="D281" s="218" t="s">
        <v>179</v>
      </c>
      <c r="E281" s="224" t="s">
        <v>50</v>
      </c>
      <c r="F281" s="225" t="s">
        <v>1010</v>
      </c>
      <c r="G281" s="223"/>
      <c r="H281" s="226" t="s">
        <v>50</v>
      </c>
      <c r="I281" s="227"/>
      <c r="J281" s="223"/>
      <c r="K281" s="223"/>
      <c r="L281" s="228"/>
      <c r="M281" s="229"/>
      <c r="N281" s="230"/>
      <c r="O281" s="230"/>
      <c r="P281" s="230"/>
      <c r="Q281" s="230"/>
      <c r="R281" s="230"/>
      <c r="S281" s="230"/>
      <c r="T281" s="231"/>
      <c r="AT281" s="232" t="s">
        <v>179</v>
      </c>
      <c r="AU281" s="232" t="s">
        <v>104</v>
      </c>
      <c r="AV281" s="12" t="s">
        <v>25</v>
      </c>
      <c r="AW281" s="12" t="s">
        <v>48</v>
      </c>
      <c r="AX281" s="12" t="s">
        <v>85</v>
      </c>
      <c r="AY281" s="232" t="s">
        <v>166</v>
      </c>
    </row>
    <row r="282" spans="2:65" s="13" customFormat="1" ht="13.5">
      <c r="B282" s="233"/>
      <c r="C282" s="234"/>
      <c r="D282" s="235" t="s">
        <v>179</v>
      </c>
      <c r="E282" s="236" t="s">
        <v>50</v>
      </c>
      <c r="F282" s="237" t="s">
        <v>486</v>
      </c>
      <c r="G282" s="234"/>
      <c r="H282" s="238">
        <v>46</v>
      </c>
      <c r="I282" s="239"/>
      <c r="J282" s="234"/>
      <c r="K282" s="234"/>
      <c r="L282" s="240"/>
      <c r="M282" s="241"/>
      <c r="N282" s="242"/>
      <c r="O282" s="242"/>
      <c r="P282" s="242"/>
      <c r="Q282" s="242"/>
      <c r="R282" s="242"/>
      <c r="S282" s="242"/>
      <c r="T282" s="243"/>
      <c r="AT282" s="244" t="s">
        <v>179</v>
      </c>
      <c r="AU282" s="244" t="s">
        <v>104</v>
      </c>
      <c r="AV282" s="13" t="s">
        <v>93</v>
      </c>
      <c r="AW282" s="13" t="s">
        <v>48</v>
      </c>
      <c r="AX282" s="13" t="s">
        <v>85</v>
      </c>
      <c r="AY282" s="244" t="s">
        <v>166</v>
      </c>
    </row>
    <row r="283" spans="2:65" s="1" customFormat="1" ht="22.5" customHeight="1">
      <c r="B283" s="43"/>
      <c r="C283" s="259" t="s">
        <v>363</v>
      </c>
      <c r="D283" s="259" t="s">
        <v>269</v>
      </c>
      <c r="E283" s="260" t="s">
        <v>1011</v>
      </c>
      <c r="F283" s="261" t="s">
        <v>1012</v>
      </c>
      <c r="G283" s="262" t="s">
        <v>172</v>
      </c>
      <c r="H283" s="263">
        <v>4.6349999999999998</v>
      </c>
      <c r="I283" s="264"/>
      <c r="J283" s="265">
        <f>ROUND(I283*H283,2)</f>
        <v>0</v>
      </c>
      <c r="K283" s="261" t="s">
        <v>173</v>
      </c>
      <c r="L283" s="266"/>
      <c r="M283" s="267" t="s">
        <v>50</v>
      </c>
      <c r="N283" s="268" t="s">
        <v>56</v>
      </c>
      <c r="O283" s="44"/>
      <c r="P283" s="215">
        <f>O283*H283</f>
        <v>0</v>
      </c>
      <c r="Q283" s="215">
        <v>0.2</v>
      </c>
      <c r="R283" s="215">
        <f>Q283*H283</f>
        <v>0.92700000000000005</v>
      </c>
      <c r="S283" s="215">
        <v>0</v>
      </c>
      <c r="T283" s="216">
        <f>S283*H283</f>
        <v>0</v>
      </c>
      <c r="AR283" s="25" t="s">
        <v>232</v>
      </c>
      <c r="AT283" s="25" t="s">
        <v>269</v>
      </c>
      <c r="AU283" s="25" t="s">
        <v>104</v>
      </c>
      <c r="AY283" s="25" t="s">
        <v>166</v>
      </c>
      <c r="BE283" s="217">
        <f>IF(N283="základní",J283,0)</f>
        <v>0</v>
      </c>
      <c r="BF283" s="217">
        <f>IF(N283="snížená",J283,0)</f>
        <v>0</v>
      </c>
      <c r="BG283" s="217">
        <f>IF(N283="zákl. přenesená",J283,0)</f>
        <v>0</v>
      </c>
      <c r="BH283" s="217">
        <f>IF(N283="sníž. přenesená",J283,0)</f>
        <v>0</v>
      </c>
      <c r="BI283" s="217">
        <f>IF(N283="nulová",J283,0)</f>
        <v>0</v>
      </c>
      <c r="BJ283" s="25" t="s">
        <v>25</v>
      </c>
      <c r="BK283" s="217">
        <f>ROUND(I283*H283,2)</f>
        <v>0</v>
      </c>
      <c r="BL283" s="25" t="s">
        <v>110</v>
      </c>
      <c r="BM283" s="25" t="s">
        <v>1013</v>
      </c>
    </row>
    <row r="284" spans="2:65" s="1" customFormat="1" ht="13.5">
      <c r="B284" s="43"/>
      <c r="C284" s="65"/>
      <c r="D284" s="218" t="s">
        <v>175</v>
      </c>
      <c r="E284" s="65"/>
      <c r="F284" s="219" t="s">
        <v>1012</v>
      </c>
      <c r="G284" s="65"/>
      <c r="H284" s="65"/>
      <c r="I284" s="174"/>
      <c r="J284" s="65"/>
      <c r="K284" s="65"/>
      <c r="L284" s="63"/>
      <c r="M284" s="220"/>
      <c r="N284" s="44"/>
      <c r="O284" s="44"/>
      <c r="P284" s="44"/>
      <c r="Q284" s="44"/>
      <c r="R284" s="44"/>
      <c r="S284" s="44"/>
      <c r="T284" s="80"/>
      <c r="AT284" s="25" t="s">
        <v>175</v>
      </c>
      <c r="AU284" s="25" t="s">
        <v>104</v>
      </c>
    </row>
    <row r="285" spans="2:65" s="12" customFormat="1" ht="13.5">
      <c r="B285" s="222"/>
      <c r="C285" s="223"/>
      <c r="D285" s="218" t="s">
        <v>179</v>
      </c>
      <c r="E285" s="224" t="s">
        <v>50</v>
      </c>
      <c r="F285" s="225" t="s">
        <v>963</v>
      </c>
      <c r="G285" s="223"/>
      <c r="H285" s="226" t="s">
        <v>50</v>
      </c>
      <c r="I285" s="227"/>
      <c r="J285" s="223"/>
      <c r="K285" s="223"/>
      <c r="L285" s="228"/>
      <c r="M285" s="229"/>
      <c r="N285" s="230"/>
      <c r="O285" s="230"/>
      <c r="P285" s="230"/>
      <c r="Q285" s="230"/>
      <c r="R285" s="230"/>
      <c r="S285" s="230"/>
      <c r="T285" s="231"/>
      <c r="AT285" s="232" t="s">
        <v>179</v>
      </c>
      <c r="AU285" s="232" t="s">
        <v>104</v>
      </c>
      <c r="AV285" s="12" t="s">
        <v>25</v>
      </c>
      <c r="AW285" s="12" t="s">
        <v>48</v>
      </c>
      <c r="AX285" s="12" t="s">
        <v>85</v>
      </c>
      <c r="AY285" s="232" t="s">
        <v>166</v>
      </c>
    </row>
    <row r="286" spans="2:65" s="12" customFormat="1" ht="13.5">
      <c r="B286" s="222"/>
      <c r="C286" s="223"/>
      <c r="D286" s="218" t="s">
        <v>179</v>
      </c>
      <c r="E286" s="224" t="s">
        <v>50</v>
      </c>
      <c r="F286" s="225" t="s">
        <v>1014</v>
      </c>
      <c r="G286" s="223"/>
      <c r="H286" s="226" t="s">
        <v>50</v>
      </c>
      <c r="I286" s="227"/>
      <c r="J286" s="223"/>
      <c r="K286" s="223"/>
      <c r="L286" s="228"/>
      <c r="M286" s="229"/>
      <c r="N286" s="230"/>
      <c r="O286" s="230"/>
      <c r="P286" s="230"/>
      <c r="Q286" s="230"/>
      <c r="R286" s="230"/>
      <c r="S286" s="230"/>
      <c r="T286" s="231"/>
      <c r="AT286" s="232" t="s">
        <v>179</v>
      </c>
      <c r="AU286" s="232" t="s">
        <v>104</v>
      </c>
      <c r="AV286" s="12" t="s">
        <v>25</v>
      </c>
      <c r="AW286" s="12" t="s">
        <v>48</v>
      </c>
      <c r="AX286" s="12" t="s">
        <v>85</v>
      </c>
      <c r="AY286" s="232" t="s">
        <v>166</v>
      </c>
    </row>
    <row r="287" spans="2:65" s="13" customFormat="1" ht="13.5">
      <c r="B287" s="233"/>
      <c r="C287" s="234"/>
      <c r="D287" s="235" t="s">
        <v>179</v>
      </c>
      <c r="E287" s="236" t="s">
        <v>50</v>
      </c>
      <c r="F287" s="237" t="s">
        <v>1015</v>
      </c>
      <c r="G287" s="234"/>
      <c r="H287" s="238">
        <v>4.6349999999999998</v>
      </c>
      <c r="I287" s="239"/>
      <c r="J287" s="234"/>
      <c r="K287" s="234"/>
      <c r="L287" s="240"/>
      <c r="M287" s="241"/>
      <c r="N287" s="242"/>
      <c r="O287" s="242"/>
      <c r="P287" s="242"/>
      <c r="Q287" s="242"/>
      <c r="R287" s="242"/>
      <c r="S287" s="242"/>
      <c r="T287" s="243"/>
      <c r="AT287" s="244" t="s">
        <v>179</v>
      </c>
      <c r="AU287" s="244" t="s">
        <v>104</v>
      </c>
      <c r="AV287" s="13" t="s">
        <v>93</v>
      </c>
      <c r="AW287" s="13" t="s">
        <v>48</v>
      </c>
      <c r="AX287" s="13" t="s">
        <v>85</v>
      </c>
      <c r="AY287" s="244" t="s">
        <v>166</v>
      </c>
    </row>
    <row r="288" spans="2:65" s="1" customFormat="1" ht="22.5" customHeight="1">
      <c r="B288" s="43"/>
      <c r="C288" s="206" t="s">
        <v>372</v>
      </c>
      <c r="D288" s="206" t="s">
        <v>169</v>
      </c>
      <c r="E288" s="207" t="s">
        <v>1016</v>
      </c>
      <c r="F288" s="208" t="s">
        <v>1017</v>
      </c>
      <c r="G288" s="209" t="s">
        <v>243</v>
      </c>
      <c r="H288" s="210">
        <v>8.9999999999999993E-3</v>
      </c>
      <c r="I288" s="211"/>
      <c r="J288" s="212">
        <f>ROUND(I288*H288,2)</f>
        <v>0</v>
      </c>
      <c r="K288" s="208" t="s">
        <v>173</v>
      </c>
      <c r="L288" s="63"/>
      <c r="M288" s="213" t="s">
        <v>50</v>
      </c>
      <c r="N288" s="214" t="s">
        <v>56</v>
      </c>
      <c r="O288" s="44"/>
      <c r="P288" s="215">
        <f>O288*H288</f>
        <v>0</v>
      </c>
      <c r="Q288" s="215">
        <v>0</v>
      </c>
      <c r="R288" s="215">
        <f>Q288*H288</f>
        <v>0</v>
      </c>
      <c r="S288" s="215">
        <v>0</v>
      </c>
      <c r="T288" s="216">
        <f>S288*H288</f>
        <v>0</v>
      </c>
      <c r="AR288" s="25" t="s">
        <v>110</v>
      </c>
      <c r="AT288" s="25" t="s">
        <v>169</v>
      </c>
      <c r="AU288" s="25" t="s">
        <v>104</v>
      </c>
      <c r="AY288" s="25" t="s">
        <v>166</v>
      </c>
      <c r="BE288" s="217">
        <f>IF(N288="základní",J288,0)</f>
        <v>0</v>
      </c>
      <c r="BF288" s="217">
        <f>IF(N288="snížená",J288,0)</f>
        <v>0</v>
      </c>
      <c r="BG288" s="217">
        <f>IF(N288="zákl. přenesená",J288,0)</f>
        <v>0</v>
      </c>
      <c r="BH288" s="217">
        <f>IF(N288="sníž. přenesená",J288,0)</f>
        <v>0</v>
      </c>
      <c r="BI288" s="217">
        <f>IF(N288="nulová",J288,0)</f>
        <v>0</v>
      </c>
      <c r="BJ288" s="25" t="s">
        <v>25</v>
      </c>
      <c r="BK288" s="217">
        <f>ROUND(I288*H288,2)</f>
        <v>0</v>
      </c>
      <c r="BL288" s="25" t="s">
        <v>110</v>
      </c>
      <c r="BM288" s="25" t="s">
        <v>1018</v>
      </c>
    </row>
    <row r="289" spans="2:65" s="1" customFormat="1" ht="27">
      <c r="B289" s="43"/>
      <c r="C289" s="65"/>
      <c r="D289" s="218" t="s">
        <v>175</v>
      </c>
      <c r="E289" s="65"/>
      <c r="F289" s="219" t="s">
        <v>1019</v>
      </c>
      <c r="G289" s="65"/>
      <c r="H289" s="65"/>
      <c r="I289" s="174"/>
      <c r="J289" s="65"/>
      <c r="K289" s="65"/>
      <c r="L289" s="63"/>
      <c r="M289" s="220"/>
      <c r="N289" s="44"/>
      <c r="O289" s="44"/>
      <c r="P289" s="44"/>
      <c r="Q289" s="44"/>
      <c r="R289" s="44"/>
      <c r="S289" s="44"/>
      <c r="T289" s="80"/>
      <c r="AT289" s="25" t="s">
        <v>175</v>
      </c>
      <c r="AU289" s="25" t="s">
        <v>104</v>
      </c>
    </row>
    <row r="290" spans="2:65" s="1" customFormat="1" ht="54">
      <c r="B290" s="43"/>
      <c r="C290" s="65"/>
      <c r="D290" s="218" t="s">
        <v>177</v>
      </c>
      <c r="E290" s="65"/>
      <c r="F290" s="221" t="s">
        <v>1020</v>
      </c>
      <c r="G290" s="65"/>
      <c r="H290" s="65"/>
      <c r="I290" s="174"/>
      <c r="J290" s="65"/>
      <c r="K290" s="65"/>
      <c r="L290" s="63"/>
      <c r="M290" s="220"/>
      <c r="N290" s="44"/>
      <c r="O290" s="44"/>
      <c r="P290" s="44"/>
      <c r="Q290" s="44"/>
      <c r="R290" s="44"/>
      <c r="S290" s="44"/>
      <c r="T290" s="80"/>
      <c r="AT290" s="25" t="s">
        <v>177</v>
      </c>
      <c r="AU290" s="25" t="s">
        <v>104</v>
      </c>
    </row>
    <row r="291" spans="2:65" s="12" customFormat="1" ht="13.5">
      <c r="B291" s="222"/>
      <c r="C291" s="223"/>
      <c r="D291" s="218" t="s">
        <v>179</v>
      </c>
      <c r="E291" s="224" t="s">
        <v>50</v>
      </c>
      <c r="F291" s="225" t="s">
        <v>963</v>
      </c>
      <c r="G291" s="223"/>
      <c r="H291" s="226" t="s">
        <v>50</v>
      </c>
      <c r="I291" s="227"/>
      <c r="J291" s="223"/>
      <c r="K291" s="223"/>
      <c r="L291" s="228"/>
      <c r="M291" s="229"/>
      <c r="N291" s="230"/>
      <c r="O291" s="230"/>
      <c r="P291" s="230"/>
      <c r="Q291" s="230"/>
      <c r="R291" s="230"/>
      <c r="S291" s="230"/>
      <c r="T291" s="231"/>
      <c r="AT291" s="232" t="s">
        <v>179</v>
      </c>
      <c r="AU291" s="232" t="s">
        <v>104</v>
      </c>
      <c r="AV291" s="12" t="s">
        <v>25</v>
      </c>
      <c r="AW291" s="12" t="s">
        <v>48</v>
      </c>
      <c r="AX291" s="12" t="s">
        <v>85</v>
      </c>
      <c r="AY291" s="232" t="s">
        <v>166</v>
      </c>
    </row>
    <row r="292" spans="2:65" s="12" customFormat="1" ht="13.5">
      <c r="B292" s="222"/>
      <c r="C292" s="223"/>
      <c r="D292" s="218" t="s">
        <v>179</v>
      </c>
      <c r="E292" s="224" t="s">
        <v>50</v>
      </c>
      <c r="F292" s="225" t="s">
        <v>1021</v>
      </c>
      <c r="G292" s="223"/>
      <c r="H292" s="226" t="s">
        <v>50</v>
      </c>
      <c r="I292" s="227"/>
      <c r="J292" s="223"/>
      <c r="K292" s="223"/>
      <c r="L292" s="228"/>
      <c r="M292" s="229"/>
      <c r="N292" s="230"/>
      <c r="O292" s="230"/>
      <c r="P292" s="230"/>
      <c r="Q292" s="230"/>
      <c r="R292" s="230"/>
      <c r="S292" s="230"/>
      <c r="T292" s="231"/>
      <c r="AT292" s="232" t="s">
        <v>179</v>
      </c>
      <c r="AU292" s="232" t="s">
        <v>104</v>
      </c>
      <c r="AV292" s="12" t="s">
        <v>25</v>
      </c>
      <c r="AW292" s="12" t="s">
        <v>48</v>
      </c>
      <c r="AX292" s="12" t="s">
        <v>85</v>
      </c>
      <c r="AY292" s="232" t="s">
        <v>166</v>
      </c>
    </row>
    <row r="293" spans="2:65" s="13" customFormat="1" ht="13.5">
      <c r="B293" s="233"/>
      <c r="C293" s="234"/>
      <c r="D293" s="235" t="s">
        <v>179</v>
      </c>
      <c r="E293" s="236" t="s">
        <v>50</v>
      </c>
      <c r="F293" s="237" t="s">
        <v>1022</v>
      </c>
      <c r="G293" s="234"/>
      <c r="H293" s="238">
        <v>8.9999999999999993E-3</v>
      </c>
      <c r="I293" s="239"/>
      <c r="J293" s="234"/>
      <c r="K293" s="234"/>
      <c r="L293" s="240"/>
      <c r="M293" s="241"/>
      <c r="N293" s="242"/>
      <c r="O293" s="242"/>
      <c r="P293" s="242"/>
      <c r="Q293" s="242"/>
      <c r="R293" s="242"/>
      <c r="S293" s="242"/>
      <c r="T293" s="243"/>
      <c r="AT293" s="244" t="s">
        <v>179</v>
      </c>
      <c r="AU293" s="244" t="s">
        <v>104</v>
      </c>
      <c r="AV293" s="13" t="s">
        <v>93</v>
      </c>
      <c r="AW293" s="13" t="s">
        <v>48</v>
      </c>
      <c r="AX293" s="13" t="s">
        <v>85</v>
      </c>
      <c r="AY293" s="244" t="s">
        <v>166</v>
      </c>
    </row>
    <row r="294" spans="2:65" s="1" customFormat="1" ht="22.5" customHeight="1">
      <c r="B294" s="43"/>
      <c r="C294" s="259" t="s">
        <v>381</v>
      </c>
      <c r="D294" s="259" t="s">
        <v>269</v>
      </c>
      <c r="E294" s="260" t="s">
        <v>1023</v>
      </c>
      <c r="F294" s="261" t="s">
        <v>1024</v>
      </c>
      <c r="G294" s="262" t="s">
        <v>305</v>
      </c>
      <c r="H294" s="263">
        <v>9.4760000000000009</v>
      </c>
      <c r="I294" s="264"/>
      <c r="J294" s="265">
        <f>ROUND(I294*H294,2)</f>
        <v>0</v>
      </c>
      <c r="K294" s="261" t="s">
        <v>50</v>
      </c>
      <c r="L294" s="266"/>
      <c r="M294" s="267" t="s">
        <v>50</v>
      </c>
      <c r="N294" s="268" t="s">
        <v>56</v>
      </c>
      <c r="O294" s="44"/>
      <c r="P294" s="215">
        <f>O294*H294</f>
        <v>0</v>
      </c>
      <c r="Q294" s="215">
        <v>0</v>
      </c>
      <c r="R294" s="215">
        <f>Q294*H294</f>
        <v>0</v>
      </c>
      <c r="S294" s="215">
        <v>0</v>
      </c>
      <c r="T294" s="216">
        <f>S294*H294</f>
        <v>0</v>
      </c>
      <c r="AR294" s="25" t="s">
        <v>232</v>
      </c>
      <c r="AT294" s="25" t="s">
        <v>269</v>
      </c>
      <c r="AU294" s="25" t="s">
        <v>104</v>
      </c>
      <c r="AY294" s="25" t="s">
        <v>166</v>
      </c>
      <c r="BE294" s="217">
        <f>IF(N294="základní",J294,0)</f>
        <v>0</v>
      </c>
      <c r="BF294" s="217">
        <f>IF(N294="snížená",J294,0)</f>
        <v>0</v>
      </c>
      <c r="BG294" s="217">
        <f>IF(N294="zákl. přenesená",J294,0)</f>
        <v>0</v>
      </c>
      <c r="BH294" s="217">
        <f>IF(N294="sníž. přenesená",J294,0)</f>
        <v>0</v>
      </c>
      <c r="BI294" s="217">
        <f>IF(N294="nulová",J294,0)</f>
        <v>0</v>
      </c>
      <c r="BJ294" s="25" t="s">
        <v>25</v>
      </c>
      <c r="BK294" s="217">
        <f>ROUND(I294*H294,2)</f>
        <v>0</v>
      </c>
      <c r="BL294" s="25" t="s">
        <v>110</v>
      </c>
      <c r="BM294" s="25" t="s">
        <v>1025</v>
      </c>
    </row>
    <row r="295" spans="2:65" s="1" customFormat="1" ht="13.5">
      <c r="B295" s="43"/>
      <c r="C295" s="65"/>
      <c r="D295" s="218" t="s">
        <v>175</v>
      </c>
      <c r="E295" s="65"/>
      <c r="F295" s="219" t="s">
        <v>1024</v>
      </c>
      <c r="G295" s="65"/>
      <c r="H295" s="65"/>
      <c r="I295" s="174"/>
      <c r="J295" s="65"/>
      <c r="K295" s="65"/>
      <c r="L295" s="63"/>
      <c r="M295" s="220"/>
      <c r="N295" s="44"/>
      <c r="O295" s="44"/>
      <c r="P295" s="44"/>
      <c r="Q295" s="44"/>
      <c r="R295" s="44"/>
      <c r="S295" s="44"/>
      <c r="T295" s="80"/>
      <c r="AT295" s="25" t="s">
        <v>175</v>
      </c>
      <c r="AU295" s="25" t="s">
        <v>104</v>
      </c>
    </row>
    <row r="296" spans="2:65" s="12" customFormat="1" ht="13.5">
      <c r="B296" s="222"/>
      <c r="C296" s="223"/>
      <c r="D296" s="218" t="s">
        <v>179</v>
      </c>
      <c r="E296" s="224" t="s">
        <v>50</v>
      </c>
      <c r="F296" s="225" t="s">
        <v>963</v>
      </c>
      <c r="G296" s="223"/>
      <c r="H296" s="226" t="s">
        <v>50</v>
      </c>
      <c r="I296" s="227"/>
      <c r="J296" s="223"/>
      <c r="K296" s="223"/>
      <c r="L296" s="228"/>
      <c r="M296" s="229"/>
      <c r="N296" s="230"/>
      <c r="O296" s="230"/>
      <c r="P296" s="230"/>
      <c r="Q296" s="230"/>
      <c r="R296" s="230"/>
      <c r="S296" s="230"/>
      <c r="T296" s="231"/>
      <c r="AT296" s="232" t="s">
        <v>179</v>
      </c>
      <c r="AU296" s="232" t="s">
        <v>104</v>
      </c>
      <c r="AV296" s="12" t="s">
        <v>25</v>
      </c>
      <c r="AW296" s="12" t="s">
        <v>48</v>
      </c>
      <c r="AX296" s="12" t="s">
        <v>85</v>
      </c>
      <c r="AY296" s="232" t="s">
        <v>166</v>
      </c>
    </row>
    <row r="297" spans="2:65" s="12" customFormat="1" ht="13.5">
      <c r="B297" s="222"/>
      <c r="C297" s="223"/>
      <c r="D297" s="218" t="s">
        <v>179</v>
      </c>
      <c r="E297" s="224" t="s">
        <v>50</v>
      </c>
      <c r="F297" s="225" t="s">
        <v>1014</v>
      </c>
      <c r="G297" s="223"/>
      <c r="H297" s="226" t="s">
        <v>50</v>
      </c>
      <c r="I297" s="227"/>
      <c r="J297" s="223"/>
      <c r="K297" s="223"/>
      <c r="L297" s="228"/>
      <c r="M297" s="229"/>
      <c r="N297" s="230"/>
      <c r="O297" s="230"/>
      <c r="P297" s="230"/>
      <c r="Q297" s="230"/>
      <c r="R297" s="230"/>
      <c r="S297" s="230"/>
      <c r="T297" s="231"/>
      <c r="AT297" s="232" t="s">
        <v>179</v>
      </c>
      <c r="AU297" s="232" t="s">
        <v>104</v>
      </c>
      <c r="AV297" s="12" t="s">
        <v>25</v>
      </c>
      <c r="AW297" s="12" t="s">
        <v>48</v>
      </c>
      <c r="AX297" s="12" t="s">
        <v>85</v>
      </c>
      <c r="AY297" s="232" t="s">
        <v>166</v>
      </c>
    </row>
    <row r="298" spans="2:65" s="13" customFormat="1" ht="13.5">
      <c r="B298" s="233"/>
      <c r="C298" s="234"/>
      <c r="D298" s="235" t="s">
        <v>179</v>
      </c>
      <c r="E298" s="236" t="s">
        <v>50</v>
      </c>
      <c r="F298" s="237" t="s">
        <v>1026</v>
      </c>
      <c r="G298" s="234"/>
      <c r="H298" s="238">
        <v>9.4760000000000009</v>
      </c>
      <c r="I298" s="239"/>
      <c r="J298" s="234"/>
      <c r="K298" s="234"/>
      <c r="L298" s="240"/>
      <c r="M298" s="241"/>
      <c r="N298" s="242"/>
      <c r="O298" s="242"/>
      <c r="P298" s="242"/>
      <c r="Q298" s="242"/>
      <c r="R298" s="242"/>
      <c r="S298" s="242"/>
      <c r="T298" s="243"/>
      <c r="AT298" s="244" t="s">
        <v>179</v>
      </c>
      <c r="AU298" s="244" t="s">
        <v>104</v>
      </c>
      <c r="AV298" s="13" t="s">
        <v>93</v>
      </c>
      <c r="AW298" s="13" t="s">
        <v>48</v>
      </c>
      <c r="AX298" s="13" t="s">
        <v>85</v>
      </c>
      <c r="AY298" s="244" t="s">
        <v>166</v>
      </c>
    </row>
    <row r="299" spans="2:65" s="1" customFormat="1" ht="22.5" customHeight="1">
      <c r="B299" s="43"/>
      <c r="C299" s="206" t="s">
        <v>386</v>
      </c>
      <c r="D299" s="206" t="s">
        <v>169</v>
      </c>
      <c r="E299" s="207" t="s">
        <v>1027</v>
      </c>
      <c r="F299" s="208" t="s">
        <v>1028</v>
      </c>
      <c r="G299" s="209" t="s">
        <v>284</v>
      </c>
      <c r="H299" s="210">
        <v>46</v>
      </c>
      <c r="I299" s="211"/>
      <c r="J299" s="212">
        <f>ROUND(I299*H299,2)</f>
        <v>0</v>
      </c>
      <c r="K299" s="208" t="s">
        <v>173</v>
      </c>
      <c r="L299" s="63"/>
      <c r="M299" s="213" t="s">
        <v>50</v>
      </c>
      <c r="N299" s="214" t="s">
        <v>56</v>
      </c>
      <c r="O299" s="44"/>
      <c r="P299" s="215">
        <f>O299*H299</f>
        <v>0</v>
      </c>
      <c r="Q299" s="215">
        <v>0</v>
      </c>
      <c r="R299" s="215">
        <f>Q299*H299</f>
        <v>0</v>
      </c>
      <c r="S299" s="215">
        <v>0</v>
      </c>
      <c r="T299" s="216">
        <f>S299*H299</f>
        <v>0</v>
      </c>
      <c r="AR299" s="25" t="s">
        <v>110</v>
      </c>
      <c r="AT299" s="25" t="s">
        <v>169</v>
      </c>
      <c r="AU299" s="25" t="s">
        <v>104</v>
      </c>
      <c r="AY299" s="25" t="s">
        <v>166</v>
      </c>
      <c r="BE299" s="217">
        <f>IF(N299="základní",J299,0)</f>
        <v>0</v>
      </c>
      <c r="BF299" s="217">
        <f>IF(N299="snížená",J299,0)</f>
        <v>0</v>
      </c>
      <c r="BG299" s="217">
        <f>IF(N299="zákl. přenesená",J299,0)</f>
        <v>0</v>
      </c>
      <c r="BH299" s="217">
        <f>IF(N299="sníž. přenesená",J299,0)</f>
        <v>0</v>
      </c>
      <c r="BI299" s="217">
        <f>IF(N299="nulová",J299,0)</f>
        <v>0</v>
      </c>
      <c r="BJ299" s="25" t="s">
        <v>25</v>
      </c>
      <c r="BK299" s="217">
        <f>ROUND(I299*H299,2)</f>
        <v>0</v>
      </c>
      <c r="BL299" s="25" t="s">
        <v>110</v>
      </c>
      <c r="BM299" s="25" t="s">
        <v>1029</v>
      </c>
    </row>
    <row r="300" spans="2:65" s="1" customFormat="1" ht="13.5">
      <c r="B300" s="43"/>
      <c r="C300" s="65"/>
      <c r="D300" s="218" t="s">
        <v>175</v>
      </c>
      <c r="E300" s="65"/>
      <c r="F300" s="219" t="s">
        <v>1030</v>
      </c>
      <c r="G300" s="65"/>
      <c r="H300" s="65"/>
      <c r="I300" s="174"/>
      <c r="J300" s="65"/>
      <c r="K300" s="65"/>
      <c r="L300" s="63"/>
      <c r="M300" s="220"/>
      <c r="N300" s="44"/>
      <c r="O300" s="44"/>
      <c r="P300" s="44"/>
      <c r="Q300" s="44"/>
      <c r="R300" s="44"/>
      <c r="S300" s="44"/>
      <c r="T300" s="80"/>
      <c r="AT300" s="25" t="s">
        <v>175</v>
      </c>
      <c r="AU300" s="25" t="s">
        <v>104</v>
      </c>
    </row>
    <row r="301" spans="2:65" s="1" customFormat="1" ht="81">
      <c r="B301" s="43"/>
      <c r="C301" s="65"/>
      <c r="D301" s="218" t="s">
        <v>177</v>
      </c>
      <c r="E301" s="65"/>
      <c r="F301" s="221" t="s">
        <v>1031</v>
      </c>
      <c r="G301" s="65"/>
      <c r="H301" s="65"/>
      <c r="I301" s="174"/>
      <c r="J301" s="65"/>
      <c r="K301" s="65"/>
      <c r="L301" s="63"/>
      <c r="M301" s="220"/>
      <c r="N301" s="44"/>
      <c r="O301" s="44"/>
      <c r="P301" s="44"/>
      <c r="Q301" s="44"/>
      <c r="R301" s="44"/>
      <c r="S301" s="44"/>
      <c r="T301" s="80"/>
      <c r="AT301" s="25" t="s">
        <v>177</v>
      </c>
      <c r="AU301" s="25" t="s">
        <v>104</v>
      </c>
    </row>
    <row r="302" spans="2:65" s="12" customFormat="1" ht="13.5">
      <c r="B302" s="222"/>
      <c r="C302" s="223"/>
      <c r="D302" s="218" t="s">
        <v>179</v>
      </c>
      <c r="E302" s="224" t="s">
        <v>50</v>
      </c>
      <c r="F302" s="225" t="s">
        <v>963</v>
      </c>
      <c r="G302" s="223"/>
      <c r="H302" s="226" t="s">
        <v>50</v>
      </c>
      <c r="I302" s="227"/>
      <c r="J302" s="223"/>
      <c r="K302" s="223"/>
      <c r="L302" s="228"/>
      <c r="M302" s="229"/>
      <c r="N302" s="230"/>
      <c r="O302" s="230"/>
      <c r="P302" s="230"/>
      <c r="Q302" s="230"/>
      <c r="R302" s="230"/>
      <c r="S302" s="230"/>
      <c r="T302" s="231"/>
      <c r="AT302" s="232" t="s">
        <v>179</v>
      </c>
      <c r="AU302" s="232" t="s">
        <v>104</v>
      </c>
      <c r="AV302" s="12" t="s">
        <v>25</v>
      </c>
      <c r="AW302" s="12" t="s">
        <v>48</v>
      </c>
      <c r="AX302" s="12" t="s">
        <v>85</v>
      </c>
      <c r="AY302" s="232" t="s">
        <v>166</v>
      </c>
    </row>
    <row r="303" spans="2:65" s="12" customFormat="1" ht="13.5">
      <c r="B303" s="222"/>
      <c r="C303" s="223"/>
      <c r="D303" s="218" t="s">
        <v>179</v>
      </c>
      <c r="E303" s="224" t="s">
        <v>50</v>
      </c>
      <c r="F303" s="225" t="s">
        <v>1032</v>
      </c>
      <c r="G303" s="223"/>
      <c r="H303" s="226" t="s">
        <v>50</v>
      </c>
      <c r="I303" s="227"/>
      <c r="J303" s="223"/>
      <c r="K303" s="223"/>
      <c r="L303" s="228"/>
      <c r="M303" s="229"/>
      <c r="N303" s="230"/>
      <c r="O303" s="230"/>
      <c r="P303" s="230"/>
      <c r="Q303" s="230"/>
      <c r="R303" s="230"/>
      <c r="S303" s="230"/>
      <c r="T303" s="231"/>
      <c r="AT303" s="232" t="s">
        <v>179</v>
      </c>
      <c r="AU303" s="232" t="s">
        <v>104</v>
      </c>
      <c r="AV303" s="12" t="s">
        <v>25</v>
      </c>
      <c r="AW303" s="12" t="s">
        <v>48</v>
      </c>
      <c r="AX303" s="12" t="s">
        <v>85</v>
      </c>
      <c r="AY303" s="232" t="s">
        <v>166</v>
      </c>
    </row>
    <row r="304" spans="2:65" s="13" customFormat="1" ht="13.5">
      <c r="B304" s="233"/>
      <c r="C304" s="234"/>
      <c r="D304" s="235" t="s">
        <v>179</v>
      </c>
      <c r="E304" s="236" t="s">
        <v>50</v>
      </c>
      <c r="F304" s="237" t="s">
        <v>486</v>
      </c>
      <c r="G304" s="234"/>
      <c r="H304" s="238">
        <v>46</v>
      </c>
      <c r="I304" s="239"/>
      <c r="J304" s="234"/>
      <c r="K304" s="234"/>
      <c r="L304" s="240"/>
      <c r="M304" s="241"/>
      <c r="N304" s="242"/>
      <c r="O304" s="242"/>
      <c r="P304" s="242"/>
      <c r="Q304" s="242"/>
      <c r="R304" s="242"/>
      <c r="S304" s="242"/>
      <c r="T304" s="243"/>
      <c r="AT304" s="244" t="s">
        <v>179</v>
      </c>
      <c r="AU304" s="244" t="s">
        <v>104</v>
      </c>
      <c r="AV304" s="13" t="s">
        <v>93</v>
      </c>
      <c r="AW304" s="13" t="s">
        <v>48</v>
      </c>
      <c r="AX304" s="13" t="s">
        <v>85</v>
      </c>
      <c r="AY304" s="244" t="s">
        <v>166</v>
      </c>
    </row>
    <row r="305" spans="2:65" s="1" customFormat="1" ht="22.5" customHeight="1">
      <c r="B305" s="43"/>
      <c r="C305" s="206" t="s">
        <v>393</v>
      </c>
      <c r="D305" s="206" t="s">
        <v>169</v>
      </c>
      <c r="E305" s="207" t="s">
        <v>1033</v>
      </c>
      <c r="F305" s="208" t="s">
        <v>1034</v>
      </c>
      <c r="G305" s="209" t="s">
        <v>172</v>
      </c>
      <c r="H305" s="210">
        <v>2.76</v>
      </c>
      <c r="I305" s="211"/>
      <c r="J305" s="212">
        <f>ROUND(I305*H305,2)</f>
        <v>0</v>
      </c>
      <c r="K305" s="208" t="s">
        <v>173</v>
      </c>
      <c r="L305" s="63"/>
      <c r="M305" s="213" t="s">
        <v>50</v>
      </c>
      <c r="N305" s="214" t="s">
        <v>56</v>
      </c>
      <c r="O305" s="44"/>
      <c r="P305" s="215">
        <f>O305*H305</f>
        <v>0</v>
      </c>
      <c r="Q305" s="215">
        <v>0</v>
      </c>
      <c r="R305" s="215">
        <f>Q305*H305</f>
        <v>0</v>
      </c>
      <c r="S305" s="215">
        <v>0</v>
      </c>
      <c r="T305" s="216">
        <f>S305*H305</f>
        <v>0</v>
      </c>
      <c r="AR305" s="25" t="s">
        <v>110</v>
      </c>
      <c r="AT305" s="25" t="s">
        <v>169</v>
      </c>
      <c r="AU305" s="25" t="s">
        <v>104</v>
      </c>
      <c r="AY305" s="25" t="s">
        <v>166</v>
      </c>
      <c r="BE305" s="217">
        <f>IF(N305="základní",J305,0)</f>
        <v>0</v>
      </c>
      <c r="BF305" s="217">
        <f>IF(N305="snížená",J305,0)</f>
        <v>0</v>
      </c>
      <c r="BG305" s="217">
        <f>IF(N305="zákl. přenesená",J305,0)</f>
        <v>0</v>
      </c>
      <c r="BH305" s="217">
        <f>IF(N305="sníž. přenesená",J305,0)</f>
        <v>0</v>
      </c>
      <c r="BI305" s="217">
        <f>IF(N305="nulová",J305,0)</f>
        <v>0</v>
      </c>
      <c r="BJ305" s="25" t="s">
        <v>25</v>
      </c>
      <c r="BK305" s="217">
        <f>ROUND(I305*H305,2)</f>
        <v>0</v>
      </c>
      <c r="BL305" s="25" t="s">
        <v>110</v>
      </c>
      <c r="BM305" s="25" t="s">
        <v>1035</v>
      </c>
    </row>
    <row r="306" spans="2:65" s="1" customFormat="1" ht="13.5">
      <c r="B306" s="43"/>
      <c r="C306" s="65"/>
      <c r="D306" s="218" t="s">
        <v>175</v>
      </c>
      <c r="E306" s="65"/>
      <c r="F306" s="219" t="s">
        <v>1036</v>
      </c>
      <c r="G306" s="65"/>
      <c r="H306" s="65"/>
      <c r="I306" s="174"/>
      <c r="J306" s="65"/>
      <c r="K306" s="65"/>
      <c r="L306" s="63"/>
      <c r="M306" s="220"/>
      <c r="N306" s="44"/>
      <c r="O306" s="44"/>
      <c r="P306" s="44"/>
      <c r="Q306" s="44"/>
      <c r="R306" s="44"/>
      <c r="S306" s="44"/>
      <c r="T306" s="80"/>
      <c r="AT306" s="25" t="s">
        <v>175</v>
      </c>
      <c r="AU306" s="25" t="s">
        <v>104</v>
      </c>
    </row>
    <row r="307" spans="2:65" s="1" customFormat="1" ht="54">
      <c r="B307" s="43"/>
      <c r="C307" s="65"/>
      <c r="D307" s="218" t="s">
        <v>177</v>
      </c>
      <c r="E307" s="65"/>
      <c r="F307" s="221" t="s">
        <v>1037</v>
      </c>
      <c r="G307" s="65"/>
      <c r="H307" s="65"/>
      <c r="I307" s="174"/>
      <c r="J307" s="65"/>
      <c r="K307" s="65"/>
      <c r="L307" s="63"/>
      <c r="M307" s="220"/>
      <c r="N307" s="44"/>
      <c r="O307" s="44"/>
      <c r="P307" s="44"/>
      <c r="Q307" s="44"/>
      <c r="R307" s="44"/>
      <c r="S307" s="44"/>
      <c r="T307" s="80"/>
      <c r="AT307" s="25" t="s">
        <v>177</v>
      </c>
      <c r="AU307" s="25" t="s">
        <v>104</v>
      </c>
    </row>
    <row r="308" spans="2:65" s="12" customFormat="1" ht="13.5">
      <c r="B308" s="222"/>
      <c r="C308" s="223"/>
      <c r="D308" s="218" t="s">
        <v>179</v>
      </c>
      <c r="E308" s="224" t="s">
        <v>50</v>
      </c>
      <c r="F308" s="225" t="s">
        <v>963</v>
      </c>
      <c r="G308" s="223"/>
      <c r="H308" s="226" t="s">
        <v>50</v>
      </c>
      <c r="I308" s="227"/>
      <c r="J308" s="223"/>
      <c r="K308" s="223"/>
      <c r="L308" s="228"/>
      <c r="M308" s="229"/>
      <c r="N308" s="230"/>
      <c r="O308" s="230"/>
      <c r="P308" s="230"/>
      <c r="Q308" s="230"/>
      <c r="R308" s="230"/>
      <c r="S308" s="230"/>
      <c r="T308" s="231"/>
      <c r="AT308" s="232" t="s">
        <v>179</v>
      </c>
      <c r="AU308" s="232" t="s">
        <v>104</v>
      </c>
      <c r="AV308" s="12" t="s">
        <v>25</v>
      </c>
      <c r="AW308" s="12" t="s">
        <v>48</v>
      </c>
      <c r="AX308" s="12" t="s">
        <v>85</v>
      </c>
      <c r="AY308" s="232" t="s">
        <v>166</v>
      </c>
    </row>
    <row r="309" spans="2:65" s="12" customFormat="1" ht="13.5">
      <c r="B309" s="222"/>
      <c r="C309" s="223"/>
      <c r="D309" s="218" t="s">
        <v>179</v>
      </c>
      <c r="E309" s="224" t="s">
        <v>50</v>
      </c>
      <c r="F309" s="225" t="s">
        <v>1038</v>
      </c>
      <c r="G309" s="223"/>
      <c r="H309" s="226" t="s">
        <v>50</v>
      </c>
      <c r="I309" s="227"/>
      <c r="J309" s="223"/>
      <c r="K309" s="223"/>
      <c r="L309" s="228"/>
      <c r="M309" s="229"/>
      <c r="N309" s="230"/>
      <c r="O309" s="230"/>
      <c r="P309" s="230"/>
      <c r="Q309" s="230"/>
      <c r="R309" s="230"/>
      <c r="S309" s="230"/>
      <c r="T309" s="231"/>
      <c r="AT309" s="232" t="s">
        <v>179</v>
      </c>
      <c r="AU309" s="232" t="s">
        <v>104</v>
      </c>
      <c r="AV309" s="12" t="s">
        <v>25</v>
      </c>
      <c r="AW309" s="12" t="s">
        <v>48</v>
      </c>
      <c r="AX309" s="12" t="s">
        <v>85</v>
      </c>
      <c r="AY309" s="232" t="s">
        <v>166</v>
      </c>
    </row>
    <row r="310" spans="2:65" s="13" customFormat="1" ht="13.5">
      <c r="B310" s="233"/>
      <c r="C310" s="234"/>
      <c r="D310" s="235" t="s">
        <v>179</v>
      </c>
      <c r="E310" s="236" t="s">
        <v>50</v>
      </c>
      <c r="F310" s="237" t="s">
        <v>1039</v>
      </c>
      <c r="G310" s="234"/>
      <c r="H310" s="238">
        <v>2.76</v>
      </c>
      <c r="I310" s="239"/>
      <c r="J310" s="234"/>
      <c r="K310" s="234"/>
      <c r="L310" s="240"/>
      <c r="M310" s="241"/>
      <c r="N310" s="242"/>
      <c r="O310" s="242"/>
      <c r="P310" s="242"/>
      <c r="Q310" s="242"/>
      <c r="R310" s="242"/>
      <c r="S310" s="242"/>
      <c r="T310" s="243"/>
      <c r="AT310" s="244" t="s">
        <v>179</v>
      </c>
      <c r="AU310" s="244" t="s">
        <v>104</v>
      </c>
      <c r="AV310" s="13" t="s">
        <v>93</v>
      </c>
      <c r="AW310" s="13" t="s">
        <v>48</v>
      </c>
      <c r="AX310" s="13" t="s">
        <v>85</v>
      </c>
      <c r="AY310" s="244" t="s">
        <v>166</v>
      </c>
    </row>
    <row r="311" spans="2:65" s="1" customFormat="1" ht="22.5" customHeight="1">
      <c r="B311" s="43"/>
      <c r="C311" s="206" t="s">
        <v>401</v>
      </c>
      <c r="D311" s="206" t="s">
        <v>169</v>
      </c>
      <c r="E311" s="207" t="s">
        <v>1040</v>
      </c>
      <c r="F311" s="208" t="s">
        <v>1041</v>
      </c>
      <c r="G311" s="209" t="s">
        <v>172</v>
      </c>
      <c r="H311" s="210">
        <v>11.04</v>
      </c>
      <c r="I311" s="211"/>
      <c r="J311" s="212">
        <f>ROUND(I311*H311,2)</f>
        <v>0</v>
      </c>
      <c r="K311" s="208" t="s">
        <v>173</v>
      </c>
      <c r="L311" s="63"/>
      <c r="M311" s="213" t="s">
        <v>50</v>
      </c>
      <c r="N311" s="214" t="s">
        <v>56</v>
      </c>
      <c r="O311" s="44"/>
      <c r="P311" s="215">
        <f>O311*H311</f>
        <v>0</v>
      </c>
      <c r="Q311" s="215">
        <v>0</v>
      </c>
      <c r="R311" s="215">
        <f>Q311*H311</f>
        <v>0</v>
      </c>
      <c r="S311" s="215">
        <v>0</v>
      </c>
      <c r="T311" s="216">
        <f>S311*H311</f>
        <v>0</v>
      </c>
      <c r="AR311" s="25" t="s">
        <v>110</v>
      </c>
      <c r="AT311" s="25" t="s">
        <v>169</v>
      </c>
      <c r="AU311" s="25" t="s">
        <v>104</v>
      </c>
      <c r="AY311" s="25" t="s">
        <v>166</v>
      </c>
      <c r="BE311" s="217">
        <f>IF(N311="základní",J311,0)</f>
        <v>0</v>
      </c>
      <c r="BF311" s="217">
        <f>IF(N311="snížená",J311,0)</f>
        <v>0</v>
      </c>
      <c r="BG311" s="217">
        <f>IF(N311="zákl. přenesená",J311,0)</f>
        <v>0</v>
      </c>
      <c r="BH311" s="217">
        <f>IF(N311="sníž. přenesená",J311,0)</f>
        <v>0</v>
      </c>
      <c r="BI311" s="217">
        <f>IF(N311="nulová",J311,0)</f>
        <v>0</v>
      </c>
      <c r="BJ311" s="25" t="s">
        <v>25</v>
      </c>
      <c r="BK311" s="217">
        <f>ROUND(I311*H311,2)</f>
        <v>0</v>
      </c>
      <c r="BL311" s="25" t="s">
        <v>110</v>
      </c>
      <c r="BM311" s="25" t="s">
        <v>1042</v>
      </c>
    </row>
    <row r="312" spans="2:65" s="1" customFormat="1" ht="13.5">
      <c r="B312" s="43"/>
      <c r="C312" s="65"/>
      <c r="D312" s="218" t="s">
        <v>175</v>
      </c>
      <c r="E312" s="65"/>
      <c r="F312" s="219" t="s">
        <v>1043</v>
      </c>
      <c r="G312" s="65"/>
      <c r="H312" s="65"/>
      <c r="I312" s="174"/>
      <c r="J312" s="65"/>
      <c r="K312" s="65"/>
      <c r="L312" s="63"/>
      <c r="M312" s="220"/>
      <c r="N312" s="44"/>
      <c r="O312" s="44"/>
      <c r="P312" s="44"/>
      <c r="Q312" s="44"/>
      <c r="R312" s="44"/>
      <c r="S312" s="44"/>
      <c r="T312" s="80"/>
      <c r="AT312" s="25" t="s">
        <v>175</v>
      </c>
      <c r="AU312" s="25" t="s">
        <v>104</v>
      </c>
    </row>
    <row r="313" spans="2:65" s="1" customFormat="1" ht="54">
      <c r="B313" s="43"/>
      <c r="C313" s="65"/>
      <c r="D313" s="218" t="s">
        <v>177</v>
      </c>
      <c r="E313" s="65"/>
      <c r="F313" s="221" t="s">
        <v>1037</v>
      </c>
      <c r="G313" s="65"/>
      <c r="H313" s="65"/>
      <c r="I313" s="174"/>
      <c r="J313" s="65"/>
      <c r="K313" s="65"/>
      <c r="L313" s="63"/>
      <c r="M313" s="220"/>
      <c r="N313" s="44"/>
      <c r="O313" s="44"/>
      <c r="P313" s="44"/>
      <c r="Q313" s="44"/>
      <c r="R313" s="44"/>
      <c r="S313" s="44"/>
      <c r="T313" s="80"/>
      <c r="AT313" s="25" t="s">
        <v>177</v>
      </c>
      <c r="AU313" s="25" t="s">
        <v>104</v>
      </c>
    </row>
    <row r="314" spans="2:65" s="12" customFormat="1" ht="13.5">
      <c r="B314" s="222"/>
      <c r="C314" s="223"/>
      <c r="D314" s="218" t="s">
        <v>179</v>
      </c>
      <c r="E314" s="224" t="s">
        <v>50</v>
      </c>
      <c r="F314" s="225" t="s">
        <v>1044</v>
      </c>
      <c r="G314" s="223"/>
      <c r="H314" s="226" t="s">
        <v>50</v>
      </c>
      <c r="I314" s="227"/>
      <c r="J314" s="223"/>
      <c r="K314" s="223"/>
      <c r="L314" s="228"/>
      <c r="M314" s="229"/>
      <c r="N314" s="230"/>
      <c r="O314" s="230"/>
      <c r="P314" s="230"/>
      <c r="Q314" s="230"/>
      <c r="R314" s="230"/>
      <c r="S314" s="230"/>
      <c r="T314" s="231"/>
      <c r="AT314" s="232" t="s">
        <v>179</v>
      </c>
      <c r="AU314" s="232" t="s">
        <v>104</v>
      </c>
      <c r="AV314" s="12" t="s">
        <v>25</v>
      </c>
      <c r="AW314" s="12" t="s">
        <v>48</v>
      </c>
      <c r="AX314" s="12" t="s">
        <v>85</v>
      </c>
      <c r="AY314" s="232" t="s">
        <v>166</v>
      </c>
    </row>
    <row r="315" spans="2:65" s="12" customFormat="1" ht="13.5">
      <c r="B315" s="222"/>
      <c r="C315" s="223"/>
      <c r="D315" s="218" t="s">
        <v>179</v>
      </c>
      <c r="E315" s="224" t="s">
        <v>50</v>
      </c>
      <c r="F315" s="225" t="s">
        <v>1045</v>
      </c>
      <c r="G315" s="223"/>
      <c r="H315" s="226" t="s">
        <v>50</v>
      </c>
      <c r="I315" s="227"/>
      <c r="J315" s="223"/>
      <c r="K315" s="223"/>
      <c r="L315" s="228"/>
      <c r="M315" s="229"/>
      <c r="N315" s="230"/>
      <c r="O315" s="230"/>
      <c r="P315" s="230"/>
      <c r="Q315" s="230"/>
      <c r="R315" s="230"/>
      <c r="S315" s="230"/>
      <c r="T315" s="231"/>
      <c r="AT315" s="232" t="s">
        <v>179</v>
      </c>
      <c r="AU315" s="232" t="s">
        <v>104</v>
      </c>
      <c r="AV315" s="12" t="s">
        <v>25</v>
      </c>
      <c r="AW315" s="12" t="s">
        <v>48</v>
      </c>
      <c r="AX315" s="12" t="s">
        <v>85</v>
      </c>
      <c r="AY315" s="232" t="s">
        <v>166</v>
      </c>
    </row>
    <row r="316" spans="2:65" s="13" customFormat="1" ht="13.5">
      <c r="B316" s="233"/>
      <c r="C316" s="234"/>
      <c r="D316" s="235" t="s">
        <v>179</v>
      </c>
      <c r="E316" s="236" t="s">
        <v>50</v>
      </c>
      <c r="F316" s="237" t="s">
        <v>1046</v>
      </c>
      <c r="G316" s="234"/>
      <c r="H316" s="238">
        <v>11.04</v>
      </c>
      <c r="I316" s="239"/>
      <c r="J316" s="234"/>
      <c r="K316" s="234"/>
      <c r="L316" s="240"/>
      <c r="M316" s="241"/>
      <c r="N316" s="242"/>
      <c r="O316" s="242"/>
      <c r="P316" s="242"/>
      <c r="Q316" s="242"/>
      <c r="R316" s="242"/>
      <c r="S316" s="242"/>
      <c r="T316" s="243"/>
      <c r="AT316" s="244" t="s">
        <v>179</v>
      </c>
      <c r="AU316" s="244" t="s">
        <v>104</v>
      </c>
      <c r="AV316" s="13" t="s">
        <v>93</v>
      </c>
      <c r="AW316" s="13" t="s">
        <v>48</v>
      </c>
      <c r="AX316" s="13" t="s">
        <v>85</v>
      </c>
      <c r="AY316" s="244" t="s">
        <v>166</v>
      </c>
    </row>
    <row r="317" spans="2:65" s="1" customFormat="1" ht="22.5" customHeight="1">
      <c r="B317" s="43"/>
      <c r="C317" s="259" t="s">
        <v>408</v>
      </c>
      <c r="D317" s="259" t="s">
        <v>269</v>
      </c>
      <c r="E317" s="260" t="s">
        <v>1047</v>
      </c>
      <c r="F317" s="261" t="s">
        <v>1048</v>
      </c>
      <c r="G317" s="262" t="s">
        <v>172</v>
      </c>
      <c r="H317" s="263">
        <v>2.76</v>
      </c>
      <c r="I317" s="264"/>
      <c r="J317" s="265">
        <f>ROUND(I317*H317,2)</f>
        <v>0</v>
      </c>
      <c r="K317" s="261" t="s">
        <v>173</v>
      </c>
      <c r="L317" s="266"/>
      <c r="M317" s="267" t="s">
        <v>50</v>
      </c>
      <c r="N317" s="268" t="s">
        <v>56</v>
      </c>
      <c r="O317" s="44"/>
      <c r="P317" s="215">
        <f>O317*H317</f>
        <v>0</v>
      </c>
      <c r="Q317" s="215">
        <v>1</v>
      </c>
      <c r="R317" s="215">
        <f>Q317*H317</f>
        <v>2.76</v>
      </c>
      <c r="S317" s="215">
        <v>0</v>
      </c>
      <c r="T317" s="216">
        <f>S317*H317</f>
        <v>0</v>
      </c>
      <c r="AR317" s="25" t="s">
        <v>232</v>
      </c>
      <c r="AT317" s="25" t="s">
        <v>269</v>
      </c>
      <c r="AU317" s="25" t="s">
        <v>104</v>
      </c>
      <c r="AY317" s="25" t="s">
        <v>166</v>
      </c>
      <c r="BE317" s="217">
        <f>IF(N317="základní",J317,0)</f>
        <v>0</v>
      </c>
      <c r="BF317" s="217">
        <f>IF(N317="snížená",J317,0)</f>
        <v>0</v>
      </c>
      <c r="BG317" s="217">
        <f>IF(N317="zákl. přenesená",J317,0)</f>
        <v>0</v>
      </c>
      <c r="BH317" s="217">
        <f>IF(N317="sníž. přenesená",J317,0)</f>
        <v>0</v>
      </c>
      <c r="BI317" s="217">
        <f>IF(N317="nulová",J317,0)</f>
        <v>0</v>
      </c>
      <c r="BJ317" s="25" t="s">
        <v>25</v>
      </c>
      <c r="BK317" s="217">
        <f>ROUND(I317*H317,2)</f>
        <v>0</v>
      </c>
      <c r="BL317" s="25" t="s">
        <v>110</v>
      </c>
      <c r="BM317" s="25" t="s">
        <v>1049</v>
      </c>
    </row>
    <row r="318" spans="2:65" s="1" customFormat="1" ht="13.5">
      <c r="B318" s="43"/>
      <c r="C318" s="65"/>
      <c r="D318" s="218" t="s">
        <v>175</v>
      </c>
      <c r="E318" s="65"/>
      <c r="F318" s="219" t="s">
        <v>1048</v>
      </c>
      <c r="G318" s="65"/>
      <c r="H318" s="65"/>
      <c r="I318" s="174"/>
      <c r="J318" s="65"/>
      <c r="K318" s="65"/>
      <c r="L318" s="63"/>
      <c r="M318" s="220"/>
      <c r="N318" s="44"/>
      <c r="O318" s="44"/>
      <c r="P318" s="44"/>
      <c r="Q318" s="44"/>
      <c r="R318" s="44"/>
      <c r="S318" s="44"/>
      <c r="T318" s="80"/>
      <c r="AT318" s="25" t="s">
        <v>175</v>
      </c>
      <c r="AU318" s="25" t="s">
        <v>104</v>
      </c>
    </row>
    <row r="319" spans="2:65" s="1" customFormat="1" ht="27">
      <c r="B319" s="43"/>
      <c r="C319" s="65"/>
      <c r="D319" s="218" t="s">
        <v>1050</v>
      </c>
      <c r="E319" s="65"/>
      <c r="F319" s="221" t="s">
        <v>1051</v>
      </c>
      <c r="G319" s="65"/>
      <c r="H319" s="65"/>
      <c r="I319" s="174"/>
      <c r="J319" s="65"/>
      <c r="K319" s="65"/>
      <c r="L319" s="63"/>
      <c r="M319" s="220"/>
      <c r="N319" s="44"/>
      <c r="O319" s="44"/>
      <c r="P319" s="44"/>
      <c r="Q319" s="44"/>
      <c r="R319" s="44"/>
      <c r="S319" s="44"/>
      <c r="T319" s="80"/>
      <c r="AT319" s="25" t="s">
        <v>1050</v>
      </c>
      <c r="AU319" s="25" t="s">
        <v>104</v>
      </c>
    </row>
    <row r="320" spans="2:65" s="12" customFormat="1" ht="13.5">
      <c r="B320" s="222"/>
      <c r="C320" s="223"/>
      <c r="D320" s="218" t="s">
        <v>179</v>
      </c>
      <c r="E320" s="224" t="s">
        <v>50</v>
      </c>
      <c r="F320" s="225" t="s">
        <v>963</v>
      </c>
      <c r="G320" s="223"/>
      <c r="H320" s="226" t="s">
        <v>50</v>
      </c>
      <c r="I320" s="227"/>
      <c r="J320" s="223"/>
      <c r="K320" s="223"/>
      <c r="L320" s="228"/>
      <c r="M320" s="229"/>
      <c r="N320" s="230"/>
      <c r="O320" s="230"/>
      <c r="P320" s="230"/>
      <c r="Q320" s="230"/>
      <c r="R320" s="230"/>
      <c r="S320" s="230"/>
      <c r="T320" s="231"/>
      <c r="AT320" s="232" t="s">
        <v>179</v>
      </c>
      <c r="AU320" s="232" t="s">
        <v>104</v>
      </c>
      <c r="AV320" s="12" t="s">
        <v>25</v>
      </c>
      <c r="AW320" s="12" t="s">
        <v>48</v>
      </c>
      <c r="AX320" s="12" t="s">
        <v>85</v>
      </c>
      <c r="AY320" s="232" t="s">
        <v>166</v>
      </c>
    </row>
    <row r="321" spans="2:65" s="12" customFormat="1" ht="13.5">
      <c r="B321" s="222"/>
      <c r="C321" s="223"/>
      <c r="D321" s="218" t="s">
        <v>179</v>
      </c>
      <c r="E321" s="224" t="s">
        <v>50</v>
      </c>
      <c r="F321" s="225" t="s">
        <v>1038</v>
      </c>
      <c r="G321" s="223"/>
      <c r="H321" s="226" t="s">
        <v>50</v>
      </c>
      <c r="I321" s="227"/>
      <c r="J321" s="223"/>
      <c r="K321" s="223"/>
      <c r="L321" s="228"/>
      <c r="M321" s="229"/>
      <c r="N321" s="230"/>
      <c r="O321" s="230"/>
      <c r="P321" s="230"/>
      <c r="Q321" s="230"/>
      <c r="R321" s="230"/>
      <c r="S321" s="230"/>
      <c r="T321" s="231"/>
      <c r="AT321" s="232" t="s">
        <v>179</v>
      </c>
      <c r="AU321" s="232" t="s">
        <v>104</v>
      </c>
      <c r="AV321" s="12" t="s">
        <v>25</v>
      </c>
      <c r="AW321" s="12" t="s">
        <v>48</v>
      </c>
      <c r="AX321" s="12" t="s">
        <v>85</v>
      </c>
      <c r="AY321" s="232" t="s">
        <v>166</v>
      </c>
    </row>
    <row r="322" spans="2:65" s="13" customFormat="1" ht="13.5">
      <c r="B322" s="233"/>
      <c r="C322" s="234"/>
      <c r="D322" s="235" t="s">
        <v>179</v>
      </c>
      <c r="E322" s="236" t="s">
        <v>50</v>
      </c>
      <c r="F322" s="237" t="s">
        <v>1052</v>
      </c>
      <c r="G322" s="234"/>
      <c r="H322" s="238">
        <v>2.76</v>
      </c>
      <c r="I322" s="239"/>
      <c r="J322" s="234"/>
      <c r="K322" s="234"/>
      <c r="L322" s="240"/>
      <c r="M322" s="241"/>
      <c r="N322" s="242"/>
      <c r="O322" s="242"/>
      <c r="P322" s="242"/>
      <c r="Q322" s="242"/>
      <c r="R322" s="242"/>
      <c r="S322" s="242"/>
      <c r="T322" s="243"/>
      <c r="AT322" s="244" t="s">
        <v>179</v>
      </c>
      <c r="AU322" s="244" t="s">
        <v>104</v>
      </c>
      <c r="AV322" s="13" t="s">
        <v>93</v>
      </c>
      <c r="AW322" s="13" t="s">
        <v>48</v>
      </c>
      <c r="AX322" s="13" t="s">
        <v>85</v>
      </c>
      <c r="AY322" s="244" t="s">
        <v>166</v>
      </c>
    </row>
    <row r="323" spans="2:65" s="1" customFormat="1" ht="22.5" customHeight="1">
      <c r="B323" s="43"/>
      <c r="C323" s="206" t="s">
        <v>415</v>
      </c>
      <c r="D323" s="206" t="s">
        <v>169</v>
      </c>
      <c r="E323" s="207" t="s">
        <v>1053</v>
      </c>
      <c r="F323" s="208" t="s">
        <v>1054</v>
      </c>
      <c r="G323" s="209" t="s">
        <v>243</v>
      </c>
      <c r="H323" s="210">
        <v>3.996</v>
      </c>
      <c r="I323" s="211"/>
      <c r="J323" s="212">
        <f>ROUND(I323*H323,2)</f>
        <v>0</v>
      </c>
      <c r="K323" s="208" t="s">
        <v>173</v>
      </c>
      <c r="L323" s="63"/>
      <c r="M323" s="213" t="s">
        <v>50</v>
      </c>
      <c r="N323" s="214" t="s">
        <v>56</v>
      </c>
      <c r="O323" s="44"/>
      <c r="P323" s="215">
        <f>O323*H323</f>
        <v>0</v>
      </c>
      <c r="Q323" s="215">
        <v>0</v>
      </c>
      <c r="R323" s="215">
        <f>Q323*H323</f>
        <v>0</v>
      </c>
      <c r="S323" s="215">
        <v>0</v>
      </c>
      <c r="T323" s="216">
        <f>S323*H323</f>
        <v>0</v>
      </c>
      <c r="AR323" s="25" t="s">
        <v>110</v>
      </c>
      <c r="AT323" s="25" t="s">
        <v>169</v>
      </c>
      <c r="AU323" s="25" t="s">
        <v>104</v>
      </c>
      <c r="AY323" s="25" t="s">
        <v>166</v>
      </c>
      <c r="BE323" s="217">
        <f>IF(N323="základní",J323,0)</f>
        <v>0</v>
      </c>
      <c r="BF323" s="217">
        <f>IF(N323="snížená",J323,0)</f>
        <v>0</v>
      </c>
      <c r="BG323" s="217">
        <f>IF(N323="zákl. přenesená",J323,0)</f>
        <v>0</v>
      </c>
      <c r="BH323" s="217">
        <f>IF(N323="sníž. přenesená",J323,0)</f>
        <v>0</v>
      </c>
      <c r="BI323" s="217">
        <f>IF(N323="nulová",J323,0)</f>
        <v>0</v>
      </c>
      <c r="BJ323" s="25" t="s">
        <v>25</v>
      </c>
      <c r="BK323" s="217">
        <f>ROUND(I323*H323,2)</f>
        <v>0</v>
      </c>
      <c r="BL323" s="25" t="s">
        <v>110</v>
      </c>
      <c r="BM323" s="25" t="s">
        <v>1055</v>
      </c>
    </row>
    <row r="324" spans="2:65" s="1" customFormat="1" ht="13.5">
      <c r="B324" s="43"/>
      <c r="C324" s="65"/>
      <c r="D324" s="218" t="s">
        <v>175</v>
      </c>
      <c r="E324" s="65"/>
      <c r="F324" s="219" t="s">
        <v>1056</v>
      </c>
      <c r="G324" s="65"/>
      <c r="H324" s="65"/>
      <c r="I324" s="174"/>
      <c r="J324" s="65"/>
      <c r="K324" s="65"/>
      <c r="L324" s="63"/>
      <c r="M324" s="220"/>
      <c r="N324" s="44"/>
      <c r="O324" s="44"/>
      <c r="P324" s="44"/>
      <c r="Q324" s="44"/>
      <c r="R324" s="44"/>
      <c r="S324" s="44"/>
      <c r="T324" s="80"/>
      <c r="AT324" s="25" t="s">
        <v>175</v>
      </c>
      <c r="AU324" s="25" t="s">
        <v>104</v>
      </c>
    </row>
    <row r="325" spans="2:65" s="11" customFormat="1" ht="22.35" customHeight="1">
      <c r="B325" s="189"/>
      <c r="C325" s="190"/>
      <c r="D325" s="203" t="s">
        <v>84</v>
      </c>
      <c r="E325" s="204" t="s">
        <v>1057</v>
      </c>
      <c r="F325" s="204" t="s">
        <v>1058</v>
      </c>
      <c r="G325" s="190"/>
      <c r="H325" s="190"/>
      <c r="I325" s="193"/>
      <c r="J325" s="205">
        <f>BK325</f>
        <v>0</v>
      </c>
      <c r="K325" s="190"/>
      <c r="L325" s="195"/>
      <c r="M325" s="196"/>
      <c r="N325" s="197"/>
      <c r="O325" s="197"/>
      <c r="P325" s="198">
        <f>SUM(P326:P329)</f>
        <v>0</v>
      </c>
      <c r="Q325" s="197"/>
      <c r="R325" s="198">
        <f>SUM(R326:R329)</f>
        <v>0</v>
      </c>
      <c r="S325" s="197"/>
      <c r="T325" s="199">
        <f>SUM(T326:T329)</f>
        <v>0</v>
      </c>
      <c r="AR325" s="200" t="s">
        <v>25</v>
      </c>
      <c r="AT325" s="201" t="s">
        <v>84</v>
      </c>
      <c r="AU325" s="201" t="s">
        <v>93</v>
      </c>
      <c r="AY325" s="200" t="s">
        <v>166</v>
      </c>
      <c r="BK325" s="202">
        <f>SUM(BK326:BK329)</f>
        <v>0</v>
      </c>
    </row>
    <row r="326" spans="2:65" s="1" customFormat="1" ht="22.5" customHeight="1">
      <c r="B326" s="43"/>
      <c r="C326" s="259" t="s">
        <v>423</v>
      </c>
      <c r="D326" s="259" t="s">
        <v>269</v>
      </c>
      <c r="E326" s="260" t="s">
        <v>1059</v>
      </c>
      <c r="F326" s="261" t="s">
        <v>1060</v>
      </c>
      <c r="G326" s="262" t="s">
        <v>440</v>
      </c>
      <c r="H326" s="263">
        <v>189.52</v>
      </c>
      <c r="I326" s="264"/>
      <c r="J326" s="265">
        <f>ROUND(I326*H326,2)</f>
        <v>0</v>
      </c>
      <c r="K326" s="261" t="s">
        <v>50</v>
      </c>
      <c r="L326" s="266"/>
      <c r="M326" s="267" t="s">
        <v>50</v>
      </c>
      <c r="N326" s="268" t="s">
        <v>56</v>
      </c>
      <c r="O326" s="44"/>
      <c r="P326" s="215">
        <f>O326*H326</f>
        <v>0</v>
      </c>
      <c r="Q326" s="215">
        <v>0</v>
      </c>
      <c r="R326" s="215">
        <f>Q326*H326</f>
        <v>0</v>
      </c>
      <c r="S326" s="215">
        <v>0</v>
      </c>
      <c r="T326" s="216">
        <f>S326*H326</f>
        <v>0</v>
      </c>
      <c r="AR326" s="25" t="s">
        <v>232</v>
      </c>
      <c r="AT326" s="25" t="s">
        <v>269</v>
      </c>
      <c r="AU326" s="25" t="s">
        <v>104</v>
      </c>
      <c r="AY326" s="25" t="s">
        <v>166</v>
      </c>
      <c r="BE326" s="217">
        <f>IF(N326="základní",J326,0)</f>
        <v>0</v>
      </c>
      <c r="BF326" s="217">
        <f>IF(N326="snížená",J326,0)</f>
        <v>0</v>
      </c>
      <c r="BG326" s="217">
        <f>IF(N326="zákl. přenesená",J326,0)</f>
        <v>0</v>
      </c>
      <c r="BH326" s="217">
        <f>IF(N326="sníž. přenesená",J326,0)</f>
        <v>0</v>
      </c>
      <c r="BI326" s="217">
        <f>IF(N326="nulová",J326,0)</f>
        <v>0</v>
      </c>
      <c r="BJ326" s="25" t="s">
        <v>25</v>
      </c>
      <c r="BK326" s="217">
        <f>ROUND(I326*H326,2)</f>
        <v>0</v>
      </c>
      <c r="BL326" s="25" t="s">
        <v>110</v>
      </c>
      <c r="BM326" s="25" t="s">
        <v>1061</v>
      </c>
    </row>
    <row r="327" spans="2:65" s="1" customFormat="1" ht="13.5">
      <c r="B327" s="43"/>
      <c r="C327" s="65"/>
      <c r="D327" s="218" t="s">
        <v>175</v>
      </c>
      <c r="E327" s="65"/>
      <c r="F327" s="219" t="s">
        <v>1062</v>
      </c>
      <c r="G327" s="65"/>
      <c r="H327" s="65"/>
      <c r="I327" s="174"/>
      <c r="J327" s="65"/>
      <c r="K327" s="65"/>
      <c r="L327" s="63"/>
      <c r="M327" s="220"/>
      <c r="N327" s="44"/>
      <c r="O327" s="44"/>
      <c r="P327" s="44"/>
      <c r="Q327" s="44"/>
      <c r="R327" s="44"/>
      <c r="S327" s="44"/>
      <c r="T327" s="80"/>
      <c r="AT327" s="25" t="s">
        <v>175</v>
      </c>
      <c r="AU327" s="25" t="s">
        <v>104</v>
      </c>
    </row>
    <row r="328" spans="2:65" s="12" customFormat="1" ht="13.5">
      <c r="B328" s="222"/>
      <c r="C328" s="223"/>
      <c r="D328" s="218" t="s">
        <v>179</v>
      </c>
      <c r="E328" s="224" t="s">
        <v>50</v>
      </c>
      <c r="F328" s="225" t="s">
        <v>963</v>
      </c>
      <c r="G328" s="223"/>
      <c r="H328" s="226" t="s">
        <v>50</v>
      </c>
      <c r="I328" s="227"/>
      <c r="J328" s="223"/>
      <c r="K328" s="223"/>
      <c r="L328" s="228"/>
      <c r="M328" s="229"/>
      <c r="N328" s="230"/>
      <c r="O328" s="230"/>
      <c r="P328" s="230"/>
      <c r="Q328" s="230"/>
      <c r="R328" s="230"/>
      <c r="S328" s="230"/>
      <c r="T328" s="231"/>
      <c r="AT328" s="232" t="s">
        <v>179</v>
      </c>
      <c r="AU328" s="232" t="s">
        <v>104</v>
      </c>
      <c r="AV328" s="12" t="s">
        <v>25</v>
      </c>
      <c r="AW328" s="12" t="s">
        <v>48</v>
      </c>
      <c r="AX328" s="12" t="s">
        <v>85</v>
      </c>
      <c r="AY328" s="232" t="s">
        <v>166</v>
      </c>
    </row>
    <row r="329" spans="2:65" s="13" customFormat="1" ht="13.5">
      <c r="B329" s="233"/>
      <c r="C329" s="234"/>
      <c r="D329" s="218" t="s">
        <v>179</v>
      </c>
      <c r="E329" s="245" t="s">
        <v>50</v>
      </c>
      <c r="F329" s="246" t="s">
        <v>1063</v>
      </c>
      <c r="G329" s="234"/>
      <c r="H329" s="247">
        <v>189.52</v>
      </c>
      <c r="I329" s="239"/>
      <c r="J329" s="234"/>
      <c r="K329" s="234"/>
      <c r="L329" s="240"/>
      <c r="M329" s="241"/>
      <c r="N329" s="242"/>
      <c r="O329" s="242"/>
      <c r="P329" s="242"/>
      <c r="Q329" s="242"/>
      <c r="R329" s="242"/>
      <c r="S329" s="242"/>
      <c r="T329" s="243"/>
      <c r="AT329" s="244" t="s">
        <v>179</v>
      </c>
      <c r="AU329" s="244" t="s">
        <v>104</v>
      </c>
      <c r="AV329" s="13" t="s">
        <v>93</v>
      </c>
      <c r="AW329" s="13" t="s">
        <v>48</v>
      </c>
      <c r="AX329" s="13" t="s">
        <v>85</v>
      </c>
      <c r="AY329" s="244" t="s">
        <v>166</v>
      </c>
    </row>
    <row r="330" spans="2:65" s="11" customFormat="1" ht="29.85" customHeight="1">
      <c r="B330" s="189"/>
      <c r="C330" s="190"/>
      <c r="D330" s="191" t="s">
        <v>84</v>
      </c>
      <c r="E330" s="269" t="s">
        <v>119</v>
      </c>
      <c r="F330" s="269" t="s">
        <v>329</v>
      </c>
      <c r="G330" s="190"/>
      <c r="H330" s="190"/>
      <c r="I330" s="193"/>
      <c r="J330" s="270">
        <f>BK330</f>
        <v>0</v>
      </c>
      <c r="K330" s="190"/>
      <c r="L330" s="195"/>
      <c r="M330" s="196"/>
      <c r="N330" s="197"/>
      <c r="O330" s="197"/>
      <c r="P330" s="198">
        <f>P331+P390+P406</f>
        <v>0</v>
      </c>
      <c r="Q330" s="197"/>
      <c r="R330" s="198">
        <f>R331+R390+R406</f>
        <v>3646.0155228999997</v>
      </c>
      <c r="S330" s="197"/>
      <c r="T330" s="199">
        <f>T331+T390+T406</f>
        <v>0</v>
      </c>
      <c r="AR330" s="200" t="s">
        <v>25</v>
      </c>
      <c r="AT330" s="201" t="s">
        <v>84</v>
      </c>
      <c r="AU330" s="201" t="s">
        <v>25</v>
      </c>
      <c r="AY330" s="200" t="s">
        <v>166</v>
      </c>
      <c r="BK330" s="202">
        <f>BK331+BK390+BK406</f>
        <v>0</v>
      </c>
    </row>
    <row r="331" spans="2:65" s="11" customFormat="1" ht="14.85" customHeight="1">
      <c r="B331" s="189"/>
      <c r="C331" s="190"/>
      <c r="D331" s="203" t="s">
        <v>84</v>
      </c>
      <c r="E331" s="204" t="s">
        <v>330</v>
      </c>
      <c r="F331" s="204" t="s">
        <v>331</v>
      </c>
      <c r="G331" s="190"/>
      <c r="H331" s="190"/>
      <c r="I331" s="193"/>
      <c r="J331" s="205">
        <f>BK331</f>
        <v>0</v>
      </c>
      <c r="K331" s="190"/>
      <c r="L331" s="195"/>
      <c r="M331" s="196"/>
      <c r="N331" s="197"/>
      <c r="O331" s="197"/>
      <c r="P331" s="198">
        <f>SUM(P332:P389)</f>
        <v>0</v>
      </c>
      <c r="Q331" s="197"/>
      <c r="R331" s="198">
        <f>SUM(R332:R389)</f>
        <v>3282.5397800000001</v>
      </c>
      <c r="S331" s="197"/>
      <c r="T331" s="199">
        <f>SUM(T332:T389)</f>
        <v>0</v>
      </c>
      <c r="AR331" s="200" t="s">
        <v>25</v>
      </c>
      <c r="AT331" s="201" t="s">
        <v>84</v>
      </c>
      <c r="AU331" s="201" t="s">
        <v>93</v>
      </c>
      <c r="AY331" s="200" t="s">
        <v>166</v>
      </c>
      <c r="BK331" s="202">
        <f>SUM(BK332:BK389)</f>
        <v>0</v>
      </c>
    </row>
    <row r="332" spans="2:65" s="1" customFormat="1" ht="22.5" customHeight="1">
      <c r="B332" s="43"/>
      <c r="C332" s="206" t="s">
        <v>429</v>
      </c>
      <c r="D332" s="206" t="s">
        <v>169</v>
      </c>
      <c r="E332" s="207" t="s">
        <v>333</v>
      </c>
      <c r="F332" s="208" t="s">
        <v>334</v>
      </c>
      <c r="G332" s="209" t="s">
        <v>284</v>
      </c>
      <c r="H332" s="210">
        <v>3855</v>
      </c>
      <c r="I332" s="211"/>
      <c r="J332" s="212">
        <f>ROUND(I332*H332,2)</f>
        <v>0</v>
      </c>
      <c r="K332" s="208" t="s">
        <v>173</v>
      </c>
      <c r="L332" s="63"/>
      <c r="M332" s="213" t="s">
        <v>50</v>
      </c>
      <c r="N332" s="214" t="s">
        <v>56</v>
      </c>
      <c r="O332" s="44"/>
      <c r="P332" s="215">
        <f>O332*H332</f>
        <v>0</v>
      </c>
      <c r="Q332" s="215">
        <v>0.27994000000000002</v>
      </c>
      <c r="R332" s="215">
        <f>Q332*H332</f>
        <v>1079.1687000000002</v>
      </c>
      <c r="S332" s="215">
        <v>0</v>
      </c>
      <c r="T332" s="216">
        <f>S332*H332</f>
        <v>0</v>
      </c>
      <c r="AR332" s="25" t="s">
        <v>110</v>
      </c>
      <c r="AT332" s="25" t="s">
        <v>169</v>
      </c>
      <c r="AU332" s="25" t="s">
        <v>104</v>
      </c>
      <c r="AY332" s="25" t="s">
        <v>166</v>
      </c>
      <c r="BE332" s="217">
        <f>IF(N332="základní",J332,0)</f>
        <v>0</v>
      </c>
      <c r="BF332" s="217">
        <f>IF(N332="snížená",J332,0)</f>
        <v>0</v>
      </c>
      <c r="BG332" s="217">
        <f>IF(N332="zákl. přenesená",J332,0)</f>
        <v>0</v>
      </c>
      <c r="BH332" s="217">
        <f>IF(N332="sníž. přenesená",J332,0)</f>
        <v>0</v>
      </c>
      <c r="BI332" s="217">
        <f>IF(N332="nulová",J332,0)</f>
        <v>0</v>
      </c>
      <c r="BJ332" s="25" t="s">
        <v>25</v>
      </c>
      <c r="BK332" s="217">
        <f>ROUND(I332*H332,2)</f>
        <v>0</v>
      </c>
      <c r="BL332" s="25" t="s">
        <v>110</v>
      </c>
      <c r="BM332" s="25" t="s">
        <v>335</v>
      </c>
    </row>
    <row r="333" spans="2:65" s="1" customFormat="1" ht="13.5">
      <c r="B333" s="43"/>
      <c r="C333" s="65"/>
      <c r="D333" s="218" t="s">
        <v>175</v>
      </c>
      <c r="E333" s="65"/>
      <c r="F333" s="219" t="s">
        <v>336</v>
      </c>
      <c r="G333" s="65"/>
      <c r="H333" s="65"/>
      <c r="I333" s="174"/>
      <c r="J333" s="65"/>
      <c r="K333" s="65"/>
      <c r="L333" s="63"/>
      <c r="M333" s="220"/>
      <c r="N333" s="44"/>
      <c r="O333" s="44"/>
      <c r="P333" s="44"/>
      <c r="Q333" s="44"/>
      <c r="R333" s="44"/>
      <c r="S333" s="44"/>
      <c r="T333" s="80"/>
      <c r="AT333" s="25" t="s">
        <v>175</v>
      </c>
      <c r="AU333" s="25" t="s">
        <v>104</v>
      </c>
    </row>
    <row r="334" spans="2:65" s="12" customFormat="1" ht="13.5">
      <c r="B334" s="222"/>
      <c r="C334" s="223"/>
      <c r="D334" s="218" t="s">
        <v>179</v>
      </c>
      <c r="E334" s="224" t="s">
        <v>50</v>
      </c>
      <c r="F334" s="225" t="s">
        <v>1064</v>
      </c>
      <c r="G334" s="223"/>
      <c r="H334" s="226" t="s">
        <v>50</v>
      </c>
      <c r="I334" s="227"/>
      <c r="J334" s="223"/>
      <c r="K334" s="223"/>
      <c r="L334" s="228"/>
      <c r="M334" s="229"/>
      <c r="N334" s="230"/>
      <c r="O334" s="230"/>
      <c r="P334" s="230"/>
      <c r="Q334" s="230"/>
      <c r="R334" s="230"/>
      <c r="S334" s="230"/>
      <c r="T334" s="231"/>
      <c r="AT334" s="232" t="s">
        <v>179</v>
      </c>
      <c r="AU334" s="232" t="s">
        <v>104</v>
      </c>
      <c r="AV334" s="12" t="s">
        <v>25</v>
      </c>
      <c r="AW334" s="12" t="s">
        <v>48</v>
      </c>
      <c r="AX334" s="12" t="s">
        <v>85</v>
      </c>
      <c r="AY334" s="232" t="s">
        <v>166</v>
      </c>
    </row>
    <row r="335" spans="2:65" s="13" customFormat="1" ht="13.5">
      <c r="B335" s="233"/>
      <c r="C335" s="234"/>
      <c r="D335" s="218" t="s">
        <v>179</v>
      </c>
      <c r="E335" s="245" t="s">
        <v>50</v>
      </c>
      <c r="F335" s="246" t="s">
        <v>957</v>
      </c>
      <c r="G335" s="234"/>
      <c r="H335" s="247">
        <v>1245</v>
      </c>
      <c r="I335" s="239"/>
      <c r="J335" s="234"/>
      <c r="K335" s="234"/>
      <c r="L335" s="240"/>
      <c r="M335" s="241"/>
      <c r="N335" s="242"/>
      <c r="O335" s="242"/>
      <c r="P335" s="242"/>
      <c r="Q335" s="242"/>
      <c r="R335" s="242"/>
      <c r="S335" s="242"/>
      <c r="T335" s="243"/>
      <c r="AT335" s="244" t="s">
        <v>179</v>
      </c>
      <c r="AU335" s="244" t="s">
        <v>104</v>
      </c>
      <c r="AV335" s="13" t="s">
        <v>93</v>
      </c>
      <c r="AW335" s="13" t="s">
        <v>48</v>
      </c>
      <c r="AX335" s="13" t="s">
        <v>85</v>
      </c>
      <c r="AY335" s="244" t="s">
        <v>166</v>
      </c>
    </row>
    <row r="336" spans="2:65" s="12" customFormat="1" ht="13.5">
      <c r="B336" s="222"/>
      <c r="C336" s="223"/>
      <c r="D336" s="218" t="s">
        <v>179</v>
      </c>
      <c r="E336" s="224" t="s">
        <v>50</v>
      </c>
      <c r="F336" s="225" t="s">
        <v>511</v>
      </c>
      <c r="G336" s="223"/>
      <c r="H336" s="226" t="s">
        <v>50</v>
      </c>
      <c r="I336" s="227"/>
      <c r="J336" s="223"/>
      <c r="K336" s="223"/>
      <c r="L336" s="228"/>
      <c r="M336" s="229"/>
      <c r="N336" s="230"/>
      <c r="O336" s="230"/>
      <c r="P336" s="230"/>
      <c r="Q336" s="230"/>
      <c r="R336" s="230"/>
      <c r="S336" s="230"/>
      <c r="T336" s="231"/>
      <c r="AT336" s="232" t="s">
        <v>179</v>
      </c>
      <c r="AU336" s="232" t="s">
        <v>104</v>
      </c>
      <c r="AV336" s="12" t="s">
        <v>25</v>
      </c>
      <c r="AW336" s="12" t="s">
        <v>48</v>
      </c>
      <c r="AX336" s="12" t="s">
        <v>85</v>
      </c>
      <c r="AY336" s="232" t="s">
        <v>166</v>
      </c>
    </row>
    <row r="337" spans="2:65" s="13" customFormat="1" ht="13.5">
      <c r="B337" s="233"/>
      <c r="C337" s="234"/>
      <c r="D337" s="235" t="s">
        <v>179</v>
      </c>
      <c r="E337" s="236" t="s">
        <v>50</v>
      </c>
      <c r="F337" s="237" t="s">
        <v>958</v>
      </c>
      <c r="G337" s="234"/>
      <c r="H337" s="238">
        <v>2610</v>
      </c>
      <c r="I337" s="239"/>
      <c r="J337" s="234"/>
      <c r="K337" s="234"/>
      <c r="L337" s="240"/>
      <c r="M337" s="241"/>
      <c r="N337" s="242"/>
      <c r="O337" s="242"/>
      <c r="P337" s="242"/>
      <c r="Q337" s="242"/>
      <c r="R337" s="242"/>
      <c r="S337" s="242"/>
      <c r="T337" s="243"/>
      <c r="AT337" s="244" t="s">
        <v>179</v>
      </c>
      <c r="AU337" s="244" t="s">
        <v>104</v>
      </c>
      <c r="AV337" s="13" t="s">
        <v>93</v>
      </c>
      <c r="AW337" s="13" t="s">
        <v>48</v>
      </c>
      <c r="AX337" s="13" t="s">
        <v>85</v>
      </c>
      <c r="AY337" s="244" t="s">
        <v>166</v>
      </c>
    </row>
    <row r="338" spans="2:65" s="1" customFormat="1" ht="22.5" customHeight="1">
      <c r="B338" s="43"/>
      <c r="C338" s="206" t="s">
        <v>437</v>
      </c>
      <c r="D338" s="206" t="s">
        <v>169</v>
      </c>
      <c r="E338" s="207" t="s">
        <v>1065</v>
      </c>
      <c r="F338" s="208" t="s">
        <v>1066</v>
      </c>
      <c r="G338" s="209" t="s">
        <v>284</v>
      </c>
      <c r="H338" s="210">
        <v>205</v>
      </c>
      <c r="I338" s="211"/>
      <c r="J338" s="212">
        <f>ROUND(I338*H338,2)</f>
        <v>0</v>
      </c>
      <c r="K338" s="208" t="s">
        <v>173</v>
      </c>
      <c r="L338" s="63"/>
      <c r="M338" s="213" t="s">
        <v>50</v>
      </c>
      <c r="N338" s="214" t="s">
        <v>56</v>
      </c>
      <c r="O338" s="44"/>
      <c r="P338" s="215">
        <f>O338*H338</f>
        <v>0</v>
      </c>
      <c r="Q338" s="215">
        <v>0.33445999999999998</v>
      </c>
      <c r="R338" s="215">
        <f>Q338*H338</f>
        <v>68.564300000000003</v>
      </c>
      <c r="S338" s="215">
        <v>0</v>
      </c>
      <c r="T338" s="216">
        <f>S338*H338</f>
        <v>0</v>
      </c>
      <c r="AR338" s="25" t="s">
        <v>110</v>
      </c>
      <c r="AT338" s="25" t="s">
        <v>169</v>
      </c>
      <c r="AU338" s="25" t="s">
        <v>104</v>
      </c>
      <c r="AY338" s="25" t="s">
        <v>166</v>
      </c>
      <c r="BE338" s="217">
        <f>IF(N338="základní",J338,0)</f>
        <v>0</v>
      </c>
      <c r="BF338" s="217">
        <f>IF(N338="snížená",J338,0)</f>
        <v>0</v>
      </c>
      <c r="BG338" s="217">
        <f>IF(N338="zákl. přenesená",J338,0)</f>
        <v>0</v>
      </c>
      <c r="BH338" s="217">
        <f>IF(N338="sníž. přenesená",J338,0)</f>
        <v>0</v>
      </c>
      <c r="BI338" s="217">
        <f>IF(N338="nulová",J338,0)</f>
        <v>0</v>
      </c>
      <c r="BJ338" s="25" t="s">
        <v>25</v>
      </c>
      <c r="BK338" s="217">
        <f>ROUND(I338*H338,2)</f>
        <v>0</v>
      </c>
      <c r="BL338" s="25" t="s">
        <v>110</v>
      </c>
      <c r="BM338" s="25" t="s">
        <v>1067</v>
      </c>
    </row>
    <row r="339" spans="2:65" s="1" customFormat="1" ht="13.5">
      <c r="B339" s="43"/>
      <c r="C339" s="65"/>
      <c r="D339" s="218" t="s">
        <v>175</v>
      </c>
      <c r="E339" s="65"/>
      <c r="F339" s="219" t="s">
        <v>1068</v>
      </c>
      <c r="G339" s="65"/>
      <c r="H339" s="65"/>
      <c r="I339" s="174"/>
      <c r="J339" s="65"/>
      <c r="K339" s="65"/>
      <c r="L339" s="63"/>
      <c r="M339" s="220"/>
      <c r="N339" s="44"/>
      <c r="O339" s="44"/>
      <c r="P339" s="44"/>
      <c r="Q339" s="44"/>
      <c r="R339" s="44"/>
      <c r="S339" s="44"/>
      <c r="T339" s="80"/>
      <c r="AT339" s="25" t="s">
        <v>175</v>
      </c>
      <c r="AU339" s="25" t="s">
        <v>104</v>
      </c>
    </row>
    <row r="340" spans="2:65" s="12" customFormat="1" ht="13.5">
      <c r="B340" s="222"/>
      <c r="C340" s="223"/>
      <c r="D340" s="218" t="s">
        <v>179</v>
      </c>
      <c r="E340" s="224" t="s">
        <v>50</v>
      </c>
      <c r="F340" s="225" t="s">
        <v>252</v>
      </c>
      <c r="G340" s="223"/>
      <c r="H340" s="226" t="s">
        <v>50</v>
      </c>
      <c r="I340" s="227"/>
      <c r="J340" s="223"/>
      <c r="K340" s="223"/>
      <c r="L340" s="228"/>
      <c r="M340" s="229"/>
      <c r="N340" s="230"/>
      <c r="O340" s="230"/>
      <c r="P340" s="230"/>
      <c r="Q340" s="230"/>
      <c r="R340" s="230"/>
      <c r="S340" s="230"/>
      <c r="T340" s="231"/>
      <c r="AT340" s="232" t="s">
        <v>179</v>
      </c>
      <c r="AU340" s="232" t="s">
        <v>104</v>
      </c>
      <c r="AV340" s="12" t="s">
        <v>25</v>
      </c>
      <c r="AW340" s="12" t="s">
        <v>48</v>
      </c>
      <c r="AX340" s="12" t="s">
        <v>85</v>
      </c>
      <c r="AY340" s="232" t="s">
        <v>166</v>
      </c>
    </row>
    <row r="341" spans="2:65" s="13" customFormat="1" ht="13.5">
      <c r="B341" s="233"/>
      <c r="C341" s="234"/>
      <c r="D341" s="235" t="s">
        <v>179</v>
      </c>
      <c r="E341" s="236" t="s">
        <v>50</v>
      </c>
      <c r="F341" s="237" t="s">
        <v>956</v>
      </c>
      <c r="G341" s="234"/>
      <c r="H341" s="238">
        <v>205</v>
      </c>
      <c r="I341" s="239"/>
      <c r="J341" s="234"/>
      <c r="K341" s="234"/>
      <c r="L341" s="240"/>
      <c r="M341" s="241"/>
      <c r="N341" s="242"/>
      <c r="O341" s="242"/>
      <c r="P341" s="242"/>
      <c r="Q341" s="242"/>
      <c r="R341" s="242"/>
      <c r="S341" s="242"/>
      <c r="T341" s="243"/>
      <c r="AT341" s="244" t="s">
        <v>179</v>
      </c>
      <c r="AU341" s="244" t="s">
        <v>104</v>
      </c>
      <c r="AV341" s="13" t="s">
        <v>93</v>
      </c>
      <c r="AW341" s="13" t="s">
        <v>48</v>
      </c>
      <c r="AX341" s="13" t="s">
        <v>85</v>
      </c>
      <c r="AY341" s="244" t="s">
        <v>166</v>
      </c>
    </row>
    <row r="342" spans="2:65" s="1" customFormat="1" ht="22.5" customHeight="1">
      <c r="B342" s="43"/>
      <c r="C342" s="206" t="s">
        <v>444</v>
      </c>
      <c r="D342" s="206" t="s">
        <v>169</v>
      </c>
      <c r="E342" s="207" t="s">
        <v>340</v>
      </c>
      <c r="F342" s="208" t="s">
        <v>341</v>
      </c>
      <c r="G342" s="209" t="s">
        <v>284</v>
      </c>
      <c r="H342" s="210">
        <v>1245</v>
      </c>
      <c r="I342" s="211"/>
      <c r="J342" s="212">
        <f>ROUND(I342*H342,2)</f>
        <v>0</v>
      </c>
      <c r="K342" s="208" t="s">
        <v>173</v>
      </c>
      <c r="L342" s="63"/>
      <c r="M342" s="213" t="s">
        <v>50</v>
      </c>
      <c r="N342" s="214" t="s">
        <v>56</v>
      </c>
      <c r="O342" s="44"/>
      <c r="P342" s="215">
        <f>O342*H342</f>
        <v>0</v>
      </c>
      <c r="Q342" s="215">
        <v>0.378</v>
      </c>
      <c r="R342" s="215">
        <f>Q342*H342</f>
        <v>470.61</v>
      </c>
      <c r="S342" s="215">
        <v>0</v>
      </c>
      <c r="T342" s="216">
        <f>S342*H342</f>
        <v>0</v>
      </c>
      <c r="AR342" s="25" t="s">
        <v>110</v>
      </c>
      <c r="AT342" s="25" t="s">
        <v>169</v>
      </c>
      <c r="AU342" s="25" t="s">
        <v>104</v>
      </c>
      <c r="AY342" s="25" t="s">
        <v>166</v>
      </c>
      <c r="BE342" s="217">
        <f>IF(N342="základní",J342,0)</f>
        <v>0</v>
      </c>
      <c r="BF342" s="217">
        <f>IF(N342="snížená",J342,0)</f>
        <v>0</v>
      </c>
      <c r="BG342" s="217">
        <f>IF(N342="zákl. přenesená",J342,0)</f>
        <v>0</v>
      </c>
      <c r="BH342" s="217">
        <f>IF(N342="sníž. přenesená",J342,0)</f>
        <v>0</v>
      </c>
      <c r="BI342" s="217">
        <f>IF(N342="nulová",J342,0)</f>
        <v>0</v>
      </c>
      <c r="BJ342" s="25" t="s">
        <v>25</v>
      </c>
      <c r="BK342" s="217">
        <f>ROUND(I342*H342,2)</f>
        <v>0</v>
      </c>
      <c r="BL342" s="25" t="s">
        <v>110</v>
      </c>
      <c r="BM342" s="25" t="s">
        <v>342</v>
      </c>
    </row>
    <row r="343" spans="2:65" s="1" customFormat="1" ht="13.5">
      <c r="B343" s="43"/>
      <c r="C343" s="65"/>
      <c r="D343" s="218" t="s">
        <v>175</v>
      </c>
      <c r="E343" s="65"/>
      <c r="F343" s="219" t="s">
        <v>343</v>
      </c>
      <c r="G343" s="65"/>
      <c r="H343" s="65"/>
      <c r="I343" s="174"/>
      <c r="J343" s="65"/>
      <c r="K343" s="65"/>
      <c r="L343" s="63"/>
      <c r="M343" s="220"/>
      <c r="N343" s="44"/>
      <c r="O343" s="44"/>
      <c r="P343" s="44"/>
      <c r="Q343" s="44"/>
      <c r="R343" s="44"/>
      <c r="S343" s="44"/>
      <c r="T343" s="80"/>
      <c r="AT343" s="25" t="s">
        <v>175</v>
      </c>
      <c r="AU343" s="25" t="s">
        <v>104</v>
      </c>
    </row>
    <row r="344" spans="2:65" s="12" customFormat="1" ht="13.5">
      <c r="B344" s="222"/>
      <c r="C344" s="223"/>
      <c r="D344" s="218" t="s">
        <v>179</v>
      </c>
      <c r="E344" s="224" t="s">
        <v>50</v>
      </c>
      <c r="F344" s="225" t="s">
        <v>638</v>
      </c>
      <c r="G344" s="223"/>
      <c r="H344" s="226" t="s">
        <v>50</v>
      </c>
      <c r="I344" s="227"/>
      <c r="J344" s="223"/>
      <c r="K344" s="223"/>
      <c r="L344" s="228"/>
      <c r="M344" s="229"/>
      <c r="N344" s="230"/>
      <c r="O344" s="230"/>
      <c r="P344" s="230"/>
      <c r="Q344" s="230"/>
      <c r="R344" s="230"/>
      <c r="S344" s="230"/>
      <c r="T344" s="231"/>
      <c r="AT344" s="232" t="s">
        <v>179</v>
      </c>
      <c r="AU344" s="232" t="s">
        <v>104</v>
      </c>
      <c r="AV344" s="12" t="s">
        <v>25</v>
      </c>
      <c r="AW344" s="12" t="s">
        <v>48</v>
      </c>
      <c r="AX344" s="12" t="s">
        <v>85</v>
      </c>
      <c r="AY344" s="232" t="s">
        <v>166</v>
      </c>
    </row>
    <row r="345" spans="2:65" s="13" customFormat="1" ht="13.5">
      <c r="B345" s="233"/>
      <c r="C345" s="234"/>
      <c r="D345" s="235" t="s">
        <v>179</v>
      </c>
      <c r="E345" s="236" t="s">
        <v>50</v>
      </c>
      <c r="F345" s="237" t="s">
        <v>957</v>
      </c>
      <c r="G345" s="234"/>
      <c r="H345" s="238">
        <v>1245</v>
      </c>
      <c r="I345" s="239"/>
      <c r="J345" s="234"/>
      <c r="K345" s="234"/>
      <c r="L345" s="240"/>
      <c r="M345" s="241"/>
      <c r="N345" s="242"/>
      <c r="O345" s="242"/>
      <c r="P345" s="242"/>
      <c r="Q345" s="242"/>
      <c r="R345" s="242"/>
      <c r="S345" s="242"/>
      <c r="T345" s="243"/>
      <c r="AT345" s="244" t="s">
        <v>179</v>
      </c>
      <c r="AU345" s="244" t="s">
        <v>104</v>
      </c>
      <c r="AV345" s="13" t="s">
        <v>93</v>
      </c>
      <c r="AW345" s="13" t="s">
        <v>48</v>
      </c>
      <c r="AX345" s="13" t="s">
        <v>85</v>
      </c>
      <c r="AY345" s="244" t="s">
        <v>166</v>
      </c>
    </row>
    <row r="346" spans="2:65" s="1" customFormat="1" ht="22.5" customHeight="1">
      <c r="B346" s="43"/>
      <c r="C346" s="206" t="s">
        <v>450</v>
      </c>
      <c r="D346" s="206" t="s">
        <v>169</v>
      </c>
      <c r="E346" s="207" t="s">
        <v>345</v>
      </c>
      <c r="F346" s="208" t="s">
        <v>346</v>
      </c>
      <c r="G346" s="209" t="s">
        <v>284</v>
      </c>
      <c r="H346" s="210">
        <v>261</v>
      </c>
      <c r="I346" s="211"/>
      <c r="J346" s="212">
        <f>ROUND(I346*H346,2)</f>
        <v>0</v>
      </c>
      <c r="K346" s="208" t="s">
        <v>50</v>
      </c>
      <c r="L346" s="63"/>
      <c r="M346" s="213" t="s">
        <v>50</v>
      </c>
      <c r="N346" s="214" t="s">
        <v>56</v>
      </c>
      <c r="O346" s="44"/>
      <c r="P346" s="215">
        <f>O346*H346</f>
        <v>0</v>
      </c>
      <c r="Q346" s="215">
        <v>0.85650000000000004</v>
      </c>
      <c r="R346" s="215">
        <f>Q346*H346</f>
        <v>223.54650000000001</v>
      </c>
      <c r="S346" s="215">
        <v>0</v>
      </c>
      <c r="T346" s="216">
        <f>S346*H346</f>
        <v>0</v>
      </c>
      <c r="AR346" s="25" t="s">
        <v>110</v>
      </c>
      <c r="AT346" s="25" t="s">
        <v>169</v>
      </c>
      <c r="AU346" s="25" t="s">
        <v>104</v>
      </c>
      <c r="AY346" s="25" t="s">
        <v>166</v>
      </c>
      <c r="BE346" s="217">
        <f>IF(N346="základní",J346,0)</f>
        <v>0</v>
      </c>
      <c r="BF346" s="217">
        <f>IF(N346="snížená",J346,0)</f>
        <v>0</v>
      </c>
      <c r="BG346" s="217">
        <f>IF(N346="zákl. přenesená",J346,0)</f>
        <v>0</v>
      </c>
      <c r="BH346" s="217">
        <f>IF(N346="sníž. přenesená",J346,0)</f>
        <v>0</v>
      </c>
      <c r="BI346" s="217">
        <f>IF(N346="nulová",J346,0)</f>
        <v>0</v>
      </c>
      <c r="BJ346" s="25" t="s">
        <v>25</v>
      </c>
      <c r="BK346" s="217">
        <f>ROUND(I346*H346,2)</f>
        <v>0</v>
      </c>
      <c r="BL346" s="25" t="s">
        <v>110</v>
      </c>
      <c r="BM346" s="25" t="s">
        <v>347</v>
      </c>
    </row>
    <row r="347" spans="2:65" s="1" customFormat="1" ht="13.5">
      <c r="B347" s="43"/>
      <c r="C347" s="65"/>
      <c r="D347" s="218" t="s">
        <v>175</v>
      </c>
      <c r="E347" s="65"/>
      <c r="F347" s="219" t="s">
        <v>346</v>
      </c>
      <c r="G347" s="65"/>
      <c r="H347" s="65"/>
      <c r="I347" s="174"/>
      <c r="J347" s="65"/>
      <c r="K347" s="65"/>
      <c r="L347" s="63"/>
      <c r="M347" s="220"/>
      <c r="N347" s="44"/>
      <c r="O347" s="44"/>
      <c r="P347" s="44"/>
      <c r="Q347" s="44"/>
      <c r="R347" s="44"/>
      <c r="S347" s="44"/>
      <c r="T347" s="80"/>
      <c r="AT347" s="25" t="s">
        <v>175</v>
      </c>
      <c r="AU347" s="25" t="s">
        <v>104</v>
      </c>
    </row>
    <row r="348" spans="2:65" s="12" customFormat="1" ht="13.5">
      <c r="B348" s="222"/>
      <c r="C348" s="223"/>
      <c r="D348" s="218" t="s">
        <v>179</v>
      </c>
      <c r="E348" s="224" t="s">
        <v>50</v>
      </c>
      <c r="F348" s="225" t="s">
        <v>1069</v>
      </c>
      <c r="G348" s="223"/>
      <c r="H348" s="226" t="s">
        <v>50</v>
      </c>
      <c r="I348" s="227"/>
      <c r="J348" s="223"/>
      <c r="K348" s="223"/>
      <c r="L348" s="228"/>
      <c r="M348" s="229"/>
      <c r="N348" s="230"/>
      <c r="O348" s="230"/>
      <c r="P348" s="230"/>
      <c r="Q348" s="230"/>
      <c r="R348" s="230"/>
      <c r="S348" s="230"/>
      <c r="T348" s="231"/>
      <c r="AT348" s="232" t="s">
        <v>179</v>
      </c>
      <c r="AU348" s="232" t="s">
        <v>104</v>
      </c>
      <c r="AV348" s="12" t="s">
        <v>25</v>
      </c>
      <c r="AW348" s="12" t="s">
        <v>48</v>
      </c>
      <c r="AX348" s="12" t="s">
        <v>85</v>
      </c>
      <c r="AY348" s="232" t="s">
        <v>166</v>
      </c>
    </row>
    <row r="349" spans="2:65" s="13" customFormat="1" ht="13.5">
      <c r="B349" s="233"/>
      <c r="C349" s="234"/>
      <c r="D349" s="235" t="s">
        <v>179</v>
      </c>
      <c r="E349" s="236" t="s">
        <v>50</v>
      </c>
      <c r="F349" s="237" t="s">
        <v>1070</v>
      </c>
      <c r="G349" s="234"/>
      <c r="H349" s="238">
        <v>261</v>
      </c>
      <c r="I349" s="239"/>
      <c r="J349" s="234"/>
      <c r="K349" s="234"/>
      <c r="L349" s="240"/>
      <c r="M349" s="241"/>
      <c r="N349" s="242"/>
      <c r="O349" s="242"/>
      <c r="P349" s="242"/>
      <c r="Q349" s="242"/>
      <c r="R349" s="242"/>
      <c r="S349" s="242"/>
      <c r="T349" s="243"/>
      <c r="AT349" s="244" t="s">
        <v>179</v>
      </c>
      <c r="AU349" s="244" t="s">
        <v>104</v>
      </c>
      <c r="AV349" s="13" t="s">
        <v>93</v>
      </c>
      <c r="AW349" s="13" t="s">
        <v>48</v>
      </c>
      <c r="AX349" s="13" t="s">
        <v>25</v>
      </c>
      <c r="AY349" s="244" t="s">
        <v>166</v>
      </c>
    </row>
    <row r="350" spans="2:65" s="1" customFormat="1" ht="22.5" customHeight="1">
      <c r="B350" s="43"/>
      <c r="C350" s="206" t="s">
        <v>455</v>
      </c>
      <c r="D350" s="206" t="s">
        <v>169</v>
      </c>
      <c r="E350" s="207" t="s">
        <v>350</v>
      </c>
      <c r="F350" s="208" t="s">
        <v>351</v>
      </c>
      <c r="G350" s="209" t="s">
        <v>284</v>
      </c>
      <c r="H350" s="210">
        <v>1245</v>
      </c>
      <c r="I350" s="211"/>
      <c r="J350" s="212">
        <f>ROUND(I350*H350,2)</f>
        <v>0</v>
      </c>
      <c r="K350" s="208" t="s">
        <v>50</v>
      </c>
      <c r="L350" s="63"/>
      <c r="M350" s="213" t="s">
        <v>50</v>
      </c>
      <c r="N350" s="214" t="s">
        <v>56</v>
      </c>
      <c r="O350" s="44"/>
      <c r="P350" s="215">
        <f>O350*H350</f>
        <v>0</v>
      </c>
      <c r="Q350" s="215">
        <v>1.1419999999999999</v>
      </c>
      <c r="R350" s="215">
        <f>Q350*H350</f>
        <v>1421.79</v>
      </c>
      <c r="S350" s="215">
        <v>0</v>
      </c>
      <c r="T350" s="216">
        <f>S350*H350</f>
        <v>0</v>
      </c>
      <c r="AR350" s="25" t="s">
        <v>110</v>
      </c>
      <c r="AT350" s="25" t="s">
        <v>169</v>
      </c>
      <c r="AU350" s="25" t="s">
        <v>104</v>
      </c>
      <c r="AY350" s="25" t="s">
        <v>166</v>
      </c>
      <c r="BE350" s="217">
        <f>IF(N350="základní",J350,0)</f>
        <v>0</v>
      </c>
      <c r="BF350" s="217">
        <f>IF(N350="snížená",J350,0)</f>
        <v>0</v>
      </c>
      <c r="BG350" s="217">
        <f>IF(N350="zákl. přenesená",J350,0)</f>
        <v>0</v>
      </c>
      <c r="BH350" s="217">
        <f>IF(N350="sníž. přenesená",J350,0)</f>
        <v>0</v>
      </c>
      <c r="BI350" s="217">
        <f>IF(N350="nulová",J350,0)</f>
        <v>0</v>
      </c>
      <c r="BJ350" s="25" t="s">
        <v>25</v>
      </c>
      <c r="BK350" s="217">
        <f>ROUND(I350*H350,2)</f>
        <v>0</v>
      </c>
      <c r="BL350" s="25" t="s">
        <v>110</v>
      </c>
      <c r="BM350" s="25" t="s">
        <v>352</v>
      </c>
    </row>
    <row r="351" spans="2:65" s="1" customFormat="1" ht="13.5">
      <c r="B351" s="43"/>
      <c r="C351" s="65"/>
      <c r="D351" s="218" t="s">
        <v>175</v>
      </c>
      <c r="E351" s="65"/>
      <c r="F351" s="219" t="s">
        <v>351</v>
      </c>
      <c r="G351" s="65"/>
      <c r="H351" s="65"/>
      <c r="I351" s="174"/>
      <c r="J351" s="65"/>
      <c r="K351" s="65"/>
      <c r="L351" s="63"/>
      <c r="M351" s="220"/>
      <c r="N351" s="44"/>
      <c r="O351" s="44"/>
      <c r="P351" s="44"/>
      <c r="Q351" s="44"/>
      <c r="R351" s="44"/>
      <c r="S351" s="44"/>
      <c r="T351" s="80"/>
      <c r="AT351" s="25" t="s">
        <v>175</v>
      </c>
      <c r="AU351" s="25" t="s">
        <v>104</v>
      </c>
    </row>
    <row r="352" spans="2:65" s="12" customFormat="1" ht="13.5">
      <c r="B352" s="222"/>
      <c r="C352" s="223"/>
      <c r="D352" s="218" t="s">
        <v>179</v>
      </c>
      <c r="E352" s="224" t="s">
        <v>50</v>
      </c>
      <c r="F352" s="225" t="s">
        <v>1071</v>
      </c>
      <c r="G352" s="223"/>
      <c r="H352" s="226" t="s">
        <v>50</v>
      </c>
      <c r="I352" s="227"/>
      <c r="J352" s="223"/>
      <c r="K352" s="223"/>
      <c r="L352" s="228"/>
      <c r="M352" s="229"/>
      <c r="N352" s="230"/>
      <c r="O352" s="230"/>
      <c r="P352" s="230"/>
      <c r="Q352" s="230"/>
      <c r="R352" s="230"/>
      <c r="S352" s="230"/>
      <c r="T352" s="231"/>
      <c r="AT352" s="232" t="s">
        <v>179</v>
      </c>
      <c r="AU352" s="232" t="s">
        <v>104</v>
      </c>
      <c r="AV352" s="12" t="s">
        <v>25</v>
      </c>
      <c r="AW352" s="12" t="s">
        <v>48</v>
      </c>
      <c r="AX352" s="12" t="s">
        <v>85</v>
      </c>
      <c r="AY352" s="232" t="s">
        <v>166</v>
      </c>
    </row>
    <row r="353" spans="2:65" s="13" customFormat="1" ht="13.5">
      <c r="B353" s="233"/>
      <c r="C353" s="234"/>
      <c r="D353" s="235" t="s">
        <v>179</v>
      </c>
      <c r="E353" s="236" t="s">
        <v>50</v>
      </c>
      <c r="F353" s="237" t="s">
        <v>957</v>
      </c>
      <c r="G353" s="234"/>
      <c r="H353" s="238">
        <v>1245</v>
      </c>
      <c r="I353" s="239"/>
      <c r="J353" s="234"/>
      <c r="K353" s="234"/>
      <c r="L353" s="240"/>
      <c r="M353" s="241"/>
      <c r="N353" s="242"/>
      <c r="O353" s="242"/>
      <c r="P353" s="242"/>
      <c r="Q353" s="242"/>
      <c r="R353" s="242"/>
      <c r="S353" s="242"/>
      <c r="T353" s="243"/>
      <c r="AT353" s="244" t="s">
        <v>179</v>
      </c>
      <c r="AU353" s="244" t="s">
        <v>104</v>
      </c>
      <c r="AV353" s="13" t="s">
        <v>93</v>
      </c>
      <c r="AW353" s="13" t="s">
        <v>48</v>
      </c>
      <c r="AX353" s="13" t="s">
        <v>25</v>
      </c>
      <c r="AY353" s="244" t="s">
        <v>166</v>
      </c>
    </row>
    <row r="354" spans="2:65" s="1" customFormat="1" ht="22.5" customHeight="1">
      <c r="B354" s="43"/>
      <c r="C354" s="206" t="s">
        <v>460</v>
      </c>
      <c r="D354" s="206" t="s">
        <v>169</v>
      </c>
      <c r="E354" s="207" t="s">
        <v>355</v>
      </c>
      <c r="F354" s="208" t="s">
        <v>356</v>
      </c>
      <c r="G354" s="209" t="s">
        <v>284</v>
      </c>
      <c r="H354" s="210">
        <v>2610</v>
      </c>
      <c r="I354" s="211"/>
      <c r="J354" s="212">
        <f>ROUND(I354*H354,2)</f>
        <v>0</v>
      </c>
      <c r="K354" s="208" t="s">
        <v>173</v>
      </c>
      <c r="L354" s="63"/>
      <c r="M354" s="213" t="s">
        <v>50</v>
      </c>
      <c r="N354" s="214" t="s">
        <v>56</v>
      </c>
      <c r="O354" s="44"/>
      <c r="P354" s="215">
        <f>O354*H354</f>
        <v>0</v>
      </c>
      <c r="Q354" s="215">
        <v>0</v>
      </c>
      <c r="R354" s="215">
        <f>Q354*H354</f>
        <v>0</v>
      </c>
      <c r="S354" s="215">
        <v>0</v>
      </c>
      <c r="T354" s="216">
        <f>S354*H354</f>
        <v>0</v>
      </c>
      <c r="AR354" s="25" t="s">
        <v>110</v>
      </c>
      <c r="AT354" s="25" t="s">
        <v>169</v>
      </c>
      <c r="AU354" s="25" t="s">
        <v>104</v>
      </c>
      <c r="AY354" s="25" t="s">
        <v>166</v>
      </c>
      <c r="BE354" s="217">
        <f>IF(N354="základní",J354,0)</f>
        <v>0</v>
      </c>
      <c r="BF354" s="217">
        <f>IF(N354="snížená",J354,0)</f>
        <v>0</v>
      </c>
      <c r="BG354" s="217">
        <f>IF(N354="zákl. přenesená",J354,0)</f>
        <v>0</v>
      </c>
      <c r="BH354" s="217">
        <f>IF(N354="sníž. přenesená",J354,0)</f>
        <v>0</v>
      </c>
      <c r="BI354" s="217">
        <f>IF(N354="nulová",J354,0)</f>
        <v>0</v>
      </c>
      <c r="BJ354" s="25" t="s">
        <v>25</v>
      </c>
      <c r="BK354" s="217">
        <f>ROUND(I354*H354,2)</f>
        <v>0</v>
      </c>
      <c r="BL354" s="25" t="s">
        <v>110</v>
      </c>
      <c r="BM354" s="25" t="s">
        <v>357</v>
      </c>
    </row>
    <row r="355" spans="2:65" s="1" customFormat="1" ht="27">
      <c r="B355" s="43"/>
      <c r="C355" s="65"/>
      <c r="D355" s="218" t="s">
        <v>175</v>
      </c>
      <c r="E355" s="65"/>
      <c r="F355" s="219" t="s">
        <v>358</v>
      </c>
      <c r="G355" s="65"/>
      <c r="H355" s="65"/>
      <c r="I355" s="174"/>
      <c r="J355" s="65"/>
      <c r="K355" s="65"/>
      <c r="L355" s="63"/>
      <c r="M355" s="220"/>
      <c r="N355" s="44"/>
      <c r="O355" s="44"/>
      <c r="P355" s="44"/>
      <c r="Q355" s="44"/>
      <c r="R355" s="44"/>
      <c r="S355" s="44"/>
      <c r="T355" s="80"/>
      <c r="AT355" s="25" t="s">
        <v>175</v>
      </c>
      <c r="AU355" s="25" t="s">
        <v>104</v>
      </c>
    </row>
    <row r="356" spans="2:65" s="1" customFormat="1" ht="27">
      <c r="B356" s="43"/>
      <c r="C356" s="65"/>
      <c r="D356" s="218" t="s">
        <v>177</v>
      </c>
      <c r="E356" s="65"/>
      <c r="F356" s="221" t="s">
        <v>359</v>
      </c>
      <c r="G356" s="65"/>
      <c r="H356" s="65"/>
      <c r="I356" s="174"/>
      <c r="J356" s="65"/>
      <c r="K356" s="65"/>
      <c r="L356" s="63"/>
      <c r="M356" s="220"/>
      <c r="N356" s="44"/>
      <c r="O356" s="44"/>
      <c r="P356" s="44"/>
      <c r="Q356" s="44"/>
      <c r="R356" s="44"/>
      <c r="S356" s="44"/>
      <c r="T356" s="80"/>
      <c r="AT356" s="25" t="s">
        <v>177</v>
      </c>
      <c r="AU356" s="25" t="s">
        <v>104</v>
      </c>
    </row>
    <row r="357" spans="2:65" s="12" customFormat="1" ht="13.5">
      <c r="B357" s="222"/>
      <c r="C357" s="223"/>
      <c r="D357" s="218" t="s">
        <v>179</v>
      </c>
      <c r="E357" s="224" t="s">
        <v>50</v>
      </c>
      <c r="F357" s="225" t="s">
        <v>360</v>
      </c>
      <c r="G357" s="223"/>
      <c r="H357" s="226" t="s">
        <v>50</v>
      </c>
      <c r="I357" s="227"/>
      <c r="J357" s="223"/>
      <c r="K357" s="223"/>
      <c r="L357" s="228"/>
      <c r="M357" s="229"/>
      <c r="N357" s="230"/>
      <c r="O357" s="230"/>
      <c r="P357" s="230"/>
      <c r="Q357" s="230"/>
      <c r="R357" s="230"/>
      <c r="S357" s="230"/>
      <c r="T357" s="231"/>
      <c r="AT357" s="232" t="s">
        <v>179</v>
      </c>
      <c r="AU357" s="232" t="s">
        <v>104</v>
      </c>
      <c r="AV357" s="12" t="s">
        <v>25</v>
      </c>
      <c r="AW357" s="12" t="s">
        <v>48</v>
      </c>
      <c r="AX357" s="12" t="s">
        <v>85</v>
      </c>
      <c r="AY357" s="232" t="s">
        <v>166</v>
      </c>
    </row>
    <row r="358" spans="2:65" s="12" customFormat="1" ht="13.5">
      <c r="B358" s="222"/>
      <c r="C358" s="223"/>
      <c r="D358" s="218" t="s">
        <v>179</v>
      </c>
      <c r="E358" s="224" t="s">
        <v>50</v>
      </c>
      <c r="F358" s="225" t="s">
        <v>706</v>
      </c>
      <c r="G358" s="223"/>
      <c r="H358" s="226" t="s">
        <v>50</v>
      </c>
      <c r="I358" s="227"/>
      <c r="J358" s="223"/>
      <c r="K358" s="223"/>
      <c r="L358" s="228"/>
      <c r="M358" s="229"/>
      <c r="N358" s="230"/>
      <c r="O358" s="230"/>
      <c r="P358" s="230"/>
      <c r="Q358" s="230"/>
      <c r="R358" s="230"/>
      <c r="S358" s="230"/>
      <c r="T358" s="231"/>
      <c r="AT358" s="232" t="s">
        <v>179</v>
      </c>
      <c r="AU358" s="232" t="s">
        <v>104</v>
      </c>
      <c r="AV358" s="12" t="s">
        <v>25</v>
      </c>
      <c r="AW358" s="12" t="s">
        <v>48</v>
      </c>
      <c r="AX358" s="12" t="s">
        <v>85</v>
      </c>
      <c r="AY358" s="232" t="s">
        <v>166</v>
      </c>
    </row>
    <row r="359" spans="2:65" s="13" customFormat="1" ht="13.5">
      <c r="B359" s="233"/>
      <c r="C359" s="234"/>
      <c r="D359" s="235" t="s">
        <v>179</v>
      </c>
      <c r="E359" s="236" t="s">
        <v>50</v>
      </c>
      <c r="F359" s="237" t="s">
        <v>958</v>
      </c>
      <c r="G359" s="234"/>
      <c r="H359" s="238">
        <v>2610</v>
      </c>
      <c r="I359" s="239"/>
      <c r="J359" s="234"/>
      <c r="K359" s="234"/>
      <c r="L359" s="240"/>
      <c r="M359" s="241"/>
      <c r="N359" s="242"/>
      <c r="O359" s="242"/>
      <c r="P359" s="242"/>
      <c r="Q359" s="242"/>
      <c r="R359" s="242"/>
      <c r="S359" s="242"/>
      <c r="T359" s="243"/>
      <c r="AT359" s="244" t="s">
        <v>179</v>
      </c>
      <c r="AU359" s="244" t="s">
        <v>104</v>
      </c>
      <c r="AV359" s="13" t="s">
        <v>93</v>
      </c>
      <c r="AW359" s="13" t="s">
        <v>48</v>
      </c>
      <c r="AX359" s="13" t="s">
        <v>85</v>
      </c>
      <c r="AY359" s="244" t="s">
        <v>166</v>
      </c>
    </row>
    <row r="360" spans="2:65" s="1" customFormat="1" ht="31.5" customHeight="1">
      <c r="B360" s="43"/>
      <c r="C360" s="206" t="s">
        <v>466</v>
      </c>
      <c r="D360" s="206" t="s">
        <v>169</v>
      </c>
      <c r="E360" s="207" t="s">
        <v>364</v>
      </c>
      <c r="F360" s="208" t="s">
        <v>365</v>
      </c>
      <c r="G360" s="209" t="s">
        <v>284</v>
      </c>
      <c r="H360" s="210">
        <v>2610</v>
      </c>
      <c r="I360" s="211"/>
      <c r="J360" s="212">
        <f>ROUND(I360*H360,2)</f>
        <v>0</v>
      </c>
      <c r="K360" s="208" t="s">
        <v>173</v>
      </c>
      <c r="L360" s="63"/>
      <c r="M360" s="213" t="s">
        <v>50</v>
      </c>
      <c r="N360" s="214" t="s">
        <v>56</v>
      </c>
      <c r="O360" s="44"/>
      <c r="P360" s="215">
        <f>O360*H360</f>
        <v>0</v>
      </c>
      <c r="Q360" s="215">
        <v>0</v>
      </c>
      <c r="R360" s="215">
        <f>Q360*H360</f>
        <v>0</v>
      </c>
      <c r="S360" s="215">
        <v>0</v>
      </c>
      <c r="T360" s="216">
        <f>S360*H360</f>
        <v>0</v>
      </c>
      <c r="AR360" s="25" t="s">
        <v>110</v>
      </c>
      <c r="AT360" s="25" t="s">
        <v>169</v>
      </c>
      <c r="AU360" s="25" t="s">
        <v>104</v>
      </c>
      <c r="AY360" s="25" t="s">
        <v>166</v>
      </c>
      <c r="BE360" s="217">
        <f>IF(N360="základní",J360,0)</f>
        <v>0</v>
      </c>
      <c r="BF360" s="217">
        <f>IF(N360="snížená",J360,0)</f>
        <v>0</v>
      </c>
      <c r="BG360" s="217">
        <f>IF(N360="zákl. přenesená",J360,0)</f>
        <v>0</v>
      </c>
      <c r="BH360" s="217">
        <f>IF(N360="sníž. přenesená",J360,0)</f>
        <v>0</v>
      </c>
      <c r="BI360" s="217">
        <f>IF(N360="nulová",J360,0)</f>
        <v>0</v>
      </c>
      <c r="BJ360" s="25" t="s">
        <v>25</v>
      </c>
      <c r="BK360" s="217">
        <f>ROUND(I360*H360,2)</f>
        <v>0</v>
      </c>
      <c r="BL360" s="25" t="s">
        <v>110</v>
      </c>
      <c r="BM360" s="25" t="s">
        <v>366</v>
      </c>
    </row>
    <row r="361" spans="2:65" s="1" customFormat="1" ht="27">
      <c r="B361" s="43"/>
      <c r="C361" s="65"/>
      <c r="D361" s="218" t="s">
        <v>175</v>
      </c>
      <c r="E361" s="65"/>
      <c r="F361" s="219" t="s">
        <v>367</v>
      </c>
      <c r="G361" s="65"/>
      <c r="H361" s="65"/>
      <c r="I361" s="174"/>
      <c r="J361" s="65"/>
      <c r="K361" s="65"/>
      <c r="L361" s="63"/>
      <c r="M361" s="220"/>
      <c r="N361" s="44"/>
      <c r="O361" s="44"/>
      <c r="P361" s="44"/>
      <c r="Q361" s="44"/>
      <c r="R361" s="44"/>
      <c r="S361" s="44"/>
      <c r="T361" s="80"/>
      <c r="AT361" s="25" t="s">
        <v>175</v>
      </c>
      <c r="AU361" s="25" t="s">
        <v>104</v>
      </c>
    </row>
    <row r="362" spans="2:65" s="1" customFormat="1" ht="27">
      <c r="B362" s="43"/>
      <c r="C362" s="65"/>
      <c r="D362" s="218" t="s">
        <v>177</v>
      </c>
      <c r="E362" s="65"/>
      <c r="F362" s="221" t="s">
        <v>368</v>
      </c>
      <c r="G362" s="65"/>
      <c r="H362" s="65"/>
      <c r="I362" s="174"/>
      <c r="J362" s="65"/>
      <c r="K362" s="65"/>
      <c r="L362" s="63"/>
      <c r="M362" s="220"/>
      <c r="N362" s="44"/>
      <c r="O362" s="44"/>
      <c r="P362" s="44"/>
      <c r="Q362" s="44"/>
      <c r="R362" s="44"/>
      <c r="S362" s="44"/>
      <c r="T362" s="80"/>
      <c r="AT362" s="25" t="s">
        <v>177</v>
      </c>
      <c r="AU362" s="25" t="s">
        <v>104</v>
      </c>
    </row>
    <row r="363" spans="2:65" s="12" customFormat="1" ht="13.5">
      <c r="B363" s="222"/>
      <c r="C363" s="223"/>
      <c r="D363" s="218" t="s">
        <v>179</v>
      </c>
      <c r="E363" s="224" t="s">
        <v>50</v>
      </c>
      <c r="F363" s="225" t="s">
        <v>369</v>
      </c>
      <c r="G363" s="223"/>
      <c r="H363" s="226" t="s">
        <v>50</v>
      </c>
      <c r="I363" s="227"/>
      <c r="J363" s="223"/>
      <c r="K363" s="223"/>
      <c r="L363" s="228"/>
      <c r="M363" s="229"/>
      <c r="N363" s="230"/>
      <c r="O363" s="230"/>
      <c r="P363" s="230"/>
      <c r="Q363" s="230"/>
      <c r="R363" s="230"/>
      <c r="S363" s="230"/>
      <c r="T363" s="231"/>
      <c r="AT363" s="232" t="s">
        <v>179</v>
      </c>
      <c r="AU363" s="232" t="s">
        <v>104</v>
      </c>
      <c r="AV363" s="12" t="s">
        <v>25</v>
      </c>
      <c r="AW363" s="12" t="s">
        <v>48</v>
      </c>
      <c r="AX363" s="12" t="s">
        <v>85</v>
      </c>
      <c r="AY363" s="232" t="s">
        <v>166</v>
      </c>
    </row>
    <row r="364" spans="2:65" s="12" customFormat="1" ht="13.5">
      <c r="B364" s="222"/>
      <c r="C364" s="223"/>
      <c r="D364" s="218" t="s">
        <v>179</v>
      </c>
      <c r="E364" s="224" t="s">
        <v>50</v>
      </c>
      <c r="F364" s="225" t="s">
        <v>443</v>
      </c>
      <c r="G364" s="223"/>
      <c r="H364" s="226" t="s">
        <v>50</v>
      </c>
      <c r="I364" s="227"/>
      <c r="J364" s="223"/>
      <c r="K364" s="223"/>
      <c r="L364" s="228"/>
      <c r="M364" s="229"/>
      <c r="N364" s="230"/>
      <c r="O364" s="230"/>
      <c r="P364" s="230"/>
      <c r="Q364" s="230"/>
      <c r="R364" s="230"/>
      <c r="S364" s="230"/>
      <c r="T364" s="231"/>
      <c r="AT364" s="232" t="s">
        <v>179</v>
      </c>
      <c r="AU364" s="232" t="s">
        <v>104</v>
      </c>
      <c r="AV364" s="12" t="s">
        <v>25</v>
      </c>
      <c r="AW364" s="12" t="s">
        <v>48</v>
      </c>
      <c r="AX364" s="12" t="s">
        <v>85</v>
      </c>
      <c r="AY364" s="232" t="s">
        <v>166</v>
      </c>
    </row>
    <row r="365" spans="2:65" s="13" customFormat="1" ht="13.5">
      <c r="B365" s="233"/>
      <c r="C365" s="234"/>
      <c r="D365" s="235" t="s">
        <v>179</v>
      </c>
      <c r="E365" s="236" t="s">
        <v>50</v>
      </c>
      <c r="F365" s="237" t="s">
        <v>958</v>
      </c>
      <c r="G365" s="234"/>
      <c r="H365" s="238">
        <v>2610</v>
      </c>
      <c r="I365" s="239"/>
      <c r="J365" s="234"/>
      <c r="K365" s="234"/>
      <c r="L365" s="240"/>
      <c r="M365" s="241"/>
      <c r="N365" s="242"/>
      <c r="O365" s="242"/>
      <c r="P365" s="242"/>
      <c r="Q365" s="242"/>
      <c r="R365" s="242"/>
      <c r="S365" s="242"/>
      <c r="T365" s="243"/>
      <c r="AT365" s="244" t="s">
        <v>179</v>
      </c>
      <c r="AU365" s="244" t="s">
        <v>104</v>
      </c>
      <c r="AV365" s="13" t="s">
        <v>93</v>
      </c>
      <c r="AW365" s="13" t="s">
        <v>48</v>
      </c>
      <c r="AX365" s="13" t="s">
        <v>85</v>
      </c>
      <c r="AY365" s="244" t="s">
        <v>166</v>
      </c>
    </row>
    <row r="366" spans="2:65" s="1" customFormat="1" ht="22.5" customHeight="1">
      <c r="B366" s="43"/>
      <c r="C366" s="206" t="s">
        <v>471</v>
      </c>
      <c r="D366" s="206" t="s">
        <v>169</v>
      </c>
      <c r="E366" s="207" t="s">
        <v>373</v>
      </c>
      <c r="F366" s="208" t="s">
        <v>374</v>
      </c>
      <c r="G366" s="209" t="s">
        <v>284</v>
      </c>
      <c r="H366" s="210">
        <v>2610</v>
      </c>
      <c r="I366" s="211"/>
      <c r="J366" s="212">
        <f>ROUND(I366*H366,2)</f>
        <v>0</v>
      </c>
      <c r="K366" s="208" t="s">
        <v>173</v>
      </c>
      <c r="L366" s="63"/>
      <c r="M366" s="213" t="s">
        <v>50</v>
      </c>
      <c r="N366" s="214" t="s">
        <v>56</v>
      </c>
      <c r="O366" s="44"/>
      <c r="P366" s="215">
        <f>O366*H366</f>
        <v>0</v>
      </c>
      <c r="Q366" s="215">
        <v>0</v>
      </c>
      <c r="R366" s="215">
        <f>Q366*H366</f>
        <v>0</v>
      </c>
      <c r="S366" s="215">
        <v>0</v>
      </c>
      <c r="T366" s="216">
        <f>S366*H366</f>
        <v>0</v>
      </c>
      <c r="AR366" s="25" t="s">
        <v>110</v>
      </c>
      <c r="AT366" s="25" t="s">
        <v>169</v>
      </c>
      <c r="AU366" s="25" t="s">
        <v>104</v>
      </c>
      <c r="AY366" s="25" t="s">
        <v>166</v>
      </c>
      <c r="BE366" s="217">
        <f>IF(N366="základní",J366,0)</f>
        <v>0</v>
      </c>
      <c r="BF366" s="217">
        <f>IF(N366="snížená",J366,0)</f>
        <v>0</v>
      </c>
      <c r="BG366" s="217">
        <f>IF(N366="zákl. přenesená",J366,0)</f>
        <v>0</v>
      </c>
      <c r="BH366" s="217">
        <f>IF(N366="sníž. přenesená",J366,0)</f>
        <v>0</v>
      </c>
      <c r="BI366" s="217">
        <f>IF(N366="nulová",J366,0)</f>
        <v>0</v>
      </c>
      <c r="BJ366" s="25" t="s">
        <v>25</v>
      </c>
      <c r="BK366" s="217">
        <f>ROUND(I366*H366,2)</f>
        <v>0</v>
      </c>
      <c r="BL366" s="25" t="s">
        <v>110</v>
      </c>
      <c r="BM366" s="25" t="s">
        <v>375</v>
      </c>
    </row>
    <row r="367" spans="2:65" s="1" customFormat="1" ht="27">
      <c r="B367" s="43"/>
      <c r="C367" s="65"/>
      <c r="D367" s="218" t="s">
        <v>175</v>
      </c>
      <c r="E367" s="65"/>
      <c r="F367" s="219" t="s">
        <v>376</v>
      </c>
      <c r="G367" s="65"/>
      <c r="H367" s="65"/>
      <c r="I367" s="174"/>
      <c r="J367" s="65"/>
      <c r="K367" s="65"/>
      <c r="L367" s="63"/>
      <c r="M367" s="220"/>
      <c r="N367" s="44"/>
      <c r="O367" s="44"/>
      <c r="P367" s="44"/>
      <c r="Q367" s="44"/>
      <c r="R367" s="44"/>
      <c r="S367" s="44"/>
      <c r="T367" s="80"/>
      <c r="AT367" s="25" t="s">
        <v>175</v>
      </c>
      <c r="AU367" s="25" t="s">
        <v>104</v>
      </c>
    </row>
    <row r="368" spans="2:65" s="1" customFormat="1" ht="27">
      <c r="B368" s="43"/>
      <c r="C368" s="65"/>
      <c r="D368" s="218" t="s">
        <v>177</v>
      </c>
      <c r="E368" s="65"/>
      <c r="F368" s="221" t="s">
        <v>377</v>
      </c>
      <c r="G368" s="65"/>
      <c r="H368" s="65"/>
      <c r="I368" s="174"/>
      <c r="J368" s="65"/>
      <c r="K368" s="65"/>
      <c r="L368" s="63"/>
      <c r="M368" s="220"/>
      <c r="N368" s="44"/>
      <c r="O368" s="44"/>
      <c r="P368" s="44"/>
      <c r="Q368" s="44"/>
      <c r="R368" s="44"/>
      <c r="S368" s="44"/>
      <c r="T368" s="80"/>
      <c r="AT368" s="25" t="s">
        <v>177</v>
      </c>
      <c r="AU368" s="25" t="s">
        <v>104</v>
      </c>
    </row>
    <row r="369" spans="2:65" s="12" customFormat="1" ht="13.5">
      <c r="B369" s="222"/>
      <c r="C369" s="223"/>
      <c r="D369" s="218" t="s">
        <v>179</v>
      </c>
      <c r="E369" s="224" t="s">
        <v>50</v>
      </c>
      <c r="F369" s="225" t="s">
        <v>378</v>
      </c>
      <c r="G369" s="223"/>
      <c r="H369" s="226" t="s">
        <v>50</v>
      </c>
      <c r="I369" s="227"/>
      <c r="J369" s="223"/>
      <c r="K369" s="223"/>
      <c r="L369" s="228"/>
      <c r="M369" s="229"/>
      <c r="N369" s="230"/>
      <c r="O369" s="230"/>
      <c r="P369" s="230"/>
      <c r="Q369" s="230"/>
      <c r="R369" s="230"/>
      <c r="S369" s="230"/>
      <c r="T369" s="231"/>
      <c r="AT369" s="232" t="s">
        <v>179</v>
      </c>
      <c r="AU369" s="232" t="s">
        <v>104</v>
      </c>
      <c r="AV369" s="12" t="s">
        <v>25</v>
      </c>
      <c r="AW369" s="12" t="s">
        <v>48</v>
      </c>
      <c r="AX369" s="12" t="s">
        <v>85</v>
      </c>
      <c r="AY369" s="232" t="s">
        <v>166</v>
      </c>
    </row>
    <row r="370" spans="2:65" s="12" customFormat="1" ht="13.5">
      <c r="B370" s="222"/>
      <c r="C370" s="223"/>
      <c r="D370" s="218" t="s">
        <v>179</v>
      </c>
      <c r="E370" s="224" t="s">
        <v>50</v>
      </c>
      <c r="F370" s="225" t="s">
        <v>1072</v>
      </c>
      <c r="G370" s="223"/>
      <c r="H370" s="226" t="s">
        <v>50</v>
      </c>
      <c r="I370" s="227"/>
      <c r="J370" s="223"/>
      <c r="K370" s="223"/>
      <c r="L370" s="228"/>
      <c r="M370" s="229"/>
      <c r="N370" s="230"/>
      <c r="O370" s="230"/>
      <c r="P370" s="230"/>
      <c r="Q370" s="230"/>
      <c r="R370" s="230"/>
      <c r="S370" s="230"/>
      <c r="T370" s="231"/>
      <c r="AT370" s="232" t="s">
        <v>179</v>
      </c>
      <c r="AU370" s="232" t="s">
        <v>104</v>
      </c>
      <c r="AV370" s="12" t="s">
        <v>25</v>
      </c>
      <c r="AW370" s="12" t="s">
        <v>48</v>
      </c>
      <c r="AX370" s="12" t="s">
        <v>85</v>
      </c>
      <c r="AY370" s="232" t="s">
        <v>166</v>
      </c>
    </row>
    <row r="371" spans="2:65" s="13" customFormat="1" ht="13.5">
      <c r="B371" s="233"/>
      <c r="C371" s="234"/>
      <c r="D371" s="235" t="s">
        <v>179</v>
      </c>
      <c r="E371" s="236" t="s">
        <v>50</v>
      </c>
      <c r="F371" s="237" t="s">
        <v>958</v>
      </c>
      <c r="G371" s="234"/>
      <c r="H371" s="238">
        <v>2610</v>
      </c>
      <c r="I371" s="239"/>
      <c r="J371" s="234"/>
      <c r="K371" s="234"/>
      <c r="L371" s="240"/>
      <c r="M371" s="241"/>
      <c r="N371" s="242"/>
      <c r="O371" s="242"/>
      <c r="P371" s="242"/>
      <c r="Q371" s="242"/>
      <c r="R371" s="242"/>
      <c r="S371" s="242"/>
      <c r="T371" s="243"/>
      <c r="AT371" s="244" t="s">
        <v>179</v>
      </c>
      <c r="AU371" s="244" t="s">
        <v>104</v>
      </c>
      <c r="AV371" s="13" t="s">
        <v>93</v>
      </c>
      <c r="AW371" s="13" t="s">
        <v>48</v>
      </c>
      <c r="AX371" s="13" t="s">
        <v>85</v>
      </c>
      <c r="AY371" s="244" t="s">
        <v>166</v>
      </c>
    </row>
    <row r="372" spans="2:65" s="1" customFormat="1" ht="22.5" customHeight="1">
      <c r="B372" s="43"/>
      <c r="C372" s="206" t="s">
        <v>476</v>
      </c>
      <c r="D372" s="206" t="s">
        <v>169</v>
      </c>
      <c r="E372" s="207" t="s">
        <v>382</v>
      </c>
      <c r="F372" s="208" t="s">
        <v>383</v>
      </c>
      <c r="G372" s="209" t="s">
        <v>284</v>
      </c>
      <c r="H372" s="210">
        <v>7830</v>
      </c>
      <c r="I372" s="211"/>
      <c r="J372" s="212">
        <f>ROUND(I372*H372,2)</f>
        <v>0</v>
      </c>
      <c r="K372" s="208" t="s">
        <v>173</v>
      </c>
      <c r="L372" s="63"/>
      <c r="M372" s="213" t="s">
        <v>50</v>
      </c>
      <c r="N372" s="214" t="s">
        <v>56</v>
      </c>
      <c r="O372" s="44"/>
      <c r="P372" s="215">
        <f>O372*H372</f>
        <v>0</v>
      </c>
      <c r="Q372" s="215">
        <v>6.0999999999999997E-4</v>
      </c>
      <c r="R372" s="215">
        <f>Q372*H372</f>
        <v>4.7763</v>
      </c>
      <c r="S372" s="215">
        <v>0</v>
      </c>
      <c r="T372" s="216">
        <f>S372*H372</f>
        <v>0</v>
      </c>
      <c r="AR372" s="25" t="s">
        <v>110</v>
      </c>
      <c r="AT372" s="25" t="s">
        <v>169</v>
      </c>
      <c r="AU372" s="25" t="s">
        <v>104</v>
      </c>
      <c r="AY372" s="25" t="s">
        <v>166</v>
      </c>
      <c r="BE372" s="217">
        <f>IF(N372="základní",J372,0)</f>
        <v>0</v>
      </c>
      <c r="BF372" s="217">
        <f>IF(N372="snížená",J372,0)</f>
        <v>0</v>
      </c>
      <c r="BG372" s="217">
        <f>IF(N372="zákl. přenesená",J372,0)</f>
        <v>0</v>
      </c>
      <c r="BH372" s="217">
        <f>IF(N372="sníž. přenesená",J372,0)</f>
        <v>0</v>
      </c>
      <c r="BI372" s="217">
        <f>IF(N372="nulová",J372,0)</f>
        <v>0</v>
      </c>
      <c r="BJ372" s="25" t="s">
        <v>25</v>
      </c>
      <c r="BK372" s="217">
        <f>ROUND(I372*H372,2)</f>
        <v>0</v>
      </c>
      <c r="BL372" s="25" t="s">
        <v>110</v>
      </c>
      <c r="BM372" s="25" t="s">
        <v>384</v>
      </c>
    </row>
    <row r="373" spans="2:65" s="1" customFormat="1" ht="13.5">
      <c r="B373" s="43"/>
      <c r="C373" s="65"/>
      <c r="D373" s="218" t="s">
        <v>175</v>
      </c>
      <c r="E373" s="65"/>
      <c r="F373" s="219" t="s">
        <v>385</v>
      </c>
      <c r="G373" s="65"/>
      <c r="H373" s="65"/>
      <c r="I373" s="174"/>
      <c r="J373" s="65"/>
      <c r="K373" s="65"/>
      <c r="L373" s="63"/>
      <c r="M373" s="220"/>
      <c r="N373" s="44"/>
      <c r="O373" s="44"/>
      <c r="P373" s="44"/>
      <c r="Q373" s="44"/>
      <c r="R373" s="44"/>
      <c r="S373" s="44"/>
      <c r="T373" s="80"/>
      <c r="AT373" s="25" t="s">
        <v>175</v>
      </c>
      <c r="AU373" s="25" t="s">
        <v>104</v>
      </c>
    </row>
    <row r="374" spans="2:65" s="12" customFormat="1" ht="13.5">
      <c r="B374" s="222"/>
      <c r="C374" s="223"/>
      <c r="D374" s="218" t="s">
        <v>179</v>
      </c>
      <c r="E374" s="224" t="s">
        <v>50</v>
      </c>
      <c r="F374" s="225" t="s">
        <v>443</v>
      </c>
      <c r="G374" s="223"/>
      <c r="H374" s="226" t="s">
        <v>50</v>
      </c>
      <c r="I374" s="227"/>
      <c r="J374" s="223"/>
      <c r="K374" s="223"/>
      <c r="L374" s="228"/>
      <c r="M374" s="229"/>
      <c r="N374" s="230"/>
      <c r="O374" s="230"/>
      <c r="P374" s="230"/>
      <c r="Q374" s="230"/>
      <c r="R374" s="230"/>
      <c r="S374" s="230"/>
      <c r="T374" s="231"/>
      <c r="AT374" s="232" t="s">
        <v>179</v>
      </c>
      <c r="AU374" s="232" t="s">
        <v>104</v>
      </c>
      <c r="AV374" s="12" t="s">
        <v>25</v>
      </c>
      <c r="AW374" s="12" t="s">
        <v>48</v>
      </c>
      <c r="AX374" s="12" t="s">
        <v>85</v>
      </c>
      <c r="AY374" s="232" t="s">
        <v>166</v>
      </c>
    </row>
    <row r="375" spans="2:65" s="13" customFormat="1" ht="13.5">
      <c r="B375" s="233"/>
      <c r="C375" s="234"/>
      <c r="D375" s="218" t="s">
        <v>179</v>
      </c>
      <c r="E375" s="245" t="s">
        <v>50</v>
      </c>
      <c r="F375" s="246" t="s">
        <v>958</v>
      </c>
      <c r="G375" s="234"/>
      <c r="H375" s="247">
        <v>2610</v>
      </c>
      <c r="I375" s="239"/>
      <c r="J375" s="234"/>
      <c r="K375" s="234"/>
      <c r="L375" s="240"/>
      <c r="M375" s="241"/>
      <c r="N375" s="242"/>
      <c r="O375" s="242"/>
      <c r="P375" s="242"/>
      <c r="Q375" s="242"/>
      <c r="R375" s="242"/>
      <c r="S375" s="242"/>
      <c r="T375" s="243"/>
      <c r="AT375" s="244" t="s">
        <v>179</v>
      </c>
      <c r="AU375" s="244" t="s">
        <v>104</v>
      </c>
      <c r="AV375" s="13" t="s">
        <v>93</v>
      </c>
      <c r="AW375" s="13" t="s">
        <v>48</v>
      </c>
      <c r="AX375" s="13" t="s">
        <v>85</v>
      </c>
      <c r="AY375" s="244" t="s">
        <v>166</v>
      </c>
    </row>
    <row r="376" spans="2:65" s="12" customFormat="1" ht="13.5">
      <c r="B376" s="222"/>
      <c r="C376" s="223"/>
      <c r="D376" s="218" t="s">
        <v>179</v>
      </c>
      <c r="E376" s="224" t="s">
        <v>50</v>
      </c>
      <c r="F376" s="225" t="s">
        <v>1072</v>
      </c>
      <c r="G376" s="223"/>
      <c r="H376" s="226" t="s">
        <v>50</v>
      </c>
      <c r="I376" s="227"/>
      <c r="J376" s="223"/>
      <c r="K376" s="223"/>
      <c r="L376" s="228"/>
      <c r="M376" s="229"/>
      <c r="N376" s="230"/>
      <c r="O376" s="230"/>
      <c r="P376" s="230"/>
      <c r="Q376" s="230"/>
      <c r="R376" s="230"/>
      <c r="S376" s="230"/>
      <c r="T376" s="231"/>
      <c r="AT376" s="232" t="s">
        <v>179</v>
      </c>
      <c r="AU376" s="232" t="s">
        <v>104</v>
      </c>
      <c r="AV376" s="12" t="s">
        <v>25</v>
      </c>
      <c r="AW376" s="12" t="s">
        <v>48</v>
      </c>
      <c r="AX376" s="12" t="s">
        <v>85</v>
      </c>
      <c r="AY376" s="232" t="s">
        <v>166</v>
      </c>
    </row>
    <row r="377" spans="2:65" s="13" customFormat="1" ht="13.5">
      <c r="B377" s="233"/>
      <c r="C377" s="234"/>
      <c r="D377" s="218" t="s">
        <v>179</v>
      </c>
      <c r="E377" s="245" t="s">
        <v>50</v>
      </c>
      <c r="F377" s="246" t="s">
        <v>958</v>
      </c>
      <c r="G377" s="234"/>
      <c r="H377" s="247">
        <v>2610</v>
      </c>
      <c r="I377" s="239"/>
      <c r="J377" s="234"/>
      <c r="K377" s="234"/>
      <c r="L377" s="240"/>
      <c r="M377" s="241"/>
      <c r="N377" s="242"/>
      <c r="O377" s="242"/>
      <c r="P377" s="242"/>
      <c r="Q377" s="242"/>
      <c r="R377" s="242"/>
      <c r="S377" s="242"/>
      <c r="T377" s="243"/>
      <c r="AT377" s="244" t="s">
        <v>179</v>
      </c>
      <c r="AU377" s="244" t="s">
        <v>104</v>
      </c>
      <c r="AV377" s="13" t="s">
        <v>93</v>
      </c>
      <c r="AW377" s="13" t="s">
        <v>48</v>
      </c>
      <c r="AX377" s="13" t="s">
        <v>85</v>
      </c>
      <c r="AY377" s="244" t="s">
        <v>166</v>
      </c>
    </row>
    <row r="378" spans="2:65" s="12" customFormat="1" ht="13.5">
      <c r="B378" s="222"/>
      <c r="C378" s="223"/>
      <c r="D378" s="218" t="s">
        <v>179</v>
      </c>
      <c r="E378" s="224" t="s">
        <v>50</v>
      </c>
      <c r="F378" s="225" t="s">
        <v>706</v>
      </c>
      <c r="G378" s="223"/>
      <c r="H378" s="226" t="s">
        <v>50</v>
      </c>
      <c r="I378" s="227"/>
      <c r="J378" s="223"/>
      <c r="K378" s="223"/>
      <c r="L378" s="228"/>
      <c r="M378" s="229"/>
      <c r="N378" s="230"/>
      <c r="O378" s="230"/>
      <c r="P378" s="230"/>
      <c r="Q378" s="230"/>
      <c r="R378" s="230"/>
      <c r="S378" s="230"/>
      <c r="T378" s="231"/>
      <c r="AT378" s="232" t="s">
        <v>179</v>
      </c>
      <c r="AU378" s="232" t="s">
        <v>104</v>
      </c>
      <c r="AV378" s="12" t="s">
        <v>25</v>
      </c>
      <c r="AW378" s="12" t="s">
        <v>48</v>
      </c>
      <c r="AX378" s="12" t="s">
        <v>85</v>
      </c>
      <c r="AY378" s="232" t="s">
        <v>166</v>
      </c>
    </row>
    <row r="379" spans="2:65" s="13" customFormat="1" ht="13.5">
      <c r="B379" s="233"/>
      <c r="C379" s="234"/>
      <c r="D379" s="235" t="s">
        <v>179</v>
      </c>
      <c r="E379" s="236" t="s">
        <v>50</v>
      </c>
      <c r="F379" s="237" t="s">
        <v>958</v>
      </c>
      <c r="G379" s="234"/>
      <c r="H379" s="238">
        <v>2610</v>
      </c>
      <c r="I379" s="239"/>
      <c r="J379" s="234"/>
      <c r="K379" s="234"/>
      <c r="L379" s="240"/>
      <c r="M379" s="241"/>
      <c r="N379" s="242"/>
      <c r="O379" s="242"/>
      <c r="P379" s="242"/>
      <c r="Q379" s="242"/>
      <c r="R379" s="242"/>
      <c r="S379" s="242"/>
      <c r="T379" s="243"/>
      <c r="AT379" s="244" t="s">
        <v>179</v>
      </c>
      <c r="AU379" s="244" t="s">
        <v>104</v>
      </c>
      <c r="AV379" s="13" t="s">
        <v>93</v>
      </c>
      <c r="AW379" s="13" t="s">
        <v>48</v>
      </c>
      <c r="AX379" s="13" t="s">
        <v>85</v>
      </c>
      <c r="AY379" s="244" t="s">
        <v>166</v>
      </c>
    </row>
    <row r="380" spans="2:65" s="1" customFormat="1" ht="22.5" customHeight="1">
      <c r="B380" s="43"/>
      <c r="C380" s="206" t="s">
        <v>480</v>
      </c>
      <c r="D380" s="206" t="s">
        <v>169</v>
      </c>
      <c r="E380" s="207" t="s">
        <v>387</v>
      </c>
      <c r="F380" s="208" t="s">
        <v>388</v>
      </c>
      <c r="G380" s="209" t="s">
        <v>389</v>
      </c>
      <c r="H380" s="210">
        <v>9</v>
      </c>
      <c r="I380" s="211"/>
      <c r="J380" s="212">
        <f>ROUND(I380*H380,2)</f>
        <v>0</v>
      </c>
      <c r="K380" s="208" t="s">
        <v>173</v>
      </c>
      <c r="L380" s="63"/>
      <c r="M380" s="213" t="s">
        <v>50</v>
      </c>
      <c r="N380" s="214" t="s">
        <v>56</v>
      </c>
      <c r="O380" s="44"/>
      <c r="P380" s="215">
        <f>O380*H380</f>
        <v>0</v>
      </c>
      <c r="Q380" s="215">
        <v>2.2000000000000001E-4</v>
      </c>
      <c r="R380" s="215">
        <f>Q380*H380</f>
        <v>1.98E-3</v>
      </c>
      <c r="S380" s="215">
        <v>0</v>
      </c>
      <c r="T380" s="216">
        <f>S380*H380</f>
        <v>0</v>
      </c>
      <c r="AR380" s="25" t="s">
        <v>110</v>
      </c>
      <c r="AT380" s="25" t="s">
        <v>169</v>
      </c>
      <c r="AU380" s="25" t="s">
        <v>104</v>
      </c>
      <c r="AY380" s="25" t="s">
        <v>166</v>
      </c>
      <c r="BE380" s="217">
        <f>IF(N380="základní",J380,0)</f>
        <v>0</v>
      </c>
      <c r="BF380" s="217">
        <f>IF(N380="snížená",J380,0)</f>
        <v>0</v>
      </c>
      <c r="BG380" s="217">
        <f>IF(N380="zákl. přenesená",J380,0)</f>
        <v>0</v>
      </c>
      <c r="BH380" s="217">
        <f>IF(N380="sníž. přenesená",J380,0)</f>
        <v>0</v>
      </c>
      <c r="BI380" s="217">
        <f>IF(N380="nulová",J380,0)</f>
        <v>0</v>
      </c>
      <c r="BJ380" s="25" t="s">
        <v>25</v>
      </c>
      <c r="BK380" s="217">
        <f>ROUND(I380*H380,2)</f>
        <v>0</v>
      </c>
      <c r="BL380" s="25" t="s">
        <v>110</v>
      </c>
      <c r="BM380" s="25" t="s">
        <v>259</v>
      </c>
    </row>
    <row r="381" spans="2:65" s="1" customFormat="1" ht="27">
      <c r="B381" s="43"/>
      <c r="C381" s="65"/>
      <c r="D381" s="218" t="s">
        <v>175</v>
      </c>
      <c r="E381" s="65"/>
      <c r="F381" s="219" t="s">
        <v>390</v>
      </c>
      <c r="G381" s="65"/>
      <c r="H381" s="65"/>
      <c r="I381" s="174"/>
      <c r="J381" s="65"/>
      <c r="K381" s="65"/>
      <c r="L381" s="63"/>
      <c r="M381" s="220"/>
      <c r="N381" s="44"/>
      <c r="O381" s="44"/>
      <c r="P381" s="44"/>
      <c r="Q381" s="44"/>
      <c r="R381" s="44"/>
      <c r="S381" s="44"/>
      <c r="T381" s="80"/>
      <c r="AT381" s="25" t="s">
        <v>175</v>
      </c>
      <c r="AU381" s="25" t="s">
        <v>104</v>
      </c>
    </row>
    <row r="382" spans="2:65" s="1" customFormat="1" ht="40.5">
      <c r="B382" s="43"/>
      <c r="C382" s="65"/>
      <c r="D382" s="218" t="s">
        <v>177</v>
      </c>
      <c r="E382" s="65"/>
      <c r="F382" s="221" t="s">
        <v>391</v>
      </c>
      <c r="G382" s="65"/>
      <c r="H382" s="65"/>
      <c r="I382" s="174"/>
      <c r="J382" s="65"/>
      <c r="K382" s="65"/>
      <c r="L382" s="63"/>
      <c r="M382" s="220"/>
      <c r="N382" s="44"/>
      <c r="O382" s="44"/>
      <c r="P382" s="44"/>
      <c r="Q382" s="44"/>
      <c r="R382" s="44"/>
      <c r="S382" s="44"/>
      <c r="T382" s="80"/>
      <c r="AT382" s="25" t="s">
        <v>177</v>
      </c>
      <c r="AU382" s="25" t="s">
        <v>104</v>
      </c>
    </row>
    <row r="383" spans="2:65" s="12" customFormat="1" ht="13.5">
      <c r="B383" s="222"/>
      <c r="C383" s="223"/>
      <c r="D383" s="218" t="s">
        <v>179</v>
      </c>
      <c r="E383" s="224" t="s">
        <v>50</v>
      </c>
      <c r="F383" s="225" t="s">
        <v>392</v>
      </c>
      <c r="G383" s="223"/>
      <c r="H383" s="226" t="s">
        <v>50</v>
      </c>
      <c r="I383" s="227"/>
      <c r="J383" s="223"/>
      <c r="K383" s="223"/>
      <c r="L383" s="228"/>
      <c r="M383" s="229"/>
      <c r="N383" s="230"/>
      <c r="O383" s="230"/>
      <c r="P383" s="230"/>
      <c r="Q383" s="230"/>
      <c r="R383" s="230"/>
      <c r="S383" s="230"/>
      <c r="T383" s="231"/>
      <c r="AT383" s="232" t="s">
        <v>179</v>
      </c>
      <c r="AU383" s="232" t="s">
        <v>104</v>
      </c>
      <c r="AV383" s="12" t="s">
        <v>25</v>
      </c>
      <c r="AW383" s="12" t="s">
        <v>48</v>
      </c>
      <c r="AX383" s="12" t="s">
        <v>85</v>
      </c>
      <c r="AY383" s="232" t="s">
        <v>166</v>
      </c>
    </row>
    <row r="384" spans="2:65" s="13" customFormat="1" ht="13.5">
      <c r="B384" s="233"/>
      <c r="C384" s="234"/>
      <c r="D384" s="235" t="s">
        <v>179</v>
      </c>
      <c r="E384" s="236" t="s">
        <v>50</v>
      </c>
      <c r="F384" s="237" t="s">
        <v>240</v>
      </c>
      <c r="G384" s="234"/>
      <c r="H384" s="238">
        <v>9</v>
      </c>
      <c r="I384" s="239"/>
      <c r="J384" s="234"/>
      <c r="K384" s="234"/>
      <c r="L384" s="240"/>
      <c r="M384" s="241"/>
      <c r="N384" s="242"/>
      <c r="O384" s="242"/>
      <c r="P384" s="242"/>
      <c r="Q384" s="242"/>
      <c r="R384" s="242"/>
      <c r="S384" s="242"/>
      <c r="T384" s="243"/>
      <c r="AT384" s="244" t="s">
        <v>179</v>
      </c>
      <c r="AU384" s="244" t="s">
        <v>104</v>
      </c>
      <c r="AV384" s="13" t="s">
        <v>93</v>
      </c>
      <c r="AW384" s="13" t="s">
        <v>48</v>
      </c>
      <c r="AX384" s="13" t="s">
        <v>85</v>
      </c>
      <c r="AY384" s="244" t="s">
        <v>166</v>
      </c>
    </row>
    <row r="385" spans="2:65" s="1" customFormat="1" ht="22.5" customHeight="1">
      <c r="B385" s="43"/>
      <c r="C385" s="206" t="s">
        <v>486</v>
      </c>
      <c r="D385" s="206" t="s">
        <v>169</v>
      </c>
      <c r="E385" s="207" t="s">
        <v>394</v>
      </c>
      <c r="F385" s="208" t="s">
        <v>395</v>
      </c>
      <c r="G385" s="209" t="s">
        <v>284</v>
      </c>
      <c r="H385" s="210">
        <v>75</v>
      </c>
      <c r="I385" s="211"/>
      <c r="J385" s="212">
        <f>ROUND(I385*H385,2)</f>
        <v>0</v>
      </c>
      <c r="K385" s="208" t="s">
        <v>173</v>
      </c>
      <c r="L385" s="63"/>
      <c r="M385" s="213" t="s">
        <v>50</v>
      </c>
      <c r="N385" s="214" t="s">
        <v>56</v>
      </c>
      <c r="O385" s="44"/>
      <c r="P385" s="215">
        <f>O385*H385</f>
        <v>0</v>
      </c>
      <c r="Q385" s="215">
        <v>0.18776000000000001</v>
      </c>
      <c r="R385" s="215">
        <f>Q385*H385</f>
        <v>14.082000000000001</v>
      </c>
      <c r="S385" s="215">
        <v>0</v>
      </c>
      <c r="T385" s="216">
        <f>S385*H385</f>
        <v>0</v>
      </c>
      <c r="AR385" s="25" t="s">
        <v>110</v>
      </c>
      <c r="AT385" s="25" t="s">
        <v>169</v>
      </c>
      <c r="AU385" s="25" t="s">
        <v>104</v>
      </c>
      <c r="AY385" s="25" t="s">
        <v>166</v>
      </c>
      <c r="BE385" s="217">
        <f>IF(N385="základní",J385,0)</f>
        <v>0</v>
      </c>
      <c r="BF385" s="217">
        <f>IF(N385="snížená",J385,0)</f>
        <v>0</v>
      </c>
      <c r="BG385" s="217">
        <f>IF(N385="zákl. přenesená",J385,0)</f>
        <v>0</v>
      </c>
      <c r="BH385" s="217">
        <f>IF(N385="sníž. přenesená",J385,0)</f>
        <v>0</v>
      </c>
      <c r="BI385" s="217">
        <f>IF(N385="nulová",J385,0)</f>
        <v>0</v>
      </c>
      <c r="BJ385" s="25" t="s">
        <v>25</v>
      </c>
      <c r="BK385" s="217">
        <f>ROUND(I385*H385,2)</f>
        <v>0</v>
      </c>
      <c r="BL385" s="25" t="s">
        <v>110</v>
      </c>
      <c r="BM385" s="25" t="s">
        <v>396</v>
      </c>
    </row>
    <row r="386" spans="2:65" s="1" customFormat="1" ht="27">
      <c r="B386" s="43"/>
      <c r="C386" s="65"/>
      <c r="D386" s="218" t="s">
        <v>175</v>
      </c>
      <c r="E386" s="65"/>
      <c r="F386" s="219" t="s">
        <v>397</v>
      </c>
      <c r="G386" s="65"/>
      <c r="H386" s="65"/>
      <c r="I386" s="174"/>
      <c r="J386" s="65"/>
      <c r="K386" s="65"/>
      <c r="L386" s="63"/>
      <c r="M386" s="220"/>
      <c r="N386" s="44"/>
      <c r="O386" s="44"/>
      <c r="P386" s="44"/>
      <c r="Q386" s="44"/>
      <c r="R386" s="44"/>
      <c r="S386" s="44"/>
      <c r="T386" s="80"/>
      <c r="AT386" s="25" t="s">
        <v>175</v>
      </c>
      <c r="AU386" s="25" t="s">
        <v>104</v>
      </c>
    </row>
    <row r="387" spans="2:65" s="1" customFormat="1" ht="67.5">
      <c r="B387" s="43"/>
      <c r="C387" s="65"/>
      <c r="D387" s="218" t="s">
        <v>177</v>
      </c>
      <c r="E387" s="65"/>
      <c r="F387" s="221" t="s">
        <v>398</v>
      </c>
      <c r="G387" s="65"/>
      <c r="H387" s="65"/>
      <c r="I387" s="174"/>
      <c r="J387" s="65"/>
      <c r="K387" s="65"/>
      <c r="L387" s="63"/>
      <c r="M387" s="220"/>
      <c r="N387" s="44"/>
      <c r="O387" s="44"/>
      <c r="P387" s="44"/>
      <c r="Q387" s="44"/>
      <c r="R387" s="44"/>
      <c r="S387" s="44"/>
      <c r="T387" s="80"/>
      <c r="AT387" s="25" t="s">
        <v>177</v>
      </c>
      <c r="AU387" s="25" t="s">
        <v>104</v>
      </c>
    </row>
    <row r="388" spans="2:65" s="12" customFormat="1" ht="13.5">
      <c r="B388" s="222"/>
      <c r="C388" s="223"/>
      <c r="D388" s="218" t="s">
        <v>179</v>
      </c>
      <c r="E388" s="224" t="s">
        <v>50</v>
      </c>
      <c r="F388" s="225" t="s">
        <v>399</v>
      </c>
      <c r="G388" s="223"/>
      <c r="H388" s="226" t="s">
        <v>50</v>
      </c>
      <c r="I388" s="227"/>
      <c r="J388" s="223"/>
      <c r="K388" s="223"/>
      <c r="L388" s="228"/>
      <c r="M388" s="229"/>
      <c r="N388" s="230"/>
      <c r="O388" s="230"/>
      <c r="P388" s="230"/>
      <c r="Q388" s="230"/>
      <c r="R388" s="230"/>
      <c r="S388" s="230"/>
      <c r="T388" s="231"/>
      <c r="AT388" s="232" t="s">
        <v>179</v>
      </c>
      <c r="AU388" s="232" t="s">
        <v>104</v>
      </c>
      <c r="AV388" s="12" t="s">
        <v>25</v>
      </c>
      <c r="AW388" s="12" t="s">
        <v>48</v>
      </c>
      <c r="AX388" s="12" t="s">
        <v>85</v>
      </c>
      <c r="AY388" s="232" t="s">
        <v>166</v>
      </c>
    </row>
    <row r="389" spans="2:65" s="13" customFormat="1" ht="13.5">
      <c r="B389" s="233"/>
      <c r="C389" s="234"/>
      <c r="D389" s="218" t="s">
        <v>179</v>
      </c>
      <c r="E389" s="245" t="s">
        <v>50</v>
      </c>
      <c r="F389" s="246" t="s">
        <v>400</v>
      </c>
      <c r="G389" s="234"/>
      <c r="H389" s="247">
        <v>75</v>
      </c>
      <c r="I389" s="239"/>
      <c r="J389" s="234"/>
      <c r="K389" s="234"/>
      <c r="L389" s="240"/>
      <c r="M389" s="241"/>
      <c r="N389" s="242"/>
      <c r="O389" s="242"/>
      <c r="P389" s="242"/>
      <c r="Q389" s="242"/>
      <c r="R389" s="242"/>
      <c r="S389" s="242"/>
      <c r="T389" s="243"/>
      <c r="AT389" s="244" t="s">
        <v>179</v>
      </c>
      <c r="AU389" s="244" t="s">
        <v>104</v>
      </c>
      <c r="AV389" s="13" t="s">
        <v>93</v>
      </c>
      <c r="AW389" s="13" t="s">
        <v>48</v>
      </c>
      <c r="AX389" s="13" t="s">
        <v>85</v>
      </c>
      <c r="AY389" s="244" t="s">
        <v>166</v>
      </c>
    </row>
    <row r="390" spans="2:65" s="11" customFormat="1" ht="22.35" customHeight="1">
      <c r="B390" s="189"/>
      <c r="C390" s="190"/>
      <c r="D390" s="203" t="s">
        <v>84</v>
      </c>
      <c r="E390" s="204" t="s">
        <v>556</v>
      </c>
      <c r="F390" s="204" t="s">
        <v>1073</v>
      </c>
      <c r="G390" s="190"/>
      <c r="H390" s="190"/>
      <c r="I390" s="193"/>
      <c r="J390" s="205">
        <f>BK390</f>
        <v>0</v>
      </c>
      <c r="K390" s="190"/>
      <c r="L390" s="195"/>
      <c r="M390" s="196"/>
      <c r="N390" s="197"/>
      <c r="O390" s="197"/>
      <c r="P390" s="198">
        <f>SUM(P391:P405)</f>
        <v>0</v>
      </c>
      <c r="Q390" s="197"/>
      <c r="R390" s="198">
        <f>SUM(R391:R405)</f>
        <v>156.9012903</v>
      </c>
      <c r="S390" s="197"/>
      <c r="T390" s="199">
        <f>SUM(T391:T405)</f>
        <v>0</v>
      </c>
      <c r="AR390" s="200" t="s">
        <v>25</v>
      </c>
      <c r="AT390" s="201" t="s">
        <v>84</v>
      </c>
      <c r="AU390" s="201" t="s">
        <v>93</v>
      </c>
      <c r="AY390" s="200" t="s">
        <v>166</v>
      </c>
      <c r="BK390" s="202">
        <f>SUM(BK391:BK405)</f>
        <v>0</v>
      </c>
    </row>
    <row r="391" spans="2:65" s="1" customFormat="1" ht="22.5" customHeight="1">
      <c r="B391" s="43"/>
      <c r="C391" s="206" t="s">
        <v>490</v>
      </c>
      <c r="D391" s="206" t="s">
        <v>169</v>
      </c>
      <c r="E391" s="207" t="s">
        <v>1074</v>
      </c>
      <c r="F391" s="208" t="s">
        <v>1075</v>
      </c>
      <c r="G391" s="209" t="s">
        <v>243</v>
      </c>
      <c r="H391" s="210">
        <v>0.61</v>
      </c>
      <c r="I391" s="211"/>
      <c r="J391" s="212">
        <f>ROUND(I391*H391,2)</f>
        <v>0</v>
      </c>
      <c r="K391" s="208" t="s">
        <v>173</v>
      </c>
      <c r="L391" s="63"/>
      <c r="M391" s="213" t="s">
        <v>50</v>
      </c>
      <c r="N391" s="214" t="s">
        <v>56</v>
      </c>
      <c r="O391" s="44"/>
      <c r="P391" s="215">
        <f>O391*H391</f>
        <v>0</v>
      </c>
      <c r="Q391" s="215">
        <v>1.0152300000000001</v>
      </c>
      <c r="R391" s="215">
        <f>Q391*H391</f>
        <v>0.61929030000000007</v>
      </c>
      <c r="S391" s="215">
        <v>0</v>
      </c>
      <c r="T391" s="216">
        <f>S391*H391</f>
        <v>0</v>
      </c>
      <c r="AR391" s="25" t="s">
        <v>110</v>
      </c>
      <c r="AT391" s="25" t="s">
        <v>169</v>
      </c>
      <c r="AU391" s="25" t="s">
        <v>104</v>
      </c>
      <c r="AY391" s="25" t="s">
        <v>166</v>
      </c>
      <c r="BE391" s="217">
        <f>IF(N391="základní",J391,0)</f>
        <v>0</v>
      </c>
      <c r="BF391" s="217">
        <f>IF(N391="snížená",J391,0)</f>
        <v>0</v>
      </c>
      <c r="BG391" s="217">
        <f>IF(N391="zákl. přenesená",J391,0)</f>
        <v>0</v>
      </c>
      <c r="BH391" s="217">
        <f>IF(N391="sníž. přenesená",J391,0)</f>
        <v>0</v>
      </c>
      <c r="BI391" s="217">
        <f>IF(N391="nulová",J391,0)</f>
        <v>0</v>
      </c>
      <c r="BJ391" s="25" t="s">
        <v>25</v>
      </c>
      <c r="BK391" s="217">
        <f>ROUND(I391*H391,2)</f>
        <v>0</v>
      </c>
      <c r="BL391" s="25" t="s">
        <v>110</v>
      </c>
      <c r="BM391" s="25" t="s">
        <v>1076</v>
      </c>
    </row>
    <row r="392" spans="2:65" s="1" customFormat="1" ht="13.5">
      <c r="B392" s="43"/>
      <c r="C392" s="65"/>
      <c r="D392" s="218" t="s">
        <v>175</v>
      </c>
      <c r="E392" s="65"/>
      <c r="F392" s="219" t="s">
        <v>1077</v>
      </c>
      <c r="G392" s="65"/>
      <c r="H392" s="65"/>
      <c r="I392" s="174"/>
      <c r="J392" s="65"/>
      <c r="K392" s="65"/>
      <c r="L392" s="63"/>
      <c r="M392" s="220"/>
      <c r="N392" s="44"/>
      <c r="O392" s="44"/>
      <c r="P392" s="44"/>
      <c r="Q392" s="44"/>
      <c r="R392" s="44"/>
      <c r="S392" s="44"/>
      <c r="T392" s="80"/>
      <c r="AT392" s="25" t="s">
        <v>175</v>
      </c>
      <c r="AU392" s="25" t="s">
        <v>104</v>
      </c>
    </row>
    <row r="393" spans="2:65" s="12" customFormat="1" ht="13.5">
      <c r="B393" s="222"/>
      <c r="C393" s="223"/>
      <c r="D393" s="218" t="s">
        <v>179</v>
      </c>
      <c r="E393" s="224" t="s">
        <v>50</v>
      </c>
      <c r="F393" s="225" t="s">
        <v>348</v>
      </c>
      <c r="G393" s="223"/>
      <c r="H393" s="226" t="s">
        <v>50</v>
      </c>
      <c r="I393" s="227"/>
      <c r="J393" s="223"/>
      <c r="K393" s="223"/>
      <c r="L393" s="228"/>
      <c r="M393" s="229"/>
      <c r="N393" s="230"/>
      <c r="O393" s="230"/>
      <c r="P393" s="230"/>
      <c r="Q393" s="230"/>
      <c r="R393" s="230"/>
      <c r="S393" s="230"/>
      <c r="T393" s="231"/>
      <c r="AT393" s="232" t="s">
        <v>179</v>
      </c>
      <c r="AU393" s="232" t="s">
        <v>104</v>
      </c>
      <c r="AV393" s="12" t="s">
        <v>25</v>
      </c>
      <c r="AW393" s="12" t="s">
        <v>48</v>
      </c>
      <c r="AX393" s="12" t="s">
        <v>85</v>
      </c>
      <c r="AY393" s="232" t="s">
        <v>166</v>
      </c>
    </row>
    <row r="394" spans="2:65" s="13" customFormat="1" ht="13.5">
      <c r="B394" s="233"/>
      <c r="C394" s="234"/>
      <c r="D394" s="235" t="s">
        <v>179</v>
      </c>
      <c r="E394" s="236" t="s">
        <v>50</v>
      </c>
      <c r="F394" s="237" t="s">
        <v>1078</v>
      </c>
      <c r="G394" s="234"/>
      <c r="H394" s="238">
        <v>0.61</v>
      </c>
      <c r="I394" s="239"/>
      <c r="J394" s="234"/>
      <c r="K394" s="234"/>
      <c r="L394" s="240"/>
      <c r="M394" s="241"/>
      <c r="N394" s="242"/>
      <c r="O394" s="242"/>
      <c r="P394" s="242"/>
      <c r="Q394" s="242"/>
      <c r="R394" s="242"/>
      <c r="S394" s="242"/>
      <c r="T394" s="243"/>
      <c r="AT394" s="244" t="s">
        <v>179</v>
      </c>
      <c r="AU394" s="244" t="s">
        <v>104</v>
      </c>
      <c r="AV394" s="13" t="s">
        <v>93</v>
      </c>
      <c r="AW394" s="13" t="s">
        <v>48</v>
      </c>
      <c r="AX394" s="13" t="s">
        <v>85</v>
      </c>
      <c r="AY394" s="244" t="s">
        <v>166</v>
      </c>
    </row>
    <row r="395" spans="2:65" s="1" customFormat="1" ht="22.5" customHeight="1">
      <c r="B395" s="43"/>
      <c r="C395" s="206" t="s">
        <v>496</v>
      </c>
      <c r="D395" s="206" t="s">
        <v>169</v>
      </c>
      <c r="E395" s="207" t="s">
        <v>1079</v>
      </c>
      <c r="F395" s="208" t="s">
        <v>1080</v>
      </c>
      <c r="G395" s="209" t="s">
        <v>284</v>
      </c>
      <c r="H395" s="210">
        <v>183</v>
      </c>
      <c r="I395" s="211"/>
      <c r="J395" s="212">
        <f>ROUND(I395*H395,2)</f>
        <v>0</v>
      </c>
      <c r="K395" s="208" t="s">
        <v>50</v>
      </c>
      <c r="L395" s="63"/>
      <c r="M395" s="213" t="s">
        <v>50</v>
      </c>
      <c r="N395" s="214" t="s">
        <v>56</v>
      </c>
      <c r="O395" s="44"/>
      <c r="P395" s="215">
        <f>O395*H395</f>
        <v>0</v>
      </c>
      <c r="Q395" s="215">
        <v>0.374</v>
      </c>
      <c r="R395" s="215">
        <f>Q395*H395</f>
        <v>68.441999999999993</v>
      </c>
      <c r="S395" s="215">
        <v>0</v>
      </c>
      <c r="T395" s="216">
        <f>S395*H395</f>
        <v>0</v>
      </c>
      <c r="AR395" s="25" t="s">
        <v>110</v>
      </c>
      <c r="AT395" s="25" t="s">
        <v>169</v>
      </c>
      <c r="AU395" s="25" t="s">
        <v>104</v>
      </c>
      <c r="AY395" s="25" t="s">
        <v>166</v>
      </c>
      <c r="BE395" s="217">
        <f>IF(N395="základní",J395,0)</f>
        <v>0</v>
      </c>
      <c r="BF395" s="217">
        <f>IF(N395="snížená",J395,0)</f>
        <v>0</v>
      </c>
      <c r="BG395" s="217">
        <f>IF(N395="zákl. přenesená",J395,0)</f>
        <v>0</v>
      </c>
      <c r="BH395" s="217">
        <f>IF(N395="sníž. přenesená",J395,0)</f>
        <v>0</v>
      </c>
      <c r="BI395" s="217">
        <f>IF(N395="nulová",J395,0)</f>
        <v>0</v>
      </c>
      <c r="BJ395" s="25" t="s">
        <v>25</v>
      </c>
      <c r="BK395" s="217">
        <f>ROUND(I395*H395,2)</f>
        <v>0</v>
      </c>
      <c r="BL395" s="25" t="s">
        <v>110</v>
      </c>
      <c r="BM395" s="25" t="s">
        <v>1081</v>
      </c>
    </row>
    <row r="396" spans="2:65" s="1" customFormat="1" ht="13.5">
      <c r="B396" s="43"/>
      <c r="C396" s="65"/>
      <c r="D396" s="218" t="s">
        <v>175</v>
      </c>
      <c r="E396" s="65"/>
      <c r="F396" s="219" t="s">
        <v>1080</v>
      </c>
      <c r="G396" s="65"/>
      <c r="H396" s="65"/>
      <c r="I396" s="174"/>
      <c r="J396" s="65"/>
      <c r="K396" s="65"/>
      <c r="L396" s="63"/>
      <c r="M396" s="220"/>
      <c r="N396" s="44"/>
      <c r="O396" s="44"/>
      <c r="P396" s="44"/>
      <c r="Q396" s="44"/>
      <c r="R396" s="44"/>
      <c r="S396" s="44"/>
      <c r="T396" s="80"/>
      <c r="AT396" s="25" t="s">
        <v>175</v>
      </c>
      <c r="AU396" s="25" t="s">
        <v>104</v>
      </c>
    </row>
    <row r="397" spans="2:65" s="12" customFormat="1" ht="13.5">
      <c r="B397" s="222"/>
      <c r="C397" s="223"/>
      <c r="D397" s="218" t="s">
        <v>179</v>
      </c>
      <c r="E397" s="224" t="s">
        <v>50</v>
      </c>
      <c r="F397" s="225" t="s">
        <v>1082</v>
      </c>
      <c r="G397" s="223"/>
      <c r="H397" s="226" t="s">
        <v>50</v>
      </c>
      <c r="I397" s="227"/>
      <c r="J397" s="223"/>
      <c r="K397" s="223"/>
      <c r="L397" s="228"/>
      <c r="M397" s="229"/>
      <c r="N397" s="230"/>
      <c r="O397" s="230"/>
      <c r="P397" s="230"/>
      <c r="Q397" s="230"/>
      <c r="R397" s="230"/>
      <c r="S397" s="230"/>
      <c r="T397" s="231"/>
      <c r="AT397" s="232" t="s">
        <v>179</v>
      </c>
      <c r="AU397" s="232" t="s">
        <v>104</v>
      </c>
      <c r="AV397" s="12" t="s">
        <v>25</v>
      </c>
      <c r="AW397" s="12" t="s">
        <v>48</v>
      </c>
      <c r="AX397" s="12" t="s">
        <v>85</v>
      </c>
      <c r="AY397" s="232" t="s">
        <v>166</v>
      </c>
    </row>
    <row r="398" spans="2:65" s="13" customFormat="1" ht="13.5">
      <c r="B398" s="233"/>
      <c r="C398" s="234"/>
      <c r="D398" s="235" t="s">
        <v>179</v>
      </c>
      <c r="E398" s="236" t="s">
        <v>50</v>
      </c>
      <c r="F398" s="237" t="s">
        <v>1083</v>
      </c>
      <c r="G398" s="234"/>
      <c r="H398" s="238">
        <v>183</v>
      </c>
      <c r="I398" s="239"/>
      <c r="J398" s="234"/>
      <c r="K398" s="234"/>
      <c r="L398" s="240"/>
      <c r="M398" s="241"/>
      <c r="N398" s="242"/>
      <c r="O398" s="242"/>
      <c r="P398" s="242"/>
      <c r="Q398" s="242"/>
      <c r="R398" s="242"/>
      <c r="S398" s="242"/>
      <c r="T398" s="243"/>
      <c r="AT398" s="244" t="s">
        <v>179</v>
      </c>
      <c r="AU398" s="244" t="s">
        <v>104</v>
      </c>
      <c r="AV398" s="13" t="s">
        <v>93</v>
      </c>
      <c r="AW398" s="13" t="s">
        <v>48</v>
      </c>
      <c r="AX398" s="13" t="s">
        <v>85</v>
      </c>
      <c r="AY398" s="244" t="s">
        <v>166</v>
      </c>
    </row>
    <row r="399" spans="2:65" s="1" customFormat="1" ht="22.5" customHeight="1">
      <c r="B399" s="43"/>
      <c r="C399" s="206" t="s">
        <v>501</v>
      </c>
      <c r="D399" s="206" t="s">
        <v>169</v>
      </c>
      <c r="E399" s="207" t="s">
        <v>1084</v>
      </c>
      <c r="F399" s="208" t="s">
        <v>1085</v>
      </c>
      <c r="G399" s="209" t="s">
        <v>284</v>
      </c>
      <c r="H399" s="210">
        <v>183</v>
      </c>
      <c r="I399" s="211"/>
      <c r="J399" s="212">
        <f>ROUND(I399*H399,2)</f>
        <v>0</v>
      </c>
      <c r="K399" s="208" t="s">
        <v>50</v>
      </c>
      <c r="L399" s="63"/>
      <c r="M399" s="213" t="s">
        <v>50</v>
      </c>
      <c r="N399" s="214" t="s">
        <v>56</v>
      </c>
      <c r="O399" s="44"/>
      <c r="P399" s="215">
        <f>O399*H399</f>
        <v>0</v>
      </c>
      <c r="Q399" s="215">
        <v>0.48</v>
      </c>
      <c r="R399" s="215">
        <f>Q399*H399</f>
        <v>87.84</v>
      </c>
      <c r="S399" s="215">
        <v>0</v>
      </c>
      <c r="T399" s="216">
        <f>S399*H399</f>
        <v>0</v>
      </c>
      <c r="AR399" s="25" t="s">
        <v>110</v>
      </c>
      <c r="AT399" s="25" t="s">
        <v>169</v>
      </c>
      <c r="AU399" s="25" t="s">
        <v>104</v>
      </c>
      <c r="AY399" s="25" t="s">
        <v>166</v>
      </c>
      <c r="BE399" s="217">
        <f>IF(N399="základní",J399,0)</f>
        <v>0</v>
      </c>
      <c r="BF399" s="217">
        <f>IF(N399="snížená",J399,0)</f>
        <v>0</v>
      </c>
      <c r="BG399" s="217">
        <f>IF(N399="zákl. přenesená",J399,0)</f>
        <v>0</v>
      </c>
      <c r="BH399" s="217">
        <f>IF(N399="sníž. přenesená",J399,0)</f>
        <v>0</v>
      </c>
      <c r="BI399" s="217">
        <f>IF(N399="nulová",J399,0)</f>
        <v>0</v>
      </c>
      <c r="BJ399" s="25" t="s">
        <v>25</v>
      </c>
      <c r="BK399" s="217">
        <f>ROUND(I399*H399,2)</f>
        <v>0</v>
      </c>
      <c r="BL399" s="25" t="s">
        <v>110</v>
      </c>
      <c r="BM399" s="25" t="s">
        <v>1086</v>
      </c>
    </row>
    <row r="400" spans="2:65" s="1" customFormat="1" ht="13.5">
      <c r="B400" s="43"/>
      <c r="C400" s="65"/>
      <c r="D400" s="218" t="s">
        <v>175</v>
      </c>
      <c r="E400" s="65"/>
      <c r="F400" s="219" t="s">
        <v>1085</v>
      </c>
      <c r="G400" s="65"/>
      <c r="H400" s="65"/>
      <c r="I400" s="174"/>
      <c r="J400" s="65"/>
      <c r="K400" s="65"/>
      <c r="L400" s="63"/>
      <c r="M400" s="220"/>
      <c r="N400" s="44"/>
      <c r="O400" s="44"/>
      <c r="P400" s="44"/>
      <c r="Q400" s="44"/>
      <c r="R400" s="44"/>
      <c r="S400" s="44"/>
      <c r="T400" s="80"/>
      <c r="AT400" s="25" t="s">
        <v>175</v>
      </c>
      <c r="AU400" s="25" t="s">
        <v>104</v>
      </c>
    </row>
    <row r="401" spans="2:65" s="12" customFormat="1" ht="13.5">
      <c r="B401" s="222"/>
      <c r="C401" s="223"/>
      <c r="D401" s="218" t="s">
        <v>179</v>
      </c>
      <c r="E401" s="224" t="s">
        <v>50</v>
      </c>
      <c r="F401" s="225" t="s">
        <v>348</v>
      </c>
      <c r="G401" s="223"/>
      <c r="H401" s="226" t="s">
        <v>50</v>
      </c>
      <c r="I401" s="227"/>
      <c r="J401" s="223"/>
      <c r="K401" s="223"/>
      <c r="L401" s="228"/>
      <c r="M401" s="229"/>
      <c r="N401" s="230"/>
      <c r="O401" s="230"/>
      <c r="P401" s="230"/>
      <c r="Q401" s="230"/>
      <c r="R401" s="230"/>
      <c r="S401" s="230"/>
      <c r="T401" s="231"/>
      <c r="AT401" s="232" t="s">
        <v>179</v>
      </c>
      <c r="AU401" s="232" t="s">
        <v>104</v>
      </c>
      <c r="AV401" s="12" t="s">
        <v>25</v>
      </c>
      <c r="AW401" s="12" t="s">
        <v>48</v>
      </c>
      <c r="AX401" s="12" t="s">
        <v>85</v>
      </c>
      <c r="AY401" s="232" t="s">
        <v>166</v>
      </c>
    </row>
    <row r="402" spans="2:65" s="13" customFormat="1" ht="13.5">
      <c r="B402" s="233"/>
      <c r="C402" s="234"/>
      <c r="D402" s="235" t="s">
        <v>179</v>
      </c>
      <c r="E402" s="236" t="s">
        <v>50</v>
      </c>
      <c r="F402" s="237" t="s">
        <v>1083</v>
      </c>
      <c r="G402" s="234"/>
      <c r="H402" s="238">
        <v>183</v>
      </c>
      <c r="I402" s="239"/>
      <c r="J402" s="234"/>
      <c r="K402" s="234"/>
      <c r="L402" s="240"/>
      <c r="M402" s="241"/>
      <c r="N402" s="242"/>
      <c r="O402" s="242"/>
      <c r="P402" s="242"/>
      <c r="Q402" s="242"/>
      <c r="R402" s="242"/>
      <c r="S402" s="242"/>
      <c r="T402" s="243"/>
      <c r="AT402" s="244" t="s">
        <v>179</v>
      </c>
      <c r="AU402" s="244" t="s">
        <v>104</v>
      </c>
      <c r="AV402" s="13" t="s">
        <v>93</v>
      </c>
      <c r="AW402" s="13" t="s">
        <v>48</v>
      </c>
      <c r="AX402" s="13" t="s">
        <v>85</v>
      </c>
      <c r="AY402" s="244" t="s">
        <v>166</v>
      </c>
    </row>
    <row r="403" spans="2:65" s="1" customFormat="1" ht="31.5" customHeight="1">
      <c r="B403" s="43"/>
      <c r="C403" s="206" t="s">
        <v>506</v>
      </c>
      <c r="D403" s="206" t="s">
        <v>169</v>
      </c>
      <c r="E403" s="207" t="s">
        <v>402</v>
      </c>
      <c r="F403" s="208" t="s">
        <v>403</v>
      </c>
      <c r="G403" s="209" t="s">
        <v>243</v>
      </c>
      <c r="H403" s="210">
        <v>3439.4409999999998</v>
      </c>
      <c r="I403" s="211"/>
      <c r="J403" s="212">
        <f>ROUND(I403*H403,2)</f>
        <v>0</v>
      </c>
      <c r="K403" s="208" t="s">
        <v>173</v>
      </c>
      <c r="L403" s="63"/>
      <c r="M403" s="213" t="s">
        <v>50</v>
      </c>
      <c r="N403" s="214" t="s">
        <v>56</v>
      </c>
      <c r="O403" s="44"/>
      <c r="P403" s="215">
        <f>O403*H403</f>
        <v>0</v>
      </c>
      <c r="Q403" s="215">
        <v>0</v>
      </c>
      <c r="R403" s="215">
        <f>Q403*H403</f>
        <v>0</v>
      </c>
      <c r="S403" s="215">
        <v>0</v>
      </c>
      <c r="T403" s="216">
        <f>S403*H403</f>
        <v>0</v>
      </c>
      <c r="AR403" s="25" t="s">
        <v>110</v>
      </c>
      <c r="AT403" s="25" t="s">
        <v>169</v>
      </c>
      <c r="AU403" s="25" t="s">
        <v>104</v>
      </c>
      <c r="AY403" s="25" t="s">
        <v>166</v>
      </c>
      <c r="BE403" s="217">
        <f>IF(N403="základní",J403,0)</f>
        <v>0</v>
      </c>
      <c r="BF403" s="217">
        <f>IF(N403="snížená",J403,0)</f>
        <v>0</v>
      </c>
      <c r="BG403" s="217">
        <f>IF(N403="zákl. přenesená",J403,0)</f>
        <v>0</v>
      </c>
      <c r="BH403" s="217">
        <f>IF(N403="sníž. přenesená",J403,0)</f>
        <v>0</v>
      </c>
      <c r="BI403" s="217">
        <f>IF(N403="nulová",J403,0)</f>
        <v>0</v>
      </c>
      <c r="BJ403" s="25" t="s">
        <v>25</v>
      </c>
      <c r="BK403" s="217">
        <f>ROUND(I403*H403,2)</f>
        <v>0</v>
      </c>
      <c r="BL403" s="25" t="s">
        <v>110</v>
      </c>
      <c r="BM403" s="25" t="s">
        <v>1087</v>
      </c>
    </row>
    <row r="404" spans="2:65" s="1" customFormat="1" ht="27">
      <c r="B404" s="43"/>
      <c r="C404" s="65"/>
      <c r="D404" s="218" t="s">
        <v>175</v>
      </c>
      <c r="E404" s="65"/>
      <c r="F404" s="219" t="s">
        <v>404</v>
      </c>
      <c r="G404" s="65"/>
      <c r="H404" s="65"/>
      <c r="I404" s="174"/>
      <c r="J404" s="65"/>
      <c r="K404" s="65"/>
      <c r="L404" s="63"/>
      <c r="M404" s="220"/>
      <c r="N404" s="44"/>
      <c r="O404" s="44"/>
      <c r="P404" s="44"/>
      <c r="Q404" s="44"/>
      <c r="R404" s="44"/>
      <c r="S404" s="44"/>
      <c r="T404" s="80"/>
      <c r="AT404" s="25" t="s">
        <v>175</v>
      </c>
      <c r="AU404" s="25" t="s">
        <v>104</v>
      </c>
    </row>
    <row r="405" spans="2:65" s="1" customFormat="1" ht="27">
      <c r="B405" s="43"/>
      <c r="C405" s="65"/>
      <c r="D405" s="218" t="s">
        <v>177</v>
      </c>
      <c r="E405" s="65"/>
      <c r="F405" s="221" t="s">
        <v>405</v>
      </c>
      <c r="G405" s="65"/>
      <c r="H405" s="65"/>
      <c r="I405" s="174"/>
      <c r="J405" s="65"/>
      <c r="K405" s="65"/>
      <c r="L405" s="63"/>
      <c r="M405" s="220"/>
      <c r="N405" s="44"/>
      <c r="O405" s="44"/>
      <c r="P405" s="44"/>
      <c r="Q405" s="44"/>
      <c r="R405" s="44"/>
      <c r="S405" s="44"/>
      <c r="T405" s="80"/>
      <c r="AT405" s="25" t="s">
        <v>177</v>
      </c>
      <c r="AU405" s="25" t="s">
        <v>104</v>
      </c>
    </row>
    <row r="406" spans="2:65" s="11" customFormat="1" ht="22.35" customHeight="1">
      <c r="B406" s="189"/>
      <c r="C406" s="190"/>
      <c r="D406" s="203" t="s">
        <v>84</v>
      </c>
      <c r="E406" s="204" t="s">
        <v>406</v>
      </c>
      <c r="F406" s="204" t="s">
        <v>407</v>
      </c>
      <c r="G406" s="190"/>
      <c r="H406" s="190"/>
      <c r="I406" s="193"/>
      <c r="J406" s="205">
        <f>BK406</f>
        <v>0</v>
      </c>
      <c r="K406" s="190"/>
      <c r="L406" s="195"/>
      <c r="M406" s="196"/>
      <c r="N406" s="197"/>
      <c r="O406" s="197"/>
      <c r="P406" s="198">
        <f>SUM(P407:P513)</f>
        <v>0</v>
      </c>
      <c r="Q406" s="197"/>
      <c r="R406" s="198">
        <f>SUM(R407:R513)</f>
        <v>206.57445260000006</v>
      </c>
      <c r="S406" s="197"/>
      <c r="T406" s="199">
        <f>SUM(T407:T513)</f>
        <v>0</v>
      </c>
      <c r="AR406" s="200" t="s">
        <v>25</v>
      </c>
      <c r="AT406" s="201" t="s">
        <v>84</v>
      </c>
      <c r="AU406" s="201" t="s">
        <v>93</v>
      </c>
      <c r="AY406" s="200" t="s">
        <v>166</v>
      </c>
      <c r="BK406" s="202">
        <f>SUM(BK407:BK513)</f>
        <v>0</v>
      </c>
    </row>
    <row r="407" spans="2:65" s="1" customFormat="1" ht="22.5" customHeight="1">
      <c r="B407" s="43"/>
      <c r="C407" s="206" t="s">
        <v>512</v>
      </c>
      <c r="D407" s="206" t="s">
        <v>169</v>
      </c>
      <c r="E407" s="207" t="s">
        <v>1088</v>
      </c>
      <c r="F407" s="208" t="s">
        <v>1089</v>
      </c>
      <c r="G407" s="209" t="s">
        <v>284</v>
      </c>
      <c r="H407" s="210">
        <v>81</v>
      </c>
      <c r="I407" s="211"/>
      <c r="J407" s="212">
        <f>ROUND(I407*H407,2)</f>
        <v>0</v>
      </c>
      <c r="K407" s="208" t="s">
        <v>173</v>
      </c>
      <c r="L407" s="63"/>
      <c r="M407" s="213" t="s">
        <v>50</v>
      </c>
      <c r="N407" s="214" t="s">
        <v>56</v>
      </c>
      <c r="O407" s="44"/>
      <c r="P407" s="215">
        <f>O407*H407</f>
        <v>0</v>
      </c>
      <c r="Q407" s="215">
        <v>0.19536000000000001</v>
      </c>
      <c r="R407" s="215">
        <f>Q407*H407</f>
        <v>15.824160000000001</v>
      </c>
      <c r="S407" s="215">
        <v>0</v>
      </c>
      <c r="T407" s="216">
        <f>S407*H407</f>
        <v>0</v>
      </c>
      <c r="AR407" s="25" t="s">
        <v>110</v>
      </c>
      <c r="AT407" s="25" t="s">
        <v>169</v>
      </c>
      <c r="AU407" s="25" t="s">
        <v>104</v>
      </c>
      <c r="AY407" s="25" t="s">
        <v>166</v>
      </c>
      <c r="BE407" s="217">
        <f>IF(N407="základní",J407,0)</f>
        <v>0</v>
      </c>
      <c r="BF407" s="217">
        <f>IF(N407="snížená",J407,0)</f>
        <v>0</v>
      </c>
      <c r="BG407" s="217">
        <f>IF(N407="zákl. přenesená",J407,0)</f>
        <v>0</v>
      </c>
      <c r="BH407" s="217">
        <f>IF(N407="sníž. přenesená",J407,0)</f>
        <v>0</v>
      </c>
      <c r="BI407" s="217">
        <f>IF(N407="nulová",J407,0)</f>
        <v>0</v>
      </c>
      <c r="BJ407" s="25" t="s">
        <v>25</v>
      </c>
      <c r="BK407" s="217">
        <f>ROUND(I407*H407,2)</f>
        <v>0</v>
      </c>
      <c r="BL407" s="25" t="s">
        <v>110</v>
      </c>
      <c r="BM407" s="25" t="s">
        <v>1090</v>
      </c>
    </row>
    <row r="408" spans="2:65" s="1" customFormat="1" ht="27">
      <c r="B408" s="43"/>
      <c r="C408" s="65"/>
      <c r="D408" s="218" t="s">
        <v>175</v>
      </c>
      <c r="E408" s="65"/>
      <c r="F408" s="219" t="s">
        <v>1091</v>
      </c>
      <c r="G408" s="65"/>
      <c r="H408" s="65"/>
      <c r="I408" s="174"/>
      <c r="J408" s="65"/>
      <c r="K408" s="65"/>
      <c r="L408" s="63"/>
      <c r="M408" s="220"/>
      <c r="N408" s="44"/>
      <c r="O408" s="44"/>
      <c r="P408" s="44"/>
      <c r="Q408" s="44"/>
      <c r="R408" s="44"/>
      <c r="S408" s="44"/>
      <c r="T408" s="80"/>
      <c r="AT408" s="25" t="s">
        <v>175</v>
      </c>
      <c r="AU408" s="25" t="s">
        <v>104</v>
      </c>
    </row>
    <row r="409" spans="2:65" s="1" customFormat="1" ht="148.5">
      <c r="B409" s="43"/>
      <c r="C409" s="65"/>
      <c r="D409" s="218" t="s">
        <v>177</v>
      </c>
      <c r="E409" s="65"/>
      <c r="F409" s="221" t="s">
        <v>413</v>
      </c>
      <c r="G409" s="65"/>
      <c r="H409" s="65"/>
      <c r="I409" s="174"/>
      <c r="J409" s="65"/>
      <c r="K409" s="65"/>
      <c r="L409" s="63"/>
      <c r="M409" s="220"/>
      <c r="N409" s="44"/>
      <c r="O409" s="44"/>
      <c r="P409" s="44"/>
      <c r="Q409" s="44"/>
      <c r="R409" s="44"/>
      <c r="S409" s="44"/>
      <c r="T409" s="80"/>
      <c r="AT409" s="25" t="s">
        <v>177</v>
      </c>
      <c r="AU409" s="25" t="s">
        <v>104</v>
      </c>
    </row>
    <row r="410" spans="2:65" s="12" customFormat="1" ht="13.5">
      <c r="B410" s="222"/>
      <c r="C410" s="223"/>
      <c r="D410" s="218" t="s">
        <v>179</v>
      </c>
      <c r="E410" s="224" t="s">
        <v>50</v>
      </c>
      <c r="F410" s="225" t="s">
        <v>414</v>
      </c>
      <c r="G410" s="223"/>
      <c r="H410" s="226" t="s">
        <v>50</v>
      </c>
      <c r="I410" s="227"/>
      <c r="J410" s="223"/>
      <c r="K410" s="223"/>
      <c r="L410" s="228"/>
      <c r="M410" s="229"/>
      <c r="N410" s="230"/>
      <c r="O410" s="230"/>
      <c r="P410" s="230"/>
      <c r="Q410" s="230"/>
      <c r="R410" s="230"/>
      <c r="S410" s="230"/>
      <c r="T410" s="231"/>
      <c r="AT410" s="232" t="s">
        <v>179</v>
      </c>
      <c r="AU410" s="232" t="s">
        <v>104</v>
      </c>
      <c r="AV410" s="12" t="s">
        <v>25</v>
      </c>
      <c r="AW410" s="12" t="s">
        <v>48</v>
      </c>
      <c r="AX410" s="12" t="s">
        <v>85</v>
      </c>
      <c r="AY410" s="232" t="s">
        <v>166</v>
      </c>
    </row>
    <row r="411" spans="2:65" s="13" customFormat="1" ht="13.5">
      <c r="B411" s="233"/>
      <c r="C411" s="234"/>
      <c r="D411" s="235" t="s">
        <v>179</v>
      </c>
      <c r="E411" s="236" t="s">
        <v>50</v>
      </c>
      <c r="F411" s="237" t="s">
        <v>435</v>
      </c>
      <c r="G411" s="234"/>
      <c r="H411" s="238">
        <v>81</v>
      </c>
      <c r="I411" s="239"/>
      <c r="J411" s="234"/>
      <c r="K411" s="234"/>
      <c r="L411" s="240"/>
      <c r="M411" s="241"/>
      <c r="N411" s="242"/>
      <c r="O411" s="242"/>
      <c r="P411" s="242"/>
      <c r="Q411" s="242"/>
      <c r="R411" s="242"/>
      <c r="S411" s="242"/>
      <c r="T411" s="243"/>
      <c r="AT411" s="244" t="s">
        <v>179</v>
      </c>
      <c r="AU411" s="244" t="s">
        <v>104</v>
      </c>
      <c r="AV411" s="13" t="s">
        <v>93</v>
      </c>
      <c r="AW411" s="13" t="s">
        <v>48</v>
      </c>
      <c r="AX411" s="13" t="s">
        <v>85</v>
      </c>
      <c r="AY411" s="244" t="s">
        <v>166</v>
      </c>
    </row>
    <row r="412" spans="2:65" s="1" customFormat="1" ht="22.5" customHeight="1">
      <c r="B412" s="43"/>
      <c r="C412" s="206" t="s">
        <v>520</v>
      </c>
      <c r="D412" s="206" t="s">
        <v>169</v>
      </c>
      <c r="E412" s="207" t="s">
        <v>409</v>
      </c>
      <c r="F412" s="208" t="s">
        <v>410</v>
      </c>
      <c r="G412" s="209" t="s">
        <v>284</v>
      </c>
      <c r="H412" s="210">
        <v>33</v>
      </c>
      <c r="I412" s="211"/>
      <c r="J412" s="212">
        <f>ROUND(I412*H412,2)</f>
        <v>0</v>
      </c>
      <c r="K412" s="208" t="s">
        <v>173</v>
      </c>
      <c r="L412" s="63"/>
      <c r="M412" s="213" t="s">
        <v>50</v>
      </c>
      <c r="N412" s="214" t="s">
        <v>56</v>
      </c>
      <c r="O412" s="44"/>
      <c r="P412" s="215">
        <f>O412*H412</f>
        <v>0</v>
      </c>
      <c r="Q412" s="215">
        <v>0.1837</v>
      </c>
      <c r="R412" s="215">
        <f>Q412*H412</f>
        <v>6.0621</v>
      </c>
      <c r="S412" s="215">
        <v>0</v>
      </c>
      <c r="T412" s="216">
        <f>S412*H412</f>
        <v>0</v>
      </c>
      <c r="AR412" s="25" t="s">
        <v>110</v>
      </c>
      <c r="AT412" s="25" t="s">
        <v>169</v>
      </c>
      <c r="AU412" s="25" t="s">
        <v>104</v>
      </c>
      <c r="AY412" s="25" t="s">
        <v>166</v>
      </c>
      <c r="BE412" s="217">
        <f>IF(N412="základní",J412,0)</f>
        <v>0</v>
      </c>
      <c r="BF412" s="217">
        <f>IF(N412="snížená",J412,0)</f>
        <v>0</v>
      </c>
      <c r="BG412" s="217">
        <f>IF(N412="zákl. přenesená",J412,0)</f>
        <v>0</v>
      </c>
      <c r="BH412" s="217">
        <f>IF(N412="sníž. přenesená",J412,0)</f>
        <v>0</v>
      </c>
      <c r="BI412" s="217">
        <f>IF(N412="nulová",J412,0)</f>
        <v>0</v>
      </c>
      <c r="BJ412" s="25" t="s">
        <v>25</v>
      </c>
      <c r="BK412" s="217">
        <f>ROUND(I412*H412,2)</f>
        <v>0</v>
      </c>
      <c r="BL412" s="25" t="s">
        <v>110</v>
      </c>
      <c r="BM412" s="25" t="s">
        <v>411</v>
      </c>
    </row>
    <row r="413" spans="2:65" s="1" customFormat="1" ht="27">
      <c r="B413" s="43"/>
      <c r="C413" s="65"/>
      <c r="D413" s="218" t="s">
        <v>175</v>
      </c>
      <c r="E413" s="65"/>
      <c r="F413" s="219" t="s">
        <v>412</v>
      </c>
      <c r="G413" s="65"/>
      <c r="H413" s="65"/>
      <c r="I413" s="174"/>
      <c r="J413" s="65"/>
      <c r="K413" s="65"/>
      <c r="L413" s="63"/>
      <c r="M413" s="220"/>
      <c r="N413" s="44"/>
      <c r="O413" s="44"/>
      <c r="P413" s="44"/>
      <c r="Q413" s="44"/>
      <c r="R413" s="44"/>
      <c r="S413" s="44"/>
      <c r="T413" s="80"/>
      <c r="AT413" s="25" t="s">
        <v>175</v>
      </c>
      <c r="AU413" s="25" t="s">
        <v>104</v>
      </c>
    </row>
    <row r="414" spans="2:65" s="1" customFormat="1" ht="148.5">
      <c r="B414" s="43"/>
      <c r="C414" s="65"/>
      <c r="D414" s="218" t="s">
        <v>177</v>
      </c>
      <c r="E414" s="65"/>
      <c r="F414" s="221" t="s">
        <v>413</v>
      </c>
      <c r="G414" s="65"/>
      <c r="H414" s="65"/>
      <c r="I414" s="174"/>
      <c r="J414" s="65"/>
      <c r="K414" s="65"/>
      <c r="L414" s="63"/>
      <c r="M414" s="220"/>
      <c r="N414" s="44"/>
      <c r="O414" s="44"/>
      <c r="P414" s="44"/>
      <c r="Q414" s="44"/>
      <c r="R414" s="44"/>
      <c r="S414" s="44"/>
      <c r="T414" s="80"/>
      <c r="AT414" s="25" t="s">
        <v>177</v>
      </c>
      <c r="AU414" s="25" t="s">
        <v>104</v>
      </c>
    </row>
    <row r="415" spans="2:65" s="12" customFormat="1" ht="13.5">
      <c r="B415" s="222"/>
      <c r="C415" s="223"/>
      <c r="D415" s="218" t="s">
        <v>179</v>
      </c>
      <c r="E415" s="224" t="s">
        <v>50</v>
      </c>
      <c r="F415" s="225" t="s">
        <v>314</v>
      </c>
      <c r="G415" s="223"/>
      <c r="H415" s="226" t="s">
        <v>50</v>
      </c>
      <c r="I415" s="227"/>
      <c r="J415" s="223"/>
      <c r="K415" s="223"/>
      <c r="L415" s="228"/>
      <c r="M415" s="229"/>
      <c r="N415" s="230"/>
      <c r="O415" s="230"/>
      <c r="P415" s="230"/>
      <c r="Q415" s="230"/>
      <c r="R415" s="230"/>
      <c r="S415" s="230"/>
      <c r="T415" s="231"/>
      <c r="AT415" s="232" t="s">
        <v>179</v>
      </c>
      <c r="AU415" s="232" t="s">
        <v>104</v>
      </c>
      <c r="AV415" s="12" t="s">
        <v>25</v>
      </c>
      <c r="AW415" s="12" t="s">
        <v>48</v>
      </c>
      <c r="AX415" s="12" t="s">
        <v>85</v>
      </c>
      <c r="AY415" s="232" t="s">
        <v>166</v>
      </c>
    </row>
    <row r="416" spans="2:65" s="13" customFormat="1" ht="13.5">
      <c r="B416" s="233"/>
      <c r="C416" s="234"/>
      <c r="D416" s="235" t="s">
        <v>179</v>
      </c>
      <c r="E416" s="236" t="s">
        <v>50</v>
      </c>
      <c r="F416" s="237" t="s">
        <v>408</v>
      </c>
      <c r="G416" s="234"/>
      <c r="H416" s="238">
        <v>33</v>
      </c>
      <c r="I416" s="239"/>
      <c r="J416" s="234"/>
      <c r="K416" s="234"/>
      <c r="L416" s="240"/>
      <c r="M416" s="241"/>
      <c r="N416" s="242"/>
      <c r="O416" s="242"/>
      <c r="P416" s="242"/>
      <c r="Q416" s="242"/>
      <c r="R416" s="242"/>
      <c r="S416" s="242"/>
      <c r="T416" s="243"/>
      <c r="AT416" s="244" t="s">
        <v>179</v>
      </c>
      <c r="AU416" s="244" t="s">
        <v>104</v>
      </c>
      <c r="AV416" s="13" t="s">
        <v>93</v>
      </c>
      <c r="AW416" s="13" t="s">
        <v>48</v>
      </c>
      <c r="AX416" s="13" t="s">
        <v>85</v>
      </c>
      <c r="AY416" s="244" t="s">
        <v>166</v>
      </c>
    </row>
    <row r="417" spans="2:65" s="1" customFormat="1" ht="22.5" customHeight="1">
      <c r="B417" s="43"/>
      <c r="C417" s="206" t="s">
        <v>527</v>
      </c>
      <c r="D417" s="206" t="s">
        <v>169</v>
      </c>
      <c r="E417" s="207" t="s">
        <v>1092</v>
      </c>
      <c r="F417" s="208" t="s">
        <v>1093</v>
      </c>
      <c r="G417" s="209" t="s">
        <v>284</v>
      </c>
      <c r="H417" s="210">
        <v>37</v>
      </c>
      <c r="I417" s="211"/>
      <c r="J417" s="212">
        <f>ROUND(I417*H417,2)</f>
        <v>0</v>
      </c>
      <c r="K417" s="208" t="s">
        <v>173</v>
      </c>
      <c r="L417" s="63"/>
      <c r="M417" s="213" t="s">
        <v>50</v>
      </c>
      <c r="N417" s="214" t="s">
        <v>56</v>
      </c>
      <c r="O417" s="44"/>
      <c r="P417" s="215">
        <f>O417*H417</f>
        <v>0</v>
      </c>
      <c r="Q417" s="215">
        <v>0.58020000000000005</v>
      </c>
      <c r="R417" s="215">
        <f>Q417*H417</f>
        <v>21.467400000000001</v>
      </c>
      <c r="S417" s="215">
        <v>0</v>
      </c>
      <c r="T417" s="216">
        <f>S417*H417</f>
        <v>0</v>
      </c>
      <c r="AR417" s="25" t="s">
        <v>110</v>
      </c>
      <c r="AT417" s="25" t="s">
        <v>169</v>
      </c>
      <c r="AU417" s="25" t="s">
        <v>104</v>
      </c>
      <c r="AY417" s="25" t="s">
        <v>166</v>
      </c>
      <c r="BE417" s="217">
        <f>IF(N417="základní",J417,0)</f>
        <v>0</v>
      </c>
      <c r="BF417" s="217">
        <f>IF(N417="snížená",J417,0)</f>
        <v>0</v>
      </c>
      <c r="BG417" s="217">
        <f>IF(N417="zákl. přenesená",J417,0)</f>
        <v>0</v>
      </c>
      <c r="BH417" s="217">
        <f>IF(N417="sníž. přenesená",J417,0)</f>
        <v>0</v>
      </c>
      <c r="BI417" s="217">
        <f>IF(N417="nulová",J417,0)</f>
        <v>0</v>
      </c>
      <c r="BJ417" s="25" t="s">
        <v>25</v>
      </c>
      <c r="BK417" s="217">
        <f>ROUND(I417*H417,2)</f>
        <v>0</v>
      </c>
      <c r="BL417" s="25" t="s">
        <v>110</v>
      </c>
      <c r="BM417" s="25" t="s">
        <v>1094</v>
      </c>
    </row>
    <row r="418" spans="2:65" s="1" customFormat="1" ht="27">
      <c r="B418" s="43"/>
      <c r="C418" s="65"/>
      <c r="D418" s="218" t="s">
        <v>175</v>
      </c>
      <c r="E418" s="65"/>
      <c r="F418" s="219" t="s">
        <v>1095</v>
      </c>
      <c r="G418" s="65"/>
      <c r="H418" s="65"/>
      <c r="I418" s="174"/>
      <c r="J418" s="65"/>
      <c r="K418" s="65"/>
      <c r="L418" s="63"/>
      <c r="M418" s="220"/>
      <c r="N418" s="44"/>
      <c r="O418" s="44"/>
      <c r="P418" s="44"/>
      <c r="Q418" s="44"/>
      <c r="R418" s="44"/>
      <c r="S418" s="44"/>
      <c r="T418" s="80"/>
      <c r="AT418" s="25" t="s">
        <v>175</v>
      </c>
      <c r="AU418" s="25" t="s">
        <v>104</v>
      </c>
    </row>
    <row r="419" spans="2:65" s="1" customFormat="1" ht="189">
      <c r="B419" s="43"/>
      <c r="C419" s="65"/>
      <c r="D419" s="218" t="s">
        <v>177</v>
      </c>
      <c r="E419" s="65"/>
      <c r="F419" s="221" t="s">
        <v>1096</v>
      </c>
      <c r="G419" s="65"/>
      <c r="H419" s="65"/>
      <c r="I419" s="174"/>
      <c r="J419" s="65"/>
      <c r="K419" s="65"/>
      <c r="L419" s="63"/>
      <c r="M419" s="220"/>
      <c r="N419" s="44"/>
      <c r="O419" s="44"/>
      <c r="P419" s="44"/>
      <c r="Q419" s="44"/>
      <c r="R419" s="44"/>
      <c r="S419" s="44"/>
      <c r="T419" s="80"/>
      <c r="AT419" s="25" t="s">
        <v>177</v>
      </c>
      <c r="AU419" s="25" t="s">
        <v>104</v>
      </c>
    </row>
    <row r="420" spans="2:65" s="12" customFormat="1" ht="13.5">
      <c r="B420" s="222"/>
      <c r="C420" s="223"/>
      <c r="D420" s="218" t="s">
        <v>179</v>
      </c>
      <c r="E420" s="224" t="s">
        <v>50</v>
      </c>
      <c r="F420" s="225" t="s">
        <v>325</v>
      </c>
      <c r="G420" s="223"/>
      <c r="H420" s="226" t="s">
        <v>50</v>
      </c>
      <c r="I420" s="227"/>
      <c r="J420" s="223"/>
      <c r="K420" s="223"/>
      <c r="L420" s="228"/>
      <c r="M420" s="229"/>
      <c r="N420" s="230"/>
      <c r="O420" s="230"/>
      <c r="P420" s="230"/>
      <c r="Q420" s="230"/>
      <c r="R420" s="230"/>
      <c r="S420" s="230"/>
      <c r="T420" s="231"/>
      <c r="AT420" s="232" t="s">
        <v>179</v>
      </c>
      <c r="AU420" s="232" t="s">
        <v>104</v>
      </c>
      <c r="AV420" s="12" t="s">
        <v>25</v>
      </c>
      <c r="AW420" s="12" t="s">
        <v>48</v>
      </c>
      <c r="AX420" s="12" t="s">
        <v>85</v>
      </c>
      <c r="AY420" s="232" t="s">
        <v>166</v>
      </c>
    </row>
    <row r="421" spans="2:65" s="13" customFormat="1" ht="13.5">
      <c r="B421" s="233"/>
      <c r="C421" s="234"/>
      <c r="D421" s="235" t="s">
        <v>179</v>
      </c>
      <c r="E421" s="236" t="s">
        <v>50</v>
      </c>
      <c r="F421" s="237" t="s">
        <v>437</v>
      </c>
      <c r="G421" s="234"/>
      <c r="H421" s="238">
        <v>37</v>
      </c>
      <c r="I421" s="239"/>
      <c r="J421" s="234"/>
      <c r="K421" s="234"/>
      <c r="L421" s="240"/>
      <c r="M421" s="241"/>
      <c r="N421" s="242"/>
      <c r="O421" s="242"/>
      <c r="P421" s="242"/>
      <c r="Q421" s="242"/>
      <c r="R421" s="242"/>
      <c r="S421" s="242"/>
      <c r="T421" s="243"/>
      <c r="AT421" s="244" t="s">
        <v>179</v>
      </c>
      <c r="AU421" s="244" t="s">
        <v>104</v>
      </c>
      <c r="AV421" s="13" t="s">
        <v>93</v>
      </c>
      <c r="AW421" s="13" t="s">
        <v>48</v>
      </c>
      <c r="AX421" s="13" t="s">
        <v>85</v>
      </c>
      <c r="AY421" s="244" t="s">
        <v>166</v>
      </c>
    </row>
    <row r="422" spans="2:65" s="1" customFormat="1" ht="22.5" customHeight="1">
      <c r="B422" s="43"/>
      <c r="C422" s="206" t="s">
        <v>535</v>
      </c>
      <c r="D422" s="206" t="s">
        <v>169</v>
      </c>
      <c r="E422" s="207" t="s">
        <v>1097</v>
      </c>
      <c r="F422" s="208" t="s">
        <v>1098</v>
      </c>
      <c r="G422" s="209" t="s">
        <v>284</v>
      </c>
      <c r="H422" s="210">
        <v>81</v>
      </c>
      <c r="I422" s="211"/>
      <c r="J422" s="212">
        <f>ROUND(I422*H422,2)</f>
        <v>0</v>
      </c>
      <c r="K422" s="208" t="s">
        <v>50</v>
      </c>
      <c r="L422" s="63"/>
      <c r="M422" s="213" t="s">
        <v>50</v>
      </c>
      <c r="N422" s="214" t="s">
        <v>56</v>
      </c>
      <c r="O422" s="44"/>
      <c r="P422" s="215">
        <f>O422*H422</f>
        <v>0</v>
      </c>
      <c r="Q422" s="215">
        <v>8.9779999999999999E-2</v>
      </c>
      <c r="R422" s="215">
        <f>Q422*H422</f>
        <v>7.2721799999999996</v>
      </c>
      <c r="S422" s="215">
        <v>0</v>
      </c>
      <c r="T422" s="216">
        <f>S422*H422</f>
        <v>0</v>
      </c>
      <c r="AR422" s="25" t="s">
        <v>110</v>
      </c>
      <c r="AT422" s="25" t="s">
        <v>169</v>
      </c>
      <c r="AU422" s="25" t="s">
        <v>104</v>
      </c>
      <c r="AY422" s="25" t="s">
        <v>166</v>
      </c>
      <c r="BE422" s="217">
        <f>IF(N422="základní",J422,0)</f>
        <v>0</v>
      </c>
      <c r="BF422" s="217">
        <f>IF(N422="snížená",J422,0)</f>
        <v>0</v>
      </c>
      <c r="BG422" s="217">
        <f>IF(N422="zákl. přenesená",J422,0)</f>
        <v>0</v>
      </c>
      <c r="BH422" s="217">
        <f>IF(N422="sníž. přenesená",J422,0)</f>
        <v>0</v>
      </c>
      <c r="BI422" s="217">
        <f>IF(N422="nulová",J422,0)</f>
        <v>0</v>
      </c>
      <c r="BJ422" s="25" t="s">
        <v>25</v>
      </c>
      <c r="BK422" s="217">
        <f>ROUND(I422*H422,2)</f>
        <v>0</v>
      </c>
      <c r="BL422" s="25" t="s">
        <v>110</v>
      </c>
      <c r="BM422" s="25" t="s">
        <v>1099</v>
      </c>
    </row>
    <row r="423" spans="2:65" s="1" customFormat="1" ht="13.5">
      <c r="B423" s="43"/>
      <c r="C423" s="65"/>
      <c r="D423" s="218" t="s">
        <v>175</v>
      </c>
      <c r="E423" s="65"/>
      <c r="F423" s="219" t="s">
        <v>1098</v>
      </c>
      <c r="G423" s="65"/>
      <c r="H423" s="65"/>
      <c r="I423" s="174"/>
      <c r="J423" s="65"/>
      <c r="K423" s="65"/>
      <c r="L423" s="63"/>
      <c r="M423" s="220"/>
      <c r="N423" s="44"/>
      <c r="O423" s="44"/>
      <c r="P423" s="44"/>
      <c r="Q423" s="44"/>
      <c r="R423" s="44"/>
      <c r="S423" s="44"/>
      <c r="T423" s="80"/>
      <c r="AT423" s="25" t="s">
        <v>175</v>
      </c>
      <c r="AU423" s="25" t="s">
        <v>104</v>
      </c>
    </row>
    <row r="424" spans="2:65" s="12" customFormat="1" ht="13.5">
      <c r="B424" s="222"/>
      <c r="C424" s="223"/>
      <c r="D424" s="218" t="s">
        <v>179</v>
      </c>
      <c r="E424" s="224" t="s">
        <v>50</v>
      </c>
      <c r="F424" s="225" t="s">
        <v>414</v>
      </c>
      <c r="G424" s="223"/>
      <c r="H424" s="226" t="s">
        <v>50</v>
      </c>
      <c r="I424" s="227"/>
      <c r="J424" s="223"/>
      <c r="K424" s="223"/>
      <c r="L424" s="228"/>
      <c r="M424" s="229"/>
      <c r="N424" s="230"/>
      <c r="O424" s="230"/>
      <c r="P424" s="230"/>
      <c r="Q424" s="230"/>
      <c r="R424" s="230"/>
      <c r="S424" s="230"/>
      <c r="T424" s="231"/>
      <c r="AT424" s="232" t="s">
        <v>179</v>
      </c>
      <c r="AU424" s="232" t="s">
        <v>104</v>
      </c>
      <c r="AV424" s="12" t="s">
        <v>25</v>
      </c>
      <c r="AW424" s="12" t="s">
        <v>48</v>
      </c>
      <c r="AX424" s="12" t="s">
        <v>85</v>
      </c>
      <c r="AY424" s="232" t="s">
        <v>166</v>
      </c>
    </row>
    <row r="425" spans="2:65" s="13" customFormat="1" ht="13.5">
      <c r="B425" s="233"/>
      <c r="C425" s="234"/>
      <c r="D425" s="235" t="s">
        <v>179</v>
      </c>
      <c r="E425" s="236" t="s">
        <v>50</v>
      </c>
      <c r="F425" s="237" t="s">
        <v>435</v>
      </c>
      <c r="G425" s="234"/>
      <c r="H425" s="238">
        <v>81</v>
      </c>
      <c r="I425" s="239"/>
      <c r="J425" s="234"/>
      <c r="K425" s="234"/>
      <c r="L425" s="240"/>
      <c r="M425" s="241"/>
      <c r="N425" s="242"/>
      <c r="O425" s="242"/>
      <c r="P425" s="242"/>
      <c r="Q425" s="242"/>
      <c r="R425" s="242"/>
      <c r="S425" s="242"/>
      <c r="T425" s="243"/>
      <c r="AT425" s="244" t="s">
        <v>179</v>
      </c>
      <c r="AU425" s="244" t="s">
        <v>104</v>
      </c>
      <c r="AV425" s="13" t="s">
        <v>93</v>
      </c>
      <c r="AW425" s="13" t="s">
        <v>48</v>
      </c>
      <c r="AX425" s="13" t="s">
        <v>85</v>
      </c>
      <c r="AY425" s="244" t="s">
        <v>166</v>
      </c>
    </row>
    <row r="426" spans="2:65" s="1" customFormat="1" ht="22.5" customHeight="1">
      <c r="B426" s="43"/>
      <c r="C426" s="206" t="s">
        <v>541</v>
      </c>
      <c r="D426" s="206" t="s">
        <v>169</v>
      </c>
      <c r="E426" s="207" t="s">
        <v>416</v>
      </c>
      <c r="F426" s="208" t="s">
        <v>417</v>
      </c>
      <c r="G426" s="209" t="s">
        <v>389</v>
      </c>
      <c r="H426" s="210">
        <v>647</v>
      </c>
      <c r="I426" s="211"/>
      <c r="J426" s="212">
        <f>ROUND(I426*H426,2)</f>
        <v>0</v>
      </c>
      <c r="K426" s="208" t="s">
        <v>173</v>
      </c>
      <c r="L426" s="63"/>
      <c r="M426" s="213" t="s">
        <v>50</v>
      </c>
      <c r="N426" s="214" t="s">
        <v>56</v>
      </c>
      <c r="O426" s="44"/>
      <c r="P426" s="215">
        <f>O426*H426</f>
        <v>0</v>
      </c>
      <c r="Q426" s="215">
        <v>8.9779999999999999E-2</v>
      </c>
      <c r="R426" s="215">
        <f>Q426*H426</f>
        <v>58.08766</v>
      </c>
      <c r="S426" s="215">
        <v>0</v>
      </c>
      <c r="T426" s="216">
        <f>S426*H426</f>
        <v>0</v>
      </c>
      <c r="AR426" s="25" t="s">
        <v>110</v>
      </c>
      <c r="AT426" s="25" t="s">
        <v>169</v>
      </c>
      <c r="AU426" s="25" t="s">
        <v>104</v>
      </c>
      <c r="AY426" s="25" t="s">
        <v>166</v>
      </c>
      <c r="BE426" s="217">
        <f>IF(N426="základní",J426,0)</f>
        <v>0</v>
      </c>
      <c r="BF426" s="217">
        <f>IF(N426="snížená",J426,0)</f>
        <v>0</v>
      </c>
      <c r="BG426" s="217">
        <f>IF(N426="zákl. přenesená",J426,0)</f>
        <v>0</v>
      </c>
      <c r="BH426" s="217">
        <f>IF(N426="sníž. přenesená",J426,0)</f>
        <v>0</v>
      </c>
      <c r="BI426" s="217">
        <f>IF(N426="nulová",J426,0)</f>
        <v>0</v>
      </c>
      <c r="BJ426" s="25" t="s">
        <v>25</v>
      </c>
      <c r="BK426" s="217">
        <f>ROUND(I426*H426,2)</f>
        <v>0</v>
      </c>
      <c r="BL426" s="25" t="s">
        <v>110</v>
      </c>
      <c r="BM426" s="25" t="s">
        <v>418</v>
      </c>
    </row>
    <row r="427" spans="2:65" s="1" customFormat="1" ht="40.5">
      <c r="B427" s="43"/>
      <c r="C427" s="65"/>
      <c r="D427" s="218" t="s">
        <v>175</v>
      </c>
      <c r="E427" s="65"/>
      <c r="F427" s="219" t="s">
        <v>419</v>
      </c>
      <c r="G427" s="65"/>
      <c r="H427" s="65"/>
      <c r="I427" s="174"/>
      <c r="J427" s="65"/>
      <c r="K427" s="65"/>
      <c r="L427" s="63"/>
      <c r="M427" s="220"/>
      <c r="N427" s="44"/>
      <c r="O427" s="44"/>
      <c r="P427" s="44"/>
      <c r="Q427" s="44"/>
      <c r="R427" s="44"/>
      <c r="S427" s="44"/>
      <c r="T427" s="80"/>
      <c r="AT427" s="25" t="s">
        <v>175</v>
      </c>
      <c r="AU427" s="25" t="s">
        <v>104</v>
      </c>
    </row>
    <row r="428" spans="2:65" s="1" customFormat="1" ht="135">
      <c r="B428" s="43"/>
      <c r="C428" s="65"/>
      <c r="D428" s="218" t="s">
        <v>177</v>
      </c>
      <c r="E428" s="65"/>
      <c r="F428" s="221" t="s">
        <v>420</v>
      </c>
      <c r="G428" s="65"/>
      <c r="H428" s="65"/>
      <c r="I428" s="174"/>
      <c r="J428" s="65"/>
      <c r="K428" s="65"/>
      <c r="L428" s="63"/>
      <c r="M428" s="220"/>
      <c r="N428" s="44"/>
      <c r="O428" s="44"/>
      <c r="P428" s="44"/>
      <c r="Q428" s="44"/>
      <c r="R428" s="44"/>
      <c r="S428" s="44"/>
      <c r="T428" s="80"/>
      <c r="AT428" s="25" t="s">
        <v>177</v>
      </c>
      <c r="AU428" s="25" t="s">
        <v>104</v>
      </c>
    </row>
    <row r="429" spans="2:65" s="12" customFormat="1" ht="13.5">
      <c r="B429" s="222"/>
      <c r="C429" s="223"/>
      <c r="D429" s="218" t="s">
        <v>179</v>
      </c>
      <c r="E429" s="224" t="s">
        <v>50</v>
      </c>
      <c r="F429" s="225" t="s">
        <v>201</v>
      </c>
      <c r="G429" s="223"/>
      <c r="H429" s="226" t="s">
        <v>50</v>
      </c>
      <c r="I429" s="227"/>
      <c r="J429" s="223"/>
      <c r="K429" s="223"/>
      <c r="L429" s="228"/>
      <c r="M429" s="229"/>
      <c r="N429" s="230"/>
      <c r="O429" s="230"/>
      <c r="P429" s="230"/>
      <c r="Q429" s="230"/>
      <c r="R429" s="230"/>
      <c r="S429" s="230"/>
      <c r="T429" s="231"/>
      <c r="AT429" s="232" t="s">
        <v>179</v>
      </c>
      <c r="AU429" s="232" t="s">
        <v>104</v>
      </c>
      <c r="AV429" s="12" t="s">
        <v>25</v>
      </c>
      <c r="AW429" s="12" t="s">
        <v>48</v>
      </c>
      <c r="AX429" s="12" t="s">
        <v>85</v>
      </c>
      <c r="AY429" s="232" t="s">
        <v>166</v>
      </c>
    </row>
    <row r="430" spans="2:65" s="13" customFormat="1" ht="13.5">
      <c r="B430" s="233"/>
      <c r="C430" s="234"/>
      <c r="D430" s="218" t="s">
        <v>179</v>
      </c>
      <c r="E430" s="245" t="s">
        <v>50</v>
      </c>
      <c r="F430" s="246" t="s">
        <v>1100</v>
      </c>
      <c r="G430" s="234"/>
      <c r="H430" s="247">
        <v>102</v>
      </c>
      <c r="I430" s="239"/>
      <c r="J430" s="234"/>
      <c r="K430" s="234"/>
      <c r="L430" s="240"/>
      <c r="M430" s="241"/>
      <c r="N430" s="242"/>
      <c r="O430" s="242"/>
      <c r="P430" s="242"/>
      <c r="Q430" s="242"/>
      <c r="R430" s="242"/>
      <c r="S430" s="242"/>
      <c r="T430" s="243"/>
      <c r="AT430" s="244" t="s">
        <v>179</v>
      </c>
      <c r="AU430" s="244" t="s">
        <v>104</v>
      </c>
      <c r="AV430" s="13" t="s">
        <v>93</v>
      </c>
      <c r="AW430" s="13" t="s">
        <v>48</v>
      </c>
      <c r="AX430" s="13" t="s">
        <v>85</v>
      </c>
      <c r="AY430" s="244" t="s">
        <v>166</v>
      </c>
    </row>
    <row r="431" spans="2:65" s="12" customFormat="1" ht="13.5">
      <c r="B431" s="222"/>
      <c r="C431" s="223"/>
      <c r="D431" s="218" t="s">
        <v>179</v>
      </c>
      <c r="E431" s="224" t="s">
        <v>50</v>
      </c>
      <c r="F431" s="225" t="s">
        <v>1101</v>
      </c>
      <c r="G431" s="223"/>
      <c r="H431" s="226" t="s">
        <v>50</v>
      </c>
      <c r="I431" s="227"/>
      <c r="J431" s="223"/>
      <c r="K431" s="223"/>
      <c r="L431" s="228"/>
      <c r="M431" s="229"/>
      <c r="N431" s="230"/>
      <c r="O431" s="230"/>
      <c r="P431" s="230"/>
      <c r="Q431" s="230"/>
      <c r="R431" s="230"/>
      <c r="S431" s="230"/>
      <c r="T431" s="231"/>
      <c r="AT431" s="232" t="s">
        <v>179</v>
      </c>
      <c r="AU431" s="232" t="s">
        <v>104</v>
      </c>
      <c r="AV431" s="12" t="s">
        <v>25</v>
      </c>
      <c r="AW431" s="12" t="s">
        <v>48</v>
      </c>
      <c r="AX431" s="12" t="s">
        <v>85</v>
      </c>
      <c r="AY431" s="232" t="s">
        <v>166</v>
      </c>
    </row>
    <row r="432" spans="2:65" s="13" customFormat="1" ht="13.5">
      <c r="B432" s="233"/>
      <c r="C432" s="234"/>
      <c r="D432" s="235" t="s">
        <v>179</v>
      </c>
      <c r="E432" s="236" t="s">
        <v>50</v>
      </c>
      <c r="F432" s="237" t="s">
        <v>1102</v>
      </c>
      <c r="G432" s="234"/>
      <c r="H432" s="238">
        <v>545</v>
      </c>
      <c r="I432" s="239"/>
      <c r="J432" s="234"/>
      <c r="K432" s="234"/>
      <c r="L432" s="240"/>
      <c r="M432" s="241"/>
      <c r="N432" s="242"/>
      <c r="O432" s="242"/>
      <c r="P432" s="242"/>
      <c r="Q432" s="242"/>
      <c r="R432" s="242"/>
      <c r="S432" s="242"/>
      <c r="T432" s="243"/>
      <c r="AT432" s="244" t="s">
        <v>179</v>
      </c>
      <c r="AU432" s="244" t="s">
        <v>104</v>
      </c>
      <c r="AV432" s="13" t="s">
        <v>93</v>
      </c>
      <c r="AW432" s="13" t="s">
        <v>48</v>
      </c>
      <c r="AX432" s="13" t="s">
        <v>85</v>
      </c>
      <c r="AY432" s="244" t="s">
        <v>166</v>
      </c>
    </row>
    <row r="433" spans="2:65" s="1" customFormat="1" ht="22.5" customHeight="1">
      <c r="B433" s="43"/>
      <c r="C433" s="206" t="s">
        <v>547</v>
      </c>
      <c r="D433" s="206" t="s">
        <v>169</v>
      </c>
      <c r="E433" s="207" t="s">
        <v>1103</v>
      </c>
      <c r="F433" s="208" t="s">
        <v>1104</v>
      </c>
      <c r="G433" s="209" t="s">
        <v>284</v>
      </c>
      <c r="H433" s="210">
        <v>7</v>
      </c>
      <c r="I433" s="211"/>
      <c r="J433" s="212">
        <f>ROUND(I433*H433,2)</f>
        <v>0</v>
      </c>
      <c r="K433" s="208" t="s">
        <v>173</v>
      </c>
      <c r="L433" s="63"/>
      <c r="M433" s="213" t="s">
        <v>50</v>
      </c>
      <c r="N433" s="214" t="s">
        <v>56</v>
      </c>
      <c r="O433" s="44"/>
      <c r="P433" s="215">
        <f>O433*H433</f>
        <v>0</v>
      </c>
      <c r="Q433" s="215">
        <v>8.4250000000000005E-2</v>
      </c>
      <c r="R433" s="215">
        <f>Q433*H433</f>
        <v>0.58975</v>
      </c>
      <c r="S433" s="215">
        <v>0</v>
      </c>
      <c r="T433" s="216">
        <f>S433*H433</f>
        <v>0</v>
      </c>
      <c r="AR433" s="25" t="s">
        <v>110</v>
      </c>
      <c r="AT433" s="25" t="s">
        <v>169</v>
      </c>
      <c r="AU433" s="25" t="s">
        <v>104</v>
      </c>
      <c r="AY433" s="25" t="s">
        <v>166</v>
      </c>
      <c r="BE433" s="217">
        <f>IF(N433="základní",J433,0)</f>
        <v>0</v>
      </c>
      <c r="BF433" s="217">
        <f>IF(N433="snížená",J433,0)</f>
        <v>0</v>
      </c>
      <c r="BG433" s="217">
        <f>IF(N433="zákl. přenesená",J433,0)</f>
        <v>0</v>
      </c>
      <c r="BH433" s="217">
        <f>IF(N433="sníž. přenesená",J433,0)</f>
        <v>0</v>
      </c>
      <c r="BI433" s="217">
        <f>IF(N433="nulová",J433,0)</f>
        <v>0</v>
      </c>
      <c r="BJ433" s="25" t="s">
        <v>25</v>
      </c>
      <c r="BK433" s="217">
        <f>ROUND(I433*H433,2)</f>
        <v>0</v>
      </c>
      <c r="BL433" s="25" t="s">
        <v>110</v>
      </c>
      <c r="BM433" s="25" t="s">
        <v>1105</v>
      </c>
    </row>
    <row r="434" spans="2:65" s="1" customFormat="1" ht="40.5">
      <c r="B434" s="43"/>
      <c r="C434" s="65"/>
      <c r="D434" s="218" t="s">
        <v>175</v>
      </c>
      <c r="E434" s="65"/>
      <c r="F434" s="219" t="s">
        <v>1106</v>
      </c>
      <c r="G434" s="65"/>
      <c r="H434" s="65"/>
      <c r="I434" s="174"/>
      <c r="J434" s="65"/>
      <c r="K434" s="65"/>
      <c r="L434" s="63"/>
      <c r="M434" s="220"/>
      <c r="N434" s="44"/>
      <c r="O434" s="44"/>
      <c r="P434" s="44"/>
      <c r="Q434" s="44"/>
      <c r="R434" s="44"/>
      <c r="S434" s="44"/>
      <c r="T434" s="80"/>
      <c r="AT434" s="25" t="s">
        <v>175</v>
      </c>
      <c r="AU434" s="25" t="s">
        <v>104</v>
      </c>
    </row>
    <row r="435" spans="2:65" s="1" customFormat="1" ht="121.5">
      <c r="B435" s="43"/>
      <c r="C435" s="65"/>
      <c r="D435" s="218" t="s">
        <v>177</v>
      </c>
      <c r="E435" s="65"/>
      <c r="F435" s="221" t="s">
        <v>1107</v>
      </c>
      <c r="G435" s="65"/>
      <c r="H435" s="65"/>
      <c r="I435" s="174"/>
      <c r="J435" s="65"/>
      <c r="K435" s="65"/>
      <c r="L435" s="63"/>
      <c r="M435" s="220"/>
      <c r="N435" s="44"/>
      <c r="O435" s="44"/>
      <c r="P435" s="44"/>
      <c r="Q435" s="44"/>
      <c r="R435" s="44"/>
      <c r="S435" s="44"/>
      <c r="T435" s="80"/>
      <c r="AT435" s="25" t="s">
        <v>177</v>
      </c>
      <c r="AU435" s="25" t="s">
        <v>104</v>
      </c>
    </row>
    <row r="436" spans="2:65" s="12" customFormat="1" ht="13.5">
      <c r="B436" s="222"/>
      <c r="C436" s="223"/>
      <c r="D436" s="218" t="s">
        <v>179</v>
      </c>
      <c r="E436" s="224" t="s">
        <v>50</v>
      </c>
      <c r="F436" s="225" t="s">
        <v>1108</v>
      </c>
      <c r="G436" s="223"/>
      <c r="H436" s="226" t="s">
        <v>50</v>
      </c>
      <c r="I436" s="227"/>
      <c r="J436" s="223"/>
      <c r="K436" s="223"/>
      <c r="L436" s="228"/>
      <c r="M436" s="229"/>
      <c r="N436" s="230"/>
      <c r="O436" s="230"/>
      <c r="P436" s="230"/>
      <c r="Q436" s="230"/>
      <c r="R436" s="230"/>
      <c r="S436" s="230"/>
      <c r="T436" s="231"/>
      <c r="AT436" s="232" t="s">
        <v>179</v>
      </c>
      <c r="AU436" s="232" t="s">
        <v>104</v>
      </c>
      <c r="AV436" s="12" t="s">
        <v>25</v>
      </c>
      <c r="AW436" s="12" t="s">
        <v>48</v>
      </c>
      <c r="AX436" s="12" t="s">
        <v>85</v>
      </c>
      <c r="AY436" s="232" t="s">
        <v>166</v>
      </c>
    </row>
    <row r="437" spans="2:65" s="13" customFormat="1" ht="13.5">
      <c r="B437" s="233"/>
      <c r="C437" s="234"/>
      <c r="D437" s="235" t="s">
        <v>179</v>
      </c>
      <c r="E437" s="236" t="s">
        <v>50</v>
      </c>
      <c r="F437" s="237" t="s">
        <v>224</v>
      </c>
      <c r="G437" s="234"/>
      <c r="H437" s="238">
        <v>7</v>
      </c>
      <c r="I437" s="239"/>
      <c r="J437" s="234"/>
      <c r="K437" s="234"/>
      <c r="L437" s="240"/>
      <c r="M437" s="241"/>
      <c r="N437" s="242"/>
      <c r="O437" s="242"/>
      <c r="P437" s="242"/>
      <c r="Q437" s="242"/>
      <c r="R437" s="242"/>
      <c r="S437" s="242"/>
      <c r="T437" s="243"/>
      <c r="AT437" s="244" t="s">
        <v>179</v>
      </c>
      <c r="AU437" s="244" t="s">
        <v>104</v>
      </c>
      <c r="AV437" s="13" t="s">
        <v>93</v>
      </c>
      <c r="AW437" s="13" t="s">
        <v>48</v>
      </c>
      <c r="AX437" s="13" t="s">
        <v>85</v>
      </c>
      <c r="AY437" s="244" t="s">
        <v>166</v>
      </c>
    </row>
    <row r="438" spans="2:65" s="1" customFormat="1" ht="22.5" customHeight="1">
      <c r="B438" s="43"/>
      <c r="C438" s="259" t="s">
        <v>330</v>
      </c>
      <c r="D438" s="259" t="s">
        <v>269</v>
      </c>
      <c r="E438" s="260" t="s">
        <v>1109</v>
      </c>
      <c r="F438" s="261" t="s">
        <v>1110</v>
      </c>
      <c r="G438" s="262" t="s">
        <v>284</v>
      </c>
      <c r="H438" s="263">
        <v>7.07</v>
      </c>
      <c r="I438" s="264"/>
      <c r="J438" s="265">
        <f>ROUND(I438*H438,2)</f>
        <v>0</v>
      </c>
      <c r="K438" s="261" t="s">
        <v>50</v>
      </c>
      <c r="L438" s="266"/>
      <c r="M438" s="267" t="s">
        <v>50</v>
      </c>
      <c r="N438" s="268" t="s">
        <v>56</v>
      </c>
      <c r="O438" s="44"/>
      <c r="P438" s="215">
        <f>O438*H438</f>
        <v>0</v>
      </c>
      <c r="Q438" s="215">
        <v>0.14599999999999999</v>
      </c>
      <c r="R438" s="215">
        <f>Q438*H438</f>
        <v>1.0322199999999999</v>
      </c>
      <c r="S438" s="215">
        <v>0</v>
      </c>
      <c r="T438" s="216">
        <f>S438*H438</f>
        <v>0</v>
      </c>
      <c r="AR438" s="25" t="s">
        <v>232</v>
      </c>
      <c r="AT438" s="25" t="s">
        <v>269</v>
      </c>
      <c r="AU438" s="25" t="s">
        <v>104</v>
      </c>
      <c r="AY438" s="25" t="s">
        <v>166</v>
      </c>
      <c r="BE438" s="217">
        <f>IF(N438="základní",J438,0)</f>
        <v>0</v>
      </c>
      <c r="BF438" s="217">
        <f>IF(N438="snížená",J438,0)</f>
        <v>0</v>
      </c>
      <c r="BG438" s="217">
        <f>IF(N438="zákl. přenesená",J438,0)</f>
        <v>0</v>
      </c>
      <c r="BH438" s="217">
        <f>IF(N438="sníž. přenesená",J438,0)</f>
        <v>0</v>
      </c>
      <c r="BI438" s="217">
        <f>IF(N438="nulová",J438,0)</f>
        <v>0</v>
      </c>
      <c r="BJ438" s="25" t="s">
        <v>25</v>
      </c>
      <c r="BK438" s="217">
        <f>ROUND(I438*H438,2)</f>
        <v>0</v>
      </c>
      <c r="BL438" s="25" t="s">
        <v>110</v>
      </c>
      <c r="BM438" s="25" t="s">
        <v>1111</v>
      </c>
    </row>
    <row r="439" spans="2:65" s="1" customFormat="1" ht="27">
      <c r="B439" s="43"/>
      <c r="C439" s="65"/>
      <c r="D439" s="218" t="s">
        <v>175</v>
      </c>
      <c r="E439" s="65"/>
      <c r="F439" s="219" t="s">
        <v>1112</v>
      </c>
      <c r="G439" s="65"/>
      <c r="H439" s="65"/>
      <c r="I439" s="174"/>
      <c r="J439" s="65"/>
      <c r="K439" s="65"/>
      <c r="L439" s="63"/>
      <c r="M439" s="220"/>
      <c r="N439" s="44"/>
      <c r="O439" s="44"/>
      <c r="P439" s="44"/>
      <c r="Q439" s="44"/>
      <c r="R439" s="44"/>
      <c r="S439" s="44"/>
      <c r="T439" s="80"/>
      <c r="AT439" s="25" t="s">
        <v>175</v>
      </c>
      <c r="AU439" s="25" t="s">
        <v>104</v>
      </c>
    </row>
    <row r="440" spans="2:65" s="12" customFormat="1" ht="13.5">
      <c r="B440" s="222"/>
      <c r="C440" s="223"/>
      <c r="D440" s="218" t="s">
        <v>179</v>
      </c>
      <c r="E440" s="224" t="s">
        <v>50</v>
      </c>
      <c r="F440" s="225" t="s">
        <v>1108</v>
      </c>
      <c r="G440" s="223"/>
      <c r="H440" s="226" t="s">
        <v>50</v>
      </c>
      <c r="I440" s="227"/>
      <c r="J440" s="223"/>
      <c r="K440" s="223"/>
      <c r="L440" s="228"/>
      <c r="M440" s="229"/>
      <c r="N440" s="230"/>
      <c r="O440" s="230"/>
      <c r="P440" s="230"/>
      <c r="Q440" s="230"/>
      <c r="R440" s="230"/>
      <c r="S440" s="230"/>
      <c r="T440" s="231"/>
      <c r="AT440" s="232" t="s">
        <v>179</v>
      </c>
      <c r="AU440" s="232" t="s">
        <v>104</v>
      </c>
      <c r="AV440" s="12" t="s">
        <v>25</v>
      </c>
      <c r="AW440" s="12" t="s">
        <v>48</v>
      </c>
      <c r="AX440" s="12" t="s">
        <v>85</v>
      </c>
      <c r="AY440" s="232" t="s">
        <v>166</v>
      </c>
    </row>
    <row r="441" spans="2:65" s="13" customFormat="1" ht="13.5">
      <c r="B441" s="233"/>
      <c r="C441" s="234"/>
      <c r="D441" s="235" t="s">
        <v>179</v>
      </c>
      <c r="E441" s="236" t="s">
        <v>50</v>
      </c>
      <c r="F441" s="237" t="s">
        <v>1113</v>
      </c>
      <c r="G441" s="234"/>
      <c r="H441" s="238">
        <v>7.07</v>
      </c>
      <c r="I441" s="239"/>
      <c r="J441" s="234"/>
      <c r="K441" s="234"/>
      <c r="L441" s="240"/>
      <c r="M441" s="241"/>
      <c r="N441" s="242"/>
      <c r="O441" s="242"/>
      <c r="P441" s="242"/>
      <c r="Q441" s="242"/>
      <c r="R441" s="242"/>
      <c r="S441" s="242"/>
      <c r="T441" s="243"/>
      <c r="AT441" s="244" t="s">
        <v>179</v>
      </c>
      <c r="AU441" s="244" t="s">
        <v>104</v>
      </c>
      <c r="AV441" s="13" t="s">
        <v>93</v>
      </c>
      <c r="AW441" s="13" t="s">
        <v>48</v>
      </c>
      <c r="AX441" s="13" t="s">
        <v>85</v>
      </c>
      <c r="AY441" s="244" t="s">
        <v>166</v>
      </c>
    </row>
    <row r="442" spans="2:65" s="1" customFormat="1" ht="22.5" customHeight="1">
      <c r="B442" s="43"/>
      <c r="C442" s="206" t="s">
        <v>556</v>
      </c>
      <c r="D442" s="206" t="s">
        <v>169</v>
      </c>
      <c r="E442" s="207" t="s">
        <v>1114</v>
      </c>
      <c r="F442" s="208" t="s">
        <v>1115</v>
      </c>
      <c r="G442" s="209" t="s">
        <v>284</v>
      </c>
      <c r="H442" s="210">
        <v>19</v>
      </c>
      <c r="I442" s="211"/>
      <c r="J442" s="212">
        <f>ROUND(I442*H442,2)</f>
        <v>0</v>
      </c>
      <c r="K442" s="208" t="s">
        <v>173</v>
      </c>
      <c r="L442" s="63"/>
      <c r="M442" s="213" t="s">
        <v>50</v>
      </c>
      <c r="N442" s="214" t="s">
        <v>56</v>
      </c>
      <c r="O442" s="44"/>
      <c r="P442" s="215">
        <f>O442*H442</f>
        <v>0</v>
      </c>
      <c r="Q442" s="215">
        <v>8.5650000000000004E-2</v>
      </c>
      <c r="R442" s="215">
        <f>Q442*H442</f>
        <v>1.6273500000000001</v>
      </c>
      <c r="S442" s="215">
        <v>0</v>
      </c>
      <c r="T442" s="216">
        <f>S442*H442</f>
        <v>0</v>
      </c>
      <c r="AR442" s="25" t="s">
        <v>110</v>
      </c>
      <c r="AT442" s="25" t="s">
        <v>169</v>
      </c>
      <c r="AU442" s="25" t="s">
        <v>104</v>
      </c>
      <c r="AY442" s="25" t="s">
        <v>166</v>
      </c>
      <c r="BE442" s="217">
        <f>IF(N442="základní",J442,0)</f>
        <v>0</v>
      </c>
      <c r="BF442" s="217">
        <f>IF(N442="snížená",J442,0)</f>
        <v>0</v>
      </c>
      <c r="BG442" s="217">
        <f>IF(N442="zákl. přenesená",J442,0)</f>
        <v>0</v>
      </c>
      <c r="BH442" s="217">
        <f>IF(N442="sníž. přenesená",J442,0)</f>
        <v>0</v>
      </c>
      <c r="BI442" s="217">
        <f>IF(N442="nulová",J442,0)</f>
        <v>0</v>
      </c>
      <c r="BJ442" s="25" t="s">
        <v>25</v>
      </c>
      <c r="BK442" s="217">
        <f>ROUND(I442*H442,2)</f>
        <v>0</v>
      </c>
      <c r="BL442" s="25" t="s">
        <v>110</v>
      </c>
      <c r="BM442" s="25" t="s">
        <v>1116</v>
      </c>
    </row>
    <row r="443" spans="2:65" s="1" customFormat="1" ht="40.5">
      <c r="B443" s="43"/>
      <c r="C443" s="65"/>
      <c r="D443" s="218" t="s">
        <v>175</v>
      </c>
      <c r="E443" s="65"/>
      <c r="F443" s="219" t="s">
        <v>1117</v>
      </c>
      <c r="G443" s="65"/>
      <c r="H443" s="65"/>
      <c r="I443" s="174"/>
      <c r="J443" s="65"/>
      <c r="K443" s="65"/>
      <c r="L443" s="63"/>
      <c r="M443" s="220"/>
      <c r="N443" s="44"/>
      <c r="O443" s="44"/>
      <c r="P443" s="44"/>
      <c r="Q443" s="44"/>
      <c r="R443" s="44"/>
      <c r="S443" s="44"/>
      <c r="T443" s="80"/>
      <c r="AT443" s="25" t="s">
        <v>175</v>
      </c>
      <c r="AU443" s="25" t="s">
        <v>104</v>
      </c>
    </row>
    <row r="444" spans="2:65" s="1" customFormat="1" ht="121.5">
      <c r="B444" s="43"/>
      <c r="C444" s="65"/>
      <c r="D444" s="218" t="s">
        <v>177</v>
      </c>
      <c r="E444" s="65"/>
      <c r="F444" s="221" t="s">
        <v>1107</v>
      </c>
      <c r="G444" s="65"/>
      <c r="H444" s="65"/>
      <c r="I444" s="174"/>
      <c r="J444" s="65"/>
      <c r="K444" s="65"/>
      <c r="L444" s="63"/>
      <c r="M444" s="220"/>
      <c r="N444" s="44"/>
      <c r="O444" s="44"/>
      <c r="P444" s="44"/>
      <c r="Q444" s="44"/>
      <c r="R444" s="44"/>
      <c r="S444" s="44"/>
      <c r="T444" s="80"/>
      <c r="AT444" s="25" t="s">
        <v>177</v>
      </c>
      <c r="AU444" s="25" t="s">
        <v>104</v>
      </c>
    </row>
    <row r="445" spans="2:65" s="12" customFormat="1" ht="13.5">
      <c r="B445" s="222"/>
      <c r="C445" s="223"/>
      <c r="D445" s="218" t="s">
        <v>179</v>
      </c>
      <c r="E445" s="224" t="s">
        <v>50</v>
      </c>
      <c r="F445" s="225" t="s">
        <v>361</v>
      </c>
      <c r="G445" s="223"/>
      <c r="H445" s="226" t="s">
        <v>50</v>
      </c>
      <c r="I445" s="227"/>
      <c r="J445" s="223"/>
      <c r="K445" s="223"/>
      <c r="L445" s="228"/>
      <c r="M445" s="229"/>
      <c r="N445" s="230"/>
      <c r="O445" s="230"/>
      <c r="P445" s="230"/>
      <c r="Q445" s="230"/>
      <c r="R445" s="230"/>
      <c r="S445" s="230"/>
      <c r="T445" s="231"/>
      <c r="AT445" s="232" t="s">
        <v>179</v>
      </c>
      <c r="AU445" s="232" t="s">
        <v>104</v>
      </c>
      <c r="AV445" s="12" t="s">
        <v>25</v>
      </c>
      <c r="AW445" s="12" t="s">
        <v>48</v>
      </c>
      <c r="AX445" s="12" t="s">
        <v>85</v>
      </c>
      <c r="AY445" s="232" t="s">
        <v>166</v>
      </c>
    </row>
    <row r="446" spans="2:65" s="13" customFormat="1" ht="13.5">
      <c r="B446" s="233"/>
      <c r="C446" s="234"/>
      <c r="D446" s="218" t="s">
        <v>179</v>
      </c>
      <c r="E446" s="245" t="s">
        <v>50</v>
      </c>
      <c r="F446" s="246" t="s">
        <v>119</v>
      </c>
      <c r="G446" s="234"/>
      <c r="H446" s="247">
        <v>5</v>
      </c>
      <c r="I446" s="239"/>
      <c r="J446" s="234"/>
      <c r="K446" s="234"/>
      <c r="L446" s="240"/>
      <c r="M446" s="241"/>
      <c r="N446" s="242"/>
      <c r="O446" s="242"/>
      <c r="P446" s="242"/>
      <c r="Q446" s="242"/>
      <c r="R446" s="242"/>
      <c r="S446" s="242"/>
      <c r="T446" s="243"/>
      <c r="AT446" s="244" t="s">
        <v>179</v>
      </c>
      <c r="AU446" s="244" t="s">
        <v>104</v>
      </c>
      <c r="AV446" s="13" t="s">
        <v>93</v>
      </c>
      <c r="AW446" s="13" t="s">
        <v>48</v>
      </c>
      <c r="AX446" s="13" t="s">
        <v>85</v>
      </c>
      <c r="AY446" s="244" t="s">
        <v>166</v>
      </c>
    </row>
    <row r="447" spans="2:65" s="12" customFormat="1" ht="13.5">
      <c r="B447" s="222"/>
      <c r="C447" s="223"/>
      <c r="D447" s="218" t="s">
        <v>179</v>
      </c>
      <c r="E447" s="224" t="s">
        <v>50</v>
      </c>
      <c r="F447" s="225" t="s">
        <v>337</v>
      </c>
      <c r="G447" s="223"/>
      <c r="H447" s="226" t="s">
        <v>50</v>
      </c>
      <c r="I447" s="227"/>
      <c r="J447" s="223"/>
      <c r="K447" s="223"/>
      <c r="L447" s="228"/>
      <c r="M447" s="229"/>
      <c r="N447" s="230"/>
      <c r="O447" s="230"/>
      <c r="P447" s="230"/>
      <c r="Q447" s="230"/>
      <c r="R447" s="230"/>
      <c r="S447" s="230"/>
      <c r="T447" s="231"/>
      <c r="AT447" s="232" t="s">
        <v>179</v>
      </c>
      <c r="AU447" s="232" t="s">
        <v>104</v>
      </c>
      <c r="AV447" s="12" t="s">
        <v>25</v>
      </c>
      <c r="AW447" s="12" t="s">
        <v>48</v>
      </c>
      <c r="AX447" s="12" t="s">
        <v>85</v>
      </c>
      <c r="AY447" s="232" t="s">
        <v>166</v>
      </c>
    </row>
    <row r="448" spans="2:65" s="13" customFormat="1" ht="13.5">
      <c r="B448" s="233"/>
      <c r="C448" s="234"/>
      <c r="D448" s="235" t="s">
        <v>179</v>
      </c>
      <c r="E448" s="236" t="s">
        <v>50</v>
      </c>
      <c r="F448" s="237" t="s">
        <v>268</v>
      </c>
      <c r="G448" s="234"/>
      <c r="H448" s="238">
        <v>14</v>
      </c>
      <c r="I448" s="239"/>
      <c r="J448" s="234"/>
      <c r="K448" s="234"/>
      <c r="L448" s="240"/>
      <c r="M448" s="241"/>
      <c r="N448" s="242"/>
      <c r="O448" s="242"/>
      <c r="P448" s="242"/>
      <c r="Q448" s="242"/>
      <c r="R448" s="242"/>
      <c r="S448" s="242"/>
      <c r="T448" s="243"/>
      <c r="AT448" s="244" t="s">
        <v>179</v>
      </c>
      <c r="AU448" s="244" t="s">
        <v>104</v>
      </c>
      <c r="AV448" s="13" t="s">
        <v>93</v>
      </c>
      <c r="AW448" s="13" t="s">
        <v>48</v>
      </c>
      <c r="AX448" s="13" t="s">
        <v>85</v>
      </c>
      <c r="AY448" s="244" t="s">
        <v>166</v>
      </c>
    </row>
    <row r="449" spans="2:65" s="1" customFormat="1" ht="22.5" customHeight="1">
      <c r="B449" s="43"/>
      <c r="C449" s="259" t="s">
        <v>406</v>
      </c>
      <c r="D449" s="259" t="s">
        <v>269</v>
      </c>
      <c r="E449" s="260" t="s">
        <v>1118</v>
      </c>
      <c r="F449" s="261" t="s">
        <v>1119</v>
      </c>
      <c r="G449" s="262" t="s">
        <v>284</v>
      </c>
      <c r="H449" s="263">
        <v>2.02</v>
      </c>
      <c r="I449" s="264"/>
      <c r="J449" s="265">
        <f>ROUND(I449*H449,2)</f>
        <v>0</v>
      </c>
      <c r="K449" s="261" t="s">
        <v>50</v>
      </c>
      <c r="L449" s="266"/>
      <c r="M449" s="267" t="s">
        <v>50</v>
      </c>
      <c r="N449" s="268" t="s">
        <v>56</v>
      </c>
      <c r="O449" s="44"/>
      <c r="P449" s="215">
        <f>O449*H449</f>
        <v>0</v>
      </c>
      <c r="Q449" s="215">
        <v>0.18</v>
      </c>
      <c r="R449" s="215">
        <f>Q449*H449</f>
        <v>0.36359999999999998</v>
      </c>
      <c r="S449" s="215">
        <v>0</v>
      </c>
      <c r="T449" s="216">
        <f>S449*H449</f>
        <v>0</v>
      </c>
      <c r="AR449" s="25" t="s">
        <v>232</v>
      </c>
      <c r="AT449" s="25" t="s">
        <v>269</v>
      </c>
      <c r="AU449" s="25" t="s">
        <v>104</v>
      </c>
      <c r="AY449" s="25" t="s">
        <v>166</v>
      </c>
      <c r="BE449" s="217">
        <f>IF(N449="základní",J449,0)</f>
        <v>0</v>
      </c>
      <c r="BF449" s="217">
        <f>IF(N449="snížená",J449,0)</f>
        <v>0</v>
      </c>
      <c r="BG449" s="217">
        <f>IF(N449="zákl. přenesená",J449,0)</f>
        <v>0</v>
      </c>
      <c r="BH449" s="217">
        <f>IF(N449="sníž. přenesená",J449,0)</f>
        <v>0</v>
      </c>
      <c r="BI449" s="217">
        <f>IF(N449="nulová",J449,0)</f>
        <v>0</v>
      </c>
      <c r="BJ449" s="25" t="s">
        <v>25</v>
      </c>
      <c r="BK449" s="217">
        <f>ROUND(I449*H449,2)</f>
        <v>0</v>
      </c>
      <c r="BL449" s="25" t="s">
        <v>110</v>
      </c>
      <c r="BM449" s="25" t="s">
        <v>1120</v>
      </c>
    </row>
    <row r="450" spans="2:65" s="1" customFormat="1" ht="27">
      <c r="B450" s="43"/>
      <c r="C450" s="65"/>
      <c r="D450" s="218" t="s">
        <v>175</v>
      </c>
      <c r="E450" s="65"/>
      <c r="F450" s="219" t="s">
        <v>1121</v>
      </c>
      <c r="G450" s="65"/>
      <c r="H450" s="65"/>
      <c r="I450" s="174"/>
      <c r="J450" s="65"/>
      <c r="K450" s="65"/>
      <c r="L450" s="63"/>
      <c r="M450" s="220"/>
      <c r="N450" s="44"/>
      <c r="O450" s="44"/>
      <c r="P450" s="44"/>
      <c r="Q450" s="44"/>
      <c r="R450" s="44"/>
      <c r="S450" s="44"/>
      <c r="T450" s="80"/>
      <c r="AT450" s="25" t="s">
        <v>175</v>
      </c>
      <c r="AU450" s="25" t="s">
        <v>104</v>
      </c>
    </row>
    <row r="451" spans="2:65" s="12" customFormat="1" ht="13.5">
      <c r="B451" s="222"/>
      <c r="C451" s="223"/>
      <c r="D451" s="218" t="s">
        <v>179</v>
      </c>
      <c r="E451" s="224" t="s">
        <v>50</v>
      </c>
      <c r="F451" s="225" t="s">
        <v>361</v>
      </c>
      <c r="G451" s="223"/>
      <c r="H451" s="226" t="s">
        <v>50</v>
      </c>
      <c r="I451" s="227"/>
      <c r="J451" s="223"/>
      <c r="K451" s="223"/>
      <c r="L451" s="228"/>
      <c r="M451" s="229"/>
      <c r="N451" s="230"/>
      <c r="O451" s="230"/>
      <c r="P451" s="230"/>
      <c r="Q451" s="230"/>
      <c r="R451" s="230"/>
      <c r="S451" s="230"/>
      <c r="T451" s="231"/>
      <c r="AT451" s="232" t="s">
        <v>179</v>
      </c>
      <c r="AU451" s="232" t="s">
        <v>104</v>
      </c>
      <c r="AV451" s="12" t="s">
        <v>25</v>
      </c>
      <c r="AW451" s="12" t="s">
        <v>48</v>
      </c>
      <c r="AX451" s="12" t="s">
        <v>85</v>
      </c>
      <c r="AY451" s="232" t="s">
        <v>166</v>
      </c>
    </row>
    <row r="452" spans="2:65" s="13" customFormat="1" ht="13.5">
      <c r="B452" s="233"/>
      <c r="C452" s="234"/>
      <c r="D452" s="235" t="s">
        <v>179</v>
      </c>
      <c r="E452" s="236" t="s">
        <v>50</v>
      </c>
      <c r="F452" s="237" t="s">
        <v>1122</v>
      </c>
      <c r="G452" s="234"/>
      <c r="H452" s="238">
        <v>2.02</v>
      </c>
      <c r="I452" s="239"/>
      <c r="J452" s="234"/>
      <c r="K452" s="234"/>
      <c r="L452" s="240"/>
      <c r="M452" s="241"/>
      <c r="N452" s="242"/>
      <c r="O452" s="242"/>
      <c r="P452" s="242"/>
      <c r="Q452" s="242"/>
      <c r="R452" s="242"/>
      <c r="S452" s="242"/>
      <c r="T452" s="243"/>
      <c r="AT452" s="244" t="s">
        <v>179</v>
      </c>
      <c r="AU452" s="244" t="s">
        <v>104</v>
      </c>
      <c r="AV452" s="13" t="s">
        <v>93</v>
      </c>
      <c r="AW452" s="13" t="s">
        <v>48</v>
      </c>
      <c r="AX452" s="13" t="s">
        <v>25</v>
      </c>
      <c r="AY452" s="244" t="s">
        <v>166</v>
      </c>
    </row>
    <row r="453" spans="2:65" s="1" customFormat="1" ht="22.5" customHeight="1">
      <c r="B453" s="43"/>
      <c r="C453" s="259" t="s">
        <v>566</v>
      </c>
      <c r="D453" s="259" t="s">
        <v>269</v>
      </c>
      <c r="E453" s="260" t="s">
        <v>1123</v>
      </c>
      <c r="F453" s="261" t="s">
        <v>1124</v>
      </c>
      <c r="G453" s="262" t="s">
        <v>284</v>
      </c>
      <c r="H453" s="263">
        <v>9.09</v>
      </c>
      <c r="I453" s="264"/>
      <c r="J453" s="265">
        <f>ROUND(I453*H453,2)</f>
        <v>0</v>
      </c>
      <c r="K453" s="261" t="s">
        <v>50</v>
      </c>
      <c r="L453" s="266"/>
      <c r="M453" s="267" t="s">
        <v>50</v>
      </c>
      <c r="N453" s="268" t="s">
        <v>56</v>
      </c>
      <c r="O453" s="44"/>
      <c r="P453" s="215">
        <f>O453*H453</f>
        <v>0</v>
      </c>
      <c r="Q453" s="215">
        <v>0.18</v>
      </c>
      <c r="R453" s="215">
        <f>Q453*H453</f>
        <v>1.6361999999999999</v>
      </c>
      <c r="S453" s="215">
        <v>0</v>
      </c>
      <c r="T453" s="216">
        <f>S453*H453</f>
        <v>0</v>
      </c>
      <c r="AR453" s="25" t="s">
        <v>232</v>
      </c>
      <c r="AT453" s="25" t="s">
        <v>269</v>
      </c>
      <c r="AU453" s="25" t="s">
        <v>104</v>
      </c>
      <c r="AY453" s="25" t="s">
        <v>166</v>
      </c>
      <c r="BE453" s="217">
        <f>IF(N453="základní",J453,0)</f>
        <v>0</v>
      </c>
      <c r="BF453" s="217">
        <f>IF(N453="snížená",J453,0)</f>
        <v>0</v>
      </c>
      <c r="BG453" s="217">
        <f>IF(N453="zákl. přenesená",J453,0)</f>
        <v>0</v>
      </c>
      <c r="BH453" s="217">
        <f>IF(N453="sníž. přenesená",J453,0)</f>
        <v>0</v>
      </c>
      <c r="BI453" s="217">
        <f>IF(N453="nulová",J453,0)</f>
        <v>0</v>
      </c>
      <c r="BJ453" s="25" t="s">
        <v>25</v>
      </c>
      <c r="BK453" s="217">
        <f>ROUND(I453*H453,2)</f>
        <v>0</v>
      </c>
      <c r="BL453" s="25" t="s">
        <v>110</v>
      </c>
      <c r="BM453" s="25" t="s">
        <v>1125</v>
      </c>
    </row>
    <row r="454" spans="2:65" s="1" customFormat="1" ht="13.5">
      <c r="B454" s="43"/>
      <c r="C454" s="65"/>
      <c r="D454" s="218" t="s">
        <v>175</v>
      </c>
      <c r="E454" s="65"/>
      <c r="F454" s="219" t="s">
        <v>1126</v>
      </c>
      <c r="G454" s="65"/>
      <c r="H454" s="65"/>
      <c r="I454" s="174"/>
      <c r="J454" s="65"/>
      <c r="K454" s="65"/>
      <c r="L454" s="63"/>
      <c r="M454" s="220"/>
      <c r="N454" s="44"/>
      <c r="O454" s="44"/>
      <c r="P454" s="44"/>
      <c r="Q454" s="44"/>
      <c r="R454" s="44"/>
      <c r="S454" s="44"/>
      <c r="T454" s="80"/>
      <c r="AT454" s="25" t="s">
        <v>175</v>
      </c>
      <c r="AU454" s="25" t="s">
        <v>104</v>
      </c>
    </row>
    <row r="455" spans="2:65" s="12" customFormat="1" ht="13.5">
      <c r="B455" s="222"/>
      <c r="C455" s="223"/>
      <c r="D455" s="218" t="s">
        <v>179</v>
      </c>
      <c r="E455" s="224" t="s">
        <v>50</v>
      </c>
      <c r="F455" s="225" t="s">
        <v>337</v>
      </c>
      <c r="G455" s="223"/>
      <c r="H455" s="226" t="s">
        <v>50</v>
      </c>
      <c r="I455" s="227"/>
      <c r="J455" s="223"/>
      <c r="K455" s="223"/>
      <c r="L455" s="228"/>
      <c r="M455" s="229"/>
      <c r="N455" s="230"/>
      <c r="O455" s="230"/>
      <c r="P455" s="230"/>
      <c r="Q455" s="230"/>
      <c r="R455" s="230"/>
      <c r="S455" s="230"/>
      <c r="T455" s="231"/>
      <c r="AT455" s="232" t="s">
        <v>179</v>
      </c>
      <c r="AU455" s="232" t="s">
        <v>104</v>
      </c>
      <c r="AV455" s="12" t="s">
        <v>25</v>
      </c>
      <c r="AW455" s="12" t="s">
        <v>48</v>
      </c>
      <c r="AX455" s="12" t="s">
        <v>85</v>
      </c>
      <c r="AY455" s="232" t="s">
        <v>166</v>
      </c>
    </row>
    <row r="456" spans="2:65" s="13" customFormat="1" ht="13.5">
      <c r="B456" s="233"/>
      <c r="C456" s="234"/>
      <c r="D456" s="235" t="s">
        <v>179</v>
      </c>
      <c r="E456" s="236" t="s">
        <v>50</v>
      </c>
      <c r="F456" s="237" t="s">
        <v>1127</v>
      </c>
      <c r="G456" s="234"/>
      <c r="H456" s="238">
        <v>9.09</v>
      </c>
      <c r="I456" s="239"/>
      <c r="J456" s="234"/>
      <c r="K456" s="234"/>
      <c r="L456" s="240"/>
      <c r="M456" s="241"/>
      <c r="N456" s="242"/>
      <c r="O456" s="242"/>
      <c r="P456" s="242"/>
      <c r="Q456" s="242"/>
      <c r="R456" s="242"/>
      <c r="S456" s="242"/>
      <c r="T456" s="243"/>
      <c r="AT456" s="244" t="s">
        <v>179</v>
      </c>
      <c r="AU456" s="244" t="s">
        <v>104</v>
      </c>
      <c r="AV456" s="13" t="s">
        <v>93</v>
      </c>
      <c r="AW456" s="13" t="s">
        <v>48</v>
      </c>
      <c r="AX456" s="13" t="s">
        <v>25</v>
      </c>
      <c r="AY456" s="244" t="s">
        <v>166</v>
      </c>
    </row>
    <row r="457" spans="2:65" s="1" customFormat="1" ht="31.5" customHeight="1">
      <c r="B457" s="43"/>
      <c r="C457" s="206" t="s">
        <v>573</v>
      </c>
      <c r="D457" s="206" t="s">
        <v>169</v>
      </c>
      <c r="E457" s="207" t="s">
        <v>1128</v>
      </c>
      <c r="F457" s="208" t="s">
        <v>1129</v>
      </c>
      <c r="G457" s="209" t="s">
        <v>284</v>
      </c>
      <c r="H457" s="210">
        <v>8</v>
      </c>
      <c r="I457" s="211"/>
      <c r="J457" s="212">
        <f>ROUND(I457*H457,2)</f>
        <v>0</v>
      </c>
      <c r="K457" s="208" t="s">
        <v>173</v>
      </c>
      <c r="L457" s="63"/>
      <c r="M457" s="213" t="s">
        <v>50</v>
      </c>
      <c r="N457" s="214" t="s">
        <v>56</v>
      </c>
      <c r="O457" s="44"/>
      <c r="P457" s="215">
        <f>O457*H457</f>
        <v>0</v>
      </c>
      <c r="Q457" s="215">
        <v>0.10100000000000001</v>
      </c>
      <c r="R457" s="215">
        <f>Q457*H457</f>
        <v>0.80800000000000005</v>
      </c>
      <c r="S457" s="215">
        <v>0</v>
      </c>
      <c r="T457" s="216">
        <f>S457*H457</f>
        <v>0</v>
      </c>
      <c r="AR457" s="25" t="s">
        <v>110</v>
      </c>
      <c r="AT457" s="25" t="s">
        <v>169</v>
      </c>
      <c r="AU457" s="25" t="s">
        <v>104</v>
      </c>
      <c r="AY457" s="25" t="s">
        <v>166</v>
      </c>
      <c r="BE457" s="217">
        <f>IF(N457="základní",J457,0)</f>
        <v>0</v>
      </c>
      <c r="BF457" s="217">
        <f>IF(N457="snížená",J457,0)</f>
        <v>0</v>
      </c>
      <c r="BG457" s="217">
        <f>IF(N457="zákl. přenesená",J457,0)</f>
        <v>0</v>
      </c>
      <c r="BH457" s="217">
        <f>IF(N457="sníž. přenesená",J457,0)</f>
        <v>0</v>
      </c>
      <c r="BI457" s="217">
        <f>IF(N457="nulová",J457,0)</f>
        <v>0</v>
      </c>
      <c r="BJ457" s="25" t="s">
        <v>25</v>
      </c>
      <c r="BK457" s="217">
        <f>ROUND(I457*H457,2)</f>
        <v>0</v>
      </c>
      <c r="BL457" s="25" t="s">
        <v>110</v>
      </c>
      <c r="BM457" s="25" t="s">
        <v>1130</v>
      </c>
    </row>
    <row r="458" spans="2:65" s="1" customFormat="1" ht="40.5">
      <c r="B458" s="43"/>
      <c r="C458" s="65"/>
      <c r="D458" s="218" t="s">
        <v>175</v>
      </c>
      <c r="E458" s="65"/>
      <c r="F458" s="219" t="s">
        <v>1131</v>
      </c>
      <c r="G458" s="65"/>
      <c r="H458" s="65"/>
      <c r="I458" s="174"/>
      <c r="J458" s="65"/>
      <c r="K458" s="65"/>
      <c r="L458" s="63"/>
      <c r="M458" s="220"/>
      <c r="N458" s="44"/>
      <c r="O458" s="44"/>
      <c r="P458" s="44"/>
      <c r="Q458" s="44"/>
      <c r="R458" s="44"/>
      <c r="S458" s="44"/>
      <c r="T458" s="80"/>
      <c r="AT458" s="25" t="s">
        <v>175</v>
      </c>
      <c r="AU458" s="25" t="s">
        <v>104</v>
      </c>
    </row>
    <row r="459" spans="2:65" s="1" customFormat="1" ht="81">
      <c r="B459" s="43"/>
      <c r="C459" s="65"/>
      <c r="D459" s="218" t="s">
        <v>177</v>
      </c>
      <c r="E459" s="65"/>
      <c r="F459" s="221" t="s">
        <v>1132</v>
      </c>
      <c r="G459" s="65"/>
      <c r="H459" s="65"/>
      <c r="I459" s="174"/>
      <c r="J459" s="65"/>
      <c r="K459" s="65"/>
      <c r="L459" s="63"/>
      <c r="M459" s="220"/>
      <c r="N459" s="44"/>
      <c r="O459" s="44"/>
      <c r="P459" s="44"/>
      <c r="Q459" s="44"/>
      <c r="R459" s="44"/>
      <c r="S459" s="44"/>
      <c r="T459" s="80"/>
      <c r="AT459" s="25" t="s">
        <v>177</v>
      </c>
      <c r="AU459" s="25" t="s">
        <v>104</v>
      </c>
    </row>
    <row r="460" spans="2:65" s="12" customFormat="1" ht="13.5">
      <c r="B460" s="222"/>
      <c r="C460" s="223"/>
      <c r="D460" s="218" t="s">
        <v>179</v>
      </c>
      <c r="E460" s="224" t="s">
        <v>50</v>
      </c>
      <c r="F460" s="225" t="s">
        <v>1133</v>
      </c>
      <c r="G460" s="223"/>
      <c r="H460" s="226" t="s">
        <v>50</v>
      </c>
      <c r="I460" s="227"/>
      <c r="J460" s="223"/>
      <c r="K460" s="223"/>
      <c r="L460" s="228"/>
      <c r="M460" s="229"/>
      <c r="N460" s="230"/>
      <c r="O460" s="230"/>
      <c r="P460" s="230"/>
      <c r="Q460" s="230"/>
      <c r="R460" s="230"/>
      <c r="S460" s="230"/>
      <c r="T460" s="231"/>
      <c r="AT460" s="232" t="s">
        <v>179</v>
      </c>
      <c r="AU460" s="232" t="s">
        <v>104</v>
      </c>
      <c r="AV460" s="12" t="s">
        <v>25</v>
      </c>
      <c r="AW460" s="12" t="s">
        <v>48</v>
      </c>
      <c r="AX460" s="12" t="s">
        <v>85</v>
      </c>
      <c r="AY460" s="232" t="s">
        <v>166</v>
      </c>
    </row>
    <row r="461" spans="2:65" s="13" customFormat="1" ht="13.5">
      <c r="B461" s="233"/>
      <c r="C461" s="234"/>
      <c r="D461" s="235" t="s">
        <v>179</v>
      </c>
      <c r="E461" s="236" t="s">
        <v>50</v>
      </c>
      <c r="F461" s="237" t="s">
        <v>232</v>
      </c>
      <c r="G461" s="234"/>
      <c r="H461" s="238">
        <v>8</v>
      </c>
      <c r="I461" s="239"/>
      <c r="J461" s="234"/>
      <c r="K461" s="234"/>
      <c r="L461" s="240"/>
      <c r="M461" s="241"/>
      <c r="N461" s="242"/>
      <c r="O461" s="242"/>
      <c r="P461" s="242"/>
      <c r="Q461" s="242"/>
      <c r="R461" s="242"/>
      <c r="S461" s="242"/>
      <c r="T461" s="243"/>
      <c r="AT461" s="244" t="s">
        <v>179</v>
      </c>
      <c r="AU461" s="244" t="s">
        <v>104</v>
      </c>
      <c r="AV461" s="13" t="s">
        <v>93</v>
      </c>
      <c r="AW461" s="13" t="s">
        <v>48</v>
      </c>
      <c r="AX461" s="13" t="s">
        <v>85</v>
      </c>
      <c r="AY461" s="244" t="s">
        <v>166</v>
      </c>
    </row>
    <row r="462" spans="2:65" s="1" customFormat="1" ht="22.5" customHeight="1">
      <c r="B462" s="43"/>
      <c r="C462" s="259" t="s">
        <v>578</v>
      </c>
      <c r="D462" s="259" t="s">
        <v>269</v>
      </c>
      <c r="E462" s="260" t="s">
        <v>1134</v>
      </c>
      <c r="F462" s="261" t="s">
        <v>1135</v>
      </c>
      <c r="G462" s="262" t="s">
        <v>284</v>
      </c>
      <c r="H462" s="263">
        <v>8.08</v>
      </c>
      <c r="I462" s="264"/>
      <c r="J462" s="265">
        <f>ROUND(I462*H462,2)</f>
        <v>0</v>
      </c>
      <c r="K462" s="261" t="s">
        <v>50</v>
      </c>
      <c r="L462" s="266"/>
      <c r="M462" s="267" t="s">
        <v>50</v>
      </c>
      <c r="N462" s="268" t="s">
        <v>56</v>
      </c>
      <c r="O462" s="44"/>
      <c r="P462" s="215">
        <f>O462*H462</f>
        <v>0</v>
      </c>
      <c r="Q462" s="215">
        <v>0.12</v>
      </c>
      <c r="R462" s="215">
        <f>Q462*H462</f>
        <v>0.96960000000000002</v>
      </c>
      <c r="S462" s="215">
        <v>0</v>
      </c>
      <c r="T462" s="216">
        <f>S462*H462</f>
        <v>0</v>
      </c>
      <c r="AR462" s="25" t="s">
        <v>232</v>
      </c>
      <c r="AT462" s="25" t="s">
        <v>269</v>
      </c>
      <c r="AU462" s="25" t="s">
        <v>104</v>
      </c>
      <c r="AY462" s="25" t="s">
        <v>166</v>
      </c>
      <c r="BE462" s="217">
        <f>IF(N462="základní",J462,0)</f>
        <v>0</v>
      </c>
      <c r="BF462" s="217">
        <f>IF(N462="snížená",J462,0)</f>
        <v>0</v>
      </c>
      <c r="BG462" s="217">
        <f>IF(N462="zákl. přenesená",J462,0)</f>
        <v>0</v>
      </c>
      <c r="BH462" s="217">
        <f>IF(N462="sníž. přenesená",J462,0)</f>
        <v>0</v>
      </c>
      <c r="BI462" s="217">
        <f>IF(N462="nulová",J462,0)</f>
        <v>0</v>
      </c>
      <c r="BJ462" s="25" t="s">
        <v>25</v>
      </c>
      <c r="BK462" s="217">
        <f>ROUND(I462*H462,2)</f>
        <v>0</v>
      </c>
      <c r="BL462" s="25" t="s">
        <v>110</v>
      </c>
      <c r="BM462" s="25" t="s">
        <v>1136</v>
      </c>
    </row>
    <row r="463" spans="2:65" s="1" customFormat="1" ht="13.5">
      <c r="B463" s="43"/>
      <c r="C463" s="65"/>
      <c r="D463" s="218" t="s">
        <v>175</v>
      </c>
      <c r="E463" s="65"/>
      <c r="F463" s="219" t="s">
        <v>1137</v>
      </c>
      <c r="G463" s="65"/>
      <c r="H463" s="65"/>
      <c r="I463" s="174"/>
      <c r="J463" s="65"/>
      <c r="K463" s="65"/>
      <c r="L463" s="63"/>
      <c r="M463" s="220"/>
      <c r="N463" s="44"/>
      <c r="O463" s="44"/>
      <c r="P463" s="44"/>
      <c r="Q463" s="44"/>
      <c r="R463" s="44"/>
      <c r="S463" s="44"/>
      <c r="T463" s="80"/>
      <c r="AT463" s="25" t="s">
        <v>175</v>
      </c>
      <c r="AU463" s="25" t="s">
        <v>104</v>
      </c>
    </row>
    <row r="464" spans="2:65" s="12" customFormat="1" ht="13.5">
      <c r="B464" s="222"/>
      <c r="C464" s="223"/>
      <c r="D464" s="218" t="s">
        <v>179</v>
      </c>
      <c r="E464" s="224" t="s">
        <v>50</v>
      </c>
      <c r="F464" s="225" t="s">
        <v>1133</v>
      </c>
      <c r="G464" s="223"/>
      <c r="H464" s="226" t="s">
        <v>50</v>
      </c>
      <c r="I464" s="227"/>
      <c r="J464" s="223"/>
      <c r="K464" s="223"/>
      <c r="L464" s="228"/>
      <c r="M464" s="229"/>
      <c r="N464" s="230"/>
      <c r="O464" s="230"/>
      <c r="P464" s="230"/>
      <c r="Q464" s="230"/>
      <c r="R464" s="230"/>
      <c r="S464" s="230"/>
      <c r="T464" s="231"/>
      <c r="AT464" s="232" t="s">
        <v>179</v>
      </c>
      <c r="AU464" s="232" t="s">
        <v>104</v>
      </c>
      <c r="AV464" s="12" t="s">
        <v>25</v>
      </c>
      <c r="AW464" s="12" t="s">
        <v>48</v>
      </c>
      <c r="AX464" s="12" t="s">
        <v>85</v>
      </c>
      <c r="AY464" s="232" t="s">
        <v>166</v>
      </c>
    </row>
    <row r="465" spans="2:65" s="13" customFormat="1" ht="13.5">
      <c r="B465" s="233"/>
      <c r="C465" s="234"/>
      <c r="D465" s="235" t="s">
        <v>179</v>
      </c>
      <c r="E465" s="236" t="s">
        <v>50</v>
      </c>
      <c r="F465" s="237" t="s">
        <v>1138</v>
      </c>
      <c r="G465" s="234"/>
      <c r="H465" s="238">
        <v>8.08</v>
      </c>
      <c r="I465" s="239"/>
      <c r="J465" s="234"/>
      <c r="K465" s="234"/>
      <c r="L465" s="240"/>
      <c r="M465" s="241"/>
      <c r="N465" s="242"/>
      <c r="O465" s="242"/>
      <c r="P465" s="242"/>
      <c r="Q465" s="242"/>
      <c r="R465" s="242"/>
      <c r="S465" s="242"/>
      <c r="T465" s="243"/>
      <c r="AT465" s="244" t="s">
        <v>179</v>
      </c>
      <c r="AU465" s="244" t="s">
        <v>104</v>
      </c>
      <c r="AV465" s="13" t="s">
        <v>93</v>
      </c>
      <c r="AW465" s="13" t="s">
        <v>48</v>
      </c>
      <c r="AX465" s="13" t="s">
        <v>85</v>
      </c>
      <c r="AY465" s="244" t="s">
        <v>166</v>
      </c>
    </row>
    <row r="466" spans="2:65" s="1" customFormat="1" ht="31.5" customHeight="1">
      <c r="B466" s="43"/>
      <c r="C466" s="206" t="s">
        <v>583</v>
      </c>
      <c r="D466" s="206" t="s">
        <v>169</v>
      </c>
      <c r="E466" s="207" t="s">
        <v>1139</v>
      </c>
      <c r="F466" s="208" t="s">
        <v>1140</v>
      </c>
      <c r="G466" s="209" t="s">
        <v>389</v>
      </c>
      <c r="H466" s="210">
        <v>10</v>
      </c>
      <c r="I466" s="211"/>
      <c r="J466" s="212">
        <f>ROUND(I466*H466,2)</f>
        <v>0</v>
      </c>
      <c r="K466" s="208" t="s">
        <v>173</v>
      </c>
      <c r="L466" s="63"/>
      <c r="M466" s="213" t="s">
        <v>50</v>
      </c>
      <c r="N466" s="214" t="s">
        <v>56</v>
      </c>
      <c r="O466" s="44"/>
      <c r="P466" s="215">
        <f>O466*H466</f>
        <v>0</v>
      </c>
      <c r="Q466" s="215">
        <v>0.1295</v>
      </c>
      <c r="R466" s="215">
        <f>Q466*H466</f>
        <v>1.2949999999999999</v>
      </c>
      <c r="S466" s="215">
        <v>0</v>
      </c>
      <c r="T466" s="216">
        <f>S466*H466</f>
        <v>0</v>
      </c>
      <c r="AR466" s="25" t="s">
        <v>110</v>
      </c>
      <c r="AT466" s="25" t="s">
        <v>169</v>
      </c>
      <c r="AU466" s="25" t="s">
        <v>104</v>
      </c>
      <c r="AY466" s="25" t="s">
        <v>166</v>
      </c>
      <c r="BE466" s="217">
        <f>IF(N466="základní",J466,0)</f>
        <v>0</v>
      </c>
      <c r="BF466" s="217">
        <f>IF(N466="snížená",J466,0)</f>
        <v>0</v>
      </c>
      <c r="BG466" s="217">
        <f>IF(N466="zákl. přenesená",J466,0)</f>
        <v>0</v>
      </c>
      <c r="BH466" s="217">
        <f>IF(N466="sníž. přenesená",J466,0)</f>
        <v>0</v>
      </c>
      <c r="BI466" s="217">
        <f>IF(N466="nulová",J466,0)</f>
        <v>0</v>
      </c>
      <c r="BJ466" s="25" t="s">
        <v>25</v>
      </c>
      <c r="BK466" s="217">
        <f>ROUND(I466*H466,2)</f>
        <v>0</v>
      </c>
      <c r="BL466" s="25" t="s">
        <v>110</v>
      </c>
      <c r="BM466" s="25" t="s">
        <v>1141</v>
      </c>
    </row>
    <row r="467" spans="2:65" s="1" customFormat="1" ht="40.5">
      <c r="B467" s="43"/>
      <c r="C467" s="65"/>
      <c r="D467" s="218" t="s">
        <v>175</v>
      </c>
      <c r="E467" s="65"/>
      <c r="F467" s="219" t="s">
        <v>1142</v>
      </c>
      <c r="G467" s="65"/>
      <c r="H467" s="65"/>
      <c r="I467" s="174"/>
      <c r="J467" s="65"/>
      <c r="K467" s="65"/>
      <c r="L467" s="63"/>
      <c r="M467" s="220"/>
      <c r="N467" s="44"/>
      <c r="O467" s="44"/>
      <c r="P467" s="44"/>
      <c r="Q467" s="44"/>
      <c r="R467" s="44"/>
      <c r="S467" s="44"/>
      <c r="T467" s="80"/>
      <c r="AT467" s="25" t="s">
        <v>175</v>
      </c>
      <c r="AU467" s="25" t="s">
        <v>104</v>
      </c>
    </row>
    <row r="468" spans="2:65" s="1" customFormat="1" ht="94.5">
      <c r="B468" s="43"/>
      <c r="C468" s="65"/>
      <c r="D468" s="218" t="s">
        <v>177</v>
      </c>
      <c r="E468" s="65"/>
      <c r="F468" s="221" t="s">
        <v>1143</v>
      </c>
      <c r="G468" s="65"/>
      <c r="H468" s="65"/>
      <c r="I468" s="174"/>
      <c r="J468" s="65"/>
      <c r="K468" s="65"/>
      <c r="L468" s="63"/>
      <c r="M468" s="220"/>
      <c r="N468" s="44"/>
      <c r="O468" s="44"/>
      <c r="P468" s="44"/>
      <c r="Q468" s="44"/>
      <c r="R468" s="44"/>
      <c r="S468" s="44"/>
      <c r="T468" s="80"/>
      <c r="AT468" s="25" t="s">
        <v>177</v>
      </c>
      <c r="AU468" s="25" t="s">
        <v>104</v>
      </c>
    </row>
    <row r="469" spans="2:65" s="12" customFormat="1" ht="13.5">
      <c r="B469" s="222"/>
      <c r="C469" s="223"/>
      <c r="D469" s="218" t="s">
        <v>179</v>
      </c>
      <c r="E469" s="224" t="s">
        <v>50</v>
      </c>
      <c r="F469" s="225" t="s">
        <v>194</v>
      </c>
      <c r="G469" s="223"/>
      <c r="H469" s="226" t="s">
        <v>50</v>
      </c>
      <c r="I469" s="227"/>
      <c r="J469" s="223"/>
      <c r="K469" s="223"/>
      <c r="L469" s="228"/>
      <c r="M469" s="229"/>
      <c r="N469" s="230"/>
      <c r="O469" s="230"/>
      <c r="P469" s="230"/>
      <c r="Q469" s="230"/>
      <c r="R469" s="230"/>
      <c r="S469" s="230"/>
      <c r="T469" s="231"/>
      <c r="AT469" s="232" t="s">
        <v>179</v>
      </c>
      <c r="AU469" s="232" t="s">
        <v>104</v>
      </c>
      <c r="AV469" s="12" t="s">
        <v>25</v>
      </c>
      <c r="AW469" s="12" t="s">
        <v>48</v>
      </c>
      <c r="AX469" s="12" t="s">
        <v>85</v>
      </c>
      <c r="AY469" s="232" t="s">
        <v>166</v>
      </c>
    </row>
    <row r="470" spans="2:65" s="13" customFormat="1" ht="13.5">
      <c r="B470" s="233"/>
      <c r="C470" s="234"/>
      <c r="D470" s="235" t="s">
        <v>179</v>
      </c>
      <c r="E470" s="236" t="s">
        <v>50</v>
      </c>
      <c r="F470" s="237" t="s">
        <v>30</v>
      </c>
      <c r="G470" s="234"/>
      <c r="H470" s="238">
        <v>10</v>
      </c>
      <c r="I470" s="239"/>
      <c r="J470" s="234"/>
      <c r="K470" s="234"/>
      <c r="L470" s="240"/>
      <c r="M470" s="241"/>
      <c r="N470" s="242"/>
      <c r="O470" s="242"/>
      <c r="P470" s="242"/>
      <c r="Q470" s="242"/>
      <c r="R470" s="242"/>
      <c r="S470" s="242"/>
      <c r="T470" s="243"/>
      <c r="AT470" s="244" t="s">
        <v>179</v>
      </c>
      <c r="AU470" s="244" t="s">
        <v>104</v>
      </c>
      <c r="AV470" s="13" t="s">
        <v>93</v>
      </c>
      <c r="AW470" s="13" t="s">
        <v>48</v>
      </c>
      <c r="AX470" s="13" t="s">
        <v>85</v>
      </c>
      <c r="AY470" s="244" t="s">
        <v>166</v>
      </c>
    </row>
    <row r="471" spans="2:65" s="1" customFormat="1" ht="22.5" customHeight="1">
      <c r="B471" s="43"/>
      <c r="C471" s="259" t="s">
        <v>588</v>
      </c>
      <c r="D471" s="259" t="s">
        <v>269</v>
      </c>
      <c r="E471" s="260" t="s">
        <v>1144</v>
      </c>
      <c r="F471" s="261" t="s">
        <v>1145</v>
      </c>
      <c r="G471" s="262" t="s">
        <v>440</v>
      </c>
      <c r="H471" s="263">
        <v>10.1</v>
      </c>
      <c r="I471" s="264"/>
      <c r="J471" s="265">
        <f>ROUND(I471*H471,2)</f>
        <v>0</v>
      </c>
      <c r="K471" s="261" t="s">
        <v>173</v>
      </c>
      <c r="L471" s="266"/>
      <c r="M471" s="267" t="s">
        <v>50</v>
      </c>
      <c r="N471" s="268" t="s">
        <v>56</v>
      </c>
      <c r="O471" s="44"/>
      <c r="P471" s="215">
        <f>O471*H471</f>
        <v>0</v>
      </c>
      <c r="Q471" s="215">
        <v>5.1499999999999997E-2</v>
      </c>
      <c r="R471" s="215">
        <f>Q471*H471</f>
        <v>0.52015</v>
      </c>
      <c r="S471" s="215">
        <v>0</v>
      </c>
      <c r="T471" s="216">
        <f>S471*H471</f>
        <v>0</v>
      </c>
      <c r="AR471" s="25" t="s">
        <v>232</v>
      </c>
      <c r="AT471" s="25" t="s">
        <v>269</v>
      </c>
      <c r="AU471" s="25" t="s">
        <v>104</v>
      </c>
      <c r="AY471" s="25" t="s">
        <v>166</v>
      </c>
      <c r="BE471" s="217">
        <f>IF(N471="základní",J471,0)</f>
        <v>0</v>
      </c>
      <c r="BF471" s="217">
        <f>IF(N471="snížená",J471,0)</f>
        <v>0</v>
      </c>
      <c r="BG471" s="217">
        <f>IF(N471="zákl. přenesená",J471,0)</f>
        <v>0</v>
      </c>
      <c r="BH471" s="217">
        <f>IF(N471="sníž. přenesená",J471,0)</f>
        <v>0</v>
      </c>
      <c r="BI471" s="217">
        <f>IF(N471="nulová",J471,0)</f>
        <v>0</v>
      </c>
      <c r="BJ471" s="25" t="s">
        <v>25</v>
      </c>
      <c r="BK471" s="217">
        <f>ROUND(I471*H471,2)</f>
        <v>0</v>
      </c>
      <c r="BL471" s="25" t="s">
        <v>110</v>
      </c>
      <c r="BM471" s="25" t="s">
        <v>1146</v>
      </c>
    </row>
    <row r="472" spans="2:65" s="1" customFormat="1" ht="13.5">
      <c r="B472" s="43"/>
      <c r="C472" s="65"/>
      <c r="D472" s="218" t="s">
        <v>175</v>
      </c>
      <c r="E472" s="65"/>
      <c r="F472" s="219" t="s">
        <v>1147</v>
      </c>
      <c r="G472" s="65"/>
      <c r="H472" s="65"/>
      <c r="I472" s="174"/>
      <c r="J472" s="65"/>
      <c r="K472" s="65"/>
      <c r="L472" s="63"/>
      <c r="M472" s="220"/>
      <c r="N472" s="44"/>
      <c r="O472" s="44"/>
      <c r="P472" s="44"/>
      <c r="Q472" s="44"/>
      <c r="R472" s="44"/>
      <c r="S472" s="44"/>
      <c r="T472" s="80"/>
      <c r="AT472" s="25" t="s">
        <v>175</v>
      </c>
      <c r="AU472" s="25" t="s">
        <v>104</v>
      </c>
    </row>
    <row r="473" spans="2:65" s="12" customFormat="1" ht="13.5">
      <c r="B473" s="222"/>
      <c r="C473" s="223"/>
      <c r="D473" s="218" t="s">
        <v>179</v>
      </c>
      <c r="E473" s="224" t="s">
        <v>50</v>
      </c>
      <c r="F473" s="225" t="s">
        <v>1148</v>
      </c>
      <c r="G473" s="223"/>
      <c r="H473" s="226" t="s">
        <v>50</v>
      </c>
      <c r="I473" s="227"/>
      <c r="J473" s="223"/>
      <c r="K473" s="223"/>
      <c r="L473" s="228"/>
      <c r="M473" s="229"/>
      <c r="N473" s="230"/>
      <c r="O473" s="230"/>
      <c r="P473" s="230"/>
      <c r="Q473" s="230"/>
      <c r="R473" s="230"/>
      <c r="S473" s="230"/>
      <c r="T473" s="231"/>
      <c r="AT473" s="232" t="s">
        <v>179</v>
      </c>
      <c r="AU473" s="232" t="s">
        <v>104</v>
      </c>
      <c r="AV473" s="12" t="s">
        <v>25</v>
      </c>
      <c r="AW473" s="12" t="s">
        <v>48</v>
      </c>
      <c r="AX473" s="12" t="s">
        <v>85</v>
      </c>
      <c r="AY473" s="232" t="s">
        <v>166</v>
      </c>
    </row>
    <row r="474" spans="2:65" s="13" customFormat="1" ht="13.5">
      <c r="B474" s="233"/>
      <c r="C474" s="234"/>
      <c r="D474" s="235" t="s">
        <v>179</v>
      </c>
      <c r="E474" s="236" t="s">
        <v>50</v>
      </c>
      <c r="F474" s="237" t="s">
        <v>1149</v>
      </c>
      <c r="G474" s="234"/>
      <c r="H474" s="238">
        <v>10.1</v>
      </c>
      <c r="I474" s="239"/>
      <c r="J474" s="234"/>
      <c r="K474" s="234"/>
      <c r="L474" s="240"/>
      <c r="M474" s="241"/>
      <c r="N474" s="242"/>
      <c r="O474" s="242"/>
      <c r="P474" s="242"/>
      <c r="Q474" s="242"/>
      <c r="R474" s="242"/>
      <c r="S474" s="242"/>
      <c r="T474" s="243"/>
      <c r="AT474" s="244" t="s">
        <v>179</v>
      </c>
      <c r="AU474" s="244" t="s">
        <v>104</v>
      </c>
      <c r="AV474" s="13" t="s">
        <v>93</v>
      </c>
      <c r="AW474" s="13" t="s">
        <v>48</v>
      </c>
      <c r="AX474" s="13" t="s">
        <v>85</v>
      </c>
      <c r="AY474" s="244" t="s">
        <v>166</v>
      </c>
    </row>
    <row r="475" spans="2:65" s="1" customFormat="1" ht="22.5" customHeight="1">
      <c r="B475" s="43"/>
      <c r="C475" s="206" t="s">
        <v>319</v>
      </c>
      <c r="D475" s="206" t="s">
        <v>169</v>
      </c>
      <c r="E475" s="207" t="s">
        <v>1150</v>
      </c>
      <c r="F475" s="208" t="s">
        <v>1151</v>
      </c>
      <c r="G475" s="209" t="s">
        <v>389</v>
      </c>
      <c r="H475" s="210">
        <v>149</v>
      </c>
      <c r="I475" s="211"/>
      <c r="J475" s="212">
        <f>ROUND(I475*H475,2)</f>
        <v>0</v>
      </c>
      <c r="K475" s="208" t="s">
        <v>173</v>
      </c>
      <c r="L475" s="63"/>
      <c r="M475" s="213" t="s">
        <v>50</v>
      </c>
      <c r="N475" s="214" t="s">
        <v>56</v>
      </c>
      <c r="O475" s="44"/>
      <c r="P475" s="215">
        <f>O475*H475</f>
        <v>0</v>
      </c>
      <c r="Q475" s="215">
        <v>0.16849</v>
      </c>
      <c r="R475" s="215">
        <f>Q475*H475</f>
        <v>25.10501</v>
      </c>
      <c r="S475" s="215">
        <v>0</v>
      </c>
      <c r="T475" s="216">
        <f>S475*H475</f>
        <v>0</v>
      </c>
      <c r="AR475" s="25" t="s">
        <v>110</v>
      </c>
      <c r="AT475" s="25" t="s">
        <v>169</v>
      </c>
      <c r="AU475" s="25" t="s">
        <v>104</v>
      </c>
      <c r="AY475" s="25" t="s">
        <v>166</v>
      </c>
      <c r="BE475" s="217">
        <f>IF(N475="základní",J475,0)</f>
        <v>0</v>
      </c>
      <c r="BF475" s="217">
        <f>IF(N475="snížená",J475,0)</f>
        <v>0</v>
      </c>
      <c r="BG475" s="217">
        <f>IF(N475="zákl. přenesená",J475,0)</f>
        <v>0</v>
      </c>
      <c r="BH475" s="217">
        <f>IF(N475="sníž. přenesená",J475,0)</f>
        <v>0</v>
      </c>
      <c r="BI475" s="217">
        <f>IF(N475="nulová",J475,0)</f>
        <v>0</v>
      </c>
      <c r="BJ475" s="25" t="s">
        <v>25</v>
      </c>
      <c r="BK475" s="217">
        <f>ROUND(I475*H475,2)</f>
        <v>0</v>
      </c>
      <c r="BL475" s="25" t="s">
        <v>110</v>
      </c>
      <c r="BM475" s="25" t="s">
        <v>1152</v>
      </c>
    </row>
    <row r="476" spans="2:65" s="1" customFormat="1" ht="27">
      <c r="B476" s="43"/>
      <c r="C476" s="65"/>
      <c r="D476" s="218" t="s">
        <v>175</v>
      </c>
      <c r="E476" s="65"/>
      <c r="F476" s="219" t="s">
        <v>1153</v>
      </c>
      <c r="G476" s="65"/>
      <c r="H476" s="65"/>
      <c r="I476" s="174"/>
      <c r="J476" s="65"/>
      <c r="K476" s="65"/>
      <c r="L476" s="63"/>
      <c r="M476" s="220"/>
      <c r="N476" s="44"/>
      <c r="O476" s="44"/>
      <c r="P476" s="44"/>
      <c r="Q476" s="44"/>
      <c r="R476" s="44"/>
      <c r="S476" s="44"/>
      <c r="T476" s="80"/>
      <c r="AT476" s="25" t="s">
        <v>175</v>
      </c>
      <c r="AU476" s="25" t="s">
        <v>104</v>
      </c>
    </row>
    <row r="477" spans="2:65" s="1" customFormat="1" ht="108">
      <c r="B477" s="43"/>
      <c r="C477" s="65"/>
      <c r="D477" s="218" t="s">
        <v>177</v>
      </c>
      <c r="E477" s="65"/>
      <c r="F477" s="221" t="s">
        <v>1154</v>
      </c>
      <c r="G477" s="65"/>
      <c r="H477" s="65"/>
      <c r="I477" s="174"/>
      <c r="J477" s="65"/>
      <c r="K477" s="65"/>
      <c r="L477" s="63"/>
      <c r="M477" s="220"/>
      <c r="N477" s="44"/>
      <c r="O477" s="44"/>
      <c r="P477" s="44"/>
      <c r="Q477" s="44"/>
      <c r="R477" s="44"/>
      <c r="S477" s="44"/>
      <c r="T477" s="80"/>
      <c r="AT477" s="25" t="s">
        <v>177</v>
      </c>
      <c r="AU477" s="25" t="s">
        <v>104</v>
      </c>
    </row>
    <row r="478" spans="2:65" s="12" customFormat="1" ht="13.5">
      <c r="B478" s="222"/>
      <c r="C478" s="223"/>
      <c r="D478" s="218" t="s">
        <v>179</v>
      </c>
      <c r="E478" s="224" t="s">
        <v>50</v>
      </c>
      <c r="F478" s="225" t="s">
        <v>421</v>
      </c>
      <c r="G478" s="223"/>
      <c r="H478" s="226" t="s">
        <v>50</v>
      </c>
      <c r="I478" s="227"/>
      <c r="J478" s="223"/>
      <c r="K478" s="223"/>
      <c r="L478" s="228"/>
      <c r="M478" s="229"/>
      <c r="N478" s="230"/>
      <c r="O478" s="230"/>
      <c r="P478" s="230"/>
      <c r="Q478" s="230"/>
      <c r="R478" s="230"/>
      <c r="S478" s="230"/>
      <c r="T478" s="231"/>
      <c r="AT478" s="232" t="s">
        <v>179</v>
      </c>
      <c r="AU478" s="232" t="s">
        <v>104</v>
      </c>
      <c r="AV478" s="12" t="s">
        <v>25</v>
      </c>
      <c r="AW478" s="12" t="s">
        <v>48</v>
      </c>
      <c r="AX478" s="12" t="s">
        <v>85</v>
      </c>
      <c r="AY478" s="232" t="s">
        <v>166</v>
      </c>
    </row>
    <row r="479" spans="2:65" s="13" customFormat="1" ht="13.5">
      <c r="B479" s="233"/>
      <c r="C479" s="234"/>
      <c r="D479" s="218" t="s">
        <v>179</v>
      </c>
      <c r="E479" s="245" t="s">
        <v>50</v>
      </c>
      <c r="F479" s="246" t="s">
        <v>818</v>
      </c>
      <c r="G479" s="234"/>
      <c r="H479" s="247">
        <v>98</v>
      </c>
      <c r="I479" s="239"/>
      <c r="J479" s="234"/>
      <c r="K479" s="234"/>
      <c r="L479" s="240"/>
      <c r="M479" s="241"/>
      <c r="N479" s="242"/>
      <c r="O479" s="242"/>
      <c r="P479" s="242"/>
      <c r="Q479" s="242"/>
      <c r="R479" s="242"/>
      <c r="S479" s="242"/>
      <c r="T479" s="243"/>
      <c r="AT479" s="244" t="s">
        <v>179</v>
      </c>
      <c r="AU479" s="244" t="s">
        <v>104</v>
      </c>
      <c r="AV479" s="13" t="s">
        <v>93</v>
      </c>
      <c r="AW479" s="13" t="s">
        <v>48</v>
      </c>
      <c r="AX479" s="13" t="s">
        <v>85</v>
      </c>
      <c r="AY479" s="244" t="s">
        <v>166</v>
      </c>
    </row>
    <row r="480" spans="2:65" s="12" customFormat="1" ht="13.5">
      <c r="B480" s="222"/>
      <c r="C480" s="223"/>
      <c r="D480" s="218" t="s">
        <v>179</v>
      </c>
      <c r="E480" s="224" t="s">
        <v>50</v>
      </c>
      <c r="F480" s="225" t="s">
        <v>399</v>
      </c>
      <c r="G480" s="223"/>
      <c r="H480" s="226" t="s">
        <v>50</v>
      </c>
      <c r="I480" s="227"/>
      <c r="J480" s="223"/>
      <c r="K480" s="223"/>
      <c r="L480" s="228"/>
      <c r="M480" s="229"/>
      <c r="N480" s="230"/>
      <c r="O480" s="230"/>
      <c r="P480" s="230"/>
      <c r="Q480" s="230"/>
      <c r="R480" s="230"/>
      <c r="S480" s="230"/>
      <c r="T480" s="231"/>
      <c r="AT480" s="232" t="s">
        <v>179</v>
      </c>
      <c r="AU480" s="232" t="s">
        <v>104</v>
      </c>
      <c r="AV480" s="12" t="s">
        <v>25</v>
      </c>
      <c r="AW480" s="12" t="s">
        <v>48</v>
      </c>
      <c r="AX480" s="12" t="s">
        <v>85</v>
      </c>
      <c r="AY480" s="232" t="s">
        <v>166</v>
      </c>
    </row>
    <row r="481" spans="2:65" s="13" customFormat="1" ht="13.5">
      <c r="B481" s="233"/>
      <c r="C481" s="234"/>
      <c r="D481" s="235" t="s">
        <v>179</v>
      </c>
      <c r="E481" s="236" t="s">
        <v>50</v>
      </c>
      <c r="F481" s="237" t="s">
        <v>512</v>
      </c>
      <c r="G481" s="234"/>
      <c r="H481" s="238">
        <v>51</v>
      </c>
      <c r="I481" s="239"/>
      <c r="J481" s="234"/>
      <c r="K481" s="234"/>
      <c r="L481" s="240"/>
      <c r="M481" s="241"/>
      <c r="N481" s="242"/>
      <c r="O481" s="242"/>
      <c r="P481" s="242"/>
      <c r="Q481" s="242"/>
      <c r="R481" s="242"/>
      <c r="S481" s="242"/>
      <c r="T481" s="243"/>
      <c r="AT481" s="244" t="s">
        <v>179</v>
      </c>
      <c r="AU481" s="244" t="s">
        <v>104</v>
      </c>
      <c r="AV481" s="13" t="s">
        <v>93</v>
      </c>
      <c r="AW481" s="13" t="s">
        <v>48</v>
      </c>
      <c r="AX481" s="13" t="s">
        <v>85</v>
      </c>
      <c r="AY481" s="244" t="s">
        <v>166</v>
      </c>
    </row>
    <row r="482" spans="2:65" s="1" customFormat="1" ht="22.5" customHeight="1">
      <c r="B482" s="43"/>
      <c r="C482" s="259" t="s">
        <v>601</v>
      </c>
      <c r="D482" s="259" t="s">
        <v>269</v>
      </c>
      <c r="E482" s="260" t="s">
        <v>1155</v>
      </c>
      <c r="F482" s="261" t="s">
        <v>1156</v>
      </c>
      <c r="G482" s="262" t="s">
        <v>389</v>
      </c>
      <c r="H482" s="263">
        <v>98.98</v>
      </c>
      <c r="I482" s="264"/>
      <c r="J482" s="265">
        <f>ROUND(I482*H482,2)</f>
        <v>0</v>
      </c>
      <c r="K482" s="261" t="s">
        <v>50</v>
      </c>
      <c r="L482" s="266"/>
      <c r="M482" s="267" t="s">
        <v>50</v>
      </c>
      <c r="N482" s="268" t="s">
        <v>56</v>
      </c>
      <c r="O482" s="44"/>
      <c r="P482" s="215">
        <f>O482*H482</f>
        <v>0</v>
      </c>
      <c r="Q482" s="215">
        <v>0.104</v>
      </c>
      <c r="R482" s="215">
        <f>Q482*H482</f>
        <v>10.29392</v>
      </c>
      <c r="S482" s="215">
        <v>0</v>
      </c>
      <c r="T482" s="216">
        <f>S482*H482</f>
        <v>0</v>
      </c>
      <c r="AR482" s="25" t="s">
        <v>232</v>
      </c>
      <c r="AT482" s="25" t="s">
        <v>269</v>
      </c>
      <c r="AU482" s="25" t="s">
        <v>104</v>
      </c>
      <c r="AY482" s="25" t="s">
        <v>166</v>
      </c>
      <c r="BE482" s="217">
        <f>IF(N482="základní",J482,0)</f>
        <v>0</v>
      </c>
      <c r="BF482" s="217">
        <f>IF(N482="snížená",J482,0)</f>
        <v>0</v>
      </c>
      <c r="BG482" s="217">
        <f>IF(N482="zákl. přenesená",J482,0)</f>
        <v>0</v>
      </c>
      <c r="BH482" s="217">
        <f>IF(N482="sníž. přenesená",J482,0)</f>
        <v>0</v>
      </c>
      <c r="BI482" s="217">
        <f>IF(N482="nulová",J482,0)</f>
        <v>0</v>
      </c>
      <c r="BJ482" s="25" t="s">
        <v>25</v>
      </c>
      <c r="BK482" s="217">
        <f>ROUND(I482*H482,2)</f>
        <v>0</v>
      </c>
      <c r="BL482" s="25" t="s">
        <v>110</v>
      </c>
      <c r="BM482" s="25" t="s">
        <v>1157</v>
      </c>
    </row>
    <row r="483" spans="2:65" s="1" customFormat="1" ht="27">
      <c r="B483" s="43"/>
      <c r="C483" s="65"/>
      <c r="D483" s="218" t="s">
        <v>175</v>
      </c>
      <c r="E483" s="65"/>
      <c r="F483" s="219" t="s">
        <v>1158</v>
      </c>
      <c r="G483" s="65"/>
      <c r="H483" s="65"/>
      <c r="I483" s="174"/>
      <c r="J483" s="65"/>
      <c r="K483" s="65"/>
      <c r="L483" s="63"/>
      <c r="M483" s="220"/>
      <c r="N483" s="44"/>
      <c r="O483" s="44"/>
      <c r="P483" s="44"/>
      <c r="Q483" s="44"/>
      <c r="R483" s="44"/>
      <c r="S483" s="44"/>
      <c r="T483" s="80"/>
      <c r="AT483" s="25" t="s">
        <v>175</v>
      </c>
      <c r="AU483" s="25" t="s">
        <v>104</v>
      </c>
    </row>
    <row r="484" spans="2:65" s="1" customFormat="1" ht="27">
      <c r="B484" s="43"/>
      <c r="C484" s="65"/>
      <c r="D484" s="218" t="s">
        <v>1050</v>
      </c>
      <c r="E484" s="65"/>
      <c r="F484" s="221" t="s">
        <v>1159</v>
      </c>
      <c r="G484" s="65"/>
      <c r="H484" s="65"/>
      <c r="I484" s="174"/>
      <c r="J484" s="65"/>
      <c r="K484" s="65"/>
      <c r="L484" s="63"/>
      <c r="M484" s="220"/>
      <c r="N484" s="44"/>
      <c r="O484" s="44"/>
      <c r="P484" s="44"/>
      <c r="Q484" s="44"/>
      <c r="R484" s="44"/>
      <c r="S484" s="44"/>
      <c r="T484" s="80"/>
      <c r="AT484" s="25" t="s">
        <v>1050</v>
      </c>
      <c r="AU484" s="25" t="s">
        <v>104</v>
      </c>
    </row>
    <row r="485" spans="2:65" s="12" customFormat="1" ht="13.5">
      <c r="B485" s="222"/>
      <c r="C485" s="223"/>
      <c r="D485" s="218" t="s">
        <v>179</v>
      </c>
      <c r="E485" s="224" t="s">
        <v>50</v>
      </c>
      <c r="F485" s="225" t="s">
        <v>421</v>
      </c>
      <c r="G485" s="223"/>
      <c r="H485" s="226" t="s">
        <v>50</v>
      </c>
      <c r="I485" s="227"/>
      <c r="J485" s="223"/>
      <c r="K485" s="223"/>
      <c r="L485" s="228"/>
      <c r="M485" s="229"/>
      <c r="N485" s="230"/>
      <c r="O485" s="230"/>
      <c r="P485" s="230"/>
      <c r="Q485" s="230"/>
      <c r="R485" s="230"/>
      <c r="S485" s="230"/>
      <c r="T485" s="231"/>
      <c r="AT485" s="232" t="s">
        <v>179</v>
      </c>
      <c r="AU485" s="232" t="s">
        <v>104</v>
      </c>
      <c r="AV485" s="12" t="s">
        <v>25</v>
      </c>
      <c r="AW485" s="12" t="s">
        <v>48</v>
      </c>
      <c r="AX485" s="12" t="s">
        <v>85</v>
      </c>
      <c r="AY485" s="232" t="s">
        <v>166</v>
      </c>
    </row>
    <row r="486" spans="2:65" s="13" customFormat="1" ht="13.5">
      <c r="B486" s="233"/>
      <c r="C486" s="234"/>
      <c r="D486" s="235" t="s">
        <v>179</v>
      </c>
      <c r="E486" s="236" t="s">
        <v>50</v>
      </c>
      <c r="F486" s="237" t="s">
        <v>1160</v>
      </c>
      <c r="G486" s="234"/>
      <c r="H486" s="238">
        <v>98.98</v>
      </c>
      <c r="I486" s="239"/>
      <c r="J486" s="234"/>
      <c r="K486" s="234"/>
      <c r="L486" s="240"/>
      <c r="M486" s="241"/>
      <c r="N486" s="242"/>
      <c r="O486" s="242"/>
      <c r="P486" s="242"/>
      <c r="Q486" s="242"/>
      <c r="R486" s="242"/>
      <c r="S486" s="242"/>
      <c r="T486" s="243"/>
      <c r="AT486" s="244" t="s">
        <v>179</v>
      </c>
      <c r="AU486" s="244" t="s">
        <v>104</v>
      </c>
      <c r="AV486" s="13" t="s">
        <v>93</v>
      </c>
      <c r="AW486" s="13" t="s">
        <v>48</v>
      </c>
      <c r="AX486" s="13" t="s">
        <v>25</v>
      </c>
      <c r="AY486" s="244" t="s">
        <v>166</v>
      </c>
    </row>
    <row r="487" spans="2:65" s="1" customFormat="1" ht="22.5" customHeight="1">
      <c r="B487" s="43"/>
      <c r="C487" s="259" t="s">
        <v>607</v>
      </c>
      <c r="D487" s="259" t="s">
        <v>269</v>
      </c>
      <c r="E487" s="260" t="s">
        <v>1161</v>
      </c>
      <c r="F487" s="261" t="s">
        <v>1162</v>
      </c>
      <c r="G487" s="262" t="s">
        <v>389</v>
      </c>
      <c r="H487" s="263">
        <v>51.51</v>
      </c>
      <c r="I487" s="264"/>
      <c r="J487" s="265">
        <f>ROUND(I487*H487,2)</f>
        <v>0</v>
      </c>
      <c r="K487" s="261" t="s">
        <v>50</v>
      </c>
      <c r="L487" s="266"/>
      <c r="M487" s="267" t="s">
        <v>50</v>
      </c>
      <c r="N487" s="268" t="s">
        <v>56</v>
      </c>
      <c r="O487" s="44"/>
      <c r="P487" s="215">
        <f>O487*H487</f>
        <v>0</v>
      </c>
      <c r="Q487" s="215">
        <v>0.104</v>
      </c>
      <c r="R487" s="215">
        <f>Q487*H487</f>
        <v>5.3570399999999996</v>
      </c>
      <c r="S487" s="215">
        <v>0</v>
      </c>
      <c r="T487" s="216">
        <f>S487*H487</f>
        <v>0</v>
      </c>
      <c r="AR487" s="25" t="s">
        <v>232</v>
      </c>
      <c r="AT487" s="25" t="s">
        <v>269</v>
      </c>
      <c r="AU487" s="25" t="s">
        <v>104</v>
      </c>
      <c r="AY487" s="25" t="s">
        <v>166</v>
      </c>
      <c r="BE487" s="217">
        <f>IF(N487="základní",J487,0)</f>
        <v>0</v>
      </c>
      <c r="BF487" s="217">
        <f>IF(N487="snížená",J487,0)</f>
        <v>0</v>
      </c>
      <c r="BG487" s="217">
        <f>IF(N487="zákl. přenesená",J487,0)</f>
        <v>0</v>
      </c>
      <c r="BH487" s="217">
        <f>IF(N487="sníž. přenesená",J487,0)</f>
        <v>0</v>
      </c>
      <c r="BI487" s="217">
        <f>IF(N487="nulová",J487,0)</f>
        <v>0</v>
      </c>
      <c r="BJ487" s="25" t="s">
        <v>25</v>
      </c>
      <c r="BK487" s="217">
        <f>ROUND(I487*H487,2)</f>
        <v>0</v>
      </c>
      <c r="BL487" s="25" t="s">
        <v>110</v>
      </c>
      <c r="BM487" s="25" t="s">
        <v>1163</v>
      </c>
    </row>
    <row r="488" spans="2:65" s="1" customFormat="1" ht="13.5">
      <c r="B488" s="43"/>
      <c r="C488" s="65"/>
      <c r="D488" s="218" t="s">
        <v>175</v>
      </c>
      <c r="E488" s="65"/>
      <c r="F488" s="219" t="s">
        <v>1164</v>
      </c>
      <c r="G488" s="65"/>
      <c r="H488" s="65"/>
      <c r="I488" s="174"/>
      <c r="J488" s="65"/>
      <c r="K488" s="65"/>
      <c r="L488" s="63"/>
      <c r="M488" s="220"/>
      <c r="N488" s="44"/>
      <c r="O488" s="44"/>
      <c r="P488" s="44"/>
      <c r="Q488" s="44"/>
      <c r="R488" s="44"/>
      <c r="S488" s="44"/>
      <c r="T488" s="80"/>
      <c r="AT488" s="25" t="s">
        <v>175</v>
      </c>
      <c r="AU488" s="25" t="s">
        <v>104</v>
      </c>
    </row>
    <row r="489" spans="2:65" s="1" customFormat="1" ht="27">
      <c r="B489" s="43"/>
      <c r="C489" s="65"/>
      <c r="D489" s="218" t="s">
        <v>1050</v>
      </c>
      <c r="E489" s="65"/>
      <c r="F489" s="221" t="s">
        <v>1165</v>
      </c>
      <c r="G489" s="65"/>
      <c r="H489" s="65"/>
      <c r="I489" s="174"/>
      <c r="J489" s="65"/>
      <c r="K489" s="65"/>
      <c r="L489" s="63"/>
      <c r="M489" s="220"/>
      <c r="N489" s="44"/>
      <c r="O489" s="44"/>
      <c r="P489" s="44"/>
      <c r="Q489" s="44"/>
      <c r="R489" s="44"/>
      <c r="S489" s="44"/>
      <c r="T489" s="80"/>
      <c r="AT489" s="25" t="s">
        <v>1050</v>
      </c>
      <c r="AU489" s="25" t="s">
        <v>104</v>
      </c>
    </row>
    <row r="490" spans="2:65" s="12" customFormat="1" ht="13.5">
      <c r="B490" s="222"/>
      <c r="C490" s="223"/>
      <c r="D490" s="218" t="s">
        <v>179</v>
      </c>
      <c r="E490" s="224" t="s">
        <v>50</v>
      </c>
      <c r="F490" s="225" t="s">
        <v>399</v>
      </c>
      <c r="G490" s="223"/>
      <c r="H490" s="226" t="s">
        <v>50</v>
      </c>
      <c r="I490" s="227"/>
      <c r="J490" s="223"/>
      <c r="K490" s="223"/>
      <c r="L490" s="228"/>
      <c r="M490" s="229"/>
      <c r="N490" s="230"/>
      <c r="O490" s="230"/>
      <c r="P490" s="230"/>
      <c r="Q490" s="230"/>
      <c r="R490" s="230"/>
      <c r="S490" s="230"/>
      <c r="T490" s="231"/>
      <c r="AT490" s="232" t="s">
        <v>179</v>
      </c>
      <c r="AU490" s="232" t="s">
        <v>104</v>
      </c>
      <c r="AV490" s="12" t="s">
        <v>25</v>
      </c>
      <c r="AW490" s="12" t="s">
        <v>48</v>
      </c>
      <c r="AX490" s="12" t="s">
        <v>85</v>
      </c>
      <c r="AY490" s="232" t="s">
        <v>166</v>
      </c>
    </row>
    <row r="491" spans="2:65" s="13" customFormat="1" ht="13.5">
      <c r="B491" s="233"/>
      <c r="C491" s="234"/>
      <c r="D491" s="235" t="s">
        <v>179</v>
      </c>
      <c r="E491" s="236" t="s">
        <v>50</v>
      </c>
      <c r="F491" s="237" t="s">
        <v>1166</v>
      </c>
      <c r="G491" s="234"/>
      <c r="H491" s="238">
        <v>51.51</v>
      </c>
      <c r="I491" s="239"/>
      <c r="J491" s="234"/>
      <c r="K491" s="234"/>
      <c r="L491" s="240"/>
      <c r="M491" s="241"/>
      <c r="N491" s="242"/>
      <c r="O491" s="242"/>
      <c r="P491" s="242"/>
      <c r="Q491" s="242"/>
      <c r="R491" s="242"/>
      <c r="S491" s="242"/>
      <c r="T491" s="243"/>
      <c r="AT491" s="244" t="s">
        <v>179</v>
      </c>
      <c r="AU491" s="244" t="s">
        <v>104</v>
      </c>
      <c r="AV491" s="13" t="s">
        <v>93</v>
      </c>
      <c r="AW491" s="13" t="s">
        <v>48</v>
      </c>
      <c r="AX491" s="13" t="s">
        <v>25</v>
      </c>
      <c r="AY491" s="244" t="s">
        <v>166</v>
      </c>
    </row>
    <row r="492" spans="2:65" s="1" customFormat="1" ht="22.5" customHeight="1">
      <c r="B492" s="43"/>
      <c r="C492" s="206" t="s">
        <v>613</v>
      </c>
      <c r="D492" s="206" t="s">
        <v>169</v>
      </c>
      <c r="E492" s="207" t="s">
        <v>424</v>
      </c>
      <c r="F492" s="208" t="s">
        <v>425</v>
      </c>
      <c r="G492" s="209" t="s">
        <v>172</v>
      </c>
      <c r="H492" s="210">
        <v>21.39</v>
      </c>
      <c r="I492" s="211"/>
      <c r="J492" s="212">
        <f>ROUND(I492*H492,2)</f>
        <v>0</v>
      </c>
      <c r="K492" s="208" t="s">
        <v>173</v>
      </c>
      <c r="L492" s="63"/>
      <c r="M492" s="213" t="s">
        <v>50</v>
      </c>
      <c r="N492" s="214" t="s">
        <v>56</v>
      </c>
      <c r="O492" s="44"/>
      <c r="P492" s="215">
        <f>O492*H492</f>
        <v>0</v>
      </c>
      <c r="Q492" s="215">
        <v>2.2563399999999998</v>
      </c>
      <c r="R492" s="215">
        <f>Q492*H492</f>
        <v>48.263112599999999</v>
      </c>
      <c r="S492" s="215">
        <v>0</v>
      </c>
      <c r="T492" s="216">
        <f>S492*H492</f>
        <v>0</v>
      </c>
      <c r="AR492" s="25" t="s">
        <v>110</v>
      </c>
      <c r="AT492" s="25" t="s">
        <v>169</v>
      </c>
      <c r="AU492" s="25" t="s">
        <v>104</v>
      </c>
      <c r="AY492" s="25" t="s">
        <v>166</v>
      </c>
      <c r="BE492" s="217">
        <f>IF(N492="základní",J492,0)</f>
        <v>0</v>
      </c>
      <c r="BF492" s="217">
        <f>IF(N492="snížená",J492,0)</f>
        <v>0</v>
      </c>
      <c r="BG492" s="217">
        <f>IF(N492="zákl. přenesená",J492,0)</f>
        <v>0</v>
      </c>
      <c r="BH492" s="217">
        <f>IF(N492="sníž. přenesená",J492,0)</f>
        <v>0</v>
      </c>
      <c r="BI492" s="217">
        <f>IF(N492="nulová",J492,0)</f>
        <v>0</v>
      </c>
      <c r="BJ492" s="25" t="s">
        <v>25</v>
      </c>
      <c r="BK492" s="217">
        <f>ROUND(I492*H492,2)</f>
        <v>0</v>
      </c>
      <c r="BL492" s="25" t="s">
        <v>110</v>
      </c>
      <c r="BM492" s="25" t="s">
        <v>426</v>
      </c>
    </row>
    <row r="493" spans="2:65" s="1" customFormat="1" ht="13.5">
      <c r="B493" s="43"/>
      <c r="C493" s="65"/>
      <c r="D493" s="218" t="s">
        <v>175</v>
      </c>
      <c r="E493" s="65"/>
      <c r="F493" s="219" t="s">
        <v>427</v>
      </c>
      <c r="G493" s="65"/>
      <c r="H493" s="65"/>
      <c r="I493" s="174"/>
      <c r="J493" s="65"/>
      <c r="K493" s="65"/>
      <c r="L493" s="63"/>
      <c r="M493" s="220"/>
      <c r="N493" s="44"/>
      <c r="O493" s="44"/>
      <c r="P493" s="44"/>
      <c r="Q493" s="44"/>
      <c r="R493" s="44"/>
      <c r="S493" s="44"/>
      <c r="T493" s="80"/>
      <c r="AT493" s="25" t="s">
        <v>175</v>
      </c>
      <c r="AU493" s="25" t="s">
        <v>104</v>
      </c>
    </row>
    <row r="494" spans="2:65" s="12" customFormat="1" ht="13.5">
      <c r="B494" s="222"/>
      <c r="C494" s="223"/>
      <c r="D494" s="218" t="s">
        <v>179</v>
      </c>
      <c r="E494" s="224" t="s">
        <v>50</v>
      </c>
      <c r="F494" s="225" t="s">
        <v>201</v>
      </c>
      <c r="G494" s="223"/>
      <c r="H494" s="226" t="s">
        <v>50</v>
      </c>
      <c r="I494" s="227"/>
      <c r="J494" s="223"/>
      <c r="K494" s="223"/>
      <c r="L494" s="228"/>
      <c r="M494" s="229"/>
      <c r="N494" s="230"/>
      <c r="O494" s="230"/>
      <c r="P494" s="230"/>
      <c r="Q494" s="230"/>
      <c r="R494" s="230"/>
      <c r="S494" s="230"/>
      <c r="T494" s="231"/>
      <c r="AT494" s="232" t="s">
        <v>179</v>
      </c>
      <c r="AU494" s="232" t="s">
        <v>104</v>
      </c>
      <c r="AV494" s="12" t="s">
        <v>25</v>
      </c>
      <c r="AW494" s="12" t="s">
        <v>48</v>
      </c>
      <c r="AX494" s="12" t="s">
        <v>85</v>
      </c>
      <c r="AY494" s="232" t="s">
        <v>166</v>
      </c>
    </row>
    <row r="495" spans="2:65" s="13" customFormat="1" ht="13.5">
      <c r="B495" s="233"/>
      <c r="C495" s="234"/>
      <c r="D495" s="218" t="s">
        <v>179</v>
      </c>
      <c r="E495" s="245" t="s">
        <v>50</v>
      </c>
      <c r="F495" s="246" t="s">
        <v>1167</v>
      </c>
      <c r="G495" s="234"/>
      <c r="H495" s="247">
        <v>1.2749999999999999</v>
      </c>
      <c r="I495" s="239"/>
      <c r="J495" s="234"/>
      <c r="K495" s="234"/>
      <c r="L495" s="240"/>
      <c r="M495" s="241"/>
      <c r="N495" s="242"/>
      <c r="O495" s="242"/>
      <c r="P495" s="242"/>
      <c r="Q495" s="242"/>
      <c r="R495" s="242"/>
      <c r="S495" s="242"/>
      <c r="T495" s="243"/>
      <c r="AT495" s="244" t="s">
        <v>179</v>
      </c>
      <c r="AU495" s="244" t="s">
        <v>104</v>
      </c>
      <c r="AV495" s="13" t="s">
        <v>93</v>
      </c>
      <c r="AW495" s="13" t="s">
        <v>48</v>
      </c>
      <c r="AX495" s="13" t="s">
        <v>85</v>
      </c>
      <c r="AY495" s="244" t="s">
        <v>166</v>
      </c>
    </row>
    <row r="496" spans="2:65" s="12" customFormat="1" ht="13.5">
      <c r="B496" s="222"/>
      <c r="C496" s="223"/>
      <c r="D496" s="218" t="s">
        <v>179</v>
      </c>
      <c r="E496" s="224" t="s">
        <v>50</v>
      </c>
      <c r="F496" s="225" t="s">
        <v>1168</v>
      </c>
      <c r="G496" s="223"/>
      <c r="H496" s="226" t="s">
        <v>50</v>
      </c>
      <c r="I496" s="227"/>
      <c r="J496" s="223"/>
      <c r="K496" s="223"/>
      <c r="L496" s="228"/>
      <c r="M496" s="229"/>
      <c r="N496" s="230"/>
      <c r="O496" s="230"/>
      <c r="P496" s="230"/>
      <c r="Q496" s="230"/>
      <c r="R496" s="230"/>
      <c r="S496" s="230"/>
      <c r="T496" s="231"/>
      <c r="AT496" s="232" t="s">
        <v>179</v>
      </c>
      <c r="AU496" s="232" t="s">
        <v>104</v>
      </c>
      <c r="AV496" s="12" t="s">
        <v>25</v>
      </c>
      <c r="AW496" s="12" t="s">
        <v>48</v>
      </c>
      <c r="AX496" s="12" t="s">
        <v>85</v>
      </c>
      <c r="AY496" s="232" t="s">
        <v>166</v>
      </c>
    </row>
    <row r="497" spans="2:65" s="13" customFormat="1" ht="13.5">
      <c r="B497" s="233"/>
      <c r="C497" s="234"/>
      <c r="D497" s="218" t="s">
        <v>179</v>
      </c>
      <c r="E497" s="245" t="s">
        <v>50</v>
      </c>
      <c r="F497" s="246" t="s">
        <v>1169</v>
      </c>
      <c r="G497" s="234"/>
      <c r="H497" s="247">
        <v>1.44</v>
      </c>
      <c r="I497" s="239"/>
      <c r="J497" s="234"/>
      <c r="K497" s="234"/>
      <c r="L497" s="240"/>
      <c r="M497" s="241"/>
      <c r="N497" s="242"/>
      <c r="O497" s="242"/>
      <c r="P497" s="242"/>
      <c r="Q497" s="242"/>
      <c r="R497" s="242"/>
      <c r="S497" s="242"/>
      <c r="T497" s="243"/>
      <c r="AT497" s="244" t="s">
        <v>179</v>
      </c>
      <c r="AU497" s="244" t="s">
        <v>104</v>
      </c>
      <c r="AV497" s="13" t="s">
        <v>93</v>
      </c>
      <c r="AW497" s="13" t="s">
        <v>48</v>
      </c>
      <c r="AX497" s="13" t="s">
        <v>85</v>
      </c>
      <c r="AY497" s="244" t="s">
        <v>166</v>
      </c>
    </row>
    <row r="498" spans="2:65" s="12" customFormat="1" ht="13.5">
      <c r="B498" s="222"/>
      <c r="C498" s="223"/>
      <c r="D498" s="218" t="s">
        <v>179</v>
      </c>
      <c r="E498" s="224" t="s">
        <v>50</v>
      </c>
      <c r="F498" s="225" t="s">
        <v>1101</v>
      </c>
      <c r="G498" s="223"/>
      <c r="H498" s="226" t="s">
        <v>50</v>
      </c>
      <c r="I498" s="227"/>
      <c r="J498" s="223"/>
      <c r="K498" s="223"/>
      <c r="L498" s="228"/>
      <c r="M498" s="229"/>
      <c r="N498" s="230"/>
      <c r="O498" s="230"/>
      <c r="P498" s="230"/>
      <c r="Q498" s="230"/>
      <c r="R498" s="230"/>
      <c r="S498" s="230"/>
      <c r="T498" s="231"/>
      <c r="AT498" s="232" t="s">
        <v>179</v>
      </c>
      <c r="AU498" s="232" t="s">
        <v>104</v>
      </c>
      <c r="AV498" s="12" t="s">
        <v>25</v>
      </c>
      <c r="AW498" s="12" t="s">
        <v>48</v>
      </c>
      <c r="AX498" s="12" t="s">
        <v>85</v>
      </c>
      <c r="AY498" s="232" t="s">
        <v>166</v>
      </c>
    </row>
    <row r="499" spans="2:65" s="13" customFormat="1" ht="13.5">
      <c r="B499" s="233"/>
      <c r="C499" s="234"/>
      <c r="D499" s="218" t="s">
        <v>179</v>
      </c>
      <c r="E499" s="245" t="s">
        <v>50</v>
      </c>
      <c r="F499" s="246" t="s">
        <v>1170</v>
      </c>
      <c r="G499" s="234"/>
      <c r="H499" s="247">
        <v>8.1750000000000007</v>
      </c>
      <c r="I499" s="239"/>
      <c r="J499" s="234"/>
      <c r="K499" s="234"/>
      <c r="L499" s="240"/>
      <c r="M499" s="241"/>
      <c r="N499" s="242"/>
      <c r="O499" s="242"/>
      <c r="P499" s="242"/>
      <c r="Q499" s="242"/>
      <c r="R499" s="242"/>
      <c r="S499" s="242"/>
      <c r="T499" s="243"/>
      <c r="AT499" s="244" t="s">
        <v>179</v>
      </c>
      <c r="AU499" s="244" t="s">
        <v>104</v>
      </c>
      <c r="AV499" s="13" t="s">
        <v>93</v>
      </c>
      <c r="AW499" s="13" t="s">
        <v>48</v>
      </c>
      <c r="AX499" s="13" t="s">
        <v>85</v>
      </c>
      <c r="AY499" s="244" t="s">
        <v>166</v>
      </c>
    </row>
    <row r="500" spans="2:65" s="12" customFormat="1" ht="13.5">
      <c r="B500" s="222"/>
      <c r="C500" s="223"/>
      <c r="D500" s="218" t="s">
        <v>179</v>
      </c>
      <c r="E500" s="224" t="s">
        <v>50</v>
      </c>
      <c r="F500" s="225" t="s">
        <v>194</v>
      </c>
      <c r="G500" s="223"/>
      <c r="H500" s="226" t="s">
        <v>50</v>
      </c>
      <c r="I500" s="227"/>
      <c r="J500" s="223"/>
      <c r="K500" s="223"/>
      <c r="L500" s="228"/>
      <c r="M500" s="229"/>
      <c r="N500" s="230"/>
      <c r="O500" s="230"/>
      <c r="P500" s="230"/>
      <c r="Q500" s="230"/>
      <c r="R500" s="230"/>
      <c r="S500" s="230"/>
      <c r="T500" s="231"/>
      <c r="AT500" s="232" t="s">
        <v>179</v>
      </c>
      <c r="AU500" s="232" t="s">
        <v>104</v>
      </c>
      <c r="AV500" s="12" t="s">
        <v>25</v>
      </c>
      <c r="AW500" s="12" t="s">
        <v>48</v>
      </c>
      <c r="AX500" s="12" t="s">
        <v>85</v>
      </c>
      <c r="AY500" s="232" t="s">
        <v>166</v>
      </c>
    </row>
    <row r="501" spans="2:65" s="13" customFormat="1" ht="13.5">
      <c r="B501" s="233"/>
      <c r="C501" s="234"/>
      <c r="D501" s="218" t="s">
        <v>179</v>
      </c>
      <c r="E501" s="245" t="s">
        <v>50</v>
      </c>
      <c r="F501" s="246" t="s">
        <v>1171</v>
      </c>
      <c r="G501" s="234"/>
      <c r="H501" s="247">
        <v>0.25</v>
      </c>
      <c r="I501" s="239"/>
      <c r="J501" s="234"/>
      <c r="K501" s="234"/>
      <c r="L501" s="240"/>
      <c r="M501" s="241"/>
      <c r="N501" s="242"/>
      <c r="O501" s="242"/>
      <c r="P501" s="242"/>
      <c r="Q501" s="242"/>
      <c r="R501" s="242"/>
      <c r="S501" s="242"/>
      <c r="T501" s="243"/>
      <c r="AT501" s="244" t="s">
        <v>179</v>
      </c>
      <c r="AU501" s="244" t="s">
        <v>104</v>
      </c>
      <c r="AV501" s="13" t="s">
        <v>93</v>
      </c>
      <c r="AW501" s="13" t="s">
        <v>48</v>
      </c>
      <c r="AX501" s="13" t="s">
        <v>85</v>
      </c>
      <c r="AY501" s="244" t="s">
        <v>166</v>
      </c>
    </row>
    <row r="502" spans="2:65" s="12" customFormat="1" ht="13.5">
      <c r="B502" s="222"/>
      <c r="C502" s="223"/>
      <c r="D502" s="218" t="s">
        <v>179</v>
      </c>
      <c r="E502" s="224" t="s">
        <v>50</v>
      </c>
      <c r="F502" s="225" t="s">
        <v>421</v>
      </c>
      <c r="G502" s="223"/>
      <c r="H502" s="226" t="s">
        <v>50</v>
      </c>
      <c r="I502" s="227"/>
      <c r="J502" s="223"/>
      <c r="K502" s="223"/>
      <c r="L502" s="228"/>
      <c r="M502" s="229"/>
      <c r="N502" s="230"/>
      <c r="O502" s="230"/>
      <c r="P502" s="230"/>
      <c r="Q502" s="230"/>
      <c r="R502" s="230"/>
      <c r="S502" s="230"/>
      <c r="T502" s="231"/>
      <c r="AT502" s="232" t="s">
        <v>179</v>
      </c>
      <c r="AU502" s="232" t="s">
        <v>104</v>
      </c>
      <c r="AV502" s="12" t="s">
        <v>25</v>
      </c>
      <c r="AW502" s="12" t="s">
        <v>48</v>
      </c>
      <c r="AX502" s="12" t="s">
        <v>85</v>
      </c>
      <c r="AY502" s="232" t="s">
        <v>166</v>
      </c>
    </row>
    <row r="503" spans="2:65" s="13" customFormat="1" ht="13.5">
      <c r="B503" s="233"/>
      <c r="C503" s="234"/>
      <c r="D503" s="218" t="s">
        <v>179</v>
      </c>
      <c r="E503" s="245" t="s">
        <v>50</v>
      </c>
      <c r="F503" s="246" t="s">
        <v>1172</v>
      </c>
      <c r="G503" s="234"/>
      <c r="H503" s="247">
        <v>4.41</v>
      </c>
      <c r="I503" s="239"/>
      <c r="J503" s="234"/>
      <c r="K503" s="234"/>
      <c r="L503" s="240"/>
      <c r="M503" s="241"/>
      <c r="N503" s="242"/>
      <c r="O503" s="242"/>
      <c r="P503" s="242"/>
      <c r="Q503" s="242"/>
      <c r="R503" s="242"/>
      <c r="S503" s="242"/>
      <c r="T503" s="243"/>
      <c r="AT503" s="244" t="s">
        <v>179</v>
      </c>
      <c r="AU503" s="244" t="s">
        <v>104</v>
      </c>
      <c r="AV503" s="13" t="s">
        <v>93</v>
      </c>
      <c r="AW503" s="13" t="s">
        <v>48</v>
      </c>
      <c r="AX503" s="13" t="s">
        <v>85</v>
      </c>
      <c r="AY503" s="244" t="s">
        <v>166</v>
      </c>
    </row>
    <row r="504" spans="2:65" s="12" customFormat="1" ht="13.5">
      <c r="B504" s="222"/>
      <c r="C504" s="223"/>
      <c r="D504" s="218" t="s">
        <v>179</v>
      </c>
      <c r="E504" s="224" t="s">
        <v>50</v>
      </c>
      <c r="F504" s="225" t="s">
        <v>399</v>
      </c>
      <c r="G504" s="223"/>
      <c r="H504" s="226" t="s">
        <v>50</v>
      </c>
      <c r="I504" s="227"/>
      <c r="J504" s="223"/>
      <c r="K504" s="223"/>
      <c r="L504" s="228"/>
      <c r="M504" s="229"/>
      <c r="N504" s="230"/>
      <c r="O504" s="230"/>
      <c r="P504" s="230"/>
      <c r="Q504" s="230"/>
      <c r="R504" s="230"/>
      <c r="S504" s="230"/>
      <c r="T504" s="231"/>
      <c r="AT504" s="232" t="s">
        <v>179</v>
      </c>
      <c r="AU504" s="232" t="s">
        <v>104</v>
      </c>
      <c r="AV504" s="12" t="s">
        <v>25</v>
      </c>
      <c r="AW504" s="12" t="s">
        <v>48</v>
      </c>
      <c r="AX504" s="12" t="s">
        <v>85</v>
      </c>
      <c r="AY504" s="232" t="s">
        <v>166</v>
      </c>
    </row>
    <row r="505" spans="2:65" s="13" customFormat="1" ht="13.5">
      <c r="B505" s="233"/>
      <c r="C505" s="234"/>
      <c r="D505" s="218" t="s">
        <v>179</v>
      </c>
      <c r="E505" s="245" t="s">
        <v>50</v>
      </c>
      <c r="F505" s="246" t="s">
        <v>1173</v>
      </c>
      <c r="G505" s="234"/>
      <c r="H505" s="247">
        <v>2.04</v>
      </c>
      <c r="I505" s="239"/>
      <c r="J505" s="234"/>
      <c r="K505" s="234"/>
      <c r="L505" s="240"/>
      <c r="M505" s="241"/>
      <c r="N505" s="242"/>
      <c r="O505" s="242"/>
      <c r="P505" s="242"/>
      <c r="Q505" s="242"/>
      <c r="R505" s="242"/>
      <c r="S505" s="242"/>
      <c r="T505" s="243"/>
      <c r="AT505" s="244" t="s">
        <v>179</v>
      </c>
      <c r="AU505" s="244" t="s">
        <v>104</v>
      </c>
      <c r="AV505" s="13" t="s">
        <v>93</v>
      </c>
      <c r="AW505" s="13" t="s">
        <v>48</v>
      </c>
      <c r="AX505" s="13" t="s">
        <v>85</v>
      </c>
      <c r="AY505" s="244" t="s">
        <v>166</v>
      </c>
    </row>
    <row r="506" spans="2:65" s="12" customFormat="1" ht="13.5">
      <c r="B506" s="222"/>
      <c r="C506" s="223"/>
      <c r="D506" s="218" t="s">
        <v>179</v>
      </c>
      <c r="E506" s="224" t="s">
        <v>50</v>
      </c>
      <c r="F506" s="225" t="s">
        <v>414</v>
      </c>
      <c r="G506" s="223"/>
      <c r="H506" s="226" t="s">
        <v>50</v>
      </c>
      <c r="I506" s="227"/>
      <c r="J506" s="223"/>
      <c r="K506" s="223"/>
      <c r="L506" s="228"/>
      <c r="M506" s="229"/>
      <c r="N506" s="230"/>
      <c r="O506" s="230"/>
      <c r="P506" s="230"/>
      <c r="Q506" s="230"/>
      <c r="R506" s="230"/>
      <c r="S506" s="230"/>
      <c r="T506" s="231"/>
      <c r="AT506" s="232" t="s">
        <v>179</v>
      </c>
      <c r="AU506" s="232" t="s">
        <v>104</v>
      </c>
      <c r="AV506" s="12" t="s">
        <v>25</v>
      </c>
      <c r="AW506" s="12" t="s">
        <v>48</v>
      </c>
      <c r="AX506" s="12" t="s">
        <v>85</v>
      </c>
      <c r="AY506" s="232" t="s">
        <v>166</v>
      </c>
    </row>
    <row r="507" spans="2:65" s="13" customFormat="1" ht="13.5">
      <c r="B507" s="233"/>
      <c r="C507" s="234"/>
      <c r="D507" s="235" t="s">
        <v>179</v>
      </c>
      <c r="E507" s="236" t="s">
        <v>50</v>
      </c>
      <c r="F507" s="237" t="s">
        <v>1174</v>
      </c>
      <c r="G507" s="234"/>
      <c r="H507" s="238">
        <v>4.05</v>
      </c>
      <c r="I507" s="239"/>
      <c r="J507" s="234"/>
      <c r="K507" s="234"/>
      <c r="L507" s="240"/>
      <c r="M507" s="241"/>
      <c r="N507" s="242"/>
      <c r="O507" s="242"/>
      <c r="P507" s="242"/>
      <c r="Q507" s="242"/>
      <c r="R507" s="242"/>
      <c r="S507" s="242"/>
      <c r="T507" s="243"/>
      <c r="AT507" s="244" t="s">
        <v>179</v>
      </c>
      <c r="AU507" s="244" t="s">
        <v>104</v>
      </c>
      <c r="AV507" s="13" t="s">
        <v>93</v>
      </c>
      <c r="AW507" s="13" t="s">
        <v>48</v>
      </c>
      <c r="AX507" s="13" t="s">
        <v>85</v>
      </c>
      <c r="AY507" s="244" t="s">
        <v>166</v>
      </c>
    </row>
    <row r="508" spans="2:65" s="1" customFormat="1" ht="22.5" customHeight="1">
      <c r="B508" s="43"/>
      <c r="C508" s="206" t="s">
        <v>619</v>
      </c>
      <c r="D508" s="206" t="s">
        <v>169</v>
      </c>
      <c r="E508" s="207" t="s">
        <v>1175</v>
      </c>
      <c r="F508" s="208" t="s">
        <v>1176</v>
      </c>
      <c r="G508" s="209" t="s">
        <v>440</v>
      </c>
      <c r="H508" s="210">
        <v>10</v>
      </c>
      <c r="I508" s="211"/>
      <c r="J508" s="212">
        <f>ROUND(I508*H508,2)</f>
        <v>0</v>
      </c>
      <c r="K508" s="208" t="s">
        <v>50</v>
      </c>
      <c r="L508" s="63"/>
      <c r="M508" s="213" t="s">
        <v>50</v>
      </c>
      <c r="N508" s="214" t="s">
        <v>56</v>
      </c>
      <c r="O508" s="44"/>
      <c r="P508" s="215">
        <f>O508*H508</f>
        <v>0</v>
      </c>
      <c r="Q508" s="215">
        <v>0</v>
      </c>
      <c r="R508" s="215">
        <f>Q508*H508</f>
        <v>0</v>
      </c>
      <c r="S508" s="215">
        <v>0</v>
      </c>
      <c r="T508" s="216">
        <f>S508*H508</f>
        <v>0</v>
      </c>
      <c r="AR508" s="25" t="s">
        <v>110</v>
      </c>
      <c r="AT508" s="25" t="s">
        <v>169</v>
      </c>
      <c r="AU508" s="25" t="s">
        <v>104</v>
      </c>
      <c r="AY508" s="25" t="s">
        <v>166</v>
      </c>
      <c r="BE508" s="217">
        <f>IF(N508="základní",J508,0)</f>
        <v>0</v>
      </c>
      <c r="BF508" s="217">
        <f>IF(N508="snížená",J508,0)</f>
        <v>0</v>
      </c>
      <c r="BG508" s="217">
        <f>IF(N508="zákl. přenesená",J508,0)</f>
        <v>0</v>
      </c>
      <c r="BH508" s="217">
        <f>IF(N508="sníž. přenesená",J508,0)</f>
        <v>0</v>
      </c>
      <c r="BI508" s="217">
        <f>IF(N508="nulová",J508,0)</f>
        <v>0</v>
      </c>
      <c r="BJ508" s="25" t="s">
        <v>25</v>
      </c>
      <c r="BK508" s="217">
        <f>ROUND(I508*H508,2)</f>
        <v>0</v>
      </c>
      <c r="BL508" s="25" t="s">
        <v>110</v>
      </c>
      <c r="BM508" s="25" t="s">
        <v>1177</v>
      </c>
    </row>
    <row r="509" spans="2:65" s="1" customFormat="1" ht="13.5">
      <c r="B509" s="43"/>
      <c r="C509" s="65"/>
      <c r="D509" s="218" t="s">
        <v>175</v>
      </c>
      <c r="E509" s="65"/>
      <c r="F509" s="219" t="s">
        <v>1176</v>
      </c>
      <c r="G509" s="65"/>
      <c r="H509" s="65"/>
      <c r="I509" s="174"/>
      <c r="J509" s="65"/>
      <c r="K509" s="65"/>
      <c r="L509" s="63"/>
      <c r="M509" s="220"/>
      <c r="N509" s="44"/>
      <c r="O509" s="44"/>
      <c r="P509" s="44"/>
      <c r="Q509" s="44"/>
      <c r="R509" s="44"/>
      <c r="S509" s="44"/>
      <c r="T509" s="80"/>
      <c r="AT509" s="25" t="s">
        <v>175</v>
      </c>
      <c r="AU509" s="25" t="s">
        <v>104</v>
      </c>
    </row>
    <row r="510" spans="2:65" s="12" customFormat="1" ht="13.5">
      <c r="B510" s="222"/>
      <c r="C510" s="223"/>
      <c r="D510" s="218" t="s">
        <v>179</v>
      </c>
      <c r="E510" s="224" t="s">
        <v>50</v>
      </c>
      <c r="F510" s="225" t="s">
        <v>1178</v>
      </c>
      <c r="G510" s="223"/>
      <c r="H510" s="226" t="s">
        <v>50</v>
      </c>
      <c r="I510" s="227"/>
      <c r="J510" s="223"/>
      <c r="K510" s="223"/>
      <c r="L510" s="228"/>
      <c r="M510" s="229"/>
      <c r="N510" s="230"/>
      <c r="O510" s="230"/>
      <c r="P510" s="230"/>
      <c r="Q510" s="230"/>
      <c r="R510" s="230"/>
      <c r="S510" s="230"/>
      <c r="T510" s="231"/>
      <c r="AT510" s="232" t="s">
        <v>179</v>
      </c>
      <c r="AU510" s="232" t="s">
        <v>104</v>
      </c>
      <c r="AV510" s="12" t="s">
        <v>25</v>
      </c>
      <c r="AW510" s="12" t="s">
        <v>48</v>
      </c>
      <c r="AX510" s="12" t="s">
        <v>85</v>
      </c>
      <c r="AY510" s="232" t="s">
        <v>166</v>
      </c>
    </row>
    <row r="511" spans="2:65" s="13" customFormat="1" ht="13.5">
      <c r="B511" s="233"/>
      <c r="C511" s="234"/>
      <c r="D511" s="235" t="s">
        <v>179</v>
      </c>
      <c r="E511" s="236" t="s">
        <v>50</v>
      </c>
      <c r="F511" s="237" t="s">
        <v>1179</v>
      </c>
      <c r="G511" s="234"/>
      <c r="H511" s="238">
        <v>10</v>
      </c>
      <c r="I511" s="239"/>
      <c r="J511" s="234"/>
      <c r="K511" s="234"/>
      <c r="L511" s="240"/>
      <c r="M511" s="241"/>
      <c r="N511" s="242"/>
      <c r="O511" s="242"/>
      <c r="P511" s="242"/>
      <c r="Q511" s="242"/>
      <c r="R511" s="242"/>
      <c r="S511" s="242"/>
      <c r="T511" s="243"/>
      <c r="AT511" s="244" t="s">
        <v>179</v>
      </c>
      <c r="AU511" s="244" t="s">
        <v>104</v>
      </c>
      <c r="AV511" s="13" t="s">
        <v>93</v>
      </c>
      <c r="AW511" s="13" t="s">
        <v>48</v>
      </c>
      <c r="AX511" s="13" t="s">
        <v>85</v>
      </c>
      <c r="AY511" s="244" t="s">
        <v>166</v>
      </c>
    </row>
    <row r="512" spans="2:65" s="1" customFormat="1" ht="22.5" customHeight="1">
      <c r="B512" s="43"/>
      <c r="C512" s="206" t="s">
        <v>626</v>
      </c>
      <c r="D512" s="206" t="s">
        <v>169</v>
      </c>
      <c r="E512" s="207" t="s">
        <v>430</v>
      </c>
      <c r="F512" s="208" t="s">
        <v>431</v>
      </c>
      <c r="G512" s="209" t="s">
        <v>243</v>
      </c>
      <c r="H512" s="210">
        <v>206.57400000000001</v>
      </c>
      <c r="I512" s="211"/>
      <c r="J512" s="212">
        <f>ROUND(I512*H512,2)</f>
        <v>0</v>
      </c>
      <c r="K512" s="208" t="s">
        <v>173</v>
      </c>
      <c r="L512" s="63"/>
      <c r="M512" s="213" t="s">
        <v>50</v>
      </c>
      <c r="N512" s="214" t="s">
        <v>56</v>
      </c>
      <c r="O512" s="44"/>
      <c r="P512" s="215">
        <f>O512*H512</f>
        <v>0</v>
      </c>
      <c r="Q512" s="215">
        <v>0</v>
      </c>
      <c r="R512" s="215">
        <f>Q512*H512</f>
        <v>0</v>
      </c>
      <c r="S512" s="215">
        <v>0</v>
      </c>
      <c r="T512" s="216">
        <f>S512*H512</f>
        <v>0</v>
      </c>
      <c r="AR512" s="25" t="s">
        <v>110</v>
      </c>
      <c r="AT512" s="25" t="s">
        <v>169</v>
      </c>
      <c r="AU512" s="25" t="s">
        <v>104</v>
      </c>
      <c r="AY512" s="25" t="s">
        <v>166</v>
      </c>
      <c r="BE512" s="217">
        <f>IF(N512="základní",J512,0)</f>
        <v>0</v>
      </c>
      <c r="BF512" s="217">
        <f>IF(N512="snížená",J512,0)</f>
        <v>0</v>
      </c>
      <c r="BG512" s="217">
        <f>IF(N512="zákl. přenesená",J512,0)</f>
        <v>0</v>
      </c>
      <c r="BH512" s="217">
        <f>IF(N512="sníž. přenesená",J512,0)</f>
        <v>0</v>
      </c>
      <c r="BI512" s="217">
        <f>IF(N512="nulová",J512,0)</f>
        <v>0</v>
      </c>
      <c r="BJ512" s="25" t="s">
        <v>25</v>
      </c>
      <c r="BK512" s="217">
        <f>ROUND(I512*H512,2)</f>
        <v>0</v>
      </c>
      <c r="BL512" s="25" t="s">
        <v>110</v>
      </c>
      <c r="BM512" s="25" t="s">
        <v>432</v>
      </c>
    </row>
    <row r="513" spans="2:65" s="1" customFormat="1" ht="27">
      <c r="B513" s="43"/>
      <c r="C513" s="65"/>
      <c r="D513" s="218" t="s">
        <v>175</v>
      </c>
      <c r="E513" s="65"/>
      <c r="F513" s="219" t="s">
        <v>433</v>
      </c>
      <c r="G513" s="65"/>
      <c r="H513" s="65"/>
      <c r="I513" s="174"/>
      <c r="J513" s="65"/>
      <c r="K513" s="65"/>
      <c r="L513" s="63"/>
      <c r="M513" s="220"/>
      <c r="N513" s="44"/>
      <c r="O513" s="44"/>
      <c r="P513" s="44"/>
      <c r="Q513" s="44"/>
      <c r="R513" s="44"/>
      <c r="S513" s="44"/>
      <c r="T513" s="80"/>
      <c r="AT513" s="25" t="s">
        <v>175</v>
      </c>
      <c r="AU513" s="25" t="s">
        <v>104</v>
      </c>
    </row>
    <row r="514" spans="2:65" s="11" customFormat="1" ht="29.85" customHeight="1">
      <c r="B514" s="189"/>
      <c r="C514" s="190"/>
      <c r="D514" s="191" t="s">
        <v>84</v>
      </c>
      <c r="E514" s="269" t="s">
        <v>232</v>
      </c>
      <c r="F514" s="269" t="s">
        <v>434</v>
      </c>
      <c r="G514" s="190"/>
      <c r="H514" s="190"/>
      <c r="I514" s="193"/>
      <c r="J514" s="270">
        <f>BK514</f>
        <v>0</v>
      </c>
      <c r="K514" s="190"/>
      <c r="L514" s="195"/>
      <c r="M514" s="196"/>
      <c r="N514" s="197"/>
      <c r="O514" s="197"/>
      <c r="P514" s="198">
        <f>P515+P577</f>
        <v>0</v>
      </c>
      <c r="Q514" s="197"/>
      <c r="R514" s="198">
        <f>R515+R577</f>
        <v>67.901252600000021</v>
      </c>
      <c r="S514" s="197"/>
      <c r="T514" s="199">
        <f>T515+T577</f>
        <v>0</v>
      </c>
      <c r="AR514" s="200" t="s">
        <v>25</v>
      </c>
      <c r="AT514" s="201" t="s">
        <v>84</v>
      </c>
      <c r="AU514" s="201" t="s">
        <v>25</v>
      </c>
      <c r="AY514" s="200" t="s">
        <v>166</v>
      </c>
      <c r="BK514" s="202">
        <f>BK515+BK577</f>
        <v>0</v>
      </c>
    </row>
    <row r="515" spans="2:65" s="11" customFormat="1" ht="14.85" customHeight="1">
      <c r="B515" s="189"/>
      <c r="C515" s="190"/>
      <c r="D515" s="203" t="s">
        <v>84</v>
      </c>
      <c r="E515" s="204" t="s">
        <v>435</v>
      </c>
      <c r="F515" s="204" t="s">
        <v>436</v>
      </c>
      <c r="G515" s="190"/>
      <c r="H515" s="190"/>
      <c r="I515" s="193"/>
      <c r="J515" s="205">
        <f>BK515</f>
        <v>0</v>
      </c>
      <c r="K515" s="190"/>
      <c r="L515" s="195"/>
      <c r="M515" s="196"/>
      <c r="N515" s="197"/>
      <c r="O515" s="197"/>
      <c r="P515" s="198">
        <f>SUM(P516:P576)</f>
        <v>0</v>
      </c>
      <c r="Q515" s="197"/>
      <c r="R515" s="198">
        <f>SUM(R516:R576)</f>
        <v>15.334500000000002</v>
      </c>
      <c r="S515" s="197"/>
      <c r="T515" s="199">
        <f>SUM(T516:T576)</f>
        <v>0</v>
      </c>
      <c r="AR515" s="200" t="s">
        <v>25</v>
      </c>
      <c r="AT515" s="201" t="s">
        <v>84</v>
      </c>
      <c r="AU515" s="201" t="s">
        <v>93</v>
      </c>
      <c r="AY515" s="200" t="s">
        <v>166</v>
      </c>
      <c r="BK515" s="202">
        <f>SUM(BK516:BK576)</f>
        <v>0</v>
      </c>
    </row>
    <row r="516" spans="2:65" s="1" customFormat="1" ht="22.5" customHeight="1">
      <c r="B516" s="43"/>
      <c r="C516" s="206" t="s">
        <v>632</v>
      </c>
      <c r="D516" s="206" t="s">
        <v>169</v>
      </c>
      <c r="E516" s="207" t="s">
        <v>438</v>
      </c>
      <c r="F516" s="208" t="s">
        <v>439</v>
      </c>
      <c r="G516" s="209" t="s">
        <v>440</v>
      </c>
      <c r="H516" s="210">
        <v>18</v>
      </c>
      <c r="I516" s="211"/>
      <c r="J516" s="212">
        <f>ROUND(I516*H516,2)</f>
        <v>0</v>
      </c>
      <c r="K516" s="208" t="s">
        <v>173</v>
      </c>
      <c r="L516" s="63"/>
      <c r="M516" s="213" t="s">
        <v>50</v>
      </c>
      <c r="N516" s="214" t="s">
        <v>56</v>
      </c>
      <c r="O516" s="44"/>
      <c r="P516" s="215">
        <f>O516*H516</f>
        <v>0</v>
      </c>
      <c r="Q516" s="215">
        <v>0.34089999999999998</v>
      </c>
      <c r="R516" s="215">
        <f>Q516*H516</f>
        <v>6.1361999999999997</v>
      </c>
      <c r="S516" s="215">
        <v>0</v>
      </c>
      <c r="T516" s="216">
        <f>S516*H516</f>
        <v>0</v>
      </c>
      <c r="AR516" s="25" t="s">
        <v>110</v>
      </c>
      <c r="AT516" s="25" t="s">
        <v>169</v>
      </c>
      <c r="AU516" s="25" t="s">
        <v>104</v>
      </c>
      <c r="AY516" s="25" t="s">
        <v>166</v>
      </c>
      <c r="BE516" s="217">
        <f>IF(N516="základní",J516,0)</f>
        <v>0</v>
      </c>
      <c r="BF516" s="217">
        <f>IF(N516="snížená",J516,0)</f>
        <v>0</v>
      </c>
      <c r="BG516" s="217">
        <f>IF(N516="zákl. přenesená",J516,0)</f>
        <v>0</v>
      </c>
      <c r="BH516" s="217">
        <f>IF(N516="sníž. přenesená",J516,0)</f>
        <v>0</v>
      </c>
      <c r="BI516" s="217">
        <f>IF(N516="nulová",J516,0)</f>
        <v>0</v>
      </c>
      <c r="BJ516" s="25" t="s">
        <v>25</v>
      </c>
      <c r="BK516" s="217">
        <f>ROUND(I516*H516,2)</f>
        <v>0</v>
      </c>
      <c r="BL516" s="25" t="s">
        <v>110</v>
      </c>
      <c r="BM516" s="25" t="s">
        <v>441</v>
      </c>
    </row>
    <row r="517" spans="2:65" s="1" customFormat="1" ht="13.5">
      <c r="B517" s="43"/>
      <c r="C517" s="65"/>
      <c r="D517" s="218" t="s">
        <v>175</v>
      </c>
      <c r="E517" s="65"/>
      <c r="F517" s="219" t="s">
        <v>439</v>
      </c>
      <c r="G517" s="65"/>
      <c r="H517" s="65"/>
      <c r="I517" s="174"/>
      <c r="J517" s="65"/>
      <c r="K517" s="65"/>
      <c r="L517" s="63"/>
      <c r="M517" s="220"/>
      <c r="N517" s="44"/>
      <c r="O517" s="44"/>
      <c r="P517" s="44"/>
      <c r="Q517" s="44"/>
      <c r="R517" s="44"/>
      <c r="S517" s="44"/>
      <c r="T517" s="80"/>
      <c r="AT517" s="25" t="s">
        <v>175</v>
      </c>
      <c r="AU517" s="25" t="s">
        <v>104</v>
      </c>
    </row>
    <row r="518" spans="2:65" s="1" customFormat="1" ht="108">
      <c r="B518" s="43"/>
      <c r="C518" s="65"/>
      <c r="D518" s="218" t="s">
        <v>177</v>
      </c>
      <c r="E518" s="65"/>
      <c r="F518" s="221" t="s">
        <v>442</v>
      </c>
      <c r="G518" s="65"/>
      <c r="H518" s="65"/>
      <c r="I518" s="174"/>
      <c r="J518" s="65"/>
      <c r="K518" s="65"/>
      <c r="L518" s="63"/>
      <c r="M518" s="220"/>
      <c r="N518" s="44"/>
      <c r="O518" s="44"/>
      <c r="P518" s="44"/>
      <c r="Q518" s="44"/>
      <c r="R518" s="44"/>
      <c r="S518" s="44"/>
      <c r="T518" s="80"/>
      <c r="AT518" s="25" t="s">
        <v>177</v>
      </c>
      <c r="AU518" s="25" t="s">
        <v>104</v>
      </c>
    </row>
    <row r="519" spans="2:65" s="12" customFormat="1" ht="13.5">
      <c r="B519" s="222"/>
      <c r="C519" s="223"/>
      <c r="D519" s="218" t="s">
        <v>179</v>
      </c>
      <c r="E519" s="224" t="s">
        <v>50</v>
      </c>
      <c r="F519" s="225" t="s">
        <v>1180</v>
      </c>
      <c r="G519" s="223"/>
      <c r="H519" s="226" t="s">
        <v>50</v>
      </c>
      <c r="I519" s="227"/>
      <c r="J519" s="223"/>
      <c r="K519" s="223"/>
      <c r="L519" s="228"/>
      <c r="M519" s="229"/>
      <c r="N519" s="230"/>
      <c r="O519" s="230"/>
      <c r="P519" s="230"/>
      <c r="Q519" s="230"/>
      <c r="R519" s="230"/>
      <c r="S519" s="230"/>
      <c r="T519" s="231"/>
      <c r="AT519" s="232" t="s">
        <v>179</v>
      </c>
      <c r="AU519" s="232" t="s">
        <v>104</v>
      </c>
      <c r="AV519" s="12" t="s">
        <v>25</v>
      </c>
      <c r="AW519" s="12" t="s">
        <v>48</v>
      </c>
      <c r="AX519" s="12" t="s">
        <v>85</v>
      </c>
      <c r="AY519" s="232" t="s">
        <v>166</v>
      </c>
    </row>
    <row r="520" spans="2:65" s="13" customFormat="1" ht="13.5">
      <c r="B520" s="233"/>
      <c r="C520" s="234"/>
      <c r="D520" s="235" t="s">
        <v>179</v>
      </c>
      <c r="E520" s="236" t="s">
        <v>50</v>
      </c>
      <c r="F520" s="237" t="s">
        <v>296</v>
      </c>
      <c r="G520" s="234"/>
      <c r="H520" s="238">
        <v>18</v>
      </c>
      <c r="I520" s="239"/>
      <c r="J520" s="234"/>
      <c r="K520" s="234"/>
      <c r="L520" s="240"/>
      <c r="M520" s="241"/>
      <c r="N520" s="242"/>
      <c r="O520" s="242"/>
      <c r="P520" s="242"/>
      <c r="Q520" s="242"/>
      <c r="R520" s="242"/>
      <c r="S520" s="242"/>
      <c r="T520" s="243"/>
      <c r="AT520" s="244" t="s">
        <v>179</v>
      </c>
      <c r="AU520" s="244" t="s">
        <v>104</v>
      </c>
      <c r="AV520" s="13" t="s">
        <v>93</v>
      </c>
      <c r="AW520" s="13" t="s">
        <v>48</v>
      </c>
      <c r="AX520" s="13" t="s">
        <v>85</v>
      </c>
      <c r="AY520" s="244" t="s">
        <v>166</v>
      </c>
    </row>
    <row r="521" spans="2:65" s="1" customFormat="1" ht="22.5" customHeight="1">
      <c r="B521" s="43"/>
      <c r="C521" s="259" t="s">
        <v>641</v>
      </c>
      <c r="D521" s="259" t="s">
        <v>269</v>
      </c>
      <c r="E521" s="260" t="s">
        <v>445</v>
      </c>
      <c r="F521" s="261" t="s">
        <v>446</v>
      </c>
      <c r="G521" s="262" t="s">
        <v>440</v>
      </c>
      <c r="H521" s="263">
        <v>13</v>
      </c>
      <c r="I521" s="264"/>
      <c r="J521" s="265">
        <f>ROUND(I521*H521,2)</f>
        <v>0</v>
      </c>
      <c r="K521" s="261" t="s">
        <v>50</v>
      </c>
      <c r="L521" s="266"/>
      <c r="M521" s="267" t="s">
        <v>50</v>
      </c>
      <c r="N521" s="268" t="s">
        <v>56</v>
      </c>
      <c r="O521" s="44"/>
      <c r="P521" s="215">
        <f>O521*H521</f>
        <v>0</v>
      </c>
      <c r="Q521" s="215">
        <v>0.08</v>
      </c>
      <c r="R521" s="215">
        <f>Q521*H521</f>
        <v>1.04</v>
      </c>
      <c r="S521" s="215">
        <v>0</v>
      </c>
      <c r="T521" s="216">
        <f>S521*H521</f>
        <v>0</v>
      </c>
      <c r="AR521" s="25" t="s">
        <v>232</v>
      </c>
      <c r="AT521" s="25" t="s">
        <v>269</v>
      </c>
      <c r="AU521" s="25" t="s">
        <v>104</v>
      </c>
      <c r="AY521" s="25" t="s">
        <v>166</v>
      </c>
      <c r="BE521" s="217">
        <f>IF(N521="základní",J521,0)</f>
        <v>0</v>
      </c>
      <c r="BF521" s="217">
        <f>IF(N521="snížená",J521,0)</f>
        <v>0</v>
      </c>
      <c r="BG521" s="217">
        <f>IF(N521="zákl. přenesená",J521,0)</f>
        <v>0</v>
      </c>
      <c r="BH521" s="217">
        <f>IF(N521="sníž. přenesená",J521,0)</f>
        <v>0</v>
      </c>
      <c r="BI521" s="217">
        <f>IF(N521="nulová",J521,0)</f>
        <v>0</v>
      </c>
      <c r="BJ521" s="25" t="s">
        <v>25</v>
      </c>
      <c r="BK521" s="217">
        <f>ROUND(I521*H521,2)</f>
        <v>0</v>
      </c>
      <c r="BL521" s="25" t="s">
        <v>110</v>
      </c>
      <c r="BM521" s="25" t="s">
        <v>447</v>
      </c>
    </row>
    <row r="522" spans="2:65" s="1" customFormat="1" ht="27">
      <c r="B522" s="43"/>
      <c r="C522" s="65"/>
      <c r="D522" s="218" t="s">
        <v>175</v>
      </c>
      <c r="E522" s="65"/>
      <c r="F522" s="219" t="s">
        <v>448</v>
      </c>
      <c r="G522" s="65"/>
      <c r="H522" s="65"/>
      <c r="I522" s="174"/>
      <c r="J522" s="65"/>
      <c r="K522" s="65"/>
      <c r="L522" s="63"/>
      <c r="M522" s="220"/>
      <c r="N522" s="44"/>
      <c r="O522" s="44"/>
      <c r="P522" s="44"/>
      <c r="Q522" s="44"/>
      <c r="R522" s="44"/>
      <c r="S522" s="44"/>
      <c r="T522" s="80"/>
      <c r="AT522" s="25" t="s">
        <v>175</v>
      </c>
      <c r="AU522" s="25" t="s">
        <v>104</v>
      </c>
    </row>
    <row r="523" spans="2:65" s="12" customFormat="1" ht="13.5">
      <c r="B523" s="222"/>
      <c r="C523" s="223"/>
      <c r="D523" s="218" t="s">
        <v>179</v>
      </c>
      <c r="E523" s="224" t="s">
        <v>50</v>
      </c>
      <c r="F523" s="225" t="s">
        <v>1181</v>
      </c>
      <c r="G523" s="223"/>
      <c r="H523" s="226" t="s">
        <v>50</v>
      </c>
      <c r="I523" s="227"/>
      <c r="J523" s="223"/>
      <c r="K523" s="223"/>
      <c r="L523" s="228"/>
      <c r="M523" s="229"/>
      <c r="N523" s="230"/>
      <c r="O523" s="230"/>
      <c r="P523" s="230"/>
      <c r="Q523" s="230"/>
      <c r="R523" s="230"/>
      <c r="S523" s="230"/>
      <c r="T523" s="231"/>
      <c r="AT523" s="232" t="s">
        <v>179</v>
      </c>
      <c r="AU523" s="232" t="s">
        <v>104</v>
      </c>
      <c r="AV523" s="12" t="s">
        <v>25</v>
      </c>
      <c r="AW523" s="12" t="s">
        <v>48</v>
      </c>
      <c r="AX523" s="12" t="s">
        <v>85</v>
      </c>
      <c r="AY523" s="232" t="s">
        <v>166</v>
      </c>
    </row>
    <row r="524" spans="2:65" s="13" customFormat="1" ht="13.5">
      <c r="B524" s="233"/>
      <c r="C524" s="234"/>
      <c r="D524" s="235" t="s">
        <v>179</v>
      </c>
      <c r="E524" s="236" t="s">
        <v>50</v>
      </c>
      <c r="F524" s="237" t="s">
        <v>259</v>
      </c>
      <c r="G524" s="234"/>
      <c r="H524" s="238">
        <v>13</v>
      </c>
      <c r="I524" s="239"/>
      <c r="J524" s="234"/>
      <c r="K524" s="234"/>
      <c r="L524" s="240"/>
      <c r="M524" s="241"/>
      <c r="N524" s="242"/>
      <c r="O524" s="242"/>
      <c r="P524" s="242"/>
      <c r="Q524" s="242"/>
      <c r="R524" s="242"/>
      <c r="S524" s="242"/>
      <c r="T524" s="243"/>
      <c r="AT524" s="244" t="s">
        <v>179</v>
      </c>
      <c r="AU524" s="244" t="s">
        <v>104</v>
      </c>
      <c r="AV524" s="13" t="s">
        <v>93</v>
      </c>
      <c r="AW524" s="13" t="s">
        <v>48</v>
      </c>
      <c r="AX524" s="13" t="s">
        <v>85</v>
      </c>
      <c r="AY524" s="244" t="s">
        <v>166</v>
      </c>
    </row>
    <row r="525" spans="2:65" s="1" customFormat="1" ht="22.5" customHeight="1">
      <c r="B525" s="43"/>
      <c r="C525" s="259" t="s">
        <v>646</v>
      </c>
      <c r="D525" s="259" t="s">
        <v>269</v>
      </c>
      <c r="E525" s="260" t="s">
        <v>451</v>
      </c>
      <c r="F525" s="261" t="s">
        <v>452</v>
      </c>
      <c r="G525" s="262" t="s">
        <v>440</v>
      </c>
      <c r="H525" s="263">
        <v>5</v>
      </c>
      <c r="I525" s="264"/>
      <c r="J525" s="265">
        <f>ROUND(I525*H525,2)</f>
        <v>0</v>
      </c>
      <c r="K525" s="261" t="s">
        <v>50</v>
      </c>
      <c r="L525" s="266"/>
      <c r="M525" s="267" t="s">
        <v>50</v>
      </c>
      <c r="N525" s="268" t="s">
        <v>56</v>
      </c>
      <c r="O525" s="44"/>
      <c r="P525" s="215">
        <f>O525*H525</f>
        <v>0</v>
      </c>
      <c r="Q525" s="215">
        <v>0.08</v>
      </c>
      <c r="R525" s="215">
        <f>Q525*H525</f>
        <v>0.4</v>
      </c>
      <c r="S525" s="215">
        <v>0</v>
      </c>
      <c r="T525" s="216">
        <f>S525*H525</f>
        <v>0</v>
      </c>
      <c r="AR525" s="25" t="s">
        <v>232</v>
      </c>
      <c r="AT525" s="25" t="s">
        <v>269</v>
      </c>
      <c r="AU525" s="25" t="s">
        <v>104</v>
      </c>
      <c r="AY525" s="25" t="s">
        <v>166</v>
      </c>
      <c r="BE525" s="217">
        <f>IF(N525="základní",J525,0)</f>
        <v>0</v>
      </c>
      <c r="BF525" s="217">
        <f>IF(N525="snížená",J525,0)</f>
        <v>0</v>
      </c>
      <c r="BG525" s="217">
        <f>IF(N525="zákl. přenesená",J525,0)</f>
        <v>0</v>
      </c>
      <c r="BH525" s="217">
        <f>IF(N525="sníž. přenesená",J525,0)</f>
        <v>0</v>
      </c>
      <c r="BI525" s="217">
        <f>IF(N525="nulová",J525,0)</f>
        <v>0</v>
      </c>
      <c r="BJ525" s="25" t="s">
        <v>25</v>
      </c>
      <c r="BK525" s="217">
        <f>ROUND(I525*H525,2)</f>
        <v>0</v>
      </c>
      <c r="BL525" s="25" t="s">
        <v>110</v>
      </c>
      <c r="BM525" s="25" t="s">
        <v>453</v>
      </c>
    </row>
    <row r="526" spans="2:65" s="1" customFormat="1" ht="13.5">
      <c r="B526" s="43"/>
      <c r="C526" s="65"/>
      <c r="D526" s="218" t="s">
        <v>175</v>
      </c>
      <c r="E526" s="65"/>
      <c r="F526" s="219" t="s">
        <v>454</v>
      </c>
      <c r="G526" s="65"/>
      <c r="H526" s="65"/>
      <c r="I526" s="174"/>
      <c r="J526" s="65"/>
      <c r="K526" s="65"/>
      <c r="L526" s="63"/>
      <c r="M526" s="220"/>
      <c r="N526" s="44"/>
      <c r="O526" s="44"/>
      <c r="P526" s="44"/>
      <c r="Q526" s="44"/>
      <c r="R526" s="44"/>
      <c r="S526" s="44"/>
      <c r="T526" s="80"/>
      <c r="AT526" s="25" t="s">
        <v>175</v>
      </c>
      <c r="AU526" s="25" t="s">
        <v>104</v>
      </c>
    </row>
    <row r="527" spans="2:65" s="12" customFormat="1" ht="13.5">
      <c r="B527" s="222"/>
      <c r="C527" s="223"/>
      <c r="D527" s="218" t="s">
        <v>179</v>
      </c>
      <c r="E527" s="224" t="s">
        <v>50</v>
      </c>
      <c r="F527" s="225" t="s">
        <v>1181</v>
      </c>
      <c r="G527" s="223"/>
      <c r="H527" s="226" t="s">
        <v>50</v>
      </c>
      <c r="I527" s="227"/>
      <c r="J527" s="223"/>
      <c r="K527" s="223"/>
      <c r="L527" s="228"/>
      <c r="M527" s="229"/>
      <c r="N527" s="230"/>
      <c r="O527" s="230"/>
      <c r="P527" s="230"/>
      <c r="Q527" s="230"/>
      <c r="R527" s="230"/>
      <c r="S527" s="230"/>
      <c r="T527" s="231"/>
      <c r="AT527" s="232" t="s">
        <v>179</v>
      </c>
      <c r="AU527" s="232" t="s">
        <v>104</v>
      </c>
      <c r="AV527" s="12" t="s">
        <v>25</v>
      </c>
      <c r="AW527" s="12" t="s">
        <v>48</v>
      </c>
      <c r="AX527" s="12" t="s">
        <v>85</v>
      </c>
      <c r="AY527" s="232" t="s">
        <v>166</v>
      </c>
    </row>
    <row r="528" spans="2:65" s="13" customFormat="1" ht="13.5">
      <c r="B528" s="233"/>
      <c r="C528" s="234"/>
      <c r="D528" s="235" t="s">
        <v>179</v>
      </c>
      <c r="E528" s="236" t="s">
        <v>50</v>
      </c>
      <c r="F528" s="237" t="s">
        <v>119</v>
      </c>
      <c r="G528" s="234"/>
      <c r="H528" s="238">
        <v>5</v>
      </c>
      <c r="I528" s="239"/>
      <c r="J528" s="234"/>
      <c r="K528" s="234"/>
      <c r="L528" s="240"/>
      <c r="M528" s="241"/>
      <c r="N528" s="242"/>
      <c r="O528" s="242"/>
      <c r="P528" s="242"/>
      <c r="Q528" s="242"/>
      <c r="R528" s="242"/>
      <c r="S528" s="242"/>
      <c r="T528" s="243"/>
      <c r="AT528" s="244" t="s">
        <v>179</v>
      </c>
      <c r="AU528" s="244" t="s">
        <v>104</v>
      </c>
      <c r="AV528" s="13" t="s">
        <v>93</v>
      </c>
      <c r="AW528" s="13" t="s">
        <v>48</v>
      </c>
      <c r="AX528" s="13" t="s">
        <v>85</v>
      </c>
      <c r="AY528" s="244" t="s">
        <v>166</v>
      </c>
    </row>
    <row r="529" spans="2:65" s="1" customFormat="1" ht="22.5" customHeight="1">
      <c r="B529" s="43"/>
      <c r="C529" s="259" t="s">
        <v>652</v>
      </c>
      <c r="D529" s="259" t="s">
        <v>269</v>
      </c>
      <c r="E529" s="260" t="s">
        <v>456</v>
      </c>
      <c r="F529" s="261" t="s">
        <v>457</v>
      </c>
      <c r="G529" s="262" t="s">
        <v>440</v>
      </c>
      <c r="H529" s="263">
        <v>18</v>
      </c>
      <c r="I529" s="264"/>
      <c r="J529" s="265">
        <f>ROUND(I529*H529,2)</f>
        <v>0</v>
      </c>
      <c r="K529" s="261" t="s">
        <v>50</v>
      </c>
      <c r="L529" s="266"/>
      <c r="M529" s="267" t="s">
        <v>50</v>
      </c>
      <c r="N529" s="268" t="s">
        <v>56</v>
      </c>
      <c r="O529" s="44"/>
      <c r="P529" s="215">
        <f>O529*H529</f>
        <v>0</v>
      </c>
      <c r="Q529" s="215">
        <v>0.08</v>
      </c>
      <c r="R529" s="215">
        <f>Q529*H529</f>
        <v>1.44</v>
      </c>
      <c r="S529" s="215">
        <v>0</v>
      </c>
      <c r="T529" s="216">
        <f>S529*H529</f>
        <v>0</v>
      </c>
      <c r="AR529" s="25" t="s">
        <v>232</v>
      </c>
      <c r="AT529" s="25" t="s">
        <v>269</v>
      </c>
      <c r="AU529" s="25" t="s">
        <v>104</v>
      </c>
      <c r="AY529" s="25" t="s">
        <v>166</v>
      </c>
      <c r="BE529" s="217">
        <f>IF(N529="základní",J529,0)</f>
        <v>0</v>
      </c>
      <c r="BF529" s="217">
        <f>IF(N529="snížená",J529,0)</f>
        <v>0</v>
      </c>
      <c r="BG529" s="217">
        <f>IF(N529="zákl. přenesená",J529,0)</f>
        <v>0</v>
      </c>
      <c r="BH529" s="217">
        <f>IF(N529="sníž. přenesená",J529,0)</f>
        <v>0</v>
      </c>
      <c r="BI529" s="217">
        <f>IF(N529="nulová",J529,0)</f>
        <v>0</v>
      </c>
      <c r="BJ529" s="25" t="s">
        <v>25</v>
      </c>
      <c r="BK529" s="217">
        <f>ROUND(I529*H529,2)</f>
        <v>0</v>
      </c>
      <c r="BL529" s="25" t="s">
        <v>110</v>
      </c>
      <c r="BM529" s="25" t="s">
        <v>458</v>
      </c>
    </row>
    <row r="530" spans="2:65" s="1" customFormat="1" ht="13.5">
      <c r="B530" s="43"/>
      <c r="C530" s="65"/>
      <c r="D530" s="218" t="s">
        <v>175</v>
      </c>
      <c r="E530" s="65"/>
      <c r="F530" s="219" t="s">
        <v>459</v>
      </c>
      <c r="G530" s="65"/>
      <c r="H530" s="65"/>
      <c r="I530" s="174"/>
      <c r="J530" s="65"/>
      <c r="K530" s="65"/>
      <c r="L530" s="63"/>
      <c r="M530" s="220"/>
      <c r="N530" s="44"/>
      <c r="O530" s="44"/>
      <c r="P530" s="44"/>
      <c r="Q530" s="44"/>
      <c r="R530" s="44"/>
      <c r="S530" s="44"/>
      <c r="T530" s="80"/>
      <c r="AT530" s="25" t="s">
        <v>175</v>
      </c>
      <c r="AU530" s="25" t="s">
        <v>104</v>
      </c>
    </row>
    <row r="531" spans="2:65" s="12" customFormat="1" ht="13.5">
      <c r="B531" s="222"/>
      <c r="C531" s="223"/>
      <c r="D531" s="218" t="s">
        <v>179</v>
      </c>
      <c r="E531" s="224" t="s">
        <v>50</v>
      </c>
      <c r="F531" s="225" t="s">
        <v>1181</v>
      </c>
      <c r="G531" s="223"/>
      <c r="H531" s="226" t="s">
        <v>50</v>
      </c>
      <c r="I531" s="227"/>
      <c r="J531" s="223"/>
      <c r="K531" s="223"/>
      <c r="L531" s="228"/>
      <c r="M531" s="229"/>
      <c r="N531" s="230"/>
      <c r="O531" s="230"/>
      <c r="P531" s="230"/>
      <c r="Q531" s="230"/>
      <c r="R531" s="230"/>
      <c r="S531" s="230"/>
      <c r="T531" s="231"/>
      <c r="AT531" s="232" t="s">
        <v>179</v>
      </c>
      <c r="AU531" s="232" t="s">
        <v>104</v>
      </c>
      <c r="AV531" s="12" t="s">
        <v>25</v>
      </c>
      <c r="AW531" s="12" t="s">
        <v>48</v>
      </c>
      <c r="AX531" s="12" t="s">
        <v>85</v>
      </c>
      <c r="AY531" s="232" t="s">
        <v>166</v>
      </c>
    </row>
    <row r="532" spans="2:65" s="13" customFormat="1" ht="13.5">
      <c r="B532" s="233"/>
      <c r="C532" s="234"/>
      <c r="D532" s="235" t="s">
        <v>179</v>
      </c>
      <c r="E532" s="236" t="s">
        <v>50</v>
      </c>
      <c r="F532" s="237" t="s">
        <v>296</v>
      </c>
      <c r="G532" s="234"/>
      <c r="H532" s="238">
        <v>18</v>
      </c>
      <c r="I532" s="239"/>
      <c r="J532" s="234"/>
      <c r="K532" s="234"/>
      <c r="L532" s="240"/>
      <c r="M532" s="241"/>
      <c r="N532" s="242"/>
      <c r="O532" s="242"/>
      <c r="P532" s="242"/>
      <c r="Q532" s="242"/>
      <c r="R532" s="242"/>
      <c r="S532" s="242"/>
      <c r="T532" s="243"/>
      <c r="AT532" s="244" t="s">
        <v>179</v>
      </c>
      <c r="AU532" s="244" t="s">
        <v>104</v>
      </c>
      <c r="AV532" s="13" t="s">
        <v>93</v>
      </c>
      <c r="AW532" s="13" t="s">
        <v>48</v>
      </c>
      <c r="AX532" s="13" t="s">
        <v>85</v>
      </c>
      <c r="AY532" s="244" t="s">
        <v>166</v>
      </c>
    </row>
    <row r="533" spans="2:65" s="1" customFormat="1" ht="22.5" customHeight="1">
      <c r="B533" s="43"/>
      <c r="C533" s="206" t="s">
        <v>400</v>
      </c>
      <c r="D533" s="206" t="s">
        <v>169</v>
      </c>
      <c r="E533" s="207" t="s">
        <v>461</v>
      </c>
      <c r="F533" s="208" t="s">
        <v>462</v>
      </c>
      <c r="G533" s="209" t="s">
        <v>440</v>
      </c>
      <c r="H533" s="210">
        <v>18</v>
      </c>
      <c r="I533" s="211"/>
      <c r="J533" s="212">
        <f>ROUND(I533*H533,2)</f>
        <v>0</v>
      </c>
      <c r="K533" s="208" t="s">
        <v>173</v>
      </c>
      <c r="L533" s="63"/>
      <c r="M533" s="213" t="s">
        <v>50</v>
      </c>
      <c r="N533" s="214" t="s">
        <v>56</v>
      </c>
      <c r="O533" s="44"/>
      <c r="P533" s="215">
        <f>O533*H533</f>
        <v>0</v>
      </c>
      <c r="Q533" s="215">
        <v>9.3600000000000003E-3</v>
      </c>
      <c r="R533" s="215">
        <f>Q533*H533</f>
        <v>0.16848000000000002</v>
      </c>
      <c r="S533" s="215">
        <v>0</v>
      </c>
      <c r="T533" s="216">
        <f>S533*H533</f>
        <v>0</v>
      </c>
      <c r="AR533" s="25" t="s">
        <v>110</v>
      </c>
      <c r="AT533" s="25" t="s">
        <v>169</v>
      </c>
      <c r="AU533" s="25" t="s">
        <v>104</v>
      </c>
      <c r="AY533" s="25" t="s">
        <v>166</v>
      </c>
      <c r="BE533" s="217">
        <f>IF(N533="základní",J533,0)</f>
        <v>0</v>
      </c>
      <c r="BF533" s="217">
        <f>IF(N533="snížená",J533,0)</f>
        <v>0</v>
      </c>
      <c r="BG533" s="217">
        <f>IF(N533="zákl. přenesená",J533,0)</f>
        <v>0</v>
      </c>
      <c r="BH533" s="217">
        <f>IF(N533="sníž. přenesená",J533,0)</f>
        <v>0</v>
      </c>
      <c r="BI533" s="217">
        <f>IF(N533="nulová",J533,0)</f>
        <v>0</v>
      </c>
      <c r="BJ533" s="25" t="s">
        <v>25</v>
      </c>
      <c r="BK533" s="217">
        <f>ROUND(I533*H533,2)</f>
        <v>0</v>
      </c>
      <c r="BL533" s="25" t="s">
        <v>110</v>
      </c>
      <c r="BM533" s="25" t="s">
        <v>463</v>
      </c>
    </row>
    <row r="534" spans="2:65" s="1" customFormat="1" ht="13.5">
      <c r="B534" s="43"/>
      <c r="C534" s="65"/>
      <c r="D534" s="218" t="s">
        <v>175</v>
      </c>
      <c r="E534" s="65"/>
      <c r="F534" s="219" t="s">
        <v>464</v>
      </c>
      <c r="G534" s="65"/>
      <c r="H534" s="65"/>
      <c r="I534" s="174"/>
      <c r="J534" s="65"/>
      <c r="K534" s="65"/>
      <c r="L534" s="63"/>
      <c r="M534" s="220"/>
      <c r="N534" s="44"/>
      <c r="O534" s="44"/>
      <c r="P534" s="44"/>
      <c r="Q534" s="44"/>
      <c r="R534" s="44"/>
      <c r="S534" s="44"/>
      <c r="T534" s="80"/>
      <c r="AT534" s="25" t="s">
        <v>175</v>
      </c>
      <c r="AU534" s="25" t="s">
        <v>104</v>
      </c>
    </row>
    <row r="535" spans="2:65" s="1" customFormat="1" ht="40.5">
      <c r="B535" s="43"/>
      <c r="C535" s="65"/>
      <c r="D535" s="218" t="s">
        <v>177</v>
      </c>
      <c r="E535" s="65"/>
      <c r="F535" s="221" t="s">
        <v>465</v>
      </c>
      <c r="G535" s="65"/>
      <c r="H535" s="65"/>
      <c r="I535" s="174"/>
      <c r="J535" s="65"/>
      <c r="K535" s="65"/>
      <c r="L535" s="63"/>
      <c r="M535" s="220"/>
      <c r="N535" s="44"/>
      <c r="O535" s="44"/>
      <c r="P535" s="44"/>
      <c r="Q535" s="44"/>
      <c r="R535" s="44"/>
      <c r="S535" s="44"/>
      <c r="T535" s="80"/>
      <c r="AT535" s="25" t="s">
        <v>177</v>
      </c>
      <c r="AU535" s="25" t="s">
        <v>104</v>
      </c>
    </row>
    <row r="536" spans="2:65" s="12" customFormat="1" ht="13.5">
      <c r="B536" s="222"/>
      <c r="C536" s="223"/>
      <c r="D536" s="218" t="s">
        <v>179</v>
      </c>
      <c r="E536" s="224" t="s">
        <v>50</v>
      </c>
      <c r="F536" s="225" t="s">
        <v>1181</v>
      </c>
      <c r="G536" s="223"/>
      <c r="H536" s="226" t="s">
        <v>50</v>
      </c>
      <c r="I536" s="227"/>
      <c r="J536" s="223"/>
      <c r="K536" s="223"/>
      <c r="L536" s="228"/>
      <c r="M536" s="229"/>
      <c r="N536" s="230"/>
      <c r="O536" s="230"/>
      <c r="P536" s="230"/>
      <c r="Q536" s="230"/>
      <c r="R536" s="230"/>
      <c r="S536" s="230"/>
      <c r="T536" s="231"/>
      <c r="AT536" s="232" t="s">
        <v>179</v>
      </c>
      <c r="AU536" s="232" t="s">
        <v>104</v>
      </c>
      <c r="AV536" s="12" t="s">
        <v>25</v>
      </c>
      <c r="AW536" s="12" t="s">
        <v>48</v>
      </c>
      <c r="AX536" s="12" t="s">
        <v>85</v>
      </c>
      <c r="AY536" s="232" t="s">
        <v>166</v>
      </c>
    </row>
    <row r="537" spans="2:65" s="13" customFormat="1" ht="13.5">
      <c r="B537" s="233"/>
      <c r="C537" s="234"/>
      <c r="D537" s="235" t="s">
        <v>179</v>
      </c>
      <c r="E537" s="236" t="s">
        <v>50</v>
      </c>
      <c r="F537" s="237" t="s">
        <v>296</v>
      </c>
      <c r="G537" s="234"/>
      <c r="H537" s="238">
        <v>18</v>
      </c>
      <c r="I537" s="239"/>
      <c r="J537" s="234"/>
      <c r="K537" s="234"/>
      <c r="L537" s="240"/>
      <c r="M537" s="241"/>
      <c r="N537" s="242"/>
      <c r="O537" s="242"/>
      <c r="P537" s="242"/>
      <c r="Q537" s="242"/>
      <c r="R537" s="242"/>
      <c r="S537" s="242"/>
      <c r="T537" s="243"/>
      <c r="AT537" s="244" t="s">
        <v>179</v>
      </c>
      <c r="AU537" s="244" t="s">
        <v>104</v>
      </c>
      <c r="AV537" s="13" t="s">
        <v>93</v>
      </c>
      <c r="AW537" s="13" t="s">
        <v>48</v>
      </c>
      <c r="AX537" s="13" t="s">
        <v>85</v>
      </c>
      <c r="AY537" s="244" t="s">
        <v>166</v>
      </c>
    </row>
    <row r="538" spans="2:65" s="1" customFormat="1" ht="22.5" customHeight="1">
      <c r="B538" s="43"/>
      <c r="C538" s="259" t="s">
        <v>664</v>
      </c>
      <c r="D538" s="259" t="s">
        <v>269</v>
      </c>
      <c r="E538" s="260" t="s">
        <v>467</v>
      </c>
      <c r="F538" s="261" t="s">
        <v>468</v>
      </c>
      <c r="G538" s="262" t="s">
        <v>440</v>
      </c>
      <c r="H538" s="263">
        <v>18</v>
      </c>
      <c r="I538" s="264"/>
      <c r="J538" s="265">
        <f>ROUND(I538*H538,2)</f>
        <v>0</v>
      </c>
      <c r="K538" s="261" t="s">
        <v>173</v>
      </c>
      <c r="L538" s="266"/>
      <c r="M538" s="267" t="s">
        <v>50</v>
      </c>
      <c r="N538" s="268" t="s">
        <v>56</v>
      </c>
      <c r="O538" s="44"/>
      <c r="P538" s="215">
        <f>O538*H538</f>
        <v>0</v>
      </c>
      <c r="Q538" s="215">
        <v>6.0000000000000001E-3</v>
      </c>
      <c r="R538" s="215">
        <f>Q538*H538</f>
        <v>0.108</v>
      </c>
      <c r="S538" s="215">
        <v>0</v>
      </c>
      <c r="T538" s="216">
        <f>S538*H538</f>
        <v>0</v>
      </c>
      <c r="AR538" s="25" t="s">
        <v>232</v>
      </c>
      <c r="AT538" s="25" t="s">
        <v>269</v>
      </c>
      <c r="AU538" s="25" t="s">
        <v>104</v>
      </c>
      <c r="AY538" s="25" t="s">
        <v>166</v>
      </c>
      <c r="BE538" s="217">
        <f>IF(N538="základní",J538,0)</f>
        <v>0</v>
      </c>
      <c r="BF538" s="217">
        <f>IF(N538="snížená",J538,0)</f>
        <v>0</v>
      </c>
      <c r="BG538" s="217">
        <f>IF(N538="zákl. přenesená",J538,0)</f>
        <v>0</v>
      </c>
      <c r="BH538" s="217">
        <f>IF(N538="sníž. přenesená",J538,0)</f>
        <v>0</v>
      </c>
      <c r="BI538" s="217">
        <f>IF(N538="nulová",J538,0)</f>
        <v>0</v>
      </c>
      <c r="BJ538" s="25" t="s">
        <v>25</v>
      </c>
      <c r="BK538" s="217">
        <f>ROUND(I538*H538,2)</f>
        <v>0</v>
      </c>
      <c r="BL538" s="25" t="s">
        <v>110</v>
      </c>
      <c r="BM538" s="25" t="s">
        <v>469</v>
      </c>
    </row>
    <row r="539" spans="2:65" s="1" customFormat="1" ht="13.5">
      <c r="B539" s="43"/>
      <c r="C539" s="65"/>
      <c r="D539" s="218" t="s">
        <v>175</v>
      </c>
      <c r="E539" s="65"/>
      <c r="F539" s="219" t="s">
        <v>470</v>
      </c>
      <c r="G539" s="65"/>
      <c r="H539" s="65"/>
      <c r="I539" s="174"/>
      <c r="J539" s="65"/>
      <c r="K539" s="65"/>
      <c r="L539" s="63"/>
      <c r="M539" s="220"/>
      <c r="N539" s="44"/>
      <c r="O539" s="44"/>
      <c r="P539" s="44"/>
      <c r="Q539" s="44"/>
      <c r="R539" s="44"/>
      <c r="S539" s="44"/>
      <c r="T539" s="80"/>
      <c r="AT539" s="25" t="s">
        <v>175</v>
      </c>
      <c r="AU539" s="25" t="s">
        <v>104</v>
      </c>
    </row>
    <row r="540" spans="2:65" s="12" customFormat="1" ht="13.5">
      <c r="B540" s="222"/>
      <c r="C540" s="223"/>
      <c r="D540" s="218" t="s">
        <v>179</v>
      </c>
      <c r="E540" s="224" t="s">
        <v>50</v>
      </c>
      <c r="F540" s="225" t="s">
        <v>1181</v>
      </c>
      <c r="G540" s="223"/>
      <c r="H540" s="226" t="s">
        <v>50</v>
      </c>
      <c r="I540" s="227"/>
      <c r="J540" s="223"/>
      <c r="K540" s="223"/>
      <c r="L540" s="228"/>
      <c r="M540" s="229"/>
      <c r="N540" s="230"/>
      <c r="O540" s="230"/>
      <c r="P540" s="230"/>
      <c r="Q540" s="230"/>
      <c r="R540" s="230"/>
      <c r="S540" s="230"/>
      <c r="T540" s="231"/>
      <c r="AT540" s="232" t="s">
        <v>179</v>
      </c>
      <c r="AU540" s="232" t="s">
        <v>104</v>
      </c>
      <c r="AV540" s="12" t="s">
        <v>25</v>
      </c>
      <c r="AW540" s="12" t="s">
        <v>48</v>
      </c>
      <c r="AX540" s="12" t="s">
        <v>85</v>
      </c>
      <c r="AY540" s="232" t="s">
        <v>166</v>
      </c>
    </row>
    <row r="541" spans="2:65" s="13" customFormat="1" ht="13.5">
      <c r="B541" s="233"/>
      <c r="C541" s="234"/>
      <c r="D541" s="235" t="s">
        <v>179</v>
      </c>
      <c r="E541" s="236" t="s">
        <v>50</v>
      </c>
      <c r="F541" s="237" t="s">
        <v>296</v>
      </c>
      <c r="G541" s="234"/>
      <c r="H541" s="238">
        <v>18</v>
      </c>
      <c r="I541" s="239"/>
      <c r="J541" s="234"/>
      <c r="K541" s="234"/>
      <c r="L541" s="240"/>
      <c r="M541" s="241"/>
      <c r="N541" s="242"/>
      <c r="O541" s="242"/>
      <c r="P541" s="242"/>
      <c r="Q541" s="242"/>
      <c r="R541" s="242"/>
      <c r="S541" s="242"/>
      <c r="T541" s="243"/>
      <c r="AT541" s="244" t="s">
        <v>179</v>
      </c>
      <c r="AU541" s="244" t="s">
        <v>104</v>
      </c>
      <c r="AV541" s="13" t="s">
        <v>93</v>
      </c>
      <c r="AW541" s="13" t="s">
        <v>48</v>
      </c>
      <c r="AX541" s="13" t="s">
        <v>85</v>
      </c>
      <c r="AY541" s="244" t="s">
        <v>166</v>
      </c>
    </row>
    <row r="542" spans="2:65" s="1" customFormat="1" ht="22.5" customHeight="1">
      <c r="B542" s="43"/>
      <c r="C542" s="259" t="s">
        <v>673</v>
      </c>
      <c r="D542" s="259" t="s">
        <v>269</v>
      </c>
      <c r="E542" s="260" t="s">
        <v>472</v>
      </c>
      <c r="F542" s="261" t="s">
        <v>473</v>
      </c>
      <c r="G542" s="262" t="s">
        <v>440</v>
      </c>
      <c r="H542" s="263">
        <v>18</v>
      </c>
      <c r="I542" s="264"/>
      <c r="J542" s="265">
        <f>ROUND(I542*H542,2)</f>
        <v>0</v>
      </c>
      <c r="K542" s="261" t="s">
        <v>173</v>
      </c>
      <c r="L542" s="266"/>
      <c r="M542" s="267" t="s">
        <v>50</v>
      </c>
      <c r="N542" s="268" t="s">
        <v>56</v>
      </c>
      <c r="O542" s="44"/>
      <c r="P542" s="215">
        <f>O542*H542</f>
        <v>0</v>
      </c>
      <c r="Q542" s="215">
        <v>0.06</v>
      </c>
      <c r="R542" s="215">
        <f>Q542*H542</f>
        <v>1.08</v>
      </c>
      <c r="S542" s="215">
        <v>0</v>
      </c>
      <c r="T542" s="216">
        <f>S542*H542</f>
        <v>0</v>
      </c>
      <c r="AR542" s="25" t="s">
        <v>232</v>
      </c>
      <c r="AT542" s="25" t="s">
        <v>269</v>
      </c>
      <c r="AU542" s="25" t="s">
        <v>104</v>
      </c>
      <c r="AY542" s="25" t="s">
        <v>166</v>
      </c>
      <c r="BE542" s="217">
        <f>IF(N542="základní",J542,0)</f>
        <v>0</v>
      </c>
      <c r="BF542" s="217">
        <f>IF(N542="snížená",J542,0)</f>
        <v>0</v>
      </c>
      <c r="BG542" s="217">
        <f>IF(N542="zákl. přenesená",J542,0)</f>
        <v>0</v>
      </c>
      <c r="BH542" s="217">
        <f>IF(N542="sníž. přenesená",J542,0)</f>
        <v>0</v>
      </c>
      <c r="BI542" s="217">
        <f>IF(N542="nulová",J542,0)</f>
        <v>0</v>
      </c>
      <c r="BJ542" s="25" t="s">
        <v>25</v>
      </c>
      <c r="BK542" s="217">
        <f>ROUND(I542*H542,2)</f>
        <v>0</v>
      </c>
      <c r="BL542" s="25" t="s">
        <v>110</v>
      </c>
      <c r="BM542" s="25" t="s">
        <v>474</v>
      </c>
    </row>
    <row r="543" spans="2:65" s="1" customFormat="1" ht="13.5">
      <c r="B543" s="43"/>
      <c r="C543" s="65"/>
      <c r="D543" s="218" t="s">
        <v>175</v>
      </c>
      <c r="E543" s="65"/>
      <c r="F543" s="219" t="s">
        <v>475</v>
      </c>
      <c r="G543" s="65"/>
      <c r="H543" s="65"/>
      <c r="I543" s="174"/>
      <c r="J543" s="65"/>
      <c r="K543" s="65"/>
      <c r="L543" s="63"/>
      <c r="M543" s="220"/>
      <c r="N543" s="44"/>
      <c r="O543" s="44"/>
      <c r="P543" s="44"/>
      <c r="Q543" s="44"/>
      <c r="R543" s="44"/>
      <c r="S543" s="44"/>
      <c r="T543" s="80"/>
      <c r="AT543" s="25" t="s">
        <v>175</v>
      </c>
      <c r="AU543" s="25" t="s">
        <v>104</v>
      </c>
    </row>
    <row r="544" spans="2:65" s="12" customFormat="1" ht="13.5">
      <c r="B544" s="222"/>
      <c r="C544" s="223"/>
      <c r="D544" s="218" t="s">
        <v>179</v>
      </c>
      <c r="E544" s="224" t="s">
        <v>50</v>
      </c>
      <c r="F544" s="225" t="s">
        <v>1181</v>
      </c>
      <c r="G544" s="223"/>
      <c r="H544" s="226" t="s">
        <v>50</v>
      </c>
      <c r="I544" s="227"/>
      <c r="J544" s="223"/>
      <c r="K544" s="223"/>
      <c r="L544" s="228"/>
      <c r="M544" s="229"/>
      <c r="N544" s="230"/>
      <c r="O544" s="230"/>
      <c r="P544" s="230"/>
      <c r="Q544" s="230"/>
      <c r="R544" s="230"/>
      <c r="S544" s="230"/>
      <c r="T544" s="231"/>
      <c r="AT544" s="232" t="s">
        <v>179</v>
      </c>
      <c r="AU544" s="232" t="s">
        <v>104</v>
      </c>
      <c r="AV544" s="12" t="s">
        <v>25</v>
      </c>
      <c r="AW544" s="12" t="s">
        <v>48</v>
      </c>
      <c r="AX544" s="12" t="s">
        <v>85</v>
      </c>
      <c r="AY544" s="232" t="s">
        <v>166</v>
      </c>
    </row>
    <row r="545" spans="2:65" s="13" customFormat="1" ht="13.5">
      <c r="B545" s="233"/>
      <c r="C545" s="234"/>
      <c r="D545" s="235" t="s">
        <v>179</v>
      </c>
      <c r="E545" s="236" t="s">
        <v>50</v>
      </c>
      <c r="F545" s="237" t="s">
        <v>296</v>
      </c>
      <c r="G545" s="234"/>
      <c r="H545" s="238">
        <v>18</v>
      </c>
      <c r="I545" s="239"/>
      <c r="J545" s="234"/>
      <c r="K545" s="234"/>
      <c r="L545" s="240"/>
      <c r="M545" s="241"/>
      <c r="N545" s="242"/>
      <c r="O545" s="242"/>
      <c r="P545" s="242"/>
      <c r="Q545" s="242"/>
      <c r="R545" s="242"/>
      <c r="S545" s="242"/>
      <c r="T545" s="243"/>
      <c r="AT545" s="244" t="s">
        <v>179</v>
      </c>
      <c r="AU545" s="244" t="s">
        <v>104</v>
      </c>
      <c r="AV545" s="13" t="s">
        <v>93</v>
      </c>
      <c r="AW545" s="13" t="s">
        <v>48</v>
      </c>
      <c r="AX545" s="13" t="s">
        <v>85</v>
      </c>
      <c r="AY545" s="244" t="s">
        <v>166</v>
      </c>
    </row>
    <row r="546" spans="2:65" s="1" customFormat="1" ht="22.5" customHeight="1">
      <c r="B546" s="43"/>
      <c r="C546" s="259" t="s">
        <v>681</v>
      </c>
      <c r="D546" s="259" t="s">
        <v>269</v>
      </c>
      <c r="E546" s="260" t="s">
        <v>477</v>
      </c>
      <c r="F546" s="261" t="s">
        <v>478</v>
      </c>
      <c r="G546" s="262" t="s">
        <v>440</v>
      </c>
      <c r="H546" s="263">
        <v>18</v>
      </c>
      <c r="I546" s="264"/>
      <c r="J546" s="265">
        <f>ROUND(I546*H546,2)</f>
        <v>0</v>
      </c>
      <c r="K546" s="261" t="s">
        <v>50</v>
      </c>
      <c r="L546" s="266"/>
      <c r="M546" s="267" t="s">
        <v>50</v>
      </c>
      <c r="N546" s="268" t="s">
        <v>56</v>
      </c>
      <c r="O546" s="44"/>
      <c r="P546" s="215">
        <f>O546*H546</f>
        <v>0</v>
      </c>
      <c r="Q546" s="215">
        <v>0.05</v>
      </c>
      <c r="R546" s="215">
        <f>Q546*H546</f>
        <v>0.9</v>
      </c>
      <c r="S546" s="215">
        <v>0</v>
      </c>
      <c r="T546" s="216">
        <f>S546*H546</f>
        <v>0</v>
      </c>
      <c r="AR546" s="25" t="s">
        <v>232</v>
      </c>
      <c r="AT546" s="25" t="s">
        <v>269</v>
      </c>
      <c r="AU546" s="25" t="s">
        <v>104</v>
      </c>
      <c r="AY546" s="25" t="s">
        <v>166</v>
      </c>
      <c r="BE546" s="217">
        <f>IF(N546="základní",J546,0)</f>
        <v>0</v>
      </c>
      <c r="BF546" s="217">
        <f>IF(N546="snížená",J546,0)</f>
        <v>0</v>
      </c>
      <c r="BG546" s="217">
        <f>IF(N546="zákl. přenesená",J546,0)</f>
        <v>0</v>
      </c>
      <c r="BH546" s="217">
        <f>IF(N546="sníž. přenesená",J546,0)</f>
        <v>0</v>
      </c>
      <c r="BI546" s="217">
        <f>IF(N546="nulová",J546,0)</f>
        <v>0</v>
      </c>
      <c r="BJ546" s="25" t="s">
        <v>25</v>
      </c>
      <c r="BK546" s="217">
        <f>ROUND(I546*H546,2)</f>
        <v>0</v>
      </c>
      <c r="BL546" s="25" t="s">
        <v>110</v>
      </c>
      <c r="BM546" s="25" t="s">
        <v>479</v>
      </c>
    </row>
    <row r="547" spans="2:65" s="1" customFormat="1" ht="13.5">
      <c r="B547" s="43"/>
      <c r="C547" s="65"/>
      <c r="D547" s="218" t="s">
        <v>175</v>
      </c>
      <c r="E547" s="65"/>
      <c r="F547" s="219" t="s">
        <v>478</v>
      </c>
      <c r="G547" s="65"/>
      <c r="H547" s="65"/>
      <c r="I547" s="174"/>
      <c r="J547" s="65"/>
      <c r="K547" s="65"/>
      <c r="L547" s="63"/>
      <c r="M547" s="220"/>
      <c r="N547" s="44"/>
      <c r="O547" s="44"/>
      <c r="P547" s="44"/>
      <c r="Q547" s="44"/>
      <c r="R547" s="44"/>
      <c r="S547" s="44"/>
      <c r="T547" s="80"/>
      <c r="AT547" s="25" t="s">
        <v>175</v>
      </c>
      <c r="AU547" s="25" t="s">
        <v>104</v>
      </c>
    </row>
    <row r="548" spans="2:65" s="12" customFormat="1" ht="13.5">
      <c r="B548" s="222"/>
      <c r="C548" s="223"/>
      <c r="D548" s="218" t="s">
        <v>179</v>
      </c>
      <c r="E548" s="224" t="s">
        <v>50</v>
      </c>
      <c r="F548" s="225" t="s">
        <v>1181</v>
      </c>
      <c r="G548" s="223"/>
      <c r="H548" s="226" t="s">
        <v>50</v>
      </c>
      <c r="I548" s="227"/>
      <c r="J548" s="223"/>
      <c r="K548" s="223"/>
      <c r="L548" s="228"/>
      <c r="M548" s="229"/>
      <c r="N548" s="230"/>
      <c r="O548" s="230"/>
      <c r="P548" s="230"/>
      <c r="Q548" s="230"/>
      <c r="R548" s="230"/>
      <c r="S548" s="230"/>
      <c r="T548" s="231"/>
      <c r="AT548" s="232" t="s">
        <v>179</v>
      </c>
      <c r="AU548" s="232" t="s">
        <v>104</v>
      </c>
      <c r="AV548" s="12" t="s">
        <v>25</v>
      </c>
      <c r="AW548" s="12" t="s">
        <v>48</v>
      </c>
      <c r="AX548" s="12" t="s">
        <v>85</v>
      </c>
      <c r="AY548" s="232" t="s">
        <v>166</v>
      </c>
    </row>
    <row r="549" spans="2:65" s="13" customFormat="1" ht="13.5">
      <c r="B549" s="233"/>
      <c r="C549" s="234"/>
      <c r="D549" s="235" t="s">
        <v>179</v>
      </c>
      <c r="E549" s="236" t="s">
        <v>50</v>
      </c>
      <c r="F549" s="237" t="s">
        <v>296</v>
      </c>
      <c r="G549" s="234"/>
      <c r="H549" s="238">
        <v>18</v>
      </c>
      <c r="I549" s="239"/>
      <c r="J549" s="234"/>
      <c r="K549" s="234"/>
      <c r="L549" s="240"/>
      <c r="M549" s="241"/>
      <c r="N549" s="242"/>
      <c r="O549" s="242"/>
      <c r="P549" s="242"/>
      <c r="Q549" s="242"/>
      <c r="R549" s="242"/>
      <c r="S549" s="242"/>
      <c r="T549" s="243"/>
      <c r="AT549" s="244" t="s">
        <v>179</v>
      </c>
      <c r="AU549" s="244" t="s">
        <v>104</v>
      </c>
      <c r="AV549" s="13" t="s">
        <v>93</v>
      </c>
      <c r="AW549" s="13" t="s">
        <v>48</v>
      </c>
      <c r="AX549" s="13" t="s">
        <v>85</v>
      </c>
      <c r="AY549" s="244" t="s">
        <v>166</v>
      </c>
    </row>
    <row r="550" spans="2:65" s="1" customFormat="1" ht="22.5" customHeight="1">
      <c r="B550" s="43"/>
      <c r="C550" s="206" t="s">
        <v>687</v>
      </c>
      <c r="D550" s="206" t="s">
        <v>169</v>
      </c>
      <c r="E550" s="207" t="s">
        <v>481</v>
      </c>
      <c r="F550" s="208" t="s">
        <v>482</v>
      </c>
      <c r="G550" s="209" t="s">
        <v>440</v>
      </c>
      <c r="H550" s="210">
        <v>4</v>
      </c>
      <c r="I550" s="211"/>
      <c r="J550" s="212">
        <f>ROUND(I550*H550,2)</f>
        <v>0</v>
      </c>
      <c r="K550" s="208" t="s">
        <v>173</v>
      </c>
      <c r="L550" s="63"/>
      <c r="M550" s="213" t="s">
        <v>50</v>
      </c>
      <c r="N550" s="214" t="s">
        <v>56</v>
      </c>
      <c r="O550" s="44"/>
      <c r="P550" s="215">
        <f>O550*H550</f>
        <v>0</v>
      </c>
      <c r="Q550" s="215">
        <v>0.42080000000000001</v>
      </c>
      <c r="R550" s="215">
        <f>Q550*H550</f>
        <v>1.6832</v>
      </c>
      <c r="S550" s="215">
        <v>0</v>
      </c>
      <c r="T550" s="216">
        <f>S550*H550</f>
        <v>0</v>
      </c>
      <c r="AR550" s="25" t="s">
        <v>110</v>
      </c>
      <c r="AT550" s="25" t="s">
        <v>169</v>
      </c>
      <c r="AU550" s="25" t="s">
        <v>104</v>
      </c>
      <c r="AY550" s="25" t="s">
        <v>166</v>
      </c>
      <c r="BE550" s="217">
        <f>IF(N550="základní",J550,0)</f>
        <v>0</v>
      </c>
      <c r="BF550" s="217">
        <f>IF(N550="snížená",J550,0)</f>
        <v>0</v>
      </c>
      <c r="BG550" s="217">
        <f>IF(N550="zákl. přenesená",J550,0)</f>
        <v>0</v>
      </c>
      <c r="BH550" s="217">
        <f>IF(N550="sníž. přenesená",J550,0)</f>
        <v>0</v>
      </c>
      <c r="BI550" s="217">
        <f>IF(N550="nulová",J550,0)</f>
        <v>0</v>
      </c>
      <c r="BJ550" s="25" t="s">
        <v>25</v>
      </c>
      <c r="BK550" s="217">
        <f>ROUND(I550*H550,2)</f>
        <v>0</v>
      </c>
      <c r="BL550" s="25" t="s">
        <v>110</v>
      </c>
      <c r="BM550" s="25" t="s">
        <v>483</v>
      </c>
    </row>
    <row r="551" spans="2:65" s="1" customFormat="1" ht="13.5">
      <c r="B551" s="43"/>
      <c r="C551" s="65"/>
      <c r="D551" s="218" t="s">
        <v>175</v>
      </c>
      <c r="E551" s="65"/>
      <c r="F551" s="219" t="s">
        <v>482</v>
      </c>
      <c r="G551" s="65"/>
      <c r="H551" s="65"/>
      <c r="I551" s="174"/>
      <c r="J551" s="65"/>
      <c r="K551" s="65"/>
      <c r="L551" s="63"/>
      <c r="M551" s="220"/>
      <c r="N551" s="44"/>
      <c r="O551" s="44"/>
      <c r="P551" s="44"/>
      <c r="Q551" s="44"/>
      <c r="R551" s="44"/>
      <c r="S551" s="44"/>
      <c r="T551" s="80"/>
      <c r="AT551" s="25" t="s">
        <v>175</v>
      </c>
      <c r="AU551" s="25" t="s">
        <v>104</v>
      </c>
    </row>
    <row r="552" spans="2:65" s="1" customFormat="1" ht="108">
      <c r="B552" s="43"/>
      <c r="C552" s="65"/>
      <c r="D552" s="218" t="s">
        <v>177</v>
      </c>
      <c r="E552" s="65"/>
      <c r="F552" s="221" t="s">
        <v>484</v>
      </c>
      <c r="G552" s="65"/>
      <c r="H552" s="65"/>
      <c r="I552" s="174"/>
      <c r="J552" s="65"/>
      <c r="K552" s="65"/>
      <c r="L552" s="63"/>
      <c r="M552" s="220"/>
      <c r="N552" s="44"/>
      <c r="O552" s="44"/>
      <c r="P552" s="44"/>
      <c r="Q552" s="44"/>
      <c r="R552" s="44"/>
      <c r="S552" s="44"/>
      <c r="T552" s="80"/>
      <c r="AT552" s="25" t="s">
        <v>177</v>
      </c>
      <c r="AU552" s="25" t="s">
        <v>104</v>
      </c>
    </row>
    <row r="553" spans="2:65" s="12" customFormat="1" ht="13.5">
      <c r="B553" s="222"/>
      <c r="C553" s="223"/>
      <c r="D553" s="218" t="s">
        <v>179</v>
      </c>
      <c r="E553" s="224" t="s">
        <v>50</v>
      </c>
      <c r="F553" s="225" t="s">
        <v>1182</v>
      </c>
      <c r="G553" s="223"/>
      <c r="H553" s="226" t="s">
        <v>50</v>
      </c>
      <c r="I553" s="227"/>
      <c r="J553" s="223"/>
      <c r="K553" s="223"/>
      <c r="L553" s="228"/>
      <c r="M553" s="229"/>
      <c r="N553" s="230"/>
      <c r="O553" s="230"/>
      <c r="P553" s="230"/>
      <c r="Q553" s="230"/>
      <c r="R553" s="230"/>
      <c r="S553" s="230"/>
      <c r="T553" s="231"/>
      <c r="AT553" s="232" t="s">
        <v>179</v>
      </c>
      <c r="AU553" s="232" t="s">
        <v>104</v>
      </c>
      <c r="AV553" s="12" t="s">
        <v>25</v>
      </c>
      <c r="AW553" s="12" t="s">
        <v>48</v>
      </c>
      <c r="AX553" s="12" t="s">
        <v>85</v>
      </c>
      <c r="AY553" s="232" t="s">
        <v>166</v>
      </c>
    </row>
    <row r="554" spans="2:65" s="13" customFormat="1" ht="13.5">
      <c r="B554" s="233"/>
      <c r="C554" s="234"/>
      <c r="D554" s="235" t="s">
        <v>179</v>
      </c>
      <c r="E554" s="236" t="s">
        <v>50</v>
      </c>
      <c r="F554" s="237" t="s">
        <v>110</v>
      </c>
      <c r="G554" s="234"/>
      <c r="H554" s="238">
        <v>4</v>
      </c>
      <c r="I554" s="239"/>
      <c r="J554" s="234"/>
      <c r="K554" s="234"/>
      <c r="L554" s="240"/>
      <c r="M554" s="241"/>
      <c r="N554" s="242"/>
      <c r="O554" s="242"/>
      <c r="P554" s="242"/>
      <c r="Q554" s="242"/>
      <c r="R554" s="242"/>
      <c r="S554" s="242"/>
      <c r="T554" s="243"/>
      <c r="AT554" s="244" t="s">
        <v>179</v>
      </c>
      <c r="AU554" s="244" t="s">
        <v>104</v>
      </c>
      <c r="AV554" s="13" t="s">
        <v>93</v>
      </c>
      <c r="AW554" s="13" t="s">
        <v>48</v>
      </c>
      <c r="AX554" s="13" t="s">
        <v>85</v>
      </c>
      <c r="AY554" s="244" t="s">
        <v>166</v>
      </c>
    </row>
    <row r="555" spans="2:65" s="1" customFormat="1" ht="22.5" customHeight="1">
      <c r="B555" s="43"/>
      <c r="C555" s="206" t="s">
        <v>694</v>
      </c>
      <c r="D555" s="206" t="s">
        <v>169</v>
      </c>
      <c r="E555" s="207" t="s">
        <v>487</v>
      </c>
      <c r="F555" s="208" t="s">
        <v>488</v>
      </c>
      <c r="G555" s="209" t="s">
        <v>440</v>
      </c>
      <c r="H555" s="210">
        <v>1</v>
      </c>
      <c r="I555" s="211"/>
      <c r="J555" s="212">
        <f>ROUND(I555*H555,2)</f>
        <v>0</v>
      </c>
      <c r="K555" s="208" t="s">
        <v>173</v>
      </c>
      <c r="L555" s="63"/>
      <c r="M555" s="213" t="s">
        <v>50</v>
      </c>
      <c r="N555" s="214" t="s">
        <v>56</v>
      </c>
      <c r="O555" s="44"/>
      <c r="P555" s="215">
        <f>O555*H555</f>
        <v>0</v>
      </c>
      <c r="Q555" s="215">
        <v>0.32973999999999998</v>
      </c>
      <c r="R555" s="215">
        <f>Q555*H555</f>
        <v>0.32973999999999998</v>
      </c>
      <c r="S555" s="215">
        <v>0</v>
      </c>
      <c r="T555" s="216">
        <f>S555*H555</f>
        <v>0</v>
      </c>
      <c r="AR555" s="25" t="s">
        <v>110</v>
      </c>
      <c r="AT555" s="25" t="s">
        <v>169</v>
      </c>
      <c r="AU555" s="25" t="s">
        <v>104</v>
      </c>
      <c r="AY555" s="25" t="s">
        <v>166</v>
      </c>
      <c r="BE555" s="217">
        <f>IF(N555="základní",J555,0)</f>
        <v>0</v>
      </c>
      <c r="BF555" s="217">
        <f>IF(N555="snížená",J555,0)</f>
        <v>0</v>
      </c>
      <c r="BG555" s="217">
        <f>IF(N555="zákl. přenesená",J555,0)</f>
        <v>0</v>
      </c>
      <c r="BH555" s="217">
        <f>IF(N555="sníž. přenesená",J555,0)</f>
        <v>0</v>
      </c>
      <c r="BI555" s="217">
        <f>IF(N555="nulová",J555,0)</f>
        <v>0</v>
      </c>
      <c r="BJ555" s="25" t="s">
        <v>25</v>
      </c>
      <c r="BK555" s="217">
        <f>ROUND(I555*H555,2)</f>
        <v>0</v>
      </c>
      <c r="BL555" s="25" t="s">
        <v>110</v>
      </c>
      <c r="BM555" s="25" t="s">
        <v>489</v>
      </c>
    </row>
    <row r="556" spans="2:65" s="1" customFormat="1" ht="13.5">
      <c r="B556" s="43"/>
      <c r="C556" s="65"/>
      <c r="D556" s="218" t="s">
        <v>175</v>
      </c>
      <c r="E556" s="65"/>
      <c r="F556" s="219" t="s">
        <v>488</v>
      </c>
      <c r="G556" s="65"/>
      <c r="H556" s="65"/>
      <c r="I556" s="174"/>
      <c r="J556" s="65"/>
      <c r="K556" s="65"/>
      <c r="L556" s="63"/>
      <c r="M556" s="220"/>
      <c r="N556" s="44"/>
      <c r="O556" s="44"/>
      <c r="P556" s="44"/>
      <c r="Q556" s="44"/>
      <c r="R556" s="44"/>
      <c r="S556" s="44"/>
      <c r="T556" s="80"/>
      <c r="AT556" s="25" t="s">
        <v>175</v>
      </c>
      <c r="AU556" s="25" t="s">
        <v>104</v>
      </c>
    </row>
    <row r="557" spans="2:65" s="1" customFormat="1" ht="108">
      <c r="B557" s="43"/>
      <c r="C557" s="65"/>
      <c r="D557" s="218" t="s">
        <v>177</v>
      </c>
      <c r="E557" s="65"/>
      <c r="F557" s="221" t="s">
        <v>484</v>
      </c>
      <c r="G557" s="65"/>
      <c r="H557" s="65"/>
      <c r="I557" s="174"/>
      <c r="J557" s="65"/>
      <c r="K557" s="65"/>
      <c r="L557" s="63"/>
      <c r="M557" s="220"/>
      <c r="N557" s="44"/>
      <c r="O557" s="44"/>
      <c r="P557" s="44"/>
      <c r="Q557" s="44"/>
      <c r="R557" s="44"/>
      <c r="S557" s="44"/>
      <c r="T557" s="80"/>
      <c r="AT557" s="25" t="s">
        <v>177</v>
      </c>
      <c r="AU557" s="25" t="s">
        <v>104</v>
      </c>
    </row>
    <row r="558" spans="2:65" s="12" customFormat="1" ht="13.5">
      <c r="B558" s="222"/>
      <c r="C558" s="223"/>
      <c r="D558" s="218" t="s">
        <v>179</v>
      </c>
      <c r="E558" s="224" t="s">
        <v>50</v>
      </c>
      <c r="F558" s="225" t="s">
        <v>1182</v>
      </c>
      <c r="G558" s="223"/>
      <c r="H558" s="226" t="s">
        <v>50</v>
      </c>
      <c r="I558" s="227"/>
      <c r="J558" s="223"/>
      <c r="K558" s="223"/>
      <c r="L558" s="228"/>
      <c r="M558" s="229"/>
      <c r="N558" s="230"/>
      <c r="O558" s="230"/>
      <c r="P558" s="230"/>
      <c r="Q558" s="230"/>
      <c r="R558" s="230"/>
      <c r="S558" s="230"/>
      <c r="T558" s="231"/>
      <c r="AT558" s="232" t="s">
        <v>179</v>
      </c>
      <c r="AU558" s="232" t="s">
        <v>104</v>
      </c>
      <c r="AV558" s="12" t="s">
        <v>25</v>
      </c>
      <c r="AW558" s="12" t="s">
        <v>48</v>
      </c>
      <c r="AX558" s="12" t="s">
        <v>85</v>
      </c>
      <c r="AY558" s="232" t="s">
        <v>166</v>
      </c>
    </row>
    <row r="559" spans="2:65" s="13" customFormat="1" ht="13.5">
      <c r="B559" s="233"/>
      <c r="C559" s="234"/>
      <c r="D559" s="235" t="s">
        <v>179</v>
      </c>
      <c r="E559" s="236" t="s">
        <v>50</v>
      </c>
      <c r="F559" s="237" t="s">
        <v>25</v>
      </c>
      <c r="G559" s="234"/>
      <c r="H559" s="238">
        <v>1</v>
      </c>
      <c r="I559" s="239"/>
      <c r="J559" s="234"/>
      <c r="K559" s="234"/>
      <c r="L559" s="240"/>
      <c r="M559" s="241"/>
      <c r="N559" s="242"/>
      <c r="O559" s="242"/>
      <c r="P559" s="242"/>
      <c r="Q559" s="242"/>
      <c r="R559" s="242"/>
      <c r="S559" s="242"/>
      <c r="T559" s="243"/>
      <c r="AT559" s="244" t="s">
        <v>179</v>
      </c>
      <c r="AU559" s="244" t="s">
        <v>104</v>
      </c>
      <c r="AV559" s="13" t="s">
        <v>93</v>
      </c>
      <c r="AW559" s="13" t="s">
        <v>48</v>
      </c>
      <c r="AX559" s="13" t="s">
        <v>85</v>
      </c>
      <c r="AY559" s="244" t="s">
        <v>166</v>
      </c>
    </row>
    <row r="560" spans="2:65" s="1" customFormat="1" ht="22.5" customHeight="1">
      <c r="B560" s="43"/>
      <c r="C560" s="206" t="s">
        <v>435</v>
      </c>
      <c r="D560" s="206" t="s">
        <v>169</v>
      </c>
      <c r="E560" s="207" t="s">
        <v>491</v>
      </c>
      <c r="F560" s="208" t="s">
        <v>492</v>
      </c>
      <c r="G560" s="209" t="s">
        <v>440</v>
      </c>
      <c r="H560" s="210">
        <v>4</v>
      </c>
      <c r="I560" s="211"/>
      <c r="J560" s="212">
        <f>ROUND(I560*H560,2)</f>
        <v>0</v>
      </c>
      <c r="K560" s="208" t="s">
        <v>173</v>
      </c>
      <c r="L560" s="63"/>
      <c r="M560" s="213" t="s">
        <v>50</v>
      </c>
      <c r="N560" s="214" t="s">
        <v>56</v>
      </c>
      <c r="O560" s="44"/>
      <c r="P560" s="215">
        <f>O560*H560</f>
        <v>0</v>
      </c>
      <c r="Q560" s="215">
        <v>6.6E-3</v>
      </c>
      <c r="R560" s="215">
        <f>Q560*H560</f>
        <v>2.64E-2</v>
      </c>
      <c r="S560" s="215">
        <v>0</v>
      </c>
      <c r="T560" s="216">
        <f>S560*H560</f>
        <v>0</v>
      </c>
      <c r="AR560" s="25" t="s">
        <v>110</v>
      </c>
      <c r="AT560" s="25" t="s">
        <v>169</v>
      </c>
      <c r="AU560" s="25" t="s">
        <v>104</v>
      </c>
      <c r="AY560" s="25" t="s">
        <v>166</v>
      </c>
      <c r="BE560" s="217">
        <f>IF(N560="základní",J560,0)</f>
        <v>0</v>
      </c>
      <c r="BF560" s="217">
        <f>IF(N560="snížená",J560,0)</f>
        <v>0</v>
      </c>
      <c r="BG560" s="217">
        <f>IF(N560="zákl. přenesená",J560,0)</f>
        <v>0</v>
      </c>
      <c r="BH560" s="217">
        <f>IF(N560="sníž. přenesená",J560,0)</f>
        <v>0</v>
      </c>
      <c r="BI560" s="217">
        <f>IF(N560="nulová",J560,0)</f>
        <v>0</v>
      </c>
      <c r="BJ560" s="25" t="s">
        <v>25</v>
      </c>
      <c r="BK560" s="217">
        <f>ROUND(I560*H560,2)</f>
        <v>0</v>
      </c>
      <c r="BL560" s="25" t="s">
        <v>110</v>
      </c>
      <c r="BM560" s="25" t="s">
        <v>493</v>
      </c>
    </row>
    <row r="561" spans="2:65" s="1" customFormat="1" ht="13.5">
      <c r="B561" s="43"/>
      <c r="C561" s="65"/>
      <c r="D561" s="218" t="s">
        <v>175</v>
      </c>
      <c r="E561" s="65"/>
      <c r="F561" s="219" t="s">
        <v>494</v>
      </c>
      <c r="G561" s="65"/>
      <c r="H561" s="65"/>
      <c r="I561" s="174"/>
      <c r="J561" s="65"/>
      <c r="K561" s="65"/>
      <c r="L561" s="63"/>
      <c r="M561" s="220"/>
      <c r="N561" s="44"/>
      <c r="O561" s="44"/>
      <c r="P561" s="44"/>
      <c r="Q561" s="44"/>
      <c r="R561" s="44"/>
      <c r="S561" s="44"/>
      <c r="T561" s="80"/>
      <c r="AT561" s="25" t="s">
        <v>175</v>
      </c>
      <c r="AU561" s="25" t="s">
        <v>104</v>
      </c>
    </row>
    <row r="562" spans="2:65" s="1" customFormat="1" ht="40.5">
      <c r="B562" s="43"/>
      <c r="C562" s="65"/>
      <c r="D562" s="218" t="s">
        <v>177</v>
      </c>
      <c r="E562" s="65"/>
      <c r="F562" s="221" t="s">
        <v>495</v>
      </c>
      <c r="G562" s="65"/>
      <c r="H562" s="65"/>
      <c r="I562" s="174"/>
      <c r="J562" s="65"/>
      <c r="K562" s="65"/>
      <c r="L562" s="63"/>
      <c r="M562" s="220"/>
      <c r="N562" s="44"/>
      <c r="O562" s="44"/>
      <c r="P562" s="44"/>
      <c r="Q562" s="44"/>
      <c r="R562" s="44"/>
      <c r="S562" s="44"/>
      <c r="T562" s="80"/>
      <c r="AT562" s="25" t="s">
        <v>177</v>
      </c>
      <c r="AU562" s="25" t="s">
        <v>104</v>
      </c>
    </row>
    <row r="563" spans="2:65" s="12" customFormat="1" ht="13.5">
      <c r="B563" s="222"/>
      <c r="C563" s="223"/>
      <c r="D563" s="218" t="s">
        <v>179</v>
      </c>
      <c r="E563" s="224" t="s">
        <v>50</v>
      </c>
      <c r="F563" s="225" t="s">
        <v>1182</v>
      </c>
      <c r="G563" s="223"/>
      <c r="H563" s="226" t="s">
        <v>50</v>
      </c>
      <c r="I563" s="227"/>
      <c r="J563" s="223"/>
      <c r="K563" s="223"/>
      <c r="L563" s="228"/>
      <c r="M563" s="229"/>
      <c r="N563" s="230"/>
      <c r="O563" s="230"/>
      <c r="P563" s="230"/>
      <c r="Q563" s="230"/>
      <c r="R563" s="230"/>
      <c r="S563" s="230"/>
      <c r="T563" s="231"/>
      <c r="AT563" s="232" t="s">
        <v>179</v>
      </c>
      <c r="AU563" s="232" t="s">
        <v>104</v>
      </c>
      <c r="AV563" s="12" t="s">
        <v>25</v>
      </c>
      <c r="AW563" s="12" t="s">
        <v>48</v>
      </c>
      <c r="AX563" s="12" t="s">
        <v>85</v>
      </c>
      <c r="AY563" s="232" t="s">
        <v>166</v>
      </c>
    </row>
    <row r="564" spans="2:65" s="13" customFormat="1" ht="13.5">
      <c r="B564" s="233"/>
      <c r="C564" s="234"/>
      <c r="D564" s="235" t="s">
        <v>179</v>
      </c>
      <c r="E564" s="236" t="s">
        <v>50</v>
      </c>
      <c r="F564" s="237" t="s">
        <v>110</v>
      </c>
      <c r="G564" s="234"/>
      <c r="H564" s="238">
        <v>4</v>
      </c>
      <c r="I564" s="239"/>
      <c r="J564" s="234"/>
      <c r="K564" s="234"/>
      <c r="L564" s="240"/>
      <c r="M564" s="241"/>
      <c r="N564" s="242"/>
      <c r="O564" s="242"/>
      <c r="P564" s="242"/>
      <c r="Q564" s="242"/>
      <c r="R564" s="242"/>
      <c r="S564" s="242"/>
      <c r="T564" s="243"/>
      <c r="AT564" s="244" t="s">
        <v>179</v>
      </c>
      <c r="AU564" s="244" t="s">
        <v>104</v>
      </c>
      <c r="AV564" s="13" t="s">
        <v>93</v>
      </c>
      <c r="AW564" s="13" t="s">
        <v>48</v>
      </c>
      <c r="AX564" s="13" t="s">
        <v>85</v>
      </c>
      <c r="AY564" s="244" t="s">
        <v>166</v>
      </c>
    </row>
    <row r="565" spans="2:65" s="1" customFormat="1" ht="22.5" customHeight="1">
      <c r="B565" s="43"/>
      <c r="C565" s="259" t="s">
        <v>708</v>
      </c>
      <c r="D565" s="259" t="s">
        <v>269</v>
      </c>
      <c r="E565" s="260" t="s">
        <v>502</v>
      </c>
      <c r="F565" s="261" t="s">
        <v>503</v>
      </c>
      <c r="G565" s="262" t="s">
        <v>440</v>
      </c>
      <c r="H565" s="263">
        <v>4</v>
      </c>
      <c r="I565" s="264"/>
      <c r="J565" s="265">
        <f>ROUND(I565*H565,2)</f>
        <v>0</v>
      </c>
      <c r="K565" s="261" t="s">
        <v>173</v>
      </c>
      <c r="L565" s="266"/>
      <c r="M565" s="267" t="s">
        <v>50</v>
      </c>
      <c r="N565" s="268" t="s">
        <v>56</v>
      </c>
      <c r="O565" s="44"/>
      <c r="P565" s="215">
        <f>O565*H565</f>
        <v>0</v>
      </c>
      <c r="Q565" s="215">
        <v>3.9E-2</v>
      </c>
      <c r="R565" s="215">
        <f>Q565*H565</f>
        <v>0.156</v>
      </c>
      <c r="S565" s="215">
        <v>0</v>
      </c>
      <c r="T565" s="216">
        <f>S565*H565</f>
        <v>0</v>
      </c>
      <c r="AR565" s="25" t="s">
        <v>232</v>
      </c>
      <c r="AT565" s="25" t="s">
        <v>269</v>
      </c>
      <c r="AU565" s="25" t="s">
        <v>104</v>
      </c>
      <c r="AY565" s="25" t="s">
        <v>166</v>
      </c>
      <c r="BE565" s="217">
        <f>IF(N565="základní",J565,0)</f>
        <v>0</v>
      </c>
      <c r="BF565" s="217">
        <f>IF(N565="snížená",J565,0)</f>
        <v>0</v>
      </c>
      <c r="BG565" s="217">
        <f>IF(N565="zákl. přenesená",J565,0)</f>
        <v>0</v>
      </c>
      <c r="BH565" s="217">
        <f>IF(N565="sníž. přenesená",J565,0)</f>
        <v>0</v>
      </c>
      <c r="BI565" s="217">
        <f>IF(N565="nulová",J565,0)</f>
        <v>0</v>
      </c>
      <c r="BJ565" s="25" t="s">
        <v>25</v>
      </c>
      <c r="BK565" s="217">
        <f>ROUND(I565*H565,2)</f>
        <v>0</v>
      </c>
      <c r="BL565" s="25" t="s">
        <v>110</v>
      </c>
      <c r="BM565" s="25" t="s">
        <v>504</v>
      </c>
    </row>
    <row r="566" spans="2:65" s="1" customFormat="1" ht="13.5">
      <c r="B566" s="43"/>
      <c r="C566" s="65"/>
      <c r="D566" s="218" t="s">
        <v>175</v>
      </c>
      <c r="E566" s="65"/>
      <c r="F566" s="219" t="s">
        <v>505</v>
      </c>
      <c r="G566" s="65"/>
      <c r="H566" s="65"/>
      <c r="I566" s="174"/>
      <c r="J566" s="65"/>
      <c r="K566" s="65"/>
      <c r="L566" s="63"/>
      <c r="M566" s="220"/>
      <c r="N566" s="44"/>
      <c r="O566" s="44"/>
      <c r="P566" s="44"/>
      <c r="Q566" s="44"/>
      <c r="R566" s="44"/>
      <c r="S566" s="44"/>
      <c r="T566" s="80"/>
      <c r="AT566" s="25" t="s">
        <v>175</v>
      </c>
      <c r="AU566" s="25" t="s">
        <v>104</v>
      </c>
    </row>
    <row r="567" spans="2:65" s="12" customFormat="1" ht="13.5">
      <c r="B567" s="222"/>
      <c r="C567" s="223"/>
      <c r="D567" s="218" t="s">
        <v>179</v>
      </c>
      <c r="E567" s="224" t="s">
        <v>50</v>
      </c>
      <c r="F567" s="225" t="s">
        <v>1182</v>
      </c>
      <c r="G567" s="223"/>
      <c r="H567" s="226" t="s">
        <v>50</v>
      </c>
      <c r="I567" s="227"/>
      <c r="J567" s="223"/>
      <c r="K567" s="223"/>
      <c r="L567" s="228"/>
      <c r="M567" s="229"/>
      <c r="N567" s="230"/>
      <c r="O567" s="230"/>
      <c r="P567" s="230"/>
      <c r="Q567" s="230"/>
      <c r="R567" s="230"/>
      <c r="S567" s="230"/>
      <c r="T567" s="231"/>
      <c r="AT567" s="232" t="s">
        <v>179</v>
      </c>
      <c r="AU567" s="232" t="s">
        <v>104</v>
      </c>
      <c r="AV567" s="12" t="s">
        <v>25</v>
      </c>
      <c r="AW567" s="12" t="s">
        <v>48</v>
      </c>
      <c r="AX567" s="12" t="s">
        <v>85</v>
      </c>
      <c r="AY567" s="232" t="s">
        <v>166</v>
      </c>
    </row>
    <row r="568" spans="2:65" s="13" customFormat="1" ht="13.5">
      <c r="B568" s="233"/>
      <c r="C568" s="234"/>
      <c r="D568" s="235" t="s">
        <v>179</v>
      </c>
      <c r="E568" s="236" t="s">
        <v>50</v>
      </c>
      <c r="F568" s="237" t="s">
        <v>110</v>
      </c>
      <c r="G568" s="234"/>
      <c r="H568" s="238">
        <v>4</v>
      </c>
      <c r="I568" s="239"/>
      <c r="J568" s="234"/>
      <c r="K568" s="234"/>
      <c r="L568" s="240"/>
      <c r="M568" s="241"/>
      <c r="N568" s="242"/>
      <c r="O568" s="242"/>
      <c r="P568" s="242"/>
      <c r="Q568" s="242"/>
      <c r="R568" s="242"/>
      <c r="S568" s="242"/>
      <c r="T568" s="243"/>
      <c r="AT568" s="244" t="s">
        <v>179</v>
      </c>
      <c r="AU568" s="244" t="s">
        <v>104</v>
      </c>
      <c r="AV568" s="13" t="s">
        <v>93</v>
      </c>
      <c r="AW568" s="13" t="s">
        <v>48</v>
      </c>
      <c r="AX568" s="13" t="s">
        <v>85</v>
      </c>
      <c r="AY568" s="244" t="s">
        <v>166</v>
      </c>
    </row>
    <row r="569" spans="2:65" s="1" customFormat="1" ht="31.5" customHeight="1">
      <c r="B569" s="43"/>
      <c r="C569" s="206" t="s">
        <v>716</v>
      </c>
      <c r="D569" s="206" t="s">
        <v>169</v>
      </c>
      <c r="E569" s="207" t="s">
        <v>507</v>
      </c>
      <c r="F569" s="208" t="s">
        <v>508</v>
      </c>
      <c r="G569" s="209" t="s">
        <v>440</v>
      </c>
      <c r="H569" s="210">
        <v>6</v>
      </c>
      <c r="I569" s="211"/>
      <c r="J569" s="212">
        <f>ROUND(I569*H569,2)</f>
        <v>0</v>
      </c>
      <c r="K569" s="208" t="s">
        <v>173</v>
      </c>
      <c r="L569" s="63"/>
      <c r="M569" s="213" t="s">
        <v>50</v>
      </c>
      <c r="N569" s="214" t="s">
        <v>56</v>
      </c>
      <c r="O569" s="44"/>
      <c r="P569" s="215">
        <f>O569*H569</f>
        <v>0</v>
      </c>
      <c r="Q569" s="215">
        <v>0.31108000000000002</v>
      </c>
      <c r="R569" s="215">
        <f>Q569*H569</f>
        <v>1.8664800000000001</v>
      </c>
      <c r="S569" s="215">
        <v>0</v>
      </c>
      <c r="T569" s="216">
        <f>S569*H569</f>
        <v>0</v>
      </c>
      <c r="AR569" s="25" t="s">
        <v>110</v>
      </c>
      <c r="AT569" s="25" t="s">
        <v>169</v>
      </c>
      <c r="AU569" s="25" t="s">
        <v>104</v>
      </c>
      <c r="AY569" s="25" t="s">
        <v>166</v>
      </c>
      <c r="BE569" s="217">
        <f>IF(N569="základní",J569,0)</f>
        <v>0</v>
      </c>
      <c r="BF569" s="217">
        <f>IF(N569="snížená",J569,0)</f>
        <v>0</v>
      </c>
      <c r="BG569" s="217">
        <f>IF(N569="zákl. přenesená",J569,0)</f>
        <v>0</v>
      </c>
      <c r="BH569" s="217">
        <f>IF(N569="sníž. přenesená",J569,0)</f>
        <v>0</v>
      </c>
      <c r="BI569" s="217">
        <f>IF(N569="nulová",J569,0)</f>
        <v>0</v>
      </c>
      <c r="BJ569" s="25" t="s">
        <v>25</v>
      </c>
      <c r="BK569" s="217">
        <f>ROUND(I569*H569,2)</f>
        <v>0</v>
      </c>
      <c r="BL569" s="25" t="s">
        <v>110</v>
      </c>
      <c r="BM569" s="25" t="s">
        <v>509</v>
      </c>
    </row>
    <row r="570" spans="2:65" s="1" customFormat="1" ht="27">
      <c r="B570" s="43"/>
      <c r="C570" s="65"/>
      <c r="D570" s="218" t="s">
        <v>175</v>
      </c>
      <c r="E570" s="65"/>
      <c r="F570" s="219" t="s">
        <v>510</v>
      </c>
      <c r="G570" s="65"/>
      <c r="H570" s="65"/>
      <c r="I570" s="174"/>
      <c r="J570" s="65"/>
      <c r="K570" s="65"/>
      <c r="L570" s="63"/>
      <c r="M570" s="220"/>
      <c r="N570" s="44"/>
      <c r="O570" s="44"/>
      <c r="P570" s="44"/>
      <c r="Q570" s="44"/>
      <c r="R570" s="44"/>
      <c r="S570" s="44"/>
      <c r="T570" s="80"/>
      <c r="AT570" s="25" t="s">
        <v>175</v>
      </c>
      <c r="AU570" s="25" t="s">
        <v>104</v>
      </c>
    </row>
    <row r="571" spans="2:65" s="1" customFormat="1" ht="108">
      <c r="B571" s="43"/>
      <c r="C571" s="65"/>
      <c r="D571" s="218" t="s">
        <v>177</v>
      </c>
      <c r="E571" s="65"/>
      <c r="F571" s="221" t="s">
        <v>484</v>
      </c>
      <c r="G571" s="65"/>
      <c r="H571" s="65"/>
      <c r="I571" s="174"/>
      <c r="J571" s="65"/>
      <c r="K571" s="65"/>
      <c r="L571" s="63"/>
      <c r="M571" s="220"/>
      <c r="N571" s="44"/>
      <c r="O571" s="44"/>
      <c r="P571" s="44"/>
      <c r="Q571" s="44"/>
      <c r="R571" s="44"/>
      <c r="S571" s="44"/>
      <c r="T571" s="80"/>
      <c r="AT571" s="25" t="s">
        <v>177</v>
      </c>
      <c r="AU571" s="25" t="s">
        <v>104</v>
      </c>
    </row>
    <row r="572" spans="2:65" s="12" customFormat="1" ht="13.5">
      <c r="B572" s="222"/>
      <c r="C572" s="223"/>
      <c r="D572" s="218" t="s">
        <v>179</v>
      </c>
      <c r="E572" s="224" t="s">
        <v>50</v>
      </c>
      <c r="F572" s="225" t="s">
        <v>1183</v>
      </c>
      <c r="G572" s="223"/>
      <c r="H572" s="226" t="s">
        <v>50</v>
      </c>
      <c r="I572" s="227"/>
      <c r="J572" s="223"/>
      <c r="K572" s="223"/>
      <c r="L572" s="228"/>
      <c r="M572" s="229"/>
      <c r="N572" s="230"/>
      <c r="O572" s="230"/>
      <c r="P572" s="230"/>
      <c r="Q572" s="230"/>
      <c r="R572" s="230"/>
      <c r="S572" s="230"/>
      <c r="T572" s="231"/>
      <c r="AT572" s="232" t="s">
        <v>179</v>
      </c>
      <c r="AU572" s="232" t="s">
        <v>104</v>
      </c>
      <c r="AV572" s="12" t="s">
        <v>25</v>
      </c>
      <c r="AW572" s="12" t="s">
        <v>48</v>
      </c>
      <c r="AX572" s="12" t="s">
        <v>85</v>
      </c>
      <c r="AY572" s="232" t="s">
        <v>166</v>
      </c>
    </row>
    <row r="573" spans="2:65" s="13" customFormat="1" ht="13.5">
      <c r="B573" s="233"/>
      <c r="C573" s="234"/>
      <c r="D573" s="235" t="s">
        <v>179</v>
      </c>
      <c r="E573" s="236" t="s">
        <v>50</v>
      </c>
      <c r="F573" s="237" t="s">
        <v>211</v>
      </c>
      <c r="G573" s="234"/>
      <c r="H573" s="238">
        <v>6</v>
      </c>
      <c r="I573" s="239"/>
      <c r="J573" s="234"/>
      <c r="K573" s="234"/>
      <c r="L573" s="240"/>
      <c r="M573" s="241"/>
      <c r="N573" s="242"/>
      <c r="O573" s="242"/>
      <c r="P573" s="242"/>
      <c r="Q573" s="242"/>
      <c r="R573" s="242"/>
      <c r="S573" s="242"/>
      <c r="T573" s="243"/>
      <c r="AT573" s="244" t="s">
        <v>179</v>
      </c>
      <c r="AU573" s="244" t="s">
        <v>104</v>
      </c>
      <c r="AV573" s="13" t="s">
        <v>93</v>
      </c>
      <c r="AW573" s="13" t="s">
        <v>48</v>
      </c>
      <c r="AX573" s="13" t="s">
        <v>85</v>
      </c>
      <c r="AY573" s="244" t="s">
        <v>166</v>
      </c>
    </row>
    <row r="574" spans="2:65" s="1" customFormat="1" ht="22.5" customHeight="1">
      <c r="B574" s="43"/>
      <c r="C574" s="206" t="s">
        <v>723</v>
      </c>
      <c r="D574" s="206" t="s">
        <v>169</v>
      </c>
      <c r="E574" s="207" t="s">
        <v>513</v>
      </c>
      <c r="F574" s="208" t="s">
        <v>514</v>
      </c>
      <c r="G574" s="209" t="s">
        <v>243</v>
      </c>
      <c r="H574" s="210">
        <v>15.335000000000001</v>
      </c>
      <c r="I574" s="211"/>
      <c r="J574" s="212">
        <f>ROUND(I574*H574,2)</f>
        <v>0</v>
      </c>
      <c r="K574" s="208" t="s">
        <v>173</v>
      </c>
      <c r="L574" s="63"/>
      <c r="M574" s="213" t="s">
        <v>50</v>
      </c>
      <c r="N574" s="214" t="s">
        <v>56</v>
      </c>
      <c r="O574" s="44"/>
      <c r="P574" s="215">
        <f>O574*H574</f>
        <v>0</v>
      </c>
      <c r="Q574" s="215">
        <v>0</v>
      </c>
      <c r="R574" s="215">
        <f>Q574*H574</f>
        <v>0</v>
      </c>
      <c r="S574" s="215">
        <v>0</v>
      </c>
      <c r="T574" s="216">
        <f>S574*H574</f>
        <v>0</v>
      </c>
      <c r="AR574" s="25" t="s">
        <v>110</v>
      </c>
      <c r="AT574" s="25" t="s">
        <v>169</v>
      </c>
      <c r="AU574" s="25" t="s">
        <v>104</v>
      </c>
      <c r="AY574" s="25" t="s">
        <v>166</v>
      </c>
      <c r="BE574" s="217">
        <f>IF(N574="základní",J574,0)</f>
        <v>0</v>
      </c>
      <c r="BF574" s="217">
        <f>IF(N574="snížená",J574,0)</f>
        <v>0</v>
      </c>
      <c r="BG574" s="217">
        <f>IF(N574="zákl. přenesená",J574,0)</f>
        <v>0</v>
      </c>
      <c r="BH574" s="217">
        <f>IF(N574="sníž. přenesená",J574,0)</f>
        <v>0</v>
      </c>
      <c r="BI574" s="217">
        <f>IF(N574="nulová",J574,0)</f>
        <v>0</v>
      </c>
      <c r="BJ574" s="25" t="s">
        <v>25</v>
      </c>
      <c r="BK574" s="217">
        <f>ROUND(I574*H574,2)</f>
        <v>0</v>
      </c>
      <c r="BL574" s="25" t="s">
        <v>110</v>
      </c>
      <c r="BM574" s="25" t="s">
        <v>515</v>
      </c>
    </row>
    <row r="575" spans="2:65" s="1" customFormat="1" ht="27">
      <c r="B575" s="43"/>
      <c r="C575" s="65"/>
      <c r="D575" s="218" t="s">
        <v>175</v>
      </c>
      <c r="E575" s="65"/>
      <c r="F575" s="219" t="s">
        <v>516</v>
      </c>
      <c r="G575" s="65"/>
      <c r="H575" s="65"/>
      <c r="I575" s="174"/>
      <c r="J575" s="65"/>
      <c r="K575" s="65"/>
      <c r="L575" s="63"/>
      <c r="M575" s="220"/>
      <c r="N575" s="44"/>
      <c r="O575" s="44"/>
      <c r="P575" s="44"/>
      <c r="Q575" s="44"/>
      <c r="R575" s="44"/>
      <c r="S575" s="44"/>
      <c r="T575" s="80"/>
      <c r="AT575" s="25" t="s">
        <v>175</v>
      </c>
      <c r="AU575" s="25" t="s">
        <v>104</v>
      </c>
    </row>
    <row r="576" spans="2:65" s="1" customFormat="1" ht="54">
      <c r="B576" s="43"/>
      <c r="C576" s="65"/>
      <c r="D576" s="218" t="s">
        <v>177</v>
      </c>
      <c r="E576" s="65"/>
      <c r="F576" s="221" t="s">
        <v>517</v>
      </c>
      <c r="G576" s="65"/>
      <c r="H576" s="65"/>
      <c r="I576" s="174"/>
      <c r="J576" s="65"/>
      <c r="K576" s="65"/>
      <c r="L576" s="63"/>
      <c r="M576" s="220"/>
      <c r="N576" s="44"/>
      <c r="O576" s="44"/>
      <c r="P576" s="44"/>
      <c r="Q576" s="44"/>
      <c r="R576" s="44"/>
      <c r="S576" s="44"/>
      <c r="T576" s="80"/>
      <c r="AT576" s="25" t="s">
        <v>177</v>
      </c>
      <c r="AU576" s="25" t="s">
        <v>104</v>
      </c>
    </row>
    <row r="577" spans="2:65" s="11" customFormat="1" ht="22.35" customHeight="1">
      <c r="B577" s="189"/>
      <c r="C577" s="190"/>
      <c r="D577" s="203" t="s">
        <v>84</v>
      </c>
      <c r="E577" s="204" t="s">
        <v>518</v>
      </c>
      <c r="F577" s="204" t="s">
        <v>519</v>
      </c>
      <c r="G577" s="190"/>
      <c r="H577" s="190"/>
      <c r="I577" s="193"/>
      <c r="J577" s="205">
        <f>BK577</f>
        <v>0</v>
      </c>
      <c r="K577" s="190"/>
      <c r="L577" s="195"/>
      <c r="M577" s="196"/>
      <c r="N577" s="197"/>
      <c r="O577" s="197"/>
      <c r="P577" s="198">
        <f>SUM(P578:P627)</f>
        <v>0</v>
      </c>
      <c r="Q577" s="197"/>
      <c r="R577" s="198">
        <f>SUM(R578:R627)</f>
        <v>52.566752600000015</v>
      </c>
      <c r="S577" s="197"/>
      <c r="T577" s="199">
        <f>SUM(T578:T627)</f>
        <v>0</v>
      </c>
      <c r="AR577" s="200" t="s">
        <v>25</v>
      </c>
      <c r="AT577" s="201" t="s">
        <v>84</v>
      </c>
      <c r="AU577" s="201" t="s">
        <v>93</v>
      </c>
      <c r="AY577" s="200" t="s">
        <v>166</v>
      </c>
      <c r="BK577" s="202">
        <f>SUM(BK578:BK627)</f>
        <v>0</v>
      </c>
    </row>
    <row r="578" spans="2:65" s="1" customFormat="1" ht="22.5" customHeight="1">
      <c r="B578" s="43"/>
      <c r="C578" s="206" t="s">
        <v>729</v>
      </c>
      <c r="D578" s="206" t="s">
        <v>169</v>
      </c>
      <c r="E578" s="207" t="s">
        <v>528</v>
      </c>
      <c r="F578" s="208" t="s">
        <v>529</v>
      </c>
      <c r="G578" s="209" t="s">
        <v>172</v>
      </c>
      <c r="H578" s="210">
        <v>30.638999999999999</v>
      </c>
      <c r="I578" s="211"/>
      <c r="J578" s="212">
        <f>ROUND(I578*H578,2)</f>
        <v>0</v>
      </c>
      <c r="K578" s="208" t="s">
        <v>173</v>
      </c>
      <c r="L578" s="63"/>
      <c r="M578" s="213" t="s">
        <v>50</v>
      </c>
      <c r="N578" s="214" t="s">
        <v>56</v>
      </c>
      <c r="O578" s="44"/>
      <c r="P578" s="215">
        <f>O578*H578</f>
        <v>0</v>
      </c>
      <c r="Q578" s="215">
        <v>1.7034</v>
      </c>
      <c r="R578" s="215">
        <f>Q578*H578</f>
        <v>52.1904726</v>
      </c>
      <c r="S578" s="215">
        <v>0</v>
      </c>
      <c r="T578" s="216">
        <f>S578*H578</f>
        <v>0</v>
      </c>
      <c r="AR578" s="25" t="s">
        <v>110</v>
      </c>
      <c r="AT578" s="25" t="s">
        <v>169</v>
      </c>
      <c r="AU578" s="25" t="s">
        <v>104</v>
      </c>
      <c r="AY578" s="25" t="s">
        <v>166</v>
      </c>
      <c r="BE578" s="217">
        <f>IF(N578="základní",J578,0)</f>
        <v>0</v>
      </c>
      <c r="BF578" s="217">
        <f>IF(N578="snížená",J578,0)</f>
        <v>0</v>
      </c>
      <c r="BG578" s="217">
        <f>IF(N578="zákl. přenesená",J578,0)</f>
        <v>0</v>
      </c>
      <c r="BH578" s="217">
        <f>IF(N578="sníž. přenesená",J578,0)</f>
        <v>0</v>
      </c>
      <c r="BI578" s="217">
        <f>IF(N578="nulová",J578,0)</f>
        <v>0</v>
      </c>
      <c r="BJ578" s="25" t="s">
        <v>25</v>
      </c>
      <c r="BK578" s="217">
        <f>ROUND(I578*H578,2)</f>
        <v>0</v>
      </c>
      <c r="BL578" s="25" t="s">
        <v>110</v>
      </c>
      <c r="BM578" s="25" t="s">
        <v>530</v>
      </c>
    </row>
    <row r="579" spans="2:65" s="1" customFormat="1" ht="13.5">
      <c r="B579" s="43"/>
      <c r="C579" s="65"/>
      <c r="D579" s="218" t="s">
        <v>175</v>
      </c>
      <c r="E579" s="65"/>
      <c r="F579" s="219" t="s">
        <v>531</v>
      </c>
      <c r="G579" s="65"/>
      <c r="H579" s="65"/>
      <c r="I579" s="174"/>
      <c r="J579" s="65"/>
      <c r="K579" s="65"/>
      <c r="L579" s="63"/>
      <c r="M579" s="220"/>
      <c r="N579" s="44"/>
      <c r="O579" s="44"/>
      <c r="P579" s="44"/>
      <c r="Q579" s="44"/>
      <c r="R579" s="44"/>
      <c r="S579" s="44"/>
      <c r="T579" s="80"/>
      <c r="AT579" s="25" t="s">
        <v>175</v>
      </c>
      <c r="AU579" s="25" t="s">
        <v>104</v>
      </c>
    </row>
    <row r="580" spans="2:65" s="1" customFormat="1" ht="54">
      <c r="B580" s="43"/>
      <c r="C580" s="65"/>
      <c r="D580" s="218" t="s">
        <v>177</v>
      </c>
      <c r="E580" s="65"/>
      <c r="F580" s="221" t="s">
        <v>532</v>
      </c>
      <c r="G580" s="65"/>
      <c r="H580" s="65"/>
      <c r="I580" s="174"/>
      <c r="J580" s="65"/>
      <c r="K580" s="65"/>
      <c r="L580" s="63"/>
      <c r="M580" s="220"/>
      <c r="N580" s="44"/>
      <c r="O580" s="44"/>
      <c r="P580" s="44"/>
      <c r="Q580" s="44"/>
      <c r="R580" s="44"/>
      <c r="S580" s="44"/>
      <c r="T580" s="80"/>
      <c r="AT580" s="25" t="s">
        <v>177</v>
      </c>
      <c r="AU580" s="25" t="s">
        <v>104</v>
      </c>
    </row>
    <row r="581" spans="2:65" s="12" customFormat="1" ht="13.5">
      <c r="B581" s="222"/>
      <c r="C581" s="223"/>
      <c r="D581" s="218" t="s">
        <v>179</v>
      </c>
      <c r="E581" s="224" t="s">
        <v>50</v>
      </c>
      <c r="F581" s="225" t="s">
        <v>1181</v>
      </c>
      <c r="G581" s="223"/>
      <c r="H581" s="226" t="s">
        <v>50</v>
      </c>
      <c r="I581" s="227"/>
      <c r="J581" s="223"/>
      <c r="K581" s="223"/>
      <c r="L581" s="228"/>
      <c r="M581" s="229"/>
      <c r="N581" s="230"/>
      <c r="O581" s="230"/>
      <c r="P581" s="230"/>
      <c r="Q581" s="230"/>
      <c r="R581" s="230"/>
      <c r="S581" s="230"/>
      <c r="T581" s="231"/>
      <c r="AT581" s="232" t="s">
        <v>179</v>
      </c>
      <c r="AU581" s="232" t="s">
        <v>104</v>
      </c>
      <c r="AV581" s="12" t="s">
        <v>25</v>
      </c>
      <c r="AW581" s="12" t="s">
        <v>48</v>
      </c>
      <c r="AX581" s="12" t="s">
        <v>85</v>
      </c>
      <c r="AY581" s="232" t="s">
        <v>166</v>
      </c>
    </row>
    <row r="582" spans="2:65" s="13" customFormat="1" ht="13.5">
      <c r="B582" s="233"/>
      <c r="C582" s="234"/>
      <c r="D582" s="218" t="s">
        <v>179</v>
      </c>
      <c r="E582" s="245" t="s">
        <v>50</v>
      </c>
      <c r="F582" s="246" t="s">
        <v>1184</v>
      </c>
      <c r="G582" s="234"/>
      <c r="H582" s="247">
        <v>26.4</v>
      </c>
      <c r="I582" s="239"/>
      <c r="J582" s="234"/>
      <c r="K582" s="234"/>
      <c r="L582" s="240"/>
      <c r="M582" s="241"/>
      <c r="N582" s="242"/>
      <c r="O582" s="242"/>
      <c r="P582" s="242"/>
      <c r="Q582" s="242"/>
      <c r="R582" s="242"/>
      <c r="S582" s="242"/>
      <c r="T582" s="243"/>
      <c r="AT582" s="244" t="s">
        <v>179</v>
      </c>
      <c r="AU582" s="244" t="s">
        <v>104</v>
      </c>
      <c r="AV582" s="13" t="s">
        <v>93</v>
      </c>
      <c r="AW582" s="13" t="s">
        <v>48</v>
      </c>
      <c r="AX582" s="13" t="s">
        <v>85</v>
      </c>
      <c r="AY582" s="244" t="s">
        <v>166</v>
      </c>
    </row>
    <row r="583" spans="2:65" s="13" customFormat="1" ht="13.5">
      <c r="B583" s="233"/>
      <c r="C583" s="234"/>
      <c r="D583" s="235" t="s">
        <v>179</v>
      </c>
      <c r="E583" s="236" t="s">
        <v>50</v>
      </c>
      <c r="F583" s="237" t="s">
        <v>1185</v>
      </c>
      <c r="G583" s="234"/>
      <c r="H583" s="238">
        <v>4.2389999999999999</v>
      </c>
      <c r="I583" s="239"/>
      <c r="J583" s="234"/>
      <c r="K583" s="234"/>
      <c r="L583" s="240"/>
      <c r="M583" s="241"/>
      <c r="N583" s="242"/>
      <c r="O583" s="242"/>
      <c r="P583" s="242"/>
      <c r="Q583" s="242"/>
      <c r="R583" s="242"/>
      <c r="S583" s="242"/>
      <c r="T583" s="243"/>
      <c r="AT583" s="244" t="s">
        <v>179</v>
      </c>
      <c r="AU583" s="244" t="s">
        <v>104</v>
      </c>
      <c r="AV583" s="13" t="s">
        <v>93</v>
      </c>
      <c r="AW583" s="13" t="s">
        <v>48</v>
      </c>
      <c r="AX583" s="13" t="s">
        <v>85</v>
      </c>
      <c r="AY583" s="244" t="s">
        <v>166</v>
      </c>
    </row>
    <row r="584" spans="2:65" s="1" customFormat="1" ht="31.5" customHeight="1">
      <c r="B584" s="43"/>
      <c r="C584" s="206" t="s">
        <v>740</v>
      </c>
      <c r="D584" s="206" t="s">
        <v>169</v>
      </c>
      <c r="E584" s="207" t="s">
        <v>536</v>
      </c>
      <c r="F584" s="208" t="s">
        <v>537</v>
      </c>
      <c r="G584" s="209" t="s">
        <v>389</v>
      </c>
      <c r="H584" s="210">
        <v>80</v>
      </c>
      <c r="I584" s="211"/>
      <c r="J584" s="212">
        <f>ROUND(I584*H584,2)</f>
        <v>0</v>
      </c>
      <c r="K584" s="208" t="s">
        <v>173</v>
      </c>
      <c r="L584" s="63"/>
      <c r="M584" s="213" t="s">
        <v>50</v>
      </c>
      <c r="N584" s="214" t="s">
        <v>56</v>
      </c>
      <c r="O584" s="44"/>
      <c r="P584" s="215">
        <f>O584*H584</f>
        <v>0</v>
      </c>
      <c r="Q584" s="215">
        <v>0</v>
      </c>
      <c r="R584" s="215">
        <f>Q584*H584</f>
        <v>0</v>
      </c>
      <c r="S584" s="215">
        <v>0</v>
      </c>
      <c r="T584" s="216">
        <f>S584*H584</f>
        <v>0</v>
      </c>
      <c r="AR584" s="25" t="s">
        <v>110</v>
      </c>
      <c r="AT584" s="25" t="s">
        <v>169</v>
      </c>
      <c r="AU584" s="25" t="s">
        <v>104</v>
      </c>
      <c r="AY584" s="25" t="s">
        <v>166</v>
      </c>
      <c r="BE584" s="217">
        <f>IF(N584="základní",J584,0)</f>
        <v>0</v>
      </c>
      <c r="BF584" s="217">
        <f>IF(N584="snížená",J584,0)</f>
        <v>0</v>
      </c>
      <c r="BG584" s="217">
        <f>IF(N584="zákl. přenesená",J584,0)</f>
        <v>0</v>
      </c>
      <c r="BH584" s="217">
        <f>IF(N584="sníž. přenesená",J584,0)</f>
        <v>0</v>
      </c>
      <c r="BI584" s="217">
        <f>IF(N584="nulová",J584,0)</f>
        <v>0</v>
      </c>
      <c r="BJ584" s="25" t="s">
        <v>25</v>
      </c>
      <c r="BK584" s="217">
        <f>ROUND(I584*H584,2)</f>
        <v>0</v>
      </c>
      <c r="BL584" s="25" t="s">
        <v>110</v>
      </c>
      <c r="BM584" s="25" t="s">
        <v>538</v>
      </c>
    </row>
    <row r="585" spans="2:65" s="1" customFormat="1" ht="27">
      <c r="B585" s="43"/>
      <c r="C585" s="65"/>
      <c r="D585" s="218" t="s">
        <v>175</v>
      </c>
      <c r="E585" s="65"/>
      <c r="F585" s="219" t="s">
        <v>539</v>
      </c>
      <c r="G585" s="65"/>
      <c r="H585" s="65"/>
      <c r="I585" s="174"/>
      <c r="J585" s="65"/>
      <c r="K585" s="65"/>
      <c r="L585" s="63"/>
      <c r="M585" s="220"/>
      <c r="N585" s="44"/>
      <c r="O585" s="44"/>
      <c r="P585" s="44"/>
      <c r="Q585" s="44"/>
      <c r="R585" s="44"/>
      <c r="S585" s="44"/>
      <c r="T585" s="80"/>
      <c r="AT585" s="25" t="s">
        <v>175</v>
      </c>
      <c r="AU585" s="25" t="s">
        <v>104</v>
      </c>
    </row>
    <row r="586" spans="2:65" s="1" customFormat="1" ht="67.5">
      <c r="B586" s="43"/>
      <c r="C586" s="65"/>
      <c r="D586" s="218" t="s">
        <v>177</v>
      </c>
      <c r="E586" s="65"/>
      <c r="F586" s="221" t="s">
        <v>540</v>
      </c>
      <c r="G586" s="65"/>
      <c r="H586" s="65"/>
      <c r="I586" s="174"/>
      <c r="J586" s="65"/>
      <c r="K586" s="65"/>
      <c r="L586" s="63"/>
      <c r="M586" s="220"/>
      <c r="N586" s="44"/>
      <c r="O586" s="44"/>
      <c r="P586" s="44"/>
      <c r="Q586" s="44"/>
      <c r="R586" s="44"/>
      <c r="S586" s="44"/>
      <c r="T586" s="80"/>
      <c r="AT586" s="25" t="s">
        <v>177</v>
      </c>
      <c r="AU586" s="25" t="s">
        <v>104</v>
      </c>
    </row>
    <row r="587" spans="2:65" s="12" customFormat="1" ht="13.5">
      <c r="B587" s="222"/>
      <c r="C587" s="223"/>
      <c r="D587" s="218" t="s">
        <v>179</v>
      </c>
      <c r="E587" s="224" t="s">
        <v>50</v>
      </c>
      <c r="F587" s="225" t="s">
        <v>1180</v>
      </c>
      <c r="G587" s="223"/>
      <c r="H587" s="226" t="s">
        <v>50</v>
      </c>
      <c r="I587" s="227"/>
      <c r="J587" s="223"/>
      <c r="K587" s="223"/>
      <c r="L587" s="228"/>
      <c r="M587" s="229"/>
      <c r="N587" s="230"/>
      <c r="O587" s="230"/>
      <c r="P587" s="230"/>
      <c r="Q587" s="230"/>
      <c r="R587" s="230"/>
      <c r="S587" s="230"/>
      <c r="T587" s="231"/>
      <c r="AT587" s="232" t="s">
        <v>179</v>
      </c>
      <c r="AU587" s="232" t="s">
        <v>104</v>
      </c>
      <c r="AV587" s="12" t="s">
        <v>25</v>
      </c>
      <c r="AW587" s="12" t="s">
        <v>48</v>
      </c>
      <c r="AX587" s="12" t="s">
        <v>85</v>
      </c>
      <c r="AY587" s="232" t="s">
        <v>166</v>
      </c>
    </row>
    <row r="588" spans="2:65" s="13" customFormat="1" ht="13.5">
      <c r="B588" s="233"/>
      <c r="C588" s="234"/>
      <c r="D588" s="235" t="s">
        <v>179</v>
      </c>
      <c r="E588" s="236" t="s">
        <v>50</v>
      </c>
      <c r="F588" s="237" t="s">
        <v>694</v>
      </c>
      <c r="G588" s="234"/>
      <c r="H588" s="238">
        <v>80</v>
      </c>
      <c r="I588" s="239"/>
      <c r="J588" s="234"/>
      <c r="K588" s="234"/>
      <c r="L588" s="240"/>
      <c r="M588" s="241"/>
      <c r="N588" s="242"/>
      <c r="O588" s="242"/>
      <c r="P588" s="242"/>
      <c r="Q588" s="242"/>
      <c r="R588" s="242"/>
      <c r="S588" s="242"/>
      <c r="T588" s="243"/>
      <c r="AT588" s="244" t="s">
        <v>179</v>
      </c>
      <c r="AU588" s="244" t="s">
        <v>104</v>
      </c>
      <c r="AV588" s="13" t="s">
        <v>93</v>
      </c>
      <c r="AW588" s="13" t="s">
        <v>48</v>
      </c>
      <c r="AX588" s="13" t="s">
        <v>85</v>
      </c>
      <c r="AY588" s="244" t="s">
        <v>166</v>
      </c>
    </row>
    <row r="589" spans="2:65" s="1" customFormat="1" ht="22.5" customHeight="1">
      <c r="B589" s="43"/>
      <c r="C589" s="259" t="s">
        <v>518</v>
      </c>
      <c r="D589" s="259" t="s">
        <v>269</v>
      </c>
      <c r="E589" s="260" t="s">
        <v>542</v>
      </c>
      <c r="F589" s="261" t="s">
        <v>543</v>
      </c>
      <c r="G589" s="262" t="s">
        <v>440</v>
      </c>
      <c r="H589" s="263">
        <v>11</v>
      </c>
      <c r="I589" s="264"/>
      <c r="J589" s="265">
        <f>ROUND(I589*H589,2)</f>
        <v>0</v>
      </c>
      <c r="K589" s="261" t="s">
        <v>173</v>
      </c>
      <c r="L589" s="266"/>
      <c r="M589" s="267" t="s">
        <v>50</v>
      </c>
      <c r="N589" s="268" t="s">
        <v>56</v>
      </c>
      <c r="O589" s="44"/>
      <c r="P589" s="215">
        <f>O589*H589</f>
        <v>0</v>
      </c>
      <c r="Q589" s="215">
        <v>3.2000000000000002E-3</v>
      </c>
      <c r="R589" s="215">
        <f>Q589*H589</f>
        <v>3.5200000000000002E-2</v>
      </c>
      <c r="S589" s="215">
        <v>0</v>
      </c>
      <c r="T589" s="216">
        <f>S589*H589</f>
        <v>0</v>
      </c>
      <c r="AR589" s="25" t="s">
        <v>232</v>
      </c>
      <c r="AT589" s="25" t="s">
        <v>269</v>
      </c>
      <c r="AU589" s="25" t="s">
        <v>104</v>
      </c>
      <c r="AY589" s="25" t="s">
        <v>166</v>
      </c>
      <c r="BE589" s="217">
        <f>IF(N589="základní",J589,0)</f>
        <v>0</v>
      </c>
      <c r="BF589" s="217">
        <f>IF(N589="snížená",J589,0)</f>
        <v>0</v>
      </c>
      <c r="BG589" s="217">
        <f>IF(N589="zákl. přenesená",J589,0)</f>
        <v>0</v>
      </c>
      <c r="BH589" s="217">
        <f>IF(N589="sníž. přenesená",J589,0)</f>
        <v>0</v>
      </c>
      <c r="BI589" s="217">
        <f>IF(N589="nulová",J589,0)</f>
        <v>0</v>
      </c>
      <c r="BJ589" s="25" t="s">
        <v>25</v>
      </c>
      <c r="BK589" s="217">
        <f>ROUND(I589*H589,2)</f>
        <v>0</v>
      </c>
      <c r="BL589" s="25" t="s">
        <v>110</v>
      </c>
      <c r="BM589" s="25" t="s">
        <v>544</v>
      </c>
    </row>
    <row r="590" spans="2:65" s="1" customFormat="1" ht="13.5">
      <c r="B590" s="43"/>
      <c r="C590" s="65"/>
      <c r="D590" s="218" t="s">
        <v>175</v>
      </c>
      <c r="E590" s="65"/>
      <c r="F590" s="219" t="s">
        <v>545</v>
      </c>
      <c r="G590" s="65"/>
      <c r="H590" s="65"/>
      <c r="I590" s="174"/>
      <c r="J590" s="65"/>
      <c r="K590" s="65"/>
      <c r="L590" s="63"/>
      <c r="M590" s="220"/>
      <c r="N590" s="44"/>
      <c r="O590" s="44"/>
      <c r="P590" s="44"/>
      <c r="Q590" s="44"/>
      <c r="R590" s="44"/>
      <c r="S590" s="44"/>
      <c r="T590" s="80"/>
      <c r="AT590" s="25" t="s">
        <v>175</v>
      </c>
      <c r="AU590" s="25" t="s">
        <v>104</v>
      </c>
    </row>
    <row r="591" spans="2:65" s="12" customFormat="1" ht="13.5">
      <c r="B591" s="222"/>
      <c r="C591" s="223"/>
      <c r="D591" s="218" t="s">
        <v>179</v>
      </c>
      <c r="E591" s="224" t="s">
        <v>50</v>
      </c>
      <c r="F591" s="225" t="s">
        <v>1186</v>
      </c>
      <c r="G591" s="223"/>
      <c r="H591" s="226" t="s">
        <v>50</v>
      </c>
      <c r="I591" s="227"/>
      <c r="J591" s="223"/>
      <c r="K591" s="223"/>
      <c r="L591" s="228"/>
      <c r="M591" s="229"/>
      <c r="N591" s="230"/>
      <c r="O591" s="230"/>
      <c r="P591" s="230"/>
      <c r="Q591" s="230"/>
      <c r="R591" s="230"/>
      <c r="S591" s="230"/>
      <c r="T591" s="231"/>
      <c r="AT591" s="232" t="s">
        <v>179</v>
      </c>
      <c r="AU591" s="232" t="s">
        <v>104</v>
      </c>
      <c r="AV591" s="12" t="s">
        <v>25</v>
      </c>
      <c r="AW591" s="12" t="s">
        <v>48</v>
      </c>
      <c r="AX591" s="12" t="s">
        <v>85</v>
      </c>
      <c r="AY591" s="232" t="s">
        <v>166</v>
      </c>
    </row>
    <row r="592" spans="2:65" s="13" customFormat="1" ht="13.5">
      <c r="B592" s="233"/>
      <c r="C592" s="234"/>
      <c r="D592" s="235" t="s">
        <v>179</v>
      </c>
      <c r="E592" s="236" t="s">
        <v>50</v>
      </c>
      <c r="F592" s="237" t="s">
        <v>254</v>
      </c>
      <c r="G592" s="234"/>
      <c r="H592" s="238">
        <v>11</v>
      </c>
      <c r="I592" s="239"/>
      <c r="J592" s="234"/>
      <c r="K592" s="234"/>
      <c r="L592" s="240"/>
      <c r="M592" s="241"/>
      <c r="N592" s="242"/>
      <c r="O592" s="242"/>
      <c r="P592" s="242"/>
      <c r="Q592" s="242"/>
      <c r="R592" s="242"/>
      <c r="S592" s="242"/>
      <c r="T592" s="243"/>
      <c r="AT592" s="244" t="s">
        <v>179</v>
      </c>
      <c r="AU592" s="244" t="s">
        <v>104</v>
      </c>
      <c r="AV592" s="13" t="s">
        <v>93</v>
      </c>
      <c r="AW592" s="13" t="s">
        <v>48</v>
      </c>
      <c r="AX592" s="13" t="s">
        <v>85</v>
      </c>
      <c r="AY592" s="244" t="s">
        <v>166</v>
      </c>
    </row>
    <row r="593" spans="2:65" s="1" customFormat="1" ht="22.5" customHeight="1">
      <c r="B593" s="43"/>
      <c r="C593" s="259" t="s">
        <v>756</v>
      </c>
      <c r="D593" s="259" t="s">
        <v>269</v>
      </c>
      <c r="E593" s="260" t="s">
        <v>548</v>
      </c>
      <c r="F593" s="261" t="s">
        <v>549</v>
      </c>
      <c r="G593" s="262" t="s">
        <v>440</v>
      </c>
      <c r="H593" s="263">
        <v>7</v>
      </c>
      <c r="I593" s="264"/>
      <c r="J593" s="265">
        <f>ROUND(I593*H593,2)</f>
        <v>0</v>
      </c>
      <c r="K593" s="261" t="s">
        <v>173</v>
      </c>
      <c r="L593" s="266"/>
      <c r="M593" s="267" t="s">
        <v>50</v>
      </c>
      <c r="N593" s="268" t="s">
        <v>56</v>
      </c>
      <c r="O593" s="44"/>
      <c r="P593" s="215">
        <f>O593*H593</f>
        <v>0</v>
      </c>
      <c r="Q593" s="215">
        <v>6.3E-3</v>
      </c>
      <c r="R593" s="215">
        <f>Q593*H593</f>
        <v>4.41E-2</v>
      </c>
      <c r="S593" s="215">
        <v>0</v>
      </c>
      <c r="T593" s="216">
        <f>S593*H593</f>
        <v>0</v>
      </c>
      <c r="AR593" s="25" t="s">
        <v>232</v>
      </c>
      <c r="AT593" s="25" t="s">
        <v>269</v>
      </c>
      <c r="AU593" s="25" t="s">
        <v>104</v>
      </c>
      <c r="AY593" s="25" t="s">
        <v>166</v>
      </c>
      <c r="BE593" s="217">
        <f>IF(N593="základní",J593,0)</f>
        <v>0</v>
      </c>
      <c r="BF593" s="217">
        <f>IF(N593="snížená",J593,0)</f>
        <v>0</v>
      </c>
      <c r="BG593" s="217">
        <f>IF(N593="zákl. přenesená",J593,0)</f>
        <v>0</v>
      </c>
      <c r="BH593" s="217">
        <f>IF(N593="sníž. přenesená",J593,0)</f>
        <v>0</v>
      </c>
      <c r="BI593" s="217">
        <f>IF(N593="nulová",J593,0)</f>
        <v>0</v>
      </c>
      <c r="BJ593" s="25" t="s">
        <v>25</v>
      </c>
      <c r="BK593" s="217">
        <f>ROUND(I593*H593,2)</f>
        <v>0</v>
      </c>
      <c r="BL593" s="25" t="s">
        <v>110</v>
      </c>
      <c r="BM593" s="25" t="s">
        <v>550</v>
      </c>
    </row>
    <row r="594" spans="2:65" s="1" customFormat="1" ht="13.5">
      <c r="B594" s="43"/>
      <c r="C594" s="65"/>
      <c r="D594" s="218" t="s">
        <v>175</v>
      </c>
      <c r="E594" s="65"/>
      <c r="F594" s="219" t="s">
        <v>551</v>
      </c>
      <c r="G594" s="65"/>
      <c r="H594" s="65"/>
      <c r="I594" s="174"/>
      <c r="J594" s="65"/>
      <c r="K594" s="65"/>
      <c r="L594" s="63"/>
      <c r="M594" s="220"/>
      <c r="N594" s="44"/>
      <c r="O594" s="44"/>
      <c r="P594" s="44"/>
      <c r="Q594" s="44"/>
      <c r="R594" s="44"/>
      <c r="S594" s="44"/>
      <c r="T594" s="80"/>
      <c r="AT594" s="25" t="s">
        <v>175</v>
      </c>
      <c r="AU594" s="25" t="s">
        <v>104</v>
      </c>
    </row>
    <row r="595" spans="2:65" s="12" customFormat="1" ht="13.5">
      <c r="B595" s="222"/>
      <c r="C595" s="223"/>
      <c r="D595" s="218" t="s">
        <v>179</v>
      </c>
      <c r="E595" s="224" t="s">
        <v>50</v>
      </c>
      <c r="F595" s="225" t="s">
        <v>1186</v>
      </c>
      <c r="G595" s="223"/>
      <c r="H595" s="226" t="s">
        <v>50</v>
      </c>
      <c r="I595" s="227"/>
      <c r="J595" s="223"/>
      <c r="K595" s="223"/>
      <c r="L595" s="228"/>
      <c r="M595" s="229"/>
      <c r="N595" s="230"/>
      <c r="O595" s="230"/>
      <c r="P595" s="230"/>
      <c r="Q595" s="230"/>
      <c r="R595" s="230"/>
      <c r="S595" s="230"/>
      <c r="T595" s="231"/>
      <c r="AT595" s="232" t="s">
        <v>179</v>
      </c>
      <c r="AU595" s="232" t="s">
        <v>104</v>
      </c>
      <c r="AV595" s="12" t="s">
        <v>25</v>
      </c>
      <c r="AW595" s="12" t="s">
        <v>48</v>
      </c>
      <c r="AX595" s="12" t="s">
        <v>85</v>
      </c>
      <c r="AY595" s="232" t="s">
        <v>166</v>
      </c>
    </row>
    <row r="596" spans="2:65" s="13" customFormat="1" ht="13.5">
      <c r="B596" s="233"/>
      <c r="C596" s="234"/>
      <c r="D596" s="235" t="s">
        <v>179</v>
      </c>
      <c r="E596" s="236" t="s">
        <v>50</v>
      </c>
      <c r="F596" s="237" t="s">
        <v>224</v>
      </c>
      <c r="G596" s="234"/>
      <c r="H596" s="238">
        <v>7</v>
      </c>
      <c r="I596" s="239"/>
      <c r="J596" s="234"/>
      <c r="K596" s="234"/>
      <c r="L596" s="240"/>
      <c r="M596" s="241"/>
      <c r="N596" s="242"/>
      <c r="O596" s="242"/>
      <c r="P596" s="242"/>
      <c r="Q596" s="242"/>
      <c r="R596" s="242"/>
      <c r="S596" s="242"/>
      <c r="T596" s="243"/>
      <c r="AT596" s="244" t="s">
        <v>179</v>
      </c>
      <c r="AU596" s="244" t="s">
        <v>104</v>
      </c>
      <c r="AV596" s="13" t="s">
        <v>93</v>
      </c>
      <c r="AW596" s="13" t="s">
        <v>48</v>
      </c>
      <c r="AX596" s="13" t="s">
        <v>85</v>
      </c>
      <c r="AY596" s="244" t="s">
        <v>166</v>
      </c>
    </row>
    <row r="597" spans="2:65" s="1" customFormat="1" ht="22.5" customHeight="1">
      <c r="B597" s="43"/>
      <c r="C597" s="259" t="s">
        <v>764</v>
      </c>
      <c r="D597" s="259" t="s">
        <v>269</v>
      </c>
      <c r="E597" s="260" t="s">
        <v>552</v>
      </c>
      <c r="F597" s="261" t="s">
        <v>553</v>
      </c>
      <c r="G597" s="262" t="s">
        <v>440</v>
      </c>
      <c r="H597" s="263">
        <v>11</v>
      </c>
      <c r="I597" s="264"/>
      <c r="J597" s="265">
        <f>ROUND(I597*H597,2)</f>
        <v>0</v>
      </c>
      <c r="K597" s="261" t="s">
        <v>173</v>
      </c>
      <c r="L597" s="266"/>
      <c r="M597" s="267" t="s">
        <v>50</v>
      </c>
      <c r="N597" s="268" t="s">
        <v>56</v>
      </c>
      <c r="O597" s="44"/>
      <c r="P597" s="215">
        <f>O597*H597</f>
        <v>0</v>
      </c>
      <c r="Q597" s="215">
        <v>1.9E-2</v>
      </c>
      <c r="R597" s="215">
        <f>Q597*H597</f>
        <v>0.20899999999999999</v>
      </c>
      <c r="S597" s="215">
        <v>0</v>
      </c>
      <c r="T597" s="216">
        <f>S597*H597</f>
        <v>0</v>
      </c>
      <c r="AR597" s="25" t="s">
        <v>232</v>
      </c>
      <c r="AT597" s="25" t="s">
        <v>269</v>
      </c>
      <c r="AU597" s="25" t="s">
        <v>104</v>
      </c>
      <c r="AY597" s="25" t="s">
        <v>166</v>
      </c>
      <c r="BE597" s="217">
        <f>IF(N597="základní",J597,0)</f>
        <v>0</v>
      </c>
      <c r="BF597" s="217">
        <f>IF(N597="snížená",J597,0)</f>
        <v>0</v>
      </c>
      <c r="BG597" s="217">
        <f>IF(N597="zákl. přenesená",J597,0)</f>
        <v>0</v>
      </c>
      <c r="BH597" s="217">
        <f>IF(N597="sníž. přenesená",J597,0)</f>
        <v>0</v>
      </c>
      <c r="BI597" s="217">
        <f>IF(N597="nulová",J597,0)</f>
        <v>0</v>
      </c>
      <c r="BJ597" s="25" t="s">
        <v>25</v>
      </c>
      <c r="BK597" s="217">
        <f>ROUND(I597*H597,2)</f>
        <v>0</v>
      </c>
      <c r="BL597" s="25" t="s">
        <v>110</v>
      </c>
      <c r="BM597" s="25" t="s">
        <v>554</v>
      </c>
    </row>
    <row r="598" spans="2:65" s="1" customFormat="1" ht="13.5">
      <c r="B598" s="43"/>
      <c r="C598" s="65"/>
      <c r="D598" s="218" t="s">
        <v>175</v>
      </c>
      <c r="E598" s="65"/>
      <c r="F598" s="219" t="s">
        <v>555</v>
      </c>
      <c r="G598" s="65"/>
      <c r="H598" s="65"/>
      <c r="I598" s="174"/>
      <c r="J598" s="65"/>
      <c r="K598" s="65"/>
      <c r="L598" s="63"/>
      <c r="M598" s="220"/>
      <c r="N598" s="44"/>
      <c r="O598" s="44"/>
      <c r="P598" s="44"/>
      <c r="Q598" s="44"/>
      <c r="R598" s="44"/>
      <c r="S598" s="44"/>
      <c r="T598" s="80"/>
      <c r="AT598" s="25" t="s">
        <v>175</v>
      </c>
      <c r="AU598" s="25" t="s">
        <v>104</v>
      </c>
    </row>
    <row r="599" spans="2:65" s="12" customFormat="1" ht="13.5">
      <c r="B599" s="222"/>
      <c r="C599" s="223"/>
      <c r="D599" s="218" t="s">
        <v>179</v>
      </c>
      <c r="E599" s="224" t="s">
        <v>50</v>
      </c>
      <c r="F599" s="225" t="s">
        <v>1186</v>
      </c>
      <c r="G599" s="223"/>
      <c r="H599" s="226" t="s">
        <v>50</v>
      </c>
      <c r="I599" s="227"/>
      <c r="J599" s="223"/>
      <c r="K599" s="223"/>
      <c r="L599" s="228"/>
      <c r="M599" s="229"/>
      <c r="N599" s="230"/>
      <c r="O599" s="230"/>
      <c r="P599" s="230"/>
      <c r="Q599" s="230"/>
      <c r="R599" s="230"/>
      <c r="S599" s="230"/>
      <c r="T599" s="231"/>
      <c r="AT599" s="232" t="s">
        <v>179</v>
      </c>
      <c r="AU599" s="232" t="s">
        <v>104</v>
      </c>
      <c r="AV599" s="12" t="s">
        <v>25</v>
      </c>
      <c r="AW599" s="12" t="s">
        <v>48</v>
      </c>
      <c r="AX599" s="12" t="s">
        <v>85</v>
      </c>
      <c r="AY599" s="232" t="s">
        <v>166</v>
      </c>
    </row>
    <row r="600" spans="2:65" s="13" customFormat="1" ht="13.5">
      <c r="B600" s="233"/>
      <c r="C600" s="234"/>
      <c r="D600" s="235" t="s">
        <v>179</v>
      </c>
      <c r="E600" s="236" t="s">
        <v>50</v>
      </c>
      <c r="F600" s="237" t="s">
        <v>254</v>
      </c>
      <c r="G600" s="234"/>
      <c r="H600" s="238">
        <v>11</v>
      </c>
      <c r="I600" s="239"/>
      <c r="J600" s="234"/>
      <c r="K600" s="234"/>
      <c r="L600" s="240"/>
      <c r="M600" s="241"/>
      <c r="N600" s="242"/>
      <c r="O600" s="242"/>
      <c r="P600" s="242"/>
      <c r="Q600" s="242"/>
      <c r="R600" s="242"/>
      <c r="S600" s="242"/>
      <c r="T600" s="243"/>
      <c r="AT600" s="244" t="s">
        <v>179</v>
      </c>
      <c r="AU600" s="244" t="s">
        <v>104</v>
      </c>
      <c r="AV600" s="13" t="s">
        <v>93</v>
      </c>
      <c r="AW600" s="13" t="s">
        <v>48</v>
      </c>
      <c r="AX600" s="13" t="s">
        <v>85</v>
      </c>
      <c r="AY600" s="244" t="s">
        <v>166</v>
      </c>
    </row>
    <row r="601" spans="2:65" s="1" customFormat="1" ht="31.5" customHeight="1">
      <c r="B601" s="43"/>
      <c r="C601" s="206" t="s">
        <v>769</v>
      </c>
      <c r="D601" s="206" t="s">
        <v>169</v>
      </c>
      <c r="E601" s="207" t="s">
        <v>567</v>
      </c>
      <c r="F601" s="208" t="s">
        <v>568</v>
      </c>
      <c r="G601" s="209" t="s">
        <v>440</v>
      </c>
      <c r="H601" s="210">
        <v>72</v>
      </c>
      <c r="I601" s="211"/>
      <c r="J601" s="212">
        <f>ROUND(I601*H601,2)</f>
        <v>0</v>
      </c>
      <c r="K601" s="208" t="s">
        <v>173</v>
      </c>
      <c r="L601" s="63"/>
      <c r="M601" s="213" t="s">
        <v>50</v>
      </c>
      <c r="N601" s="214" t="s">
        <v>56</v>
      </c>
      <c r="O601" s="44"/>
      <c r="P601" s="215">
        <f>O601*H601</f>
        <v>0</v>
      </c>
      <c r="Q601" s="215">
        <v>0</v>
      </c>
      <c r="R601" s="215">
        <f>Q601*H601</f>
        <v>0</v>
      </c>
      <c r="S601" s="215">
        <v>0</v>
      </c>
      <c r="T601" s="216">
        <f>S601*H601</f>
        <v>0</v>
      </c>
      <c r="AR601" s="25" t="s">
        <v>110</v>
      </c>
      <c r="AT601" s="25" t="s">
        <v>169</v>
      </c>
      <c r="AU601" s="25" t="s">
        <v>104</v>
      </c>
      <c r="AY601" s="25" t="s">
        <v>166</v>
      </c>
      <c r="BE601" s="217">
        <f>IF(N601="základní",J601,0)</f>
        <v>0</v>
      </c>
      <c r="BF601" s="217">
        <f>IF(N601="snížená",J601,0)</f>
        <v>0</v>
      </c>
      <c r="BG601" s="217">
        <f>IF(N601="zákl. přenesená",J601,0)</f>
        <v>0</v>
      </c>
      <c r="BH601" s="217">
        <f>IF(N601="sníž. přenesená",J601,0)</f>
        <v>0</v>
      </c>
      <c r="BI601" s="217">
        <f>IF(N601="nulová",J601,0)</f>
        <v>0</v>
      </c>
      <c r="BJ601" s="25" t="s">
        <v>25</v>
      </c>
      <c r="BK601" s="217">
        <f>ROUND(I601*H601,2)</f>
        <v>0</v>
      </c>
      <c r="BL601" s="25" t="s">
        <v>110</v>
      </c>
      <c r="BM601" s="25" t="s">
        <v>569</v>
      </c>
    </row>
    <row r="602" spans="2:65" s="1" customFormat="1" ht="27">
      <c r="B602" s="43"/>
      <c r="C602" s="65"/>
      <c r="D602" s="218" t="s">
        <v>175</v>
      </c>
      <c r="E602" s="65"/>
      <c r="F602" s="219" t="s">
        <v>570</v>
      </c>
      <c r="G602" s="65"/>
      <c r="H602" s="65"/>
      <c r="I602" s="174"/>
      <c r="J602" s="65"/>
      <c r="K602" s="65"/>
      <c r="L602" s="63"/>
      <c r="M602" s="220"/>
      <c r="N602" s="44"/>
      <c r="O602" s="44"/>
      <c r="P602" s="44"/>
      <c r="Q602" s="44"/>
      <c r="R602" s="44"/>
      <c r="S602" s="44"/>
      <c r="T602" s="80"/>
      <c r="AT602" s="25" t="s">
        <v>175</v>
      </c>
      <c r="AU602" s="25" t="s">
        <v>104</v>
      </c>
    </row>
    <row r="603" spans="2:65" s="1" customFormat="1" ht="27">
      <c r="B603" s="43"/>
      <c r="C603" s="65"/>
      <c r="D603" s="218" t="s">
        <v>177</v>
      </c>
      <c r="E603" s="65"/>
      <c r="F603" s="221" t="s">
        <v>571</v>
      </c>
      <c r="G603" s="65"/>
      <c r="H603" s="65"/>
      <c r="I603" s="174"/>
      <c r="J603" s="65"/>
      <c r="K603" s="65"/>
      <c r="L603" s="63"/>
      <c r="M603" s="220"/>
      <c r="N603" s="44"/>
      <c r="O603" s="44"/>
      <c r="P603" s="44"/>
      <c r="Q603" s="44"/>
      <c r="R603" s="44"/>
      <c r="S603" s="44"/>
      <c r="T603" s="80"/>
      <c r="AT603" s="25" t="s">
        <v>177</v>
      </c>
      <c r="AU603" s="25" t="s">
        <v>104</v>
      </c>
    </row>
    <row r="604" spans="2:65" s="12" customFormat="1" ht="13.5">
      <c r="B604" s="222"/>
      <c r="C604" s="223"/>
      <c r="D604" s="218" t="s">
        <v>179</v>
      </c>
      <c r="E604" s="224" t="s">
        <v>50</v>
      </c>
      <c r="F604" s="225" t="s">
        <v>1181</v>
      </c>
      <c r="G604" s="223"/>
      <c r="H604" s="226" t="s">
        <v>50</v>
      </c>
      <c r="I604" s="227"/>
      <c r="J604" s="223"/>
      <c r="K604" s="223"/>
      <c r="L604" s="228"/>
      <c r="M604" s="229"/>
      <c r="N604" s="230"/>
      <c r="O604" s="230"/>
      <c r="P604" s="230"/>
      <c r="Q604" s="230"/>
      <c r="R604" s="230"/>
      <c r="S604" s="230"/>
      <c r="T604" s="231"/>
      <c r="AT604" s="232" t="s">
        <v>179</v>
      </c>
      <c r="AU604" s="232" t="s">
        <v>104</v>
      </c>
      <c r="AV604" s="12" t="s">
        <v>25</v>
      </c>
      <c r="AW604" s="12" t="s">
        <v>48</v>
      </c>
      <c r="AX604" s="12" t="s">
        <v>85</v>
      </c>
      <c r="AY604" s="232" t="s">
        <v>166</v>
      </c>
    </row>
    <row r="605" spans="2:65" s="13" customFormat="1" ht="13.5">
      <c r="B605" s="233"/>
      <c r="C605" s="234"/>
      <c r="D605" s="235" t="s">
        <v>179</v>
      </c>
      <c r="E605" s="236" t="s">
        <v>50</v>
      </c>
      <c r="F605" s="237" t="s">
        <v>641</v>
      </c>
      <c r="G605" s="234"/>
      <c r="H605" s="238">
        <v>72</v>
      </c>
      <c r="I605" s="239"/>
      <c r="J605" s="234"/>
      <c r="K605" s="234"/>
      <c r="L605" s="240"/>
      <c r="M605" s="241"/>
      <c r="N605" s="242"/>
      <c r="O605" s="242"/>
      <c r="P605" s="242"/>
      <c r="Q605" s="242"/>
      <c r="R605" s="242"/>
      <c r="S605" s="242"/>
      <c r="T605" s="243"/>
      <c r="AT605" s="244" t="s">
        <v>179</v>
      </c>
      <c r="AU605" s="244" t="s">
        <v>104</v>
      </c>
      <c r="AV605" s="13" t="s">
        <v>93</v>
      </c>
      <c r="AW605" s="13" t="s">
        <v>48</v>
      </c>
      <c r="AX605" s="13" t="s">
        <v>85</v>
      </c>
      <c r="AY605" s="244" t="s">
        <v>166</v>
      </c>
    </row>
    <row r="606" spans="2:65" s="1" customFormat="1" ht="22.5" customHeight="1">
      <c r="B606" s="43"/>
      <c r="C606" s="259" t="s">
        <v>599</v>
      </c>
      <c r="D606" s="259" t="s">
        <v>269</v>
      </c>
      <c r="E606" s="260" t="s">
        <v>574</v>
      </c>
      <c r="F606" s="261" t="s">
        <v>575</v>
      </c>
      <c r="G606" s="262" t="s">
        <v>440</v>
      </c>
      <c r="H606" s="263">
        <v>72</v>
      </c>
      <c r="I606" s="264"/>
      <c r="J606" s="265">
        <f>ROUND(I606*H606,2)</f>
        <v>0</v>
      </c>
      <c r="K606" s="261" t="s">
        <v>173</v>
      </c>
      <c r="L606" s="266"/>
      <c r="M606" s="267" t="s">
        <v>50</v>
      </c>
      <c r="N606" s="268" t="s">
        <v>56</v>
      </c>
      <c r="O606" s="44"/>
      <c r="P606" s="215">
        <f>O606*H606</f>
        <v>0</v>
      </c>
      <c r="Q606" s="215">
        <v>8.8000000000000003E-4</v>
      </c>
      <c r="R606" s="215">
        <f>Q606*H606</f>
        <v>6.336E-2</v>
      </c>
      <c r="S606" s="215">
        <v>0</v>
      </c>
      <c r="T606" s="216">
        <f>S606*H606</f>
        <v>0</v>
      </c>
      <c r="AR606" s="25" t="s">
        <v>232</v>
      </c>
      <c r="AT606" s="25" t="s">
        <v>269</v>
      </c>
      <c r="AU606" s="25" t="s">
        <v>104</v>
      </c>
      <c r="AY606" s="25" t="s">
        <v>166</v>
      </c>
      <c r="BE606" s="217">
        <f>IF(N606="základní",J606,0)</f>
        <v>0</v>
      </c>
      <c r="BF606" s="217">
        <f>IF(N606="snížená",J606,0)</f>
        <v>0</v>
      </c>
      <c r="BG606" s="217">
        <f>IF(N606="zákl. přenesená",J606,0)</f>
        <v>0</v>
      </c>
      <c r="BH606" s="217">
        <f>IF(N606="sníž. přenesená",J606,0)</f>
        <v>0</v>
      </c>
      <c r="BI606" s="217">
        <f>IF(N606="nulová",J606,0)</f>
        <v>0</v>
      </c>
      <c r="BJ606" s="25" t="s">
        <v>25</v>
      </c>
      <c r="BK606" s="217">
        <f>ROUND(I606*H606,2)</f>
        <v>0</v>
      </c>
      <c r="BL606" s="25" t="s">
        <v>110</v>
      </c>
      <c r="BM606" s="25" t="s">
        <v>576</v>
      </c>
    </row>
    <row r="607" spans="2:65" s="1" customFormat="1" ht="13.5">
      <c r="B607" s="43"/>
      <c r="C607" s="65"/>
      <c r="D607" s="218" t="s">
        <v>175</v>
      </c>
      <c r="E607" s="65"/>
      <c r="F607" s="219" t="s">
        <v>577</v>
      </c>
      <c r="G607" s="65"/>
      <c r="H607" s="65"/>
      <c r="I607" s="174"/>
      <c r="J607" s="65"/>
      <c r="K607" s="65"/>
      <c r="L607" s="63"/>
      <c r="M607" s="220"/>
      <c r="N607" s="44"/>
      <c r="O607" s="44"/>
      <c r="P607" s="44"/>
      <c r="Q607" s="44"/>
      <c r="R607" s="44"/>
      <c r="S607" s="44"/>
      <c r="T607" s="80"/>
      <c r="AT607" s="25" t="s">
        <v>175</v>
      </c>
      <c r="AU607" s="25" t="s">
        <v>104</v>
      </c>
    </row>
    <row r="608" spans="2:65" s="12" customFormat="1" ht="13.5">
      <c r="B608" s="222"/>
      <c r="C608" s="223"/>
      <c r="D608" s="218" t="s">
        <v>179</v>
      </c>
      <c r="E608" s="224" t="s">
        <v>50</v>
      </c>
      <c r="F608" s="225" t="s">
        <v>1181</v>
      </c>
      <c r="G608" s="223"/>
      <c r="H608" s="226" t="s">
        <v>50</v>
      </c>
      <c r="I608" s="227"/>
      <c r="J608" s="223"/>
      <c r="K608" s="223"/>
      <c r="L608" s="228"/>
      <c r="M608" s="229"/>
      <c r="N608" s="230"/>
      <c r="O608" s="230"/>
      <c r="P608" s="230"/>
      <c r="Q608" s="230"/>
      <c r="R608" s="230"/>
      <c r="S608" s="230"/>
      <c r="T608" s="231"/>
      <c r="AT608" s="232" t="s">
        <v>179</v>
      </c>
      <c r="AU608" s="232" t="s">
        <v>104</v>
      </c>
      <c r="AV608" s="12" t="s">
        <v>25</v>
      </c>
      <c r="AW608" s="12" t="s">
        <v>48</v>
      </c>
      <c r="AX608" s="12" t="s">
        <v>85</v>
      </c>
      <c r="AY608" s="232" t="s">
        <v>166</v>
      </c>
    </row>
    <row r="609" spans="2:65" s="13" customFormat="1" ht="13.5">
      <c r="B609" s="233"/>
      <c r="C609" s="234"/>
      <c r="D609" s="235" t="s">
        <v>179</v>
      </c>
      <c r="E609" s="236" t="s">
        <v>50</v>
      </c>
      <c r="F609" s="237" t="s">
        <v>641</v>
      </c>
      <c r="G609" s="234"/>
      <c r="H609" s="238">
        <v>72</v>
      </c>
      <c r="I609" s="239"/>
      <c r="J609" s="234"/>
      <c r="K609" s="234"/>
      <c r="L609" s="240"/>
      <c r="M609" s="241"/>
      <c r="N609" s="242"/>
      <c r="O609" s="242"/>
      <c r="P609" s="242"/>
      <c r="Q609" s="242"/>
      <c r="R609" s="242"/>
      <c r="S609" s="242"/>
      <c r="T609" s="243"/>
      <c r="AT609" s="244" t="s">
        <v>179</v>
      </c>
      <c r="AU609" s="244" t="s">
        <v>104</v>
      </c>
      <c r="AV609" s="13" t="s">
        <v>93</v>
      </c>
      <c r="AW609" s="13" t="s">
        <v>48</v>
      </c>
      <c r="AX609" s="13" t="s">
        <v>85</v>
      </c>
      <c r="AY609" s="244" t="s">
        <v>166</v>
      </c>
    </row>
    <row r="610" spans="2:65" s="1" customFormat="1" ht="22.5" customHeight="1">
      <c r="B610" s="43"/>
      <c r="C610" s="206" t="s">
        <v>783</v>
      </c>
      <c r="D610" s="206" t="s">
        <v>169</v>
      </c>
      <c r="E610" s="207" t="s">
        <v>1187</v>
      </c>
      <c r="F610" s="208" t="s">
        <v>1188</v>
      </c>
      <c r="G610" s="209" t="s">
        <v>440</v>
      </c>
      <c r="H610" s="210">
        <v>4</v>
      </c>
      <c r="I610" s="211"/>
      <c r="J610" s="212">
        <f>ROUND(I610*H610,2)</f>
        <v>0</v>
      </c>
      <c r="K610" s="208" t="s">
        <v>173</v>
      </c>
      <c r="L610" s="63"/>
      <c r="M610" s="213" t="s">
        <v>50</v>
      </c>
      <c r="N610" s="214" t="s">
        <v>56</v>
      </c>
      <c r="O610" s="44"/>
      <c r="P610" s="215">
        <f>O610*H610</f>
        <v>0</v>
      </c>
      <c r="Q610" s="215">
        <v>1.2E-4</v>
      </c>
      <c r="R610" s="215">
        <f>Q610*H610</f>
        <v>4.8000000000000001E-4</v>
      </c>
      <c r="S610" s="215">
        <v>0</v>
      </c>
      <c r="T610" s="216">
        <f>S610*H610</f>
        <v>0</v>
      </c>
      <c r="AR610" s="25" t="s">
        <v>110</v>
      </c>
      <c r="AT610" s="25" t="s">
        <v>169</v>
      </c>
      <c r="AU610" s="25" t="s">
        <v>104</v>
      </c>
      <c r="AY610" s="25" t="s">
        <v>166</v>
      </c>
      <c r="BE610" s="217">
        <f>IF(N610="základní",J610,0)</f>
        <v>0</v>
      </c>
      <c r="BF610" s="217">
        <f>IF(N610="snížená",J610,0)</f>
        <v>0</v>
      </c>
      <c r="BG610" s="217">
        <f>IF(N610="zákl. přenesená",J610,0)</f>
        <v>0</v>
      </c>
      <c r="BH610" s="217">
        <f>IF(N610="sníž. přenesená",J610,0)</f>
        <v>0</v>
      </c>
      <c r="BI610" s="217">
        <f>IF(N610="nulová",J610,0)</f>
        <v>0</v>
      </c>
      <c r="BJ610" s="25" t="s">
        <v>25</v>
      </c>
      <c r="BK610" s="217">
        <f>ROUND(I610*H610,2)</f>
        <v>0</v>
      </c>
      <c r="BL610" s="25" t="s">
        <v>110</v>
      </c>
      <c r="BM610" s="25" t="s">
        <v>1189</v>
      </c>
    </row>
    <row r="611" spans="2:65" s="1" customFormat="1" ht="13.5">
      <c r="B611" s="43"/>
      <c r="C611" s="65"/>
      <c r="D611" s="218" t="s">
        <v>175</v>
      </c>
      <c r="E611" s="65"/>
      <c r="F611" s="219" t="s">
        <v>1190</v>
      </c>
      <c r="G611" s="65"/>
      <c r="H611" s="65"/>
      <c r="I611" s="174"/>
      <c r="J611" s="65"/>
      <c r="K611" s="65"/>
      <c r="L611" s="63"/>
      <c r="M611" s="220"/>
      <c r="N611" s="44"/>
      <c r="O611" s="44"/>
      <c r="P611" s="44"/>
      <c r="Q611" s="44"/>
      <c r="R611" s="44"/>
      <c r="S611" s="44"/>
      <c r="T611" s="80"/>
      <c r="AT611" s="25" t="s">
        <v>175</v>
      </c>
      <c r="AU611" s="25" t="s">
        <v>104</v>
      </c>
    </row>
    <row r="612" spans="2:65" s="1" customFormat="1" ht="67.5">
      <c r="B612" s="43"/>
      <c r="C612" s="65"/>
      <c r="D612" s="218" t="s">
        <v>177</v>
      </c>
      <c r="E612" s="65"/>
      <c r="F612" s="221" t="s">
        <v>1191</v>
      </c>
      <c r="G612" s="65"/>
      <c r="H612" s="65"/>
      <c r="I612" s="174"/>
      <c r="J612" s="65"/>
      <c r="K612" s="65"/>
      <c r="L612" s="63"/>
      <c r="M612" s="220"/>
      <c r="N612" s="44"/>
      <c r="O612" s="44"/>
      <c r="P612" s="44"/>
      <c r="Q612" s="44"/>
      <c r="R612" s="44"/>
      <c r="S612" s="44"/>
      <c r="T612" s="80"/>
      <c r="AT612" s="25" t="s">
        <v>177</v>
      </c>
      <c r="AU612" s="25" t="s">
        <v>104</v>
      </c>
    </row>
    <row r="613" spans="2:65" s="12" customFormat="1" ht="13.5">
      <c r="B613" s="222"/>
      <c r="C613" s="223"/>
      <c r="D613" s="218" t="s">
        <v>179</v>
      </c>
      <c r="E613" s="224" t="s">
        <v>50</v>
      </c>
      <c r="F613" s="225" t="s">
        <v>1181</v>
      </c>
      <c r="G613" s="223"/>
      <c r="H613" s="226" t="s">
        <v>50</v>
      </c>
      <c r="I613" s="227"/>
      <c r="J613" s="223"/>
      <c r="K613" s="223"/>
      <c r="L613" s="228"/>
      <c r="M613" s="229"/>
      <c r="N613" s="230"/>
      <c r="O613" s="230"/>
      <c r="P613" s="230"/>
      <c r="Q613" s="230"/>
      <c r="R613" s="230"/>
      <c r="S613" s="230"/>
      <c r="T613" s="231"/>
      <c r="AT613" s="232" t="s">
        <v>179</v>
      </c>
      <c r="AU613" s="232" t="s">
        <v>104</v>
      </c>
      <c r="AV613" s="12" t="s">
        <v>25</v>
      </c>
      <c r="AW613" s="12" t="s">
        <v>48</v>
      </c>
      <c r="AX613" s="12" t="s">
        <v>85</v>
      </c>
      <c r="AY613" s="232" t="s">
        <v>166</v>
      </c>
    </row>
    <row r="614" spans="2:65" s="13" customFormat="1" ht="13.5">
      <c r="B614" s="233"/>
      <c r="C614" s="234"/>
      <c r="D614" s="235" t="s">
        <v>179</v>
      </c>
      <c r="E614" s="236" t="s">
        <v>50</v>
      </c>
      <c r="F614" s="237" t="s">
        <v>110</v>
      </c>
      <c r="G614" s="234"/>
      <c r="H614" s="238">
        <v>4</v>
      </c>
      <c r="I614" s="239"/>
      <c r="J614" s="234"/>
      <c r="K614" s="234"/>
      <c r="L614" s="240"/>
      <c r="M614" s="241"/>
      <c r="N614" s="242"/>
      <c r="O614" s="242"/>
      <c r="P614" s="242"/>
      <c r="Q614" s="242"/>
      <c r="R614" s="242"/>
      <c r="S614" s="242"/>
      <c r="T614" s="243"/>
      <c r="AT614" s="244" t="s">
        <v>179</v>
      </c>
      <c r="AU614" s="244" t="s">
        <v>104</v>
      </c>
      <c r="AV614" s="13" t="s">
        <v>93</v>
      </c>
      <c r="AW614" s="13" t="s">
        <v>48</v>
      </c>
      <c r="AX614" s="13" t="s">
        <v>85</v>
      </c>
      <c r="AY614" s="244" t="s">
        <v>166</v>
      </c>
    </row>
    <row r="615" spans="2:65" s="1" customFormat="1" ht="22.5" customHeight="1">
      <c r="B615" s="43"/>
      <c r="C615" s="206" t="s">
        <v>788</v>
      </c>
      <c r="D615" s="206" t="s">
        <v>169</v>
      </c>
      <c r="E615" s="207" t="s">
        <v>1192</v>
      </c>
      <c r="F615" s="208" t="s">
        <v>1193</v>
      </c>
      <c r="G615" s="209" t="s">
        <v>440</v>
      </c>
      <c r="H615" s="210">
        <v>14</v>
      </c>
      <c r="I615" s="211"/>
      <c r="J615" s="212">
        <f>ROUND(I615*H615,2)</f>
        <v>0</v>
      </c>
      <c r="K615" s="208" t="s">
        <v>50</v>
      </c>
      <c r="L615" s="63"/>
      <c r="M615" s="213" t="s">
        <v>50</v>
      </c>
      <c r="N615" s="214" t="s">
        <v>56</v>
      </c>
      <c r="O615" s="44"/>
      <c r="P615" s="215">
        <f>O615*H615</f>
        <v>0</v>
      </c>
      <c r="Q615" s="215">
        <v>1.0000000000000001E-5</v>
      </c>
      <c r="R615" s="215">
        <f>Q615*H615</f>
        <v>1.4000000000000001E-4</v>
      </c>
      <c r="S615" s="215">
        <v>0</v>
      </c>
      <c r="T615" s="216">
        <f>S615*H615</f>
        <v>0</v>
      </c>
      <c r="AR615" s="25" t="s">
        <v>110</v>
      </c>
      <c r="AT615" s="25" t="s">
        <v>169</v>
      </c>
      <c r="AU615" s="25" t="s">
        <v>104</v>
      </c>
      <c r="AY615" s="25" t="s">
        <v>166</v>
      </c>
      <c r="BE615" s="217">
        <f>IF(N615="základní",J615,0)</f>
        <v>0</v>
      </c>
      <c r="BF615" s="217">
        <f>IF(N615="snížená",J615,0)</f>
        <v>0</v>
      </c>
      <c r="BG615" s="217">
        <f>IF(N615="zákl. přenesená",J615,0)</f>
        <v>0</v>
      </c>
      <c r="BH615" s="217">
        <f>IF(N615="sníž. přenesená",J615,0)</f>
        <v>0</v>
      </c>
      <c r="BI615" s="217">
        <f>IF(N615="nulová",J615,0)</f>
        <v>0</v>
      </c>
      <c r="BJ615" s="25" t="s">
        <v>25</v>
      </c>
      <c r="BK615" s="217">
        <f>ROUND(I615*H615,2)</f>
        <v>0</v>
      </c>
      <c r="BL615" s="25" t="s">
        <v>110</v>
      </c>
      <c r="BM615" s="25" t="s">
        <v>1194</v>
      </c>
    </row>
    <row r="616" spans="2:65" s="1" customFormat="1" ht="13.5">
      <c r="B616" s="43"/>
      <c r="C616" s="65"/>
      <c r="D616" s="218" t="s">
        <v>175</v>
      </c>
      <c r="E616" s="65"/>
      <c r="F616" s="219" t="s">
        <v>1195</v>
      </c>
      <c r="G616" s="65"/>
      <c r="H616" s="65"/>
      <c r="I616" s="174"/>
      <c r="J616" s="65"/>
      <c r="K616" s="65"/>
      <c r="L616" s="63"/>
      <c r="M616" s="220"/>
      <c r="N616" s="44"/>
      <c r="O616" s="44"/>
      <c r="P616" s="44"/>
      <c r="Q616" s="44"/>
      <c r="R616" s="44"/>
      <c r="S616" s="44"/>
      <c r="T616" s="80"/>
      <c r="AT616" s="25" t="s">
        <v>175</v>
      </c>
      <c r="AU616" s="25" t="s">
        <v>104</v>
      </c>
    </row>
    <row r="617" spans="2:65" s="12" customFormat="1" ht="13.5">
      <c r="B617" s="222"/>
      <c r="C617" s="223"/>
      <c r="D617" s="218" t="s">
        <v>179</v>
      </c>
      <c r="E617" s="224" t="s">
        <v>50</v>
      </c>
      <c r="F617" s="225" t="s">
        <v>1181</v>
      </c>
      <c r="G617" s="223"/>
      <c r="H617" s="226" t="s">
        <v>50</v>
      </c>
      <c r="I617" s="227"/>
      <c r="J617" s="223"/>
      <c r="K617" s="223"/>
      <c r="L617" s="228"/>
      <c r="M617" s="229"/>
      <c r="N617" s="230"/>
      <c r="O617" s="230"/>
      <c r="P617" s="230"/>
      <c r="Q617" s="230"/>
      <c r="R617" s="230"/>
      <c r="S617" s="230"/>
      <c r="T617" s="231"/>
      <c r="AT617" s="232" t="s">
        <v>179</v>
      </c>
      <c r="AU617" s="232" t="s">
        <v>104</v>
      </c>
      <c r="AV617" s="12" t="s">
        <v>25</v>
      </c>
      <c r="AW617" s="12" t="s">
        <v>48</v>
      </c>
      <c r="AX617" s="12" t="s">
        <v>85</v>
      </c>
      <c r="AY617" s="232" t="s">
        <v>166</v>
      </c>
    </row>
    <row r="618" spans="2:65" s="13" customFormat="1" ht="13.5">
      <c r="B618" s="233"/>
      <c r="C618" s="234"/>
      <c r="D618" s="235" t="s">
        <v>179</v>
      </c>
      <c r="E618" s="236" t="s">
        <v>50</v>
      </c>
      <c r="F618" s="237" t="s">
        <v>268</v>
      </c>
      <c r="G618" s="234"/>
      <c r="H618" s="238">
        <v>14</v>
      </c>
      <c r="I618" s="239"/>
      <c r="J618" s="234"/>
      <c r="K618" s="234"/>
      <c r="L618" s="240"/>
      <c r="M618" s="241"/>
      <c r="N618" s="242"/>
      <c r="O618" s="242"/>
      <c r="P618" s="242"/>
      <c r="Q618" s="242"/>
      <c r="R618" s="242"/>
      <c r="S618" s="242"/>
      <c r="T618" s="243"/>
      <c r="AT618" s="244" t="s">
        <v>179</v>
      </c>
      <c r="AU618" s="244" t="s">
        <v>104</v>
      </c>
      <c r="AV618" s="13" t="s">
        <v>93</v>
      </c>
      <c r="AW618" s="13" t="s">
        <v>48</v>
      </c>
      <c r="AX618" s="13" t="s">
        <v>85</v>
      </c>
      <c r="AY618" s="244" t="s">
        <v>166</v>
      </c>
    </row>
    <row r="619" spans="2:65" s="1" customFormat="1" ht="22.5" customHeight="1">
      <c r="B619" s="43"/>
      <c r="C619" s="259" t="s">
        <v>792</v>
      </c>
      <c r="D619" s="259" t="s">
        <v>269</v>
      </c>
      <c r="E619" s="260" t="s">
        <v>1196</v>
      </c>
      <c r="F619" s="261" t="s">
        <v>1197</v>
      </c>
      <c r="G619" s="262" t="s">
        <v>440</v>
      </c>
      <c r="H619" s="263">
        <v>16</v>
      </c>
      <c r="I619" s="264"/>
      <c r="J619" s="265">
        <f>ROUND(I619*H619,2)</f>
        <v>0</v>
      </c>
      <c r="K619" s="261" t="s">
        <v>50</v>
      </c>
      <c r="L619" s="266"/>
      <c r="M619" s="267" t="s">
        <v>50</v>
      </c>
      <c r="N619" s="268" t="s">
        <v>56</v>
      </c>
      <c r="O619" s="44"/>
      <c r="P619" s="215">
        <f>O619*H619</f>
        <v>0</v>
      </c>
      <c r="Q619" s="215">
        <v>1.1999999999999999E-3</v>
      </c>
      <c r="R619" s="215">
        <f>Q619*H619</f>
        <v>1.9199999999999998E-2</v>
      </c>
      <c r="S619" s="215">
        <v>0</v>
      </c>
      <c r="T619" s="216">
        <f>S619*H619</f>
        <v>0</v>
      </c>
      <c r="AR619" s="25" t="s">
        <v>232</v>
      </c>
      <c r="AT619" s="25" t="s">
        <v>269</v>
      </c>
      <c r="AU619" s="25" t="s">
        <v>104</v>
      </c>
      <c r="AY619" s="25" t="s">
        <v>166</v>
      </c>
      <c r="BE619" s="217">
        <f>IF(N619="základní",J619,0)</f>
        <v>0</v>
      </c>
      <c r="BF619" s="217">
        <f>IF(N619="snížená",J619,0)</f>
        <v>0</v>
      </c>
      <c r="BG619" s="217">
        <f>IF(N619="zákl. přenesená",J619,0)</f>
        <v>0</v>
      </c>
      <c r="BH619" s="217">
        <f>IF(N619="sníž. přenesená",J619,0)</f>
        <v>0</v>
      </c>
      <c r="BI619" s="217">
        <f>IF(N619="nulová",J619,0)</f>
        <v>0</v>
      </c>
      <c r="BJ619" s="25" t="s">
        <v>25</v>
      </c>
      <c r="BK619" s="217">
        <f>ROUND(I619*H619,2)</f>
        <v>0</v>
      </c>
      <c r="BL619" s="25" t="s">
        <v>110</v>
      </c>
      <c r="BM619" s="25" t="s">
        <v>586</v>
      </c>
    </row>
    <row r="620" spans="2:65" s="1" customFormat="1" ht="13.5">
      <c r="B620" s="43"/>
      <c r="C620" s="65"/>
      <c r="D620" s="218" t="s">
        <v>175</v>
      </c>
      <c r="E620" s="65"/>
      <c r="F620" s="219" t="s">
        <v>1197</v>
      </c>
      <c r="G620" s="65"/>
      <c r="H620" s="65"/>
      <c r="I620" s="174"/>
      <c r="J620" s="65"/>
      <c r="K620" s="65"/>
      <c r="L620" s="63"/>
      <c r="M620" s="220"/>
      <c r="N620" s="44"/>
      <c r="O620" s="44"/>
      <c r="P620" s="44"/>
      <c r="Q620" s="44"/>
      <c r="R620" s="44"/>
      <c r="S620" s="44"/>
      <c r="T620" s="80"/>
      <c r="AT620" s="25" t="s">
        <v>175</v>
      </c>
      <c r="AU620" s="25" t="s">
        <v>104</v>
      </c>
    </row>
    <row r="621" spans="2:65" s="13" customFormat="1" ht="13.5">
      <c r="B621" s="233"/>
      <c r="C621" s="234"/>
      <c r="D621" s="235" t="s">
        <v>179</v>
      </c>
      <c r="E621" s="236" t="s">
        <v>50</v>
      </c>
      <c r="F621" s="237" t="s">
        <v>281</v>
      </c>
      <c r="G621" s="234"/>
      <c r="H621" s="238">
        <v>16</v>
      </c>
      <c r="I621" s="239"/>
      <c r="J621" s="234"/>
      <c r="K621" s="234"/>
      <c r="L621" s="240"/>
      <c r="M621" s="241"/>
      <c r="N621" s="242"/>
      <c r="O621" s="242"/>
      <c r="P621" s="242"/>
      <c r="Q621" s="242"/>
      <c r="R621" s="242"/>
      <c r="S621" s="242"/>
      <c r="T621" s="243"/>
      <c r="AT621" s="244" t="s">
        <v>179</v>
      </c>
      <c r="AU621" s="244" t="s">
        <v>104</v>
      </c>
      <c r="AV621" s="13" t="s">
        <v>93</v>
      </c>
      <c r="AW621" s="13" t="s">
        <v>48</v>
      </c>
      <c r="AX621" s="13" t="s">
        <v>85</v>
      </c>
      <c r="AY621" s="244" t="s">
        <v>166</v>
      </c>
    </row>
    <row r="622" spans="2:65" s="1" customFormat="1" ht="22.5" customHeight="1">
      <c r="B622" s="43"/>
      <c r="C622" s="259" t="s">
        <v>799</v>
      </c>
      <c r="D622" s="259" t="s">
        <v>269</v>
      </c>
      <c r="E622" s="260" t="s">
        <v>1198</v>
      </c>
      <c r="F622" s="261" t="s">
        <v>1199</v>
      </c>
      <c r="G622" s="262" t="s">
        <v>440</v>
      </c>
      <c r="H622" s="263">
        <v>4</v>
      </c>
      <c r="I622" s="264"/>
      <c r="J622" s="265">
        <f>ROUND(I622*H622,2)</f>
        <v>0</v>
      </c>
      <c r="K622" s="261" t="s">
        <v>50</v>
      </c>
      <c r="L622" s="266"/>
      <c r="M622" s="267" t="s">
        <v>50</v>
      </c>
      <c r="N622" s="268" t="s">
        <v>56</v>
      </c>
      <c r="O622" s="44"/>
      <c r="P622" s="215">
        <f>O622*H622</f>
        <v>0</v>
      </c>
      <c r="Q622" s="215">
        <v>1.1999999999999999E-3</v>
      </c>
      <c r="R622" s="215">
        <f>Q622*H622</f>
        <v>4.7999999999999996E-3</v>
      </c>
      <c r="S622" s="215">
        <v>0</v>
      </c>
      <c r="T622" s="216">
        <f>S622*H622</f>
        <v>0</v>
      </c>
      <c r="AR622" s="25" t="s">
        <v>232</v>
      </c>
      <c r="AT622" s="25" t="s">
        <v>269</v>
      </c>
      <c r="AU622" s="25" t="s">
        <v>104</v>
      </c>
      <c r="AY622" s="25" t="s">
        <v>166</v>
      </c>
      <c r="BE622" s="217">
        <f>IF(N622="základní",J622,0)</f>
        <v>0</v>
      </c>
      <c r="BF622" s="217">
        <f>IF(N622="snížená",J622,0)</f>
        <v>0</v>
      </c>
      <c r="BG622" s="217">
        <f>IF(N622="zákl. přenesená",J622,0)</f>
        <v>0</v>
      </c>
      <c r="BH622" s="217">
        <f>IF(N622="sníž. přenesená",J622,0)</f>
        <v>0</v>
      </c>
      <c r="BI622" s="217">
        <f>IF(N622="nulová",J622,0)</f>
        <v>0</v>
      </c>
      <c r="BJ622" s="25" t="s">
        <v>25</v>
      </c>
      <c r="BK622" s="217">
        <f>ROUND(I622*H622,2)</f>
        <v>0</v>
      </c>
      <c r="BL622" s="25" t="s">
        <v>110</v>
      </c>
      <c r="BM622" s="25" t="s">
        <v>1200</v>
      </c>
    </row>
    <row r="623" spans="2:65" s="1" customFormat="1" ht="13.5">
      <c r="B623" s="43"/>
      <c r="C623" s="65"/>
      <c r="D623" s="218" t="s">
        <v>175</v>
      </c>
      <c r="E623" s="65"/>
      <c r="F623" s="219" t="s">
        <v>1199</v>
      </c>
      <c r="G623" s="65"/>
      <c r="H623" s="65"/>
      <c r="I623" s="174"/>
      <c r="J623" s="65"/>
      <c r="K623" s="65"/>
      <c r="L623" s="63"/>
      <c r="M623" s="220"/>
      <c r="N623" s="44"/>
      <c r="O623" s="44"/>
      <c r="P623" s="44"/>
      <c r="Q623" s="44"/>
      <c r="R623" s="44"/>
      <c r="S623" s="44"/>
      <c r="T623" s="80"/>
      <c r="AT623" s="25" t="s">
        <v>175</v>
      </c>
      <c r="AU623" s="25" t="s">
        <v>104</v>
      </c>
    </row>
    <row r="624" spans="2:65" s="13" customFormat="1" ht="13.5">
      <c r="B624" s="233"/>
      <c r="C624" s="234"/>
      <c r="D624" s="235" t="s">
        <v>179</v>
      </c>
      <c r="E624" s="236" t="s">
        <v>50</v>
      </c>
      <c r="F624" s="237" t="s">
        <v>110</v>
      </c>
      <c r="G624" s="234"/>
      <c r="H624" s="238">
        <v>4</v>
      </c>
      <c r="I624" s="239"/>
      <c r="J624" s="234"/>
      <c r="K624" s="234"/>
      <c r="L624" s="240"/>
      <c r="M624" s="241"/>
      <c r="N624" s="242"/>
      <c r="O624" s="242"/>
      <c r="P624" s="242"/>
      <c r="Q624" s="242"/>
      <c r="R624" s="242"/>
      <c r="S624" s="242"/>
      <c r="T624" s="243"/>
      <c r="AT624" s="244" t="s">
        <v>179</v>
      </c>
      <c r="AU624" s="244" t="s">
        <v>104</v>
      </c>
      <c r="AV624" s="13" t="s">
        <v>93</v>
      </c>
      <c r="AW624" s="13" t="s">
        <v>48</v>
      </c>
      <c r="AX624" s="13" t="s">
        <v>85</v>
      </c>
      <c r="AY624" s="244" t="s">
        <v>166</v>
      </c>
    </row>
    <row r="625" spans="2:65" s="1" customFormat="1" ht="22.5" customHeight="1">
      <c r="B625" s="43"/>
      <c r="C625" s="206" t="s">
        <v>679</v>
      </c>
      <c r="D625" s="206" t="s">
        <v>169</v>
      </c>
      <c r="E625" s="207" t="s">
        <v>595</v>
      </c>
      <c r="F625" s="208" t="s">
        <v>596</v>
      </c>
      <c r="G625" s="209" t="s">
        <v>243</v>
      </c>
      <c r="H625" s="210">
        <v>52.567</v>
      </c>
      <c r="I625" s="211"/>
      <c r="J625" s="212">
        <f>ROUND(I625*H625,2)</f>
        <v>0</v>
      </c>
      <c r="K625" s="208" t="s">
        <v>173</v>
      </c>
      <c r="L625" s="63"/>
      <c r="M625" s="213" t="s">
        <v>50</v>
      </c>
      <c r="N625" s="214" t="s">
        <v>56</v>
      </c>
      <c r="O625" s="44"/>
      <c r="P625" s="215">
        <f>O625*H625</f>
        <v>0</v>
      </c>
      <c r="Q625" s="215">
        <v>0</v>
      </c>
      <c r="R625" s="215">
        <f>Q625*H625</f>
        <v>0</v>
      </c>
      <c r="S625" s="215">
        <v>0</v>
      </c>
      <c r="T625" s="216">
        <f>S625*H625</f>
        <v>0</v>
      </c>
      <c r="AR625" s="25" t="s">
        <v>110</v>
      </c>
      <c r="AT625" s="25" t="s">
        <v>169</v>
      </c>
      <c r="AU625" s="25" t="s">
        <v>104</v>
      </c>
      <c r="AY625" s="25" t="s">
        <v>166</v>
      </c>
      <c r="BE625" s="217">
        <f>IF(N625="základní",J625,0)</f>
        <v>0</v>
      </c>
      <c r="BF625" s="217">
        <f>IF(N625="snížená",J625,0)</f>
        <v>0</v>
      </c>
      <c r="BG625" s="217">
        <f>IF(N625="zákl. přenesená",J625,0)</f>
        <v>0</v>
      </c>
      <c r="BH625" s="217">
        <f>IF(N625="sníž. přenesená",J625,0)</f>
        <v>0</v>
      </c>
      <c r="BI625" s="217">
        <f>IF(N625="nulová",J625,0)</f>
        <v>0</v>
      </c>
      <c r="BJ625" s="25" t="s">
        <v>25</v>
      </c>
      <c r="BK625" s="217">
        <f>ROUND(I625*H625,2)</f>
        <v>0</v>
      </c>
      <c r="BL625" s="25" t="s">
        <v>110</v>
      </c>
      <c r="BM625" s="25" t="s">
        <v>597</v>
      </c>
    </row>
    <row r="626" spans="2:65" s="1" customFormat="1" ht="27">
      <c r="B626" s="43"/>
      <c r="C626" s="65"/>
      <c r="D626" s="218" t="s">
        <v>175</v>
      </c>
      <c r="E626" s="65"/>
      <c r="F626" s="219" t="s">
        <v>598</v>
      </c>
      <c r="G626" s="65"/>
      <c r="H626" s="65"/>
      <c r="I626" s="174"/>
      <c r="J626" s="65"/>
      <c r="K626" s="65"/>
      <c r="L626" s="63"/>
      <c r="M626" s="220"/>
      <c r="N626" s="44"/>
      <c r="O626" s="44"/>
      <c r="P626" s="44"/>
      <c r="Q626" s="44"/>
      <c r="R626" s="44"/>
      <c r="S626" s="44"/>
      <c r="T626" s="80"/>
      <c r="AT626" s="25" t="s">
        <v>175</v>
      </c>
      <c r="AU626" s="25" t="s">
        <v>104</v>
      </c>
    </row>
    <row r="627" spans="2:65" s="1" customFormat="1" ht="54">
      <c r="B627" s="43"/>
      <c r="C627" s="65"/>
      <c r="D627" s="218" t="s">
        <v>177</v>
      </c>
      <c r="E627" s="65"/>
      <c r="F627" s="221" t="s">
        <v>517</v>
      </c>
      <c r="G627" s="65"/>
      <c r="H627" s="65"/>
      <c r="I627" s="174"/>
      <c r="J627" s="65"/>
      <c r="K627" s="65"/>
      <c r="L627" s="63"/>
      <c r="M627" s="220"/>
      <c r="N627" s="44"/>
      <c r="O627" s="44"/>
      <c r="P627" s="44"/>
      <c r="Q627" s="44"/>
      <c r="R627" s="44"/>
      <c r="S627" s="44"/>
      <c r="T627" s="80"/>
      <c r="AT627" s="25" t="s">
        <v>177</v>
      </c>
      <c r="AU627" s="25" t="s">
        <v>104</v>
      </c>
    </row>
    <row r="628" spans="2:65" s="11" customFormat="1" ht="29.85" customHeight="1">
      <c r="B628" s="189"/>
      <c r="C628" s="190"/>
      <c r="D628" s="203" t="s">
        <v>84</v>
      </c>
      <c r="E628" s="204" t="s">
        <v>599</v>
      </c>
      <c r="F628" s="204" t="s">
        <v>600</v>
      </c>
      <c r="G628" s="190"/>
      <c r="H628" s="190"/>
      <c r="I628" s="193"/>
      <c r="J628" s="205">
        <f>BK628</f>
        <v>0</v>
      </c>
      <c r="K628" s="190"/>
      <c r="L628" s="195"/>
      <c r="M628" s="196"/>
      <c r="N628" s="197"/>
      <c r="O628" s="197"/>
      <c r="P628" s="198">
        <f>SUM(P629:P770)</f>
        <v>0</v>
      </c>
      <c r="Q628" s="197"/>
      <c r="R628" s="198">
        <f>SUM(R629:R770)</f>
        <v>56.127507199999997</v>
      </c>
      <c r="S628" s="197"/>
      <c r="T628" s="199">
        <f>SUM(T629:T770)</f>
        <v>0</v>
      </c>
      <c r="AR628" s="200" t="s">
        <v>25</v>
      </c>
      <c r="AT628" s="201" t="s">
        <v>84</v>
      </c>
      <c r="AU628" s="201" t="s">
        <v>25</v>
      </c>
      <c r="AY628" s="200" t="s">
        <v>166</v>
      </c>
      <c r="BK628" s="202">
        <f>SUM(BK629:BK770)</f>
        <v>0</v>
      </c>
    </row>
    <row r="629" spans="2:65" s="1" customFormat="1" ht="22.5" customHeight="1">
      <c r="B629" s="43"/>
      <c r="C629" s="206" t="s">
        <v>812</v>
      </c>
      <c r="D629" s="206" t="s">
        <v>169</v>
      </c>
      <c r="E629" s="207" t="s">
        <v>1201</v>
      </c>
      <c r="F629" s="208" t="s">
        <v>1202</v>
      </c>
      <c r="G629" s="209" t="s">
        <v>440</v>
      </c>
      <c r="H629" s="210">
        <v>130</v>
      </c>
      <c r="I629" s="211"/>
      <c r="J629" s="212">
        <f>ROUND(I629*H629,2)</f>
        <v>0</v>
      </c>
      <c r="K629" s="208" t="s">
        <v>173</v>
      </c>
      <c r="L629" s="63"/>
      <c r="M629" s="213" t="s">
        <v>50</v>
      </c>
      <c r="N629" s="214" t="s">
        <v>56</v>
      </c>
      <c r="O629" s="44"/>
      <c r="P629" s="215">
        <f>O629*H629</f>
        <v>0</v>
      </c>
      <c r="Q629" s="215">
        <v>2.0200000000000001E-3</v>
      </c>
      <c r="R629" s="215">
        <f>Q629*H629</f>
        <v>0.2626</v>
      </c>
      <c r="S629" s="215">
        <v>0</v>
      </c>
      <c r="T629" s="216">
        <f>S629*H629</f>
        <v>0</v>
      </c>
      <c r="AR629" s="25" t="s">
        <v>110</v>
      </c>
      <c r="AT629" s="25" t="s">
        <v>169</v>
      </c>
      <c r="AU629" s="25" t="s">
        <v>93</v>
      </c>
      <c r="AY629" s="25" t="s">
        <v>166</v>
      </c>
      <c r="BE629" s="217">
        <f>IF(N629="základní",J629,0)</f>
        <v>0</v>
      </c>
      <c r="BF629" s="217">
        <f>IF(N629="snížená",J629,0)</f>
        <v>0</v>
      </c>
      <c r="BG629" s="217">
        <f>IF(N629="zákl. přenesená",J629,0)</f>
        <v>0</v>
      </c>
      <c r="BH629" s="217">
        <f>IF(N629="sníž. přenesená",J629,0)</f>
        <v>0</v>
      </c>
      <c r="BI629" s="217">
        <f>IF(N629="nulová",J629,0)</f>
        <v>0</v>
      </c>
      <c r="BJ629" s="25" t="s">
        <v>25</v>
      </c>
      <c r="BK629" s="217">
        <f>ROUND(I629*H629,2)</f>
        <v>0</v>
      </c>
      <c r="BL629" s="25" t="s">
        <v>110</v>
      </c>
      <c r="BM629" s="25" t="s">
        <v>1203</v>
      </c>
    </row>
    <row r="630" spans="2:65" s="1" customFormat="1" ht="27">
      <c r="B630" s="43"/>
      <c r="C630" s="65"/>
      <c r="D630" s="218" t="s">
        <v>175</v>
      </c>
      <c r="E630" s="65"/>
      <c r="F630" s="219" t="s">
        <v>1204</v>
      </c>
      <c r="G630" s="65"/>
      <c r="H630" s="65"/>
      <c r="I630" s="174"/>
      <c r="J630" s="65"/>
      <c r="K630" s="65"/>
      <c r="L630" s="63"/>
      <c r="M630" s="220"/>
      <c r="N630" s="44"/>
      <c r="O630" s="44"/>
      <c r="P630" s="44"/>
      <c r="Q630" s="44"/>
      <c r="R630" s="44"/>
      <c r="S630" s="44"/>
      <c r="T630" s="80"/>
      <c r="AT630" s="25" t="s">
        <v>175</v>
      </c>
      <c r="AU630" s="25" t="s">
        <v>93</v>
      </c>
    </row>
    <row r="631" spans="2:65" s="1" customFormat="1" ht="40.5">
      <c r="B631" s="43"/>
      <c r="C631" s="65"/>
      <c r="D631" s="218" t="s">
        <v>177</v>
      </c>
      <c r="E631" s="65"/>
      <c r="F631" s="221" t="s">
        <v>1205</v>
      </c>
      <c r="G631" s="65"/>
      <c r="H631" s="65"/>
      <c r="I631" s="174"/>
      <c r="J631" s="65"/>
      <c r="K631" s="65"/>
      <c r="L631" s="63"/>
      <c r="M631" s="220"/>
      <c r="N631" s="44"/>
      <c r="O631" s="44"/>
      <c r="P631" s="44"/>
      <c r="Q631" s="44"/>
      <c r="R631" s="44"/>
      <c r="S631" s="44"/>
      <c r="T631" s="80"/>
      <c r="AT631" s="25" t="s">
        <v>177</v>
      </c>
      <c r="AU631" s="25" t="s">
        <v>93</v>
      </c>
    </row>
    <row r="632" spans="2:65" s="12" customFormat="1" ht="13.5">
      <c r="B632" s="222"/>
      <c r="C632" s="223"/>
      <c r="D632" s="218" t="s">
        <v>179</v>
      </c>
      <c r="E632" s="224" t="s">
        <v>50</v>
      </c>
      <c r="F632" s="225" t="s">
        <v>1206</v>
      </c>
      <c r="G632" s="223"/>
      <c r="H632" s="226" t="s">
        <v>50</v>
      </c>
      <c r="I632" s="227"/>
      <c r="J632" s="223"/>
      <c r="K632" s="223"/>
      <c r="L632" s="228"/>
      <c r="M632" s="229"/>
      <c r="N632" s="230"/>
      <c r="O632" s="230"/>
      <c r="P632" s="230"/>
      <c r="Q632" s="230"/>
      <c r="R632" s="230"/>
      <c r="S632" s="230"/>
      <c r="T632" s="231"/>
      <c r="AT632" s="232" t="s">
        <v>179</v>
      </c>
      <c r="AU632" s="232" t="s">
        <v>93</v>
      </c>
      <c r="AV632" s="12" t="s">
        <v>25</v>
      </c>
      <c r="AW632" s="12" t="s">
        <v>48</v>
      </c>
      <c r="AX632" s="12" t="s">
        <v>85</v>
      </c>
      <c r="AY632" s="232" t="s">
        <v>166</v>
      </c>
    </row>
    <row r="633" spans="2:65" s="13" customFormat="1" ht="13.5">
      <c r="B633" s="233"/>
      <c r="C633" s="234"/>
      <c r="D633" s="235" t="s">
        <v>179</v>
      </c>
      <c r="E633" s="236" t="s">
        <v>50</v>
      </c>
      <c r="F633" s="237" t="s">
        <v>1207</v>
      </c>
      <c r="G633" s="234"/>
      <c r="H633" s="238">
        <v>130</v>
      </c>
      <c r="I633" s="239"/>
      <c r="J633" s="234"/>
      <c r="K633" s="234"/>
      <c r="L633" s="240"/>
      <c r="M633" s="241"/>
      <c r="N633" s="242"/>
      <c r="O633" s="242"/>
      <c r="P633" s="242"/>
      <c r="Q633" s="242"/>
      <c r="R633" s="242"/>
      <c r="S633" s="242"/>
      <c r="T633" s="243"/>
      <c r="AT633" s="244" t="s">
        <v>179</v>
      </c>
      <c r="AU633" s="244" t="s">
        <v>93</v>
      </c>
      <c r="AV633" s="13" t="s">
        <v>93</v>
      </c>
      <c r="AW633" s="13" t="s">
        <v>48</v>
      </c>
      <c r="AX633" s="13" t="s">
        <v>85</v>
      </c>
      <c r="AY633" s="244" t="s">
        <v>166</v>
      </c>
    </row>
    <row r="634" spans="2:65" s="1" customFormat="1" ht="31.5" customHeight="1">
      <c r="B634" s="43"/>
      <c r="C634" s="206" t="s">
        <v>818</v>
      </c>
      <c r="D634" s="206" t="s">
        <v>169</v>
      </c>
      <c r="E634" s="207" t="s">
        <v>1208</v>
      </c>
      <c r="F634" s="208" t="s">
        <v>1209</v>
      </c>
      <c r="G634" s="209" t="s">
        <v>389</v>
      </c>
      <c r="H634" s="210">
        <v>48</v>
      </c>
      <c r="I634" s="211"/>
      <c r="J634" s="212">
        <f>ROUND(I634*H634,2)</f>
        <v>0</v>
      </c>
      <c r="K634" s="208" t="s">
        <v>173</v>
      </c>
      <c r="L634" s="63"/>
      <c r="M634" s="213" t="s">
        <v>50</v>
      </c>
      <c r="N634" s="214" t="s">
        <v>56</v>
      </c>
      <c r="O634" s="44"/>
      <c r="P634" s="215">
        <f>O634*H634</f>
        <v>0</v>
      </c>
      <c r="Q634" s="215">
        <v>6.0600000000000003E-3</v>
      </c>
      <c r="R634" s="215">
        <f>Q634*H634</f>
        <v>0.29088000000000003</v>
      </c>
      <c r="S634" s="215">
        <v>0</v>
      </c>
      <c r="T634" s="216">
        <f>S634*H634</f>
        <v>0</v>
      </c>
      <c r="AR634" s="25" t="s">
        <v>110</v>
      </c>
      <c r="AT634" s="25" t="s">
        <v>169</v>
      </c>
      <c r="AU634" s="25" t="s">
        <v>93</v>
      </c>
      <c r="AY634" s="25" t="s">
        <v>166</v>
      </c>
      <c r="BE634" s="217">
        <f>IF(N634="základní",J634,0)</f>
        <v>0</v>
      </c>
      <c r="BF634" s="217">
        <f>IF(N634="snížená",J634,0)</f>
        <v>0</v>
      </c>
      <c r="BG634" s="217">
        <f>IF(N634="zákl. přenesená",J634,0)</f>
        <v>0</v>
      </c>
      <c r="BH634" s="217">
        <f>IF(N634="sníž. přenesená",J634,0)</f>
        <v>0</v>
      </c>
      <c r="BI634" s="217">
        <f>IF(N634="nulová",J634,0)</f>
        <v>0</v>
      </c>
      <c r="BJ634" s="25" t="s">
        <v>25</v>
      </c>
      <c r="BK634" s="217">
        <f>ROUND(I634*H634,2)</f>
        <v>0</v>
      </c>
      <c r="BL634" s="25" t="s">
        <v>110</v>
      </c>
      <c r="BM634" s="25" t="s">
        <v>1210</v>
      </c>
    </row>
    <row r="635" spans="2:65" s="1" customFormat="1" ht="27">
      <c r="B635" s="43"/>
      <c r="C635" s="65"/>
      <c r="D635" s="218" t="s">
        <v>175</v>
      </c>
      <c r="E635" s="65"/>
      <c r="F635" s="219" t="s">
        <v>1211</v>
      </c>
      <c r="G635" s="65"/>
      <c r="H635" s="65"/>
      <c r="I635" s="174"/>
      <c r="J635" s="65"/>
      <c r="K635" s="65"/>
      <c r="L635" s="63"/>
      <c r="M635" s="220"/>
      <c r="N635" s="44"/>
      <c r="O635" s="44"/>
      <c r="P635" s="44"/>
      <c r="Q635" s="44"/>
      <c r="R635" s="44"/>
      <c r="S635" s="44"/>
      <c r="T635" s="80"/>
      <c r="AT635" s="25" t="s">
        <v>175</v>
      </c>
      <c r="AU635" s="25" t="s">
        <v>93</v>
      </c>
    </row>
    <row r="636" spans="2:65" s="1" customFormat="1" ht="40.5">
      <c r="B636" s="43"/>
      <c r="C636" s="65"/>
      <c r="D636" s="218" t="s">
        <v>177</v>
      </c>
      <c r="E636" s="65"/>
      <c r="F636" s="221" t="s">
        <v>1205</v>
      </c>
      <c r="G636" s="65"/>
      <c r="H636" s="65"/>
      <c r="I636" s="174"/>
      <c r="J636" s="65"/>
      <c r="K636" s="65"/>
      <c r="L636" s="63"/>
      <c r="M636" s="220"/>
      <c r="N636" s="44"/>
      <c r="O636" s="44"/>
      <c r="P636" s="44"/>
      <c r="Q636" s="44"/>
      <c r="R636" s="44"/>
      <c r="S636" s="44"/>
      <c r="T636" s="80"/>
      <c r="AT636" s="25" t="s">
        <v>177</v>
      </c>
      <c r="AU636" s="25" t="s">
        <v>93</v>
      </c>
    </row>
    <row r="637" spans="2:65" s="12" customFormat="1" ht="13.5">
      <c r="B637" s="222"/>
      <c r="C637" s="223"/>
      <c r="D637" s="218" t="s">
        <v>179</v>
      </c>
      <c r="E637" s="224" t="s">
        <v>50</v>
      </c>
      <c r="F637" s="225" t="s">
        <v>187</v>
      </c>
      <c r="G637" s="223"/>
      <c r="H637" s="226" t="s">
        <v>50</v>
      </c>
      <c r="I637" s="227"/>
      <c r="J637" s="223"/>
      <c r="K637" s="223"/>
      <c r="L637" s="228"/>
      <c r="M637" s="229"/>
      <c r="N637" s="230"/>
      <c r="O637" s="230"/>
      <c r="P637" s="230"/>
      <c r="Q637" s="230"/>
      <c r="R637" s="230"/>
      <c r="S637" s="230"/>
      <c r="T637" s="231"/>
      <c r="AT637" s="232" t="s">
        <v>179</v>
      </c>
      <c r="AU637" s="232" t="s">
        <v>93</v>
      </c>
      <c r="AV637" s="12" t="s">
        <v>25</v>
      </c>
      <c r="AW637" s="12" t="s">
        <v>48</v>
      </c>
      <c r="AX637" s="12" t="s">
        <v>85</v>
      </c>
      <c r="AY637" s="232" t="s">
        <v>166</v>
      </c>
    </row>
    <row r="638" spans="2:65" s="13" customFormat="1" ht="13.5">
      <c r="B638" s="233"/>
      <c r="C638" s="234"/>
      <c r="D638" s="235" t="s">
        <v>179</v>
      </c>
      <c r="E638" s="236" t="s">
        <v>50</v>
      </c>
      <c r="F638" s="237" t="s">
        <v>496</v>
      </c>
      <c r="G638" s="234"/>
      <c r="H638" s="238">
        <v>48</v>
      </c>
      <c r="I638" s="239"/>
      <c r="J638" s="234"/>
      <c r="K638" s="234"/>
      <c r="L638" s="240"/>
      <c r="M638" s="241"/>
      <c r="N638" s="242"/>
      <c r="O638" s="242"/>
      <c r="P638" s="242"/>
      <c r="Q638" s="242"/>
      <c r="R638" s="242"/>
      <c r="S638" s="242"/>
      <c r="T638" s="243"/>
      <c r="AT638" s="244" t="s">
        <v>179</v>
      </c>
      <c r="AU638" s="244" t="s">
        <v>93</v>
      </c>
      <c r="AV638" s="13" t="s">
        <v>93</v>
      </c>
      <c r="AW638" s="13" t="s">
        <v>48</v>
      </c>
      <c r="AX638" s="13" t="s">
        <v>85</v>
      </c>
      <c r="AY638" s="244" t="s">
        <v>166</v>
      </c>
    </row>
    <row r="639" spans="2:65" s="1" customFormat="1" ht="22.5" customHeight="1">
      <c r="B639" s="43"/>
      <c r="C639" s="206" t="s">
        <v>823</v>
      </c>
      <c r="D639" s="206" t="s">
        <v>169</v>
      </c>
      <c r="E639" s="207" t="s">
        <v>1212</v>
      </c>
      <c r="F639" s="208" t="s">
        <v>1213</v>
      </c>
      <c r="G639" s="209" t="s">
        <v>284</v>
      </c>
      <c r="H639" s="210">
        <v>5</v>
      </c>
      <c r="I639" s="211"/>
      <c r="J639" s="212">
        <f>ROUND(I639*H639,2)</f>
        <v>0</v>
      </c>
      <c r="K639" s="208" t="s">
        <v>173</v>
      </c>
      <c r="L639" s="63"/>
      <c r="M639" s="213" t="s">
        <v>50</v>
      </c>
      <c r="N639" s="214" t="s">
        <v>56</v>
      </c>
      <c r="O639" s="44"/>
      <c r="P639" s="215">
        <f>O639*H639</f>
        <v>0</v>
      </c>
      <c r="Q639" s="215">
        <v>1.8000000000000001E-4</v>
      </c>
      <c r="R639" s="215">
        <f>Q639*H639</f>
        <v>9.0000000000000008E-4</v>
      </c>
      <c r="S639" s="215">
        <v>0</v>
      </c>
      <c r="T639" s="216">
        <f>S639*H639</f>
        <v>0</v>
      </c>
      <c r="AR639" s="25" t="s">
        <v>110</v>
      </c>
      <c r="AT639" s="25" t="s">
        <v>169</v>
      </c>
      <c r="AU639" s="25" t="s">
        <v>93</v>
      </c>
      <c r="AY639" s="25" t="s">
        <v>166</v>
      </c>
      <c r="BE639" s="217">
        <f>IF(N639="základní",J639,0)</f>
        <v>0</v>
      </c>
      <c r="BF639" s="217">
        <f>IF(N639="snížená",J639,0)</f>
        <v>0</v>
      </c>
      <c r="BG639" s="217">
        <f>IF(N639="zákl. přenesená",J639,0)</f>
        <v>0</v>
      </c>
      <c r="BH639" s="217">
        <f>IF(N639="sníž. přenesená",J639,0)</f>
        <v>0</v>
      </c>
      <c r="BI639" s="217">
        <f>IF(N639="nulová",J639,0)</f>
        <v>0</v>
      </c>
      <c r="BJ639" s="25" t="s">
        <v>25</v>
      </c>
      <c r="BK639" s="217">
        <f>ROUND(I639*H639,2)</f>
        <v>0</v>
      </c>
      <c r="BL639" s="25" t="s">
        <v>110</v>
      </c>
      <c r="BM639" s="25" t="s">
        <v>1214</v>
      </c>
    </row>
    <row r="640" spans="2:65" s="1" customFormat="1" ht="27">
      <c r="B640" s="43"/>
      <c r="C640" s="65"/>
      <c r="D640" s="218" t="s">
        <v>175</v>
      </c>
      <c r="E640" s="65"/>
      <c r="F640" s="219" t="s">
        <v>1215</v>
      </c>
      <c r="G640" s="65"/>
      <c r="H640" s="65"/>
      <c r="I640" s="174"/>
      <c r="J640" s="65"/>
      <c r="K640" s="65"/>
      <c r="L640" s="63"/>
      <c r="M640" s="220"/>
      <c r="N640" s="44"/>
      <c r="O640" s="44"/>
      <c r="P640" s="44"/>
      <c r="Q640" s="44"/>
      <c r="R640" s="44"/>
      <c r="S640" s="44"/>
      <c r="T640" s="80"/>
      <c r="AT640" s="25" t="s">
        <v>175</v>
      </c>
      <c r="AU640" s="25" t="s">
        <v>93</v>
      </c>
    </row>
    <row r="641" spans="2:65" s="12" customFormat="1" ht="13.5">
      <c r="B641" s="222"/>
      <c r="C641" s="223"/>
      <c r="D641" s="218" t="s">
        <v>179</v>
      </c>
      <c r="E641" s="224" t="s">
        <v>50</v>
      </c>
      <c r="F641" s="225" t="s">
        <v>1216</v>
      </c>
      <c r="G641" s="223"/>
      <c r="H641" s="226" t="s">
        <v>50</v>
      </c>
      <c r="I641" s="227"/>
      <c r="J641" s="223"/>
      <c r="K641" s="223"/>
      <c r="L641" s="228"/>
      <c r="M641" s="229"/>
      <c r="N641" s="230"/>
      <c r="O641" s="230"/>
      <c r="P641" s="230"/>
      <c r="Q641" s="230"/>
      <c r="R641" s="230"/>
      <c r="S641" s="230"/>
      <c r="T641" s="231"/>
      <c r="AT641" s="232" t="s">
        <v>179</v>
      </c>
      <c r="AU641" s="232" t="s">
        <v>93</v>
      </c>
      <c r="AV641" s="12" t="s">
        <v>25</v>
      </c>
      <c r="AW641" s="12" t="s">
        <v>48</v>
      </c>
      <c r="AX641" s="12" t="s">
        <v>85</v>
      </c>
      <c r="AY641" s="232" t="s">
        <v>166</v>
      </c>
    </row>
    <row r="642" spans="2:65" s="13" customFormat="1" ht="13.5">
      <c r="B642" s="233"/>
      <c r="C642" s="234"/>
      <c r="D642" s="235" t="s">
        <v>179</v>
      </c>
      <c r="E642" s="236" t="s">
        <v>50</v>
      </c>
      <c r="F642" s="237" t="s">
        <v>119</v>
      </c>
      <c r="G642" s="234"/>
      <c r="H642" s="238">
        <v>5</v>
      </c>
      <c r="I642" s="239"/>
      <c r="J642" s="234"/>
      <c r="K642" s="234"/>
      <c r="L642" s="240"/>
      <c r="M642" s="241"/>
      <c r="N642" s="242"/>
      <c r="O642" s="242"/>
      <c r="P642" s="242"/>
      <c r="Q642" s="242"/>
      <c r="R642" s="242"/>
      <c r="S642" s="242"/>
      <c r="T642" s="243"/>
      <c r="AT642" s="244" t="s">
        <v>179</v>
      </c>
      <c r="AU642" s="244" t="s">
        <v>93</v>
      </c>
      <c r="AV642" s="13" t="s">
        <v>93</v>
      </c>
      <c r="AW642" s="13" t="s">
        <v>48</v>
      </c>
      <c r="AX642" s="13" t="s">
        <v>85</v>
      </c>
      <c r="AY642" s="244" t="s">
        <v>166</v>
      </c>
    </row>
    <row r="643" spans="2:65" s="1" customFormat="1" ht="22.5" customHeight="1">
      <c r="B643" s="43"/>
      <c r="C643" s="206" t="s">
        <v>35</v>
      </c>
      <c r="D643" s="206" t="s">
        <v>169</v>
      </c>
      <c r="E643" s="207" t="s">
        <v>620</v>
      </c>
      <c r="F643" s="208" t="s">
        <v>621</v>
      </c>
      <c r="G643" s="209" t="s">
        <v>284</v>
      </c>
      <c r="H643" s="210">
        <v>261</v>
      </c>
      <c r="I643" s="211"/>
      <c r="J643" s="212">
        <f>ROUND(I643*H643,2)</f>
        <v>0</v>
      </c>
      <c r="K643" s="208" t="s">
        <v>173</v>
      </c>
      <c r="L643" s="63"/>
      <c r="M643" s="213" t="s">
        <v>50</v>
      </c>
      <c r="N643" s="214" t="s">
        <v>56</v>
      </c>
      <c r="O643" s="44"/>
      <c r="P643" s="215">
        <f>O643*H643</f>
        <v>0</v>
      </c>
      <c r="Q643" s="215">
        <v>1E-4</v>
      </c>
      <c r="R643" s="215">
        <f>Q643*H643</f>
        <v>2.6100000000000002E-2</v>
      </c>
      <c r="S643" s="215">
        <v>0</v>
      </c>
      <c r="T643" s="216">
        <f>S643*H643</f>
        <v>0</v>
      </c>
      <c r="AR643" s="25" t="s">
        <v>110</v>
      </c>
      <c r="AT643" s="25" t="s">
        <v>169</v>
      </c>
      <c r="AU643" s="25" t="s">
        <v>93</v>
      </c>
      <c r="AY643" s="25" t="s">
        <v>166</v>
      </c>
      <c r="BE643" s="217">
        <f>IF(N643="základní",J643,0)</f>
        <v>0</v>
      </c>
      <c r="BF643" s="217">
        <f>IF(N643="snížená",J643,0)</f>
        <v>0</v>
      </c>
      <c r="BG643" s="217">
        <f>IF(N643="zákl. přenesená",J643,0)</f>
        <v>0</v>
      </c>
      <c r="BH643" s="217">
        <f>IF(N643="sníž. přenesená",J643,0)</f>
        <v>0</v>
      </c>
      <c r="BI643" s="217">
        <f>IF(N643="nulová",J643,0)</f>
        <v>0</v>
      </c>
      <c r="BJ643" s="25" t="s">
        <v>25</v>
      </c>
      <c r="BK643" s="217">
        <f>ROUND(I643*H643,2)</f>
        <v>0</v>
      </c>
      <c r="BL643" s="25" t="s">
        <v>110</v>
      </c>
      <c r="BM643" s="25" t="s">
        <v>622</v>
      </c>
    </row>
    <row r="644" spans="2:65" s="1" customFormat="1" ht="27">
      <c r="B644" s="43"/>
      <c r="C644" s="65"/>
      <c r="D644" s="218" t="s">
        <v>175</v>
      </c>
      <c r="E644" s="65"/>
      <c r="F644" s="219" t="s">
        <v>623</v>
      </c>
      <c r="G644" s="65"/>
      <c r="H644" s="65"/>
      <c r="I644" s="174"/>
      <c r="J644" s="65"/>
      <c r="K644" s="65"/>
      <c r="L644" s="63"/>
      <c r="M644" s="220"/>
      <c r="N644" s="44"/>
      <c r="O644" s="44"/>
      <c r="P644" s="44"/>
      <c r="Q644" s="44"/>
      <c r="R644" s="44"/>
      <c r="S644" s="44"/>
      <c r="T644" s="80"/>
      <c r="AT644" s="25" t="s">
        <v>175</v>
      </c>
      <c r="AU644" s="25" t="s">
        <v>93</v>
      </c>
    </row>
    <row r="645" spans="2:65" s="1" customFormat="1" ht="67.5">
      <c r="B645" s="43"/>
      <c r="C645" s="65"/>
      <c r="D645" s="218" t="s">
        <v>177</v>
      </c>
      <c r="E645" s="65"/>
      <c r="F645" s="221" t="s">
        <v>624</v>
      </c>
      <c r="G645" s="65"/>
      <c r="H645" s="65"/>
      <c r="I645" s="174"/>
      <c r="J645" s="65"/>
      <c r="K645" s="65"/>
      <c r="L645" s="63"/>
      <c r="M645" s="220"/>
      <c r="N645" s="44"/>
      <c r="O645" s="44"/>
      <c r="P645" s="44"/>
      <c r="Q645" s="44"/>
      <c r="R645" s="44"/>
      <c r="S645" s="44"/>
      <c r="T645" s="80"/>
      <c r="AT645" s="25" t="s">
        <v>177</v>
      </c>
      <c r="AU645" s="25" t="s">
        <v>93</v>
      </c>
    </row>
    <row r="646" spans="2:65" s="12" customFormat="1" ht="13.5">
      <c r="B646" s="222"/>
      <c r="C646" s="223"/>
      <c r="D646" s="218" t="s">
        <v>179</v>
      </c>
      <c r="E646" s="224" t="s">
        <v>50</v>
      </c>
      <c r="F646" s="225" t="s">
        <v>672</v>
      </c>
      <c r="G646" s="223"/>
      <c r="H646" s="226" t="s">
        <v>50</v>
      </c>
      <c r="I646" s="227"/>
      <c r="J646" s="223"/>
      <c r="K646" s="223"/>
      <c r="L646" s="228"/>
      <c r="M646" s="229"/>
      <c r="N646" s="230"/>
      <c r="O646" s="230"/>
      <c r="P646" s="230"/>
      <c r="Q646" s="230"/>
      <c r="R646" s="230"/>
      <c r="S646" s="230"/>
      <c r="T646" s="231"/>
      <c r="AT646" s="232" t="s">
        <v>179</v>
      </c>
      <c r="AU646" s="232" t="s">
        <v>93</v>
      </c>
      <c r="AV646" s="12" t="s">
        <v>25</v>
      </c>
      <c r="AW646" s="12" t="s">
        <v>48</v>
      </c>
      <c r="AX646" s="12" t="s">
        <v>85</v>
      </c>
      <c r="AY646" s="232" t="s">
        <v>166</v>
      </c>
    </row>
    <row r="647" spans="2:65" s="13" customFormat="1" ht="13.5">
      <c r="B647" s="233"/>
      <c r="C647" s="234"/>
      <c r="D647" s="235" t="s">
        <v>179</v>
      </c>
      <c r="E647" s="236" t="s">
        <v>50</v>
      </c>
      <c r="F647" s="237" t="s">
        <v>1070</v>
      </c>
      <c r="G647" s="234"/>
      <c r="H647" s="238">
        <v>261</v>
      </c>
      <c r="I647" s="239"/>
      <c r="J647" s="234"/>
      <c r="K647" s="234"/>
      <c r="L647" s="240"/>
      <c r="M647" s="241"/>
      <c r="N647" s="242"/>
      <c r="O647" s="242"/>
      <c r="P647" s="242"/>
      <c r="Q647" s="242"/>
      <c r="R647" s="242"/>
      <c r="S647" s="242"/>
      <c r="T647" s="243"/>
      <c r="AT647" s="244" t="s">
        <v>179</v>
      </c>
      <c r="AU647" s="244" t="s">
        <v>93</v>
      </c>
      <c r="AV647" s="13" t="s">
        <v>93</v>
      </c>
      <c r="AW647" s="13" t="s">
        <v>48</v>
      </c>
      <c r="AX647" s="13" t="s">
        <v>85</v>
      </c>
      <c r="AY647" s="244" t="s">
        <v>166</v>
      </c>
    </row>
    <row r="648" spans="2:65" s="1" customFormat="1" ht="22.5" customHeight="1">
      <c r="B648" s="43"/>
      <c r="C648" s="259" t="s">
        <v>835</v>
      </c>
      <c r="D648" s="259" t="s">
        <v>269</v>
      </c>
      <c r="E648" s="260" t="s">
        <v>627</v>
      </c>
      <c r="F648" s="261" t="s">
        <v>628</v>
      </c>
      <c r="G648" s="262" t="s">
        <v>284</v>
      </c>
      <c r="H648" s="263">
        <v>287.10000000000002</v>
      </c>
      <c r="I648" s="264"/>
      <c r="J648" s="265">
        <f>ROUND(I648*H648,2)</f>
        <v>0</v>
      </c>
      <c r="K648" s="261" t="s">
        <v>50</v>
      </c>
      <c r="L648" s="266"/>
      <c r="M648" s="267" t="s">
        <v>50</v>
      </c>
      <c r="N648" s="268" t="s">
        <v>56</v>
      </c>
      <c r="O648" s="44"/>
      <c r="P648" s="215">
        <f>O648*H648</f>
        <v>0</v>
      </c>
      <c r="Q648" s="215">
        <v>2.9999999999999997E-4</v>
      </c>
      <c r="R648" s="215">
        <f>Q648*H648</f>
        <v>8.6129999999999998E-2</v>
      </c>
      <c r="S648" s="215">
        <v>0</v>
      </c>
      <c r="T648" s="216">
        <f>S648*H648</f>
        <v>0</v>
      </c>
      <c r="AR648" s="25" t="s">
        <v>232</v>
      </c>
      <c r="AT648" s="25" t="s">
        <v>269</v>
      </c>
      <c r="AU648" s="25" t="s">
        <v>93</v>
      </c>
      <c r="AY648" s="25" t="s">
        <v>166</v>
      </c>
      <c r="BE648" s="217">
        <f>IF(N648="základní",J648,0)</f>
        <v>0</v>
      </c>
      <c r="BF648" s="217">
        <f>IF(N648="snížená",J648,0)</f>
        <v>0</v>
      </c>
      <c r="BG648" s="217">
        <f>IF(N648="zákl. přenesená",J648,0)</f>
        <v>0</v>
      </c>
      <c r="BH648" s="217">
        <f>IF(N648="sníž. přenesená",J648,0)</f>
        <v>0</v>
      </c>
      <c r="BI648" s="217">
        <f>IF(N648="nulová",J648,0)</f>
        <v>0</v>
      </c>
      <c r="BJ648" s="25" t="s">
        <v>25</v>
      </c>
      <c r="BK648" s="217">
        <f>ROUND(I648*H648,2)</f>
        <v>0</v>
      </c>
      <c r="BL648" s="25" t="s">
        <v>110</v>
      </c>
      <c r="BM648" s="25" t="s">
        <v>629</v>
      </c>
    </row>
    <row r="649" spans="2:65" s="1" customFormat="1" ht="27">
      <c r="B649" s="43"/>
      <c r="C649" s="65"/>
      <c r="D649" s="218" t="s">
        <v>175</v>
      </c>
      <c r="E649" s="65"/>
      <c r="F649" s="219" t="s">
        <v>630</v>
      </c>
      <c r="G649" s="65"/>
      <c r="H649" s="65"/>
      <c r="I649" s="174"/>
      <c r="J649" s="65"/>
      <c r="K649" s="65"/>
      <c r="L649" s="63"/>
      <c r="M649" s="220"/>
      <c r="N649" s="44"/>
      <c r="O649" s="44"/>
      <c r="P649" s="44"/>
      <c r="Q649" s="44"/>
      <c r="R649" s="44"/>
      <c r="S649" s="44"/>
      <c r="T649" s="80"/>
      <c r="AT649" s="25" t="s">
        <v>175</v>
      </c>
      <c r="AU649" s="25" t="s">
        <v>93</v>
      </c>
    </row>
    <row r="650" spans="2:65" s="12" customFormat="1" ht="13.5">
      <c r="B650" s="222"/>
      <c r="C650" s="223"/>
      <c r="D650" s="218" t="s">
        <v>179</v>
      </c>
      <c r="E650" s="224" t="s">
        <v>50</v>
      </c>
      <c r="F650" s="225" t="s">
        <v>672</v>
      </c>
      <c r="G650" s="223"/>
      <c r="H650" s="226" t="s">
        <v>50</v>
      </c>
      <c r="I650" s="227"/>
      <c r="J650" s="223"/>
      <c r="K650" s="223"/>
      <c r="L650" s="228"/>
      <c r="M650" s="229"/>
      <c r="N650" s="230"/>
      <c r="O650" s="230"/>
      <c r="P650" s="230"/>
      <c r="Q650" s="230"/>
      <c r="R650" s="230"/>
      <c r="S650" s="230"/>
      <c r="T650" s="231"/>
      <c r="AT650" s="232" t="s">
        <v>179</v>
      </c>
      <c r="AU650" s="232" t="s">
        <v>93</v>
      </c>
      <c r="AV650" s="12" t="s">
        <v>25</v>
      </c>
      <c r="AW650" s="12" t="s">
        <v>48</v>
      </c>
      <c r="AX650" s="12" t="s">
        <v>85</v>
      </c>
      <c r="AY650" s="232" t="s">
        <v>166</v>
      </c>
    </row>
    <row r="651" spans="2:65" s="13" customFormat="1" ht="13.5">
      <c r="B651" s="233"/>
      <c r="C651" s="234"/>
      <c r="D651" s="235" t="s">
        <v>179</v>
      </c>
      <c r="E651" s="236" t="s">
        <v>50</v>
      </c>
      <c r="F651" s="237" t="s">
        <v>1217</v>
      </c>
      <c r="G651" s="234"/>
      <c r="H651" s="238">
        <v>287.10000000000002</v>
      </c>
      <c r="I651" s="239"/>
      <c r="J651" s="234"/>
      <c r="K651" s="234"/>
      <c r="L651" s="240"/>
      <c r="M651" s="241"/>
      <c r="N651" s="242"/>
      <c r="O651" s="242"/>
      <c r="P651" s="242"/>
      <c r="Q651" s="242"/>
      <c r="R651" s="242"/>
      <c r="S651" s="242"/>
      <c r="T651" s="243"/>
      <c r="AT651" s="244" t="s">
        <v>179</v>
      </c>
      <c r="AU651" s="244" t="s">
        <v>93</v>
      </c>
      <c r="AV651" s="13" t="s">
        <v>93</v>
      </c>
      <c r="AW651" s="13" t="s">
        <v>48</v>
      </c>
      <c r="AX651" s="13" t="s">
        <v>85</v>
      </c>
      <c r="AY651" s="244" t="s">
        <v>166</v>
      </c>
    </row>
    <row r="652" spans="2:65" s="1" customFormat="1" ht="22.5" customHeight="1">
      <c r="B652" s="43"/>
      <c r="C652" s="206" t="s">
        <v>839</v>
      </c>
      <c r="D652" s="206" t="s">
        <v>169</v>
      </c>
      <c r="E652" s="207" t="s">
        <v>633</v>
      </c>
      <c r="F652" s="208" t="s">
        <v>634</v>
      </c>
      <c r="G652" s="209" t="s">
        <v>440</v>
      </c>
      <c r="H652" s="210">
        <v>22</v>
      </c>
      <c r="I652" s="211"/>
      <c r="J652" s="212">
        <f>ROUND(I652*H652,2)</f>
        <v>0</v>
      </c>
      <c r="K652" s="208" t="s">
        <v>173</v>
      </c>
      <c r="L652" s="63"/>
      <c r="M652" s="213" t="s">
        <v>50</v>
      </c>
      <c r="N652" s="214" t="s">
        <v>56</v>
      </c>
      <c r="O652" s="44"/>
      <c r="P652" s="215">
        <f>O652*H652</f>
        <v>0</v>
      </c>
      <c r="Q652" s="215">
        <v>6.9999999999999999E-4</v>
      </c>
      <c r="R652" s="215">
        <f>Q652*H652</f>
        <v>1.54E-2</v>
      </c>
      <c r="S652" s="215">
        <v>0</v>
      </c>
      <c r="T652" s="216">
        <f>S652*H652</f>
        <v>0</v>
      </c>
      <c r="AR652" s="25" t="s">
        <v>110</v>
      </c>
      <c r="AT652" s="25" t="s">
        <v>169</v>
      </c>
      <c r="AU652" s="25" t="s">
        <v>93</v>
      </c>
      <c r="AY652" s="25" t="s">
        <v>166</v>
      </c>
      <c r="BE652" s="217">
        <f>IF(N652="základní",J652,0)</f>
        <v>0</v>
      </c>
      <c r="BF652" s="217">
        <f>IF(N652="snížená",J652,0)</f>
        <v>0</v>
      </c>
      <c r="BG652" s="217">
        <f>IF(N652="zákl. přenesená",J652,0)</f>
        <v>0</v>
      </c>
      <c r="BH652" s="217">
        <f>IF(N652="sníž. přenesená",J652,0)</f>
        <v>0</v>
      </c>
      <c r="BI652" s="217">
        <f>IF(N652="nulová",J652,0)</f>
        <v>0</v>
      </c>
      <c r="BJ652" s="25" t="s">
        <v>25</v>
      </c>
      <c r="BK652" s="217">
        <f>ROUND(I652*H652,2)</f>
        <v>0</v>
      </c>
      <c r="BL652" s="25" t="s">
        <v>110</v>
      </c>
      <c r="BM652" s="25" t="s">
        <v>635</v>
      </c>
    </row>
    <row r="653" spans="2:65" s="1" customFormat="1" ht="13.5">
      <c r="B653" s="43"/>
      <c r="C653" s="65"/>
      <c r="D653" s="218" t="s">
        <v>175</v>
      </c>
      <c r="E653" s="65"/>
      <c r="F653" s="219" t="s">
        <v>636</v>
      </c>
      <c r="G653" s="65"/>
      <c r="H653" s="65"/>
      <c r="I653" s="174"/>
      <c r="J653" s="65"/>
      <c r="K653" s="65"/>
      <c r="L653" s="63"/>
      <c r="M653" s="220"/>
      <c r="N653" s="44"/>
      <c r="O653" s="44"/>
      <c r="P653" s="44"/>
      <c r="Q653" s="44"/>
      <c r="R653" s="44"/>
      <c r="S653" s="44"/>
      <c r="T653" s="80"/>
      <c r="AT653" s="25" t="s">
        <v>175</v>
      </c>
      <c r="AU653" s="25" t="s">
        <v>93</v>
      </c>
    </row>
    <row r="654" spans="2:65" s="1" customFormat="1" ht="135">
      <c r="B654" s="43"/>
      <c r="C654" s="65"/>
      <c r="D654" s="218" t="s">
        <v>177</v>
      </c>
      <c r="E654" s="65"/>
      <c r="F654" s="221" t="s">
        <v>637</v>
      </c>
      <c r="G654" s="65"/>
      <c r="H654" s="65"/>
      <c r="I654" s="174"/>
      <c r="J654" s="65"/>
      <c r="K654" s="65"/>
      <c r="L654" s="63"/>
      <c r="M654" s="220"/>
      <c r="N654" s="44"/>
      <c r="O654" s="44"/>
      <c r="P654" s="44"/>
      <c r="Q654" s="44"/>
      <c r="R654" s="44"/>
      <c r="S654" s="44"/>
      <c r="T654" s="80"/>
      <c r="AT654" s="25" t="s">
        <v>177</v>
      </c>
      <c r="AU654" s="25" t="s">
        <v>93</v>
      </c>
    </row>
    <row r="655" spans="2:65" s="12" customFormat="1" ht="13.5">
      <c r="B655" s="222"/>
      <c r="C655" s="223"/>
      <c r="D655" s="218" t="s">
        <v>179</v>
      </c>
      <c r="E655" s="224" t="s">
        <v>50</v>
      </c>
      <c r="F655" s="225" t="s">
        <v>1218</v>
      </c>
      <c r="G655" s="223"/>
      <c r="H655" s="226" t="s">
        <v>50</v>
      </c>
      <c r="I655" s="227"/>
      <c r="J655" s="223"/>
      <c r="K655" s="223"/>
      <c r="L655" s="228"/>
      <c r="M655" s="229"/>
      <c r="N655" s="230"/>
      <c r="O655" s="230"/>
      <c r="P655" s="230"/>
      <c r="Q655" s="230"/>
      <c r="R655" s="230"/>
      <c r="S655" s="230"/>
      <c r="T655" s="231"/>
      <c r="AT655" s="232" t="s">
        <v>179</v>
      </c>
      <c r="AU655" s="232" t="s">
        <v>93</v>
      </c>
      <c r="AV655" s="12" t="s">
        <v>25</v>
      </c>
      <c r="AW655" s="12" t="s">
        <v>48</v>
      </c>
      <c r="AX655" s="12" t="s">
        <v>85</v>
      </c>
      <c r="AY655" s="232" t="s">
        <v>166</v>
      </c>
    </row>
    <row r="656" spans="2:65" s="13" customFormat="1" ht="13.5">
      <c r="B656" s="233"/>
      <c r="C656" s="234"/>
      <c r="D656" s="218" t="s">
        <v>179</v>
      </c>
      <c r="E656" s="245" t="s">
        <v>50</v>
      </c>
      <c r="F656" s="246" t="s">
        <v>1219</v>
      </c>
      <c r="G656" s="234"/>
      <c r="H656" s="247">
        <v>16</v>
      </c>
      <c r="I656" s="239"/>
      <c r="J656" s="234"/>
      <c r="K656" s="234"/>
      <c r="L656" s="240"/>
      <c r="M656" s="241"/>
      <c r="N656" s="242"/>
      <c r="O656" s="242"/>
      <c r="P656" s="242"/>
      <c r="Q656" s="242"/>
      <c r="R656" s="242"/>
      <c r="S656" s="242"/>
      <c r="T656" s="243"/>
      <c r="AT656" s="244" t="s">
        <v>179</v>
      </c>
      <c r="AU656" s="244" t="s">
        <v>93</v>
      </c>
      <c r="AV656" s="13" t="s">
        <v>93</v>
      </c>
      <c r="AW656" s="13" t="s">
        <v>48</v>
      </c>
      <c r="AX656" s="13" t="s">
        <v>85</v>
      </c>
      <c r="AY656" s="244" t="s">
        <v>166</v>
      </c>
    </row>
    <row r="657" spans="2:65" s="12" customFormat="1" ht="13.5">
      <c r="B657" s="222"/>
      <c r="C657" s="223"/>
      <c r="D657" s="218" t="s">
        <v>179</v>
      </c>
      <c r="E657" s="224" t="s">
        <v>50</v>
      </c>
      <c r="F657" s="225" t="s">
        <v>1220</v>
      </c>
      <c r="G657" s="223"/>
      <c r="H657" s="226" t="s">
        <v>50</v>
      </c>
      <c r="I657" s="227"/>
      <c r="J657" s="223"/>
      <c r="K657" s="223"/>
      <c r="L657" s="228"/>
      <c r="M657" s="229"/>
      <c r="N657" s="230"/>
      <c r="O657" s="230"/>
      <c r="P657" s="230"/>
      <c r="Q657" s="230"/>
      <c r="R657" s="230"/>
      <c r="S657" s="230"/>
      <c r="T657" s="231"/>
      <c r="AT657" s="232" t="s">
        <v>179</v>
      </c>
      <c r="AU657" s="232" t="s">
        <v>93</v>
      </c>
      <c r="AV657" s="12" t="s">
        <v>25</v>
      </c>
      <c r="AW657" s="12" t="s">
        <v>48</v>
      </c>
      <c r="AX657" s="12" t="s">
        <v>85</v>
      </c>
      <c r="AY657" s="232" t="s">
        <v>166</v>
      </c>
    </row>
    <row r="658" spans="2:65" s="13" customFormat="1" ht="13.5">
      <c r="B658" s="233"/>
      <c r="C658" s="234"/>
      <c r="D658" s="218" t="s">
        <v>179</v>
      </c>
      <c r="E658" s="245" t="s">
        <v>50</v>
      </c>
      <c r="F658" s="246" t="s">
        <v>1221</v>
      </c>
      <c r="G658" s="234"/>
      <c r="H658" s="247">
        <v>4</v>
      </c>
      <c r="I658" s="239"/>
      <c r="J658" s="234"/>
      <c r="K658" s="234"/>
      <c r="L658" s="240"/>
      <c r="M658" s="241"/>
      <c r="N658" s="242"/>
      <c r="O658" s="242"/>
      <c r="P658" s="242"/>
      <c r="Q658" s="242"/>
      <c r="R658" s="242"/>
      <c r="S658" s="242"/>
      <c r="T658" s="243"/>
      <c r="AT658" s="244" t="s">
        <v>179</v>
      </c>
      <c r="AU658" s="244" t="s">
        <v>93</v>
      </c>
      <c r="AV658" s="13" t="s">
        <v>93</v>
      </c>
      <c r="AW658" s="13" t="s">
        <v>48</v>
      </c>
      <c r="AX658" s="13" t="s">
        <v>85</v>
      </c>
      <c r="AY658" s="244" t="s">
        <v>166</v>
      </c>
    </row>
    <row r="659" spans="2:65" s="12" customFormat="1" ht="13.5">
      <c r="B659" s="222"/>
      <c r="C659" s="223"/>
      <c r="D659" s="218" t="s">
        <v>179</v>
      </c>
      <c r="E659" s="224" t="s">
        <v>50</v>
      </c>
      <c r="F659" s="225" t="s">
        <v>1222</v>
      </c>
      <c r="G659" s="223"/>
      <c r="H659" s="226" t="s">
        <v>50</v>
      </c>
      <c r="I659" s="227"/>
      <c r="J659" s="223"/>
      <c r="K659" s="223"/>
      <c r="L659" s="228"/>
      <c r="M659" s="229"/>
      <c r="N659" s="230"/>
      <c r="O659" s="230"/>
      <c r="P659" s="230"/>
      <c r="Q659" s="230"/>
      <c r="R659" s="230"/>
      <c r="S659" s="230"/>
      <c r="T659" s="231"/>
      <c r="AT659" s="232" t="s">
        <v>179</v>
      </c>
      <c r="AU659" s="232" t="s">
        <v>93</v>
      </c>
      <c r="AV659" s="12" t="s">
        <v>25</v>
      </c>
      <c r="AW659" s="12" t="s">
        <v>48</v>
      </c>
      <c r="AX659" s="12" t="s">
        <v>85</v>
      </c>
      <c r="AY659" s="232" t="s">
        <v>166</v>
      </c>
    </row>
    <row r="660" spans="2:65" s="13" customFormat="1" ht="13.5">
      <c r="B660" s="233"/>
      <c r="C660" s="234"/>
      <c r="D660" s="235" t="s">
        <v>179</v>
      </c>
      <c r="E660" s="236" t="s">
        <v>50</v>
      </c>
      <c r="F660" s="237" t="s">
        <v>93</v>
      </c>
      <c r="G660" s="234"/>
      <c r="H660" s="238">
        <v>2</v>
      </c>
      <c r="I660" s="239"/>
      <c r="J660" s="234"/>
      <c r="K660" s="234"/>
      <c r="L660" s="240"/>
      <c r="M660" s="241"/>
      <c r="N660" s="242"/>
      <c r="O660" s="242"/>
      <c r="P660" s="242"/>
      <c r="Q660" s="242"/>
      <c r="R660" s="242"/>
      <c r="S660" s="242"/>
      <c r="T660" s="243"/>
      <c r="AT660" s="244" t="s">
        <v>179</v>
      </c>
      <c r="AU660" s="244" t="s">
        <v>93</v>
      </c>
      <c r="AV660" s="13" t="s">
        <v>93</v>
      </c>
      <c r="AW660" s="13" t="s">
        <v>48</v>
      </c>
      <c r="AX660" s="13" t="s">
        <v>85</v>
      </c>
      <c r="AY660" s="244" t="s">
        <v>166</v>
      </c>
    </row>
    <row r="661" spans="2:65" s="1" customFormat="1" ht="22.5" customHeight="1">
      <c r="B661" s="43"/>
      <c r="C661" s="259" t="s">
        <v>853</v>
      </c>
      <c r="D661" s="259" t="s">
        <v>269</v>
      </c>
      <c r="E661" s="260" t="s">
        <v>642</v>
      </c>
      <c r="F661" s="261" t="s">
        <v>643</v>
      </c>
      <c r="G661" s="262" t="s">
        <v>440</v>
      </c>
      <c r="H661" s="263">
        <v>26</v>
      </c>
      <c r="I661" s="264"/>
      <c r="J661" s="265">
        <f>ROUND(I661*H661,2)</f>
        <v>0</v>
      </c>
      <c r="K661" s="261" t="s">
        <v>173</v>
      </c>
      <c r="L661" s="266"/>
      <c r="M661" s="267" t="s">
        <v>50</v>
      </c>
      <c r="N661" s="268" t="s">
        <v>56</v>
      </c>
      <c r="O661" s="44"/>
      <c r="P661" s="215">
        <f>O661*H661</f>
        <v>0</v>
      </c>
      <c r="Q661" s="215">
        <v>3.0999999999999999E-3</v>
      </c>
      <c r="R661" s="215">
        <f>Q661*H661</f>
        <v>8.0599999999999991E-2</v>
      </c>
      <c r="S661" s="215">
        <v>0</v>
      </c>
      <c r="T661" s="216">
        <f>S661*H661</f>
        <v>0</v>
      </c>
      <c r="AR661" s="25" t="s">
        <v>232</v>
      </c>
      <c r="AT661" s="25" t="s">
        <v>269</v>
      </c>
      <c r="AU661" s="25" t="s">
        <v>93</v>
      </c>
      <c r="AY661" s="25" t="s">
        <v>166</v>
      </c>
      <c r="BE661" s="217">
        <f>IF(N661="základní",J661,0)</f>
        <v>0</v>
      </c>
      <c r="BF661" s="217">
        <f>IF(N661="snížená",J661,0)</f>
        <v>0</v>
      </c>
      <c r="BG661" s="217">
        <f>IF(N661="zákl. přenesená",J661,0)</f>
        <v>0</v>
      </c>
      <c r="BH661" s="217">
        <f>IF(N661="sníž. přenesená",J661,0)</f>
        <v>0</v>
      </c>
      <c r="BI661" s="217">
        <f>IF(N661="nulová",J661,0)</f>
        <v>0</v>
      </c>
      <c r="BJ661" s="25" t="s">
        <v>25</v>
      </c>
      <c r="BK661" s="217">
        <f>ROUND(I661*H661,2)</f>
        <v>0</v>
      </c>
      <c r="BL661" s="25" t="s">
        <v>110</v>
      </c>
      <c r="BM661" s="25" t="s">
        <v>1223</v>
      </c>
    </row>
    <row r="662" spans="2:65" s="1" customFormat="1" ht="13.5">
      <c r="B662" s="43"/>
      <c r="C662" s="65"/>
      <c r="D662" s="218" t="s">
        <v>175</v>
      </c>
      <c r="E662" s="65"/>
      <c r="F662" s="219" t="s">
        <v>645</v>
      </c>
      <c r="G662" s="65"/>
      <c r="H662" s="65"/>
      <c r="I662" s="174"/>
      <c r="J662" s="65"/>
      <c r="K662" s="65"/>
      <c r="L662" s="63"/>
      <c r="M662" s="220"/>
      <c r="N662" s="44"/>
      <c r="O662" s="44"/>
      <c r="P662" s="44"/>
      <c r="Q662" s="44"/>
      <c r="R662" s="44"/>
      <c r="S662" s="44"/>
      <c r="T662" s="80"/>
      <c r="AT662" s="25" t="s">
        <v>175</v>
      </c>
      <c r="AU662" s="25" t="s">
        <v>93</v>
      </c>
    </row>
    <row r="663" spans="2:65" s="12" customFormat="1" ht="13.5">
      <c r="B663" s="222"/>
      <c r="C663" s="223"/>
      <c r="D663" s="218" t="s">
        <v>179</v>
      </c>
      <c r="E663" s="224" t="s">
        <v>50</v>
      </c>
      <c r="F663" s="225" t="s">
        <v>1218</v>
      </c>
      <c r="G663" s="223"/>
      <c r="H663" s="226" t="s">
        <v>50</v>
      </c>
      <c r="I663" s="227"/>
      <c r="J663" s="223"/>
      <c r="K663" s="223"/>
      <c r="L663" s="228"/>
      <c r="M663" s="229"/>
      <c r="N663" s="230"/>
      <c r="O663" s="230"/>
      <c r="P663" s="230"/>
      <c r="Q663" s="230"/>
      <c r="R663" s="230"/>
      <c r="S663" s="230"/>
      <c r="T663" s="231"/>
      <c r="AT663" s="232" t="s">
        <v>179</v>
      </c>
      <c r="AU663" s="232" t="s">
        <v>93</v>
      </c>
      <c r="AV663" s="12" t="s">
        <v>25</v>
      </c>
      <c r="AW663" s="12" t="s">
        <v>48</v>
      </c>
      <c r="AX663" s="12" t="s">
        <v>85</v>
      </c>
      <c r="AY663" s="232" t="s">
        <v>166</v>
      </c>
    </row>
    <row r="664" spans="2:65" s="13" customFormat="1" ht="13.5">
      <c r="B664" s="233"/>
      <c r="C664" s="234"/>
      <c r="D664" s="235" t="s">
        <v>179</v>
      </c>
      <c r="E664" s="236" t="s">
        <v>50</v>
      </c>
      <c r="F664" s="237" t="s">
        <v>354</v>
      </c>
      <c r="G664" s="234"/>
      <c r="H664" s="238">
        <v>26</v>
      </c>
      <c r="I664" s="239"/>
      <c r="J664" s="234"/>
      <c r="K664" s="234"/>
      <c r="L664" s="240"/>
      <c r="M664" s="241"/>
      <c r="N664" s="242"/>
      <c r="O664" s="242"/>
      <c r="P664" s="242"/>
      <c r="Q664" s="242"/>
      <c r="R664" s="242"/>
      <c r="S664" s="242"/>
      <c r="T664" s="243"/>
      <c r="AT664" s="244" t="s">
        <v>179</v>
      </c>
      <c r="AU664" s="244" t="s">
        <v>93</v>
      </c>
      <c r="AV664" s="13" t="s">
        <v>93</v>
      </c>
      <c r="AW664" s="13" t="s">
        <v>48</v>
      </c>
      <c r="AX664" s="13" t="s">
        <v>85</v>
      </c>
      <c r="AY664" s="244" t="s">
        <v>166</v>
      </c>
    </row>
    <row r="665" spans="2:65" s="1" customFormat="1" ht="22.5" customHeight="1">
      <c r="B665" s="43"/>
      <c r="C665" s="259" t="s">
        <v>858</v>
      </c>
      <c r="D665" s="259" t="s">
        <v>269</v>
      </c>
      <c r="E665" s="260" t="s">
        <v>1224</v>
      </c>
      <c r="F665" s="261" t="s">
        <v>1225</v>
      </c>
      <c r="G665" s="262" t="s">
        <v>440</v>
      </c>
      <c r="H665" s="263">
        <v>2</v>
      </c>
      <c r="I665" s="264"/>
      <c r="J665" s="265">
        <f>ROUND(I665*H665,2)</f>
        <v>0</v>
      </c>
      <c r="K665" s="261" t="s">
        <v>173</v>
      </c>
      <c r="L665" s="266"/>
      <c r="M665" s="267" t="s">
        <v>50</v>
      </c>
      <c r="N665" s="268" t="s">
        <v>56</v>
      </c>
      <c r="O665" s="44"/>
      <c r="P665" s="215">
        <f>O665*H665</f>
        <v>0</v>
      </c>
      <c r="Q665" s="215">
        <v>2.0999999999999999E-3</v>
      </c>
      <c r="R665" s="215">
        <f>Q665*H665</f>
        <v>4.1999999999999997E-3</v>
      </c>
      <c r="S665" s="215">
        <v>0</v>
      </c>
      <c r="T665" s="216">
        <f>S665*H665</f>
        <v>0</v>
      </c>
      <c r="AR665" s="25" t="s">
        <v>232</v>
      </c>
      <c r="AT665" s="25" t="s">
        <v>269</v>
      </c>
      <c r="AU665" s="25" t="s">
        <v>93</v>
      </c>
      <c r="AY665" s="25" t="s">
        <v>166</v>
      </c>
      <c r="BE665" s="217">
        <f>IF(N665="základní",J665,0)</f>
        <v>0</v>
      </c>
      <c r="BF665" s="217">
        <f>IF(N665="snížená",J665,0)</f>
        <v>0</v>
      </c>
      <c r="BG665" s="217">
        <f>IF(N665="zákl. přenesená",J665,0)</f>
        <v>0</v>
      </c>
      <c r="BH665" s="217">
        <f>IF(N665="sníž. přenesená",J665,0)</f>
        <v>0</v>
      </c>
      <c r="BI665" s="217">
        <f>IF(N665="nulová",J665,0)</f>
        <v>0</v>
      </c>
      <c r="BJ665" s="25" t="s">
        <v>25</v>
      </c>
      <c r="BK665" s="217">
        <f>ROUND(I665*H665,2)</f>
        <v>0</v>
      </c>
      <c r="BL665" s="25" t="s">
        <v>110</v>
      </c>
      <c r="BM665" s="25" t="s">
        <v>1226</v>
      </c>
    </row>
    <row r="666" spans="2:65" s="1" customFormat="1" ht="13.5">
      <c r="B666" s="43"/>
      <c r="C666" s="65"/>
      <c r="D666" s="218" t="s">
        <v>175</v>
      </c>
      <c r="E666" s="65"/>
      <c r="F666" s="219" t="s">
        <v>1225</v>
      </c>
      <c r="G666" s="65"/>
      <c r="H666" s="65"/>
      <c r="I666" s="174"/>
      <c r="J666" s="65"/>
      <c r="K666" s="65"/>
      <c r="L666" s="63"/>
      <c r="M666" s="220"/>
      <c r="N666" s="44"/>
      <c r="O666" s="44"/>
      <c r="P666" s="44"/>
      <c r="Q666" s="44"/>
      <c r="R666" s="44"/>
      <c r="S666" s="44"/>
      <c r="T666" s="80"/>
      <c r="AT666" s="25" t="s">
        <v>175</v>
      </c>
      <c r="AU666" s="25" t="s">
        <v>93</v>
      </c>
    </row>
    <row r="667" spans="2:65" s="12" customFormat="1" ht="13.5">
      <c r="B667" s="222"/>
      <c r="C667" s="223"/>
      <c r="D667" s="218" t="s">
        <v>179</v>
      </c>
      <c r="E667" s="224" t="s">
        <v>50</v>
      </c>
      <c r="F667" s="225" t="s">
        <v>1218</v>
      </c>
      <c r="G667" s="223"/>
      <c r="H667" s="226" t="s">
        <v>50</v>
      </c>
      <c r="I667" s="227"/>
      <c r="J667" s="223"/>
      <c r="K667" s="223"/>
      <c r="L667" s="228"/>
      <c r="M667" s="229"/>
      <c r="N667" s="230"/>
      <c r="O667" s="230"/>
      <c r="P667" s="230"/>
      <c r="Q667" s="230"/>
      <c r="R667" s="230"/>
      <c r="S667" s="230"/>
      <c r="T667" s="231"/>
      <c r="AT667" s="232" t="s">
        <v>179</v>
      </c>
      <c r="AU667" s="232" t="s">
        <v>93</v>
      </c>
      <c r="AV667" s="12" t="s">
        <v>25</v>
      </c>
      <c r="AW667" s="12" t="s">
        <v>48</v>
      </c>
      <c r="AX667" s="12" t="s">
        <v>85</v>
      </c>
      <c r="AY667" s="232" t="s">
        <v>166</v>
      </c>
    </row>
    <row r="668" spans="2:65" s="13" customFormat="1" ht="13.5">
      <c r="B668" s="233"/>
      <c r="C668" s="234"/>
      <c r="D668" s="235" t="s">
        <v>179</v>
      </c>
      <c r="E668" s="236" t="s">
        <v>50</v>
      </c>
      <c r="F668" s="237" t="s">
        <v>93</v>
      </c>
      <c r="G668" s="234"/>
      <c r="H668" s="238">
        <v>2</v>
      </c>
      <c r="I668" s="239"/>
      <c r="J668" s="234"/>
      <c r="K668" s="234"/>
      <c r="L668" s="240"/>
      <c r="M668" s="241"/>
      <c r="N668" s="242"/>
      <c r="O668" s="242"/>
      <c r="P668" s="242"/>
      <c r="Q668" s="242"/>
      <c r="R668" s="242"/>
      <c r="S668" s="242"/>
      <c r="T668" s="243"/>
      <c r="AT668" s="244" t="s">
        <v>179</v>
      </c>
      <c r="AU668" s="244" t="s">
        <v>93</v>
      </c>
      <c r="AV668" s="13" t="s">
        <v>93</v>
      </c>
      <c r="AW668" s="13" t="s">
        <v>48</v>
      </c>
      <c r="AX668" s="13" t="s">
        <v>85</v>
      </c>
      <c r="AY668" s="244" t="s">
        <v>166</v>
      </c>
    </row>
    <row r="669" spans="2:65" s="1" customFormat="1" ht="22.5" customHeight="1">
      <c r="B669" s="43"/>
      <c r="C669" s="259" t="s">
        <v>873</v>
      </c>
      <c r="D669" s="259" t="s">
        <v>269</v>
      </c>
      <c r="E669" s="260" t="s">
        <v>1227</v>
      </c>
      <c r="F669" s="261" t="s">
        <v>1228</v>
      </c>
      <c r="G669" s="262" t="s">
        <v>440</v>
      </c>
      <c r="H669" s="263">
        <v>6</v>
      </c>
      <c r="I669" s="264"/>
      <c r="J669" s="265">
        <f>ROUND(I669*H669,2)</f>
        <v>0</v>
      </c>
      <c r="K669" s="261" t="s">
        <v>173</v>
      </c>
      <c r="L669" s="266"/>
      <c r="M669" s="267" t="s">
        <v>50</v>
      </c>
      <c r="N669" s="268" t="s">
        <v>56</v>
      </c>
      <c r="O669" s="44"/>
      <c r="P669" s="215">
        <f>O669*H669</f>
        <v>0</v>
      </c>
      <c r="Q669" s="215">
        <v>2E-3</v>
      </c>
      <c r="R669" s="215">
        <f>Q669*H669</f>
        <v>1.2E-2</v>
      </c>
      <c r="S669" s="215">
        <v>0</v>
      </c>
      <c r="T669" s="216">
        <f>S669*H669</f>
        <v>0</v>
      </c>
      <c r="AR669" s="25" t="s">
        <v>232</v>
      </c>
      <c r="AT669" s="25" t="s">
        <v>269</v>
      </c>
      <c r="AU669" s="25" t="s">
        <v>93</v>
      </c>
      <c r="AY669" s="25" t="s">
        <v>166</v>
      </c>
      <c r="BE669" s="217">
        <f>IF(N669="základní",J669,0)</f>
        <v>0</v>
      </c>
      <c r="BF669" s="217">
        <f>IF(N669="snížená",J669,0)</f>
        <v>0</v>
      </c>
      <c r="BG669" s="217">
        <f>IF(N669="zákl. přenesená",J669,0)</f>
        <v>0</v>
      </c>
      <c r="BH669" s="217">
        <f>IF(N669="sníž. přenesená",J669,0)</f>
        <v>0</v>
      </c>
      <c r="BI669" s="217">
        <f>IF(N669="nulová",J669,0)</f>
        <v>0</v>
      </c>
      <c r="BJ669" s="25" t="s">
        <v>25</v>
      </c>
      <c r="BK669" s="217">
        <f>ROUND(I669*H669,2)</f>
        <v>0</v>
      </c>
      <c r="BL669" s="25" t="s">
        <v>110</v>
      </c>
      <c r="BM669" s="25" t="s">
        <v>1229</v>
      </c>
    </row>
    <row r="670" spans="2:65" s="1" customFormat="1" ht="13.5">
      <c r="B670" s="43"/>
      <c r="C670" s="65"/>
      <c r="D670" s="218" t="s">
        <v>175</v>
      </c>
      <c r="E670" s="65"/>
      <c r="F670" s="219" t="s">
        <v>1230</v>
      </c>
      <c r="G670" s="65"/>
      <c r="H670" s="65"/>
      <c r="I670" s="174"/>
      <c r="J670" s="65"/>
      <c r="K670" s="65"/>
      <c r="L670" s="63"/>
      <c r="M670" s="220"/>
      <c r="N670" s="44"/>
      <c r="O670" s="44"/>
      <c r="P670" s="44"/>
      <c r="Q670" s="44"/>
      <c r="R670" s="44"/>
      <c r="S670" s="44"/>
      <c r="T670" s="80"/>
      <c r="AT670" s="25" t="s">
        <v>175</v>
      </c>
      <c r="AU670" s="25" t="s">
        <v>93</v>
      </c>
    </row>
    <row r="671" spans="2:65" s="12" customFormat="1" ht="13.5">
      <c r="B671" s="222"/>
      <c r="C671" s="223"/>
      <c r="D671" s="218" t="s">
        <v>179</v>
      </c>
      <c r="E671" s="224" t="s">
        <v>50</v>
      </c>
      <c r="F671" s="225" t="s">
        <v>1218</v>
      </c>
      <c r="G671" s="223"/>
      <c r="H671" s="226" t="s">
        <v>50</v>
      </c>
      <c r="I671" s="227"/>
      <c r="J671" s="223"/>
      <c r="K671" s="223"/>
      <c r="L671" s="228"/>
      <c r="M671" s="229"/>
      <c r="N671" s="230"/>
      <c r="O671" s="230"/>
      <c r="P671" s="230"/>
      <c r="Q671" s="230"/>
      <c r="R671" s="230"/>
      <c r="S671" s="230"/>
      <c r="T671" s="231"/>
      <c r="AT671" s="232" t="s">
        <v>179</v>
      </c>
      <c r="AU671" s="232" t="s">
        <v>93</v>
      </c>
      <c r="AV671" s="12" t="s">
        <v>25</v>
      </c>
      <c r="AW671" s="12" t="s">
        <v>48</v>
      </c>
      <c r="AX671" s="12" t="s">
        <v>85</v>
      </c>
      <c r="AY671" s="232" t="s">
        <v>166</v>
      </c>
    </row>
    <row r="672" spans="2:65" s="13" customFormat="1" ht="13.5">
      <c r="B672" s="233"/>
      <c r="C672" s="234"/>
      <c r="D672" s="235" t="s">
        <v>179</v>
      </c>
      <c r="E672" s="236" t="s">
        <v>50</v>
      </c>
      <c r="F672" s="237" t="s">
        <v>1231</v>
      </c>
      <c r="G672" s="234"/>
      <c r="H672" s="238">
        <v>6</v>
      </c>
      <c r="I672" s="239"/>
      <c r="J672" s="234"/>
      <c r="K672" s="234"/>
      <c r="L672" s="240"/>
      <c r="M672" s="241"/>
      <c r="N672" s="242"/>
      <c r="O672" s="242"/>
      <c r="P672" s="242"/>
      <c r="Q672" s="242"/>
      <c r="R672" s="242"/>
      <c r="S672" s="242"/>
      <c r="T672" s="243"/>
      <c r="AT672" s="244" t="s">
        <v>179</v>
      </c>
      <c r="AU672" s="244" t="s">
        <v>93</v>
      </c>
      <c r="AV672" s="13" t="s">
        <v>93</v>
      </c>
      <c r="AW672" s="13" t="s">
        <v>48</v>
      </c>
      <c r="AX672" s="13" t="s">
        <v>85</v>
      </c>
      <c r="AY672" s="244" t="s">
        <v>166</v>
      </c>
    </row>
    <row r="673" spans="2:65" s="1" customFormat="1" ht="22.5" customHeight="1">
      <c r="B673" s="43"/>
      <c r="C673" s="259" t="s">
        <v>881</v>
      </c>
      <c r="D673" s="259" t="s">
        <v>269</v>
      </c>
      <c r="E673" s="260" t="s">
        <v>1232</v>
      </c>
      <c r="F673" s="261" t="s">
        <v>1233</v>
      </c>
      <c r="G673" s="262" t="s">
        <v>440</v>
      </c>
      <c r="H673" s="263">
        <v>2</v>
      </c>
      <c r="I673" s="264"/>
      <c r="J673" s="265">
        <f>ROUND(I673*H673,2)</f>
        <v>0</v>
      </c>
      <c r="K673" s="261" t="s">
        <v>173</v>
      </c>
      <c r="L673" s="266"/>
      <c r="M673" s="267" t="s">
        <v>50</v>
      </c>
      <c r="N673" s="268" t="s">
        <v>56</v>
      </c>
      <c r="O673" s="44"/>
      <c r="P673" s="215">
        <f>O673*H673</f>
        <v>0</v>
      </c>
      <c r="Q673" s="215">
        <v>3.0000000000000001E-3</v>
      </c>
      <c r="R673" s="215">
        <f>Q673*H673</f>
        <v>6.0000000000000001E-3</v>
      </c>
      <c r="S673" s="215">
        <v>0</v>
      </c>
      <c r="T673" s="216">
        <f>S673*H673</f>
        <v>0</v>
      </c>
      <c r="AR673" s="25" t="s">
        <v>232</v>
      </c>
      <c r="AT673" s="25" t="s">
        <v>269</v>
      </c>
      <c r="AU673" s="25" t="s">
        <v>93</v>
      </c>
      <c r="AY673" s="25" t="s">
        <v>166</v>
      </c>
      <c r="BE673" s="217">
        <f>IF(N673="základní",J673,0)</f>
        <v>0</v>
      </c>
      <c r="BF673" s="217">
        <f>IF(N673="snížená",J673,0)</f>
        <v>0</v>
      </c>
      <c r="BG673" s="217">
        <f>IF(N673="zákl. přenesená",J673,0)</f>
        <v>0</v>
      </c>
      <c r="BH673" s="217">
        <f>IF(N673="sníž. přenesená",J673,0)</f>
        <v>0</v>
      </c>
      <c r="BI673" s="217">
        <f>IF(N673="nulová",J673,0)</f>
        <v>0</v>
      </c>
      <c r="BJ673" s="25" t="s">
        <v>25</v>
      </c>
      <c r="BK673" s="217">
        <f>ROUND(I673*H673,2)</f>
        <v>0</v>
      </c>
      <c r="BL673" s="25" t="s">
        <v>110</v>
      </c>
      <c r="BM673" s="25" t="s">
        <v>1234</v>
      </c>
    </row>
    <row r="674" spans="2:65" s="1" customFormat="1" ht="13.5">
      <c r="B674" s="43"/>
      <c r="C674" s="65"/>
      <c r="D674" s="218" t="s">
        <v>175</v>
      </c>
      <c r="E674" s="65"/>
      <c r="F674" s="219" t="s">
        <v>1235</v>
      </c>
      <c r="G674" s="65"/>
      <c r="H674" s="65"/>
      <c r="I674" s="174"/>
      <c r="J674" s="65"/>
      <c r="K674" s="65"/>
      <c r="L674" s="63"/>
      <c r="M674" s="220"/>
      <c r="N674" s="44"/>
      <c r="O674" s="44"/>
      <c r="P674" s="44"/>
      <c r="Q674" s="44"/>
      <c r="R674" s="44"/>
      <c r="S674" s="44"/>
      <c r="T674" s="80"/>
      <c r="AT674" s="25" t="s">
        <v>175</v>
      </c>
      <c r="AU674" s="25" t="s">
        <v>93</v>
      </c>
    </row>
    <row r="675" spans="2:65" s="12" customFormat="1" ht="13.5">
      <c r="B675" s="222"/>
      <c r="C675" s="223"/>
      <c r="D675" s="218" t="s">
        <v>179</v>
      </c>
      <c r="E675" s="224" t="s">
        <v>50</v>
      </c>
      <c r="F675" s="225" t="s">
        <v>1218</v>
      </c>
      <c r="G675" s="223"/>
      <c r="H675" s="226" t="s">
        <v>50</v>
      </c>
      <c r="I675" s="227"/>
      <c r="J675" s="223"/>
      <c r="K675" s="223"/>
      <c r="L675" s="228"/>
      <c r="M675" s="229"/>
      <c r="N675" s="230"/>
      <c r="O675" s="230"/>
      <c r="P675" s="230"/>
      <c r="Q675" s="230"/>
      <c r="R675" s="230"/>
      <c r="S675" s="230"/>
      <c r="T675" s="231"/>
      <c r="AT675" s="232" t="s">
        <v>179</v>
      </c>
      <c r="AU675" s="232" t="s">
        <v>93</v>
      </c>
      <c r="AV675" s="12" t="s">
        <v>25</v>
      </c>
      <c r="AW675" s="12" t="s">
        <v>48</v>
      </c>
      <c r="AX675" s="12" t="s">
        <v>85</v>
      </c>
      <c r="AY675" s="232" t="s">
        <v>166</v>
      </c>
    </row>
    <row r="676" spans="2:65" s="13" customFormat="1" ht="13.5">
      <c r="B676" s="233"/>
      <c r="C676" s="234"/>
      <c r="D676" s="235" t="s">
        <v>179</v>
      </c>
      <c r="E676" s="236" t="s">
        <v>50</v>
      </c>
      <c r="F676" s="237" t="s">
        <v>93</v>
      </c>
      <c r="G676" s="234"/>
      <c r="H676" s="238">
        <v>2</v>
      </c>
      <c r="I676" s="239"/>
      <c r="J676" s="234"/>
      <c r="K676" s="234"/>
      <c r="L676" s="240"/>
      <c r="M676" s="241"/>
      <c r="N676" s="242"/>
      <c r="O676" s="242"/>
      <c r="P676" s="242"/>
      <c r="Q676" s="242"/>
      <c r="R676" s="242"/>
      <c r="S676" s="242"/>
      <c r="T676" s="243"/>
      <c r="AT676" s="244" t="s">
        <v>179</v>
      </c>
      <c r="AU676" s="244" t="s">
        <v>93</v>
      </c>
      <c r="AV676" s="13" t="s">
        <v>93</v>
      </c>
      <c r="AW676" s="13" t="s">
        <v>48</v>
      </c>
      <c r="AX676" s="13" t="s">
        <v>85</v>
      </c>
      <c r="AY676" s="244" t="s">
        <v>166</v>
      </c>
    </row>
    <row r="677" spans="2:65" s="1" customFormat="1" ht="22.5" customHeight="1">
      <c r="B677" s="43"/>
      <c r="C677" s="206" t="s">
        <v>890</v>
      </c>
      <c r="D677" s="206" t="s">
        <v>169</v>
      </c>
      <c r="E677" s="207" t="s">
        <v>647</v>
      </c>
      <c r="F677" s="208" t="s">
        <v>648</v>
      </c>
      <c r="G677" s="209" t="s">
        <v>440</v>
      </c>
      <c r="H677" s="210">
        <v>20</v>
      </c>
      <c r="I677" s="211"/>
      <c r="J677" s="212">
        <f>ROUND(I677*H677,2)</f>
        <v>0</v>
      </c>
      <c r="K677" s="208" t="s">
        <v>173</v>
      </c>
      <c r="L677" s="63"/>
      <c r="M677" s="213" t="s">
        <v>50</v>
      </c>
      <c r="N677" s="214" t="s">
        <v>56</v>
      </c>
      <c r="O677" s="44"/>
      <c r="P677" s="215">
        <f>O677*H677</f>
        <v>0</v>
      </c>
      <c r="Q677" s="215">
        <v>0.11241</v>
      </c>
      <c r="R677" s="215">
        <f>Q677*H677</f>
        <v>2.2481999999999998</v>
      </c>
      <c r="S677" s="215">
        <v>0</v>
      </c>
      <c r="T677" s="216">
        <f>S677*H677</f>
        <v>0</v>
      </c>
      <c r="AR677" s="25" t="s">
        <v>110</v>
      </c>
      <c r="AT677" s="25" t="s">
        <v>169</v>
      </c>
      <c r="AU677" s="25" t="s">
        <v>93</v>
      </c>
      <c r="AY677" s="25" t="s">
        <v>166</v>
      </c>
      <c r="BE677" s="217">
        <f>IF(N677="základní",J677,0)</f>
        <v>0</v>
      </c>
      <c r="BF677" s="217">
        <f>IF(N677="snížená",J677,0)</f>
        <v>0</v>
      </c>
      <c r="BG677" s="217">
        <f>IF(N677="zákl. přenesená",J677,0)</f>
        <v>0</v>
      </c>
      <c r="BH677" s="217">
        <f>IF(N677="sníž. přenesená",J677,0)</f>
        <v>0</v>
      </c>
      <c r="BI677" s="217">
        <f>IF(N677="nulová",J677,0)</f>
        <v>0</v>
      </c>
      <c r="BJ677" s="25" t="s">
        <v>25</v>
      </c>
      <c r="BK677" s="217">
        <f>ROUND(I677*H677,2)</f>
        <v>0</v>
      </c>
      <c r="BL677" s="25" t="s">
        <v>110</v>
      </c>
      <c r="BM677" s="25" t="s">
        <v>649</v>
      </c>
    </row>
    <row r="678" spans="2:65" s="1" customFormat="1" ht="13.5">
      <c r="B678" s="43"/>
      <c r="C678" s="65"/>
      <c r="D678" s="218" t="s">
        <v>175</v>
      </c>
      <c r="E678" s="65"/>
      <c r="F678" s="219" t="s">
        <v>650</v>
      </c>
      <c r="G678" s="65"/>
      <c r="H678" s="65"/>
      <c r="I678" s="174"/>
      <c r="J678" s="65"/>
      <c r="K678" s="65"/>
      <c r="L678" s="63"/>
      <c r="M678" s="220"/>
      <c r="N678" s="44"/>
      <c r="O678" s="44"/>
      <c r="P678" s="44"/>
      <c r="Q678" s="44"/>
      <c r="R678" s="44"/>
      <c r="S678" s="44"/>
      <c r="T678" s="80"/>
      <c r="AT678" s="25" t="s">
        <v>175</v>
      </c>
      <c r="AU678" s="25" t="s">
        <v>93</v>
      </c>
    </row>
    <row r="679" spans="2:65" s="1" customFormat="1" ht="94.5">
      <c r="B679" s="43"/>
      <c r="C679" s="65"/>
      <c r="D679" s="218" t="s">
        <v>177</v>
      </c>
      <c r="E679" s="65"/>
      <c r="F679" s="221" t="s">
        <v>651</v>
      </c>
      <c r="G679" s="65"/>
      <c r="H679" s="65"/>
      <c r="I679" s="174"/>
      <c r="J679" s="65"/>
      <c r="K679" s="65"/>
      <c r="L679" s="63"/>
      <c r="M679" s="220"/>
      <c r="N679" s="44"/>
      <c r="O679" s="44"/>
      <c r="P679" s="44"/>
      <c r="Q679" s="44"/>
      <c r="R679" s="44"/>
      <c r="S679" s="44"/>
      <c r="T679" s="80"/>
      <c r="AT679" s="25" t="s">
        <v>177</v>
      </c>
      <c r="AU679" s="25" t="s">
        <v>93</v>
      </c>
    </row>
    <row r="680" spans="2:65" s="12" customFormat="1" ht="13.5">
      <c r="B680" s="222"/>
      <c r="C680" s="223"/>
      <c r="D680" s="218" t="s">
        <v>179</v>
      </c>
      <c r="E680" s="224" t="s">
        <v>50</v>
      </c>
      <c r="F680" s="225" t="s">
        <v>1218</v>
      </c>
      <c r="G680" s="223"/>
      <c r="H680" s="226" t="s">
        <v>50</v>
      </c>
      <c r="I680" s="227"/>
      <c r="J680" s="223"/>
      <c r="K680" s="223"/>
      <c r="L680" s="228"/>
      <c r="M680" s="229"/>
      <c r="N680" s="230"/>
      <c r="O680" s="230"/>
      <c r="P680" s="230"/>
      <c r="Q680" s="230"/>
      <c r="R680" s="230"/>
      <c r="S680" s="230"/>
      <c r="T680" s="231"/>
      <c r="AT680" s="232" t="s">
        <v>179</v>
      </c>
      <c r="AU680" s="232" t="s">
        <v>93</v>
      </c>
      <c r="AV680" s="12" t="s">
        <v>25</v>
      </c>
      <c r="AW680" s="12" t="s">
        <v>48</v>
      </c>
      <c r="AX680" s="12" t="s">
        <v>85</v>
      </c>
      <c r="AY680" s="232" t="s">
        <v>166</v>
      </c>
    </row>
    <row r="681" spans="2:65" s="13" customFormat="1" ht="13.5">
      <c r="B681" s="233"/>
      <c r="C681" s="234"/>
      <c r="D681" s="218" t="s">
        <v>179</v>
      </c>
      <c r="E681" s="245" t="s">
        <v>50</v>
      </c>
      <c r="F681" s="246" t="s">
        <v>256</v>
      </c>
      <c r="G681" s="234"/>
      <c r="H681" s="247">
        <v>12</v>
      </c>
      <c r="I681" s="239"/>
      <c r="J681" s="234"/>
      <c r="K681" s="234"/>
      <c r="L681" s="240"/>
      <c r="M681" s="241"/>
      <c r="N681" s="242"/>
      <c r="O681" s="242"/>
      <c r="P681" s="242"/>
      <c r="Q681" s="242"/>
      <c r="R681" s="242"/>
      <c r="S681" s="242"/>
      <c r="T681" s="243"/>
      <c r="AT681" s="244" t="s">
        <v>179</v>
      </c>
      <c r="AU681" s="244" t="s">
        <v>93</v>
      </c>
      <c r="AV681" s="13" t="s">
        <v>93</v>
      </c>
      <c r="AW681" s="13" t="s">
        <v>48</v>
      </c>
      <c r="AX681" s="13" t="s">
        <v>85</v>
      </c>
      <c r="AY681" s="244" t="s">
        <v>166</v>
      </c>
    </row>
    <row r="682" spans="2:65" s="12" customFormat="1" ht="13.5">
      <c r="B682" s="222"/>
      <c r="C682" s="223"/>
      <c r="D682" s="218" t="s">
        <v>179</v>
      </c>
      <c r="E682" s="224" t="s">
        <v>50</v>
      </c>
      <c r="F682" s="225" t="s">
        <v>1220</v>
      </c>
      <c r="G682" s="223"/>
      <c r="H682" s="226" t="s">
        <v>50</v>
      </c>
      <c r="I682" s="227"/>
      <c r="J682" s="223"/>
      <c r="K682" s="223"/>
      <c r="L682" s="228"/>
      <c r="M682" s="229"/>
      <c r="N682" s="230"/>
      <c r="O682" s="230"/>
      <c r="P682" s="230"/>
      <c r="Q682" s="230"/>
      <c r="R682" s="230"/>
      <c r="S682" s="230"/>
      <c r="T682" s="231"/>
      <c r="AT682" s="232" t="s">
        <v>179</v>
      </c>
      <c r="AU682" s="232" t="s">
        <v>93</v>
      </c>
      <c r="AV682" s="12" t="s">
        <v>25</v>
      </c>
      <c r="AW682" s="12" t="s">
        <v>48</v>
      </c>
      <c r="AX682" s="12" t="s">
        <v>85</v>
      </c>
      <c r="AY682" s="232" t="s">
        <v>166</v>
      </c>
    </row>
    <row r="683" spans="2:65" s="13" customFormat="1" ht="13.5">
      <c r="B683" s="233"/>
      <c r="C683" s="234"/>
      <c r="D683" s="218" t="s">
        <v>179</v>
      </c>
      <c r="E683" s="245" t="s">
        <v>50</v>
      </c>
      <c r="F683" s="246" t="s">
        <v>93</v>
      </c>
      <c r="G683" s="234"/>
      <c r="H683" s="247">
        <v>2</v>
      </c>
      <c r="I683" s="239"/>
      <c r="J683" s="234"/>
      <c r="K683" s="234"/>
      <c r="L683" s="240"/>
      <c r="M683" s="241"/>
      <c r="N683" s="242"/>
      <c r="O683" s="242"/>
      <c r="P683" s="242"/>
      <c r="Q683" s="242"/>
      <c r="R683" s="242"/>
      <c r="S683" s="242"/>
      <c r="T683" s="243"/>
      <c r="AT683" s="244" t="s">
        <v>179</v>
      </c>
      <c r="AU683" s="244" t="s">
        <v>93</v>
      </c>
      <c r="AV683" s="13" t="s">
        <v>93</v>
      </c>
      <c r="AW683" s="13" t="s">
        <v>48</v>
      </c>
      <c r="AX683" s="13" t="s">
        <v>85</v>
      </c>
      <c r="AY683" s="244" t="s">
        <v>166</v>
      </c>
    </row>
    <row r="684" spans="2:65" s="12" customFormat="1" ht="13.5">
      <c r="B684" s="222"/>
      <c r="C684" s="223"/>
      <c r="D684" s="218" t="s">
        <v>179</v>
      </c>
      <c r="E684" s="224" t="s">
        <v>50</v>
      </c>
      <c r="F684" s="225" t="s">
        <v>1236</v>
      </c>
      <c r="G684" s="223"/>
      <c r="H684" s="226" t="s">
        <v>50</v>
      </c>
      <c r="I684" s="227"/>
      <c r="J684" s="223"/>
      <c r="K684" s="223"/>
      <c r="L684" s="228"/>
      <c r="M684" s="229"/>
      <c r="N684" s="230"/>
      <c r="O684" s="230"/>
      <c r="P684" s="230"/>
      <c r="Q684" s="230"/>
      <c r="R684" s="230"/>
      <c r="S684" s="230"/>
      <c r="T684" s="231"/>
      <c r="AT684" s="232" t="s">
        <v>179</v>
      </c>
      <c r="AU684" s="232" t="s">
        <v>93</v>
      </c>
      <c r="AV684" s="12" t="s">
        <v>25</v>
      </c>
      <c r="AW684" s="12" t="s">
        <v>48</v>
      </c>
      <c r="AX684" s="12" t="s">
        <v>85</v>
      </c>
      <c r="AY684" s="232" t="s">
        <v>166</v>
      </c>
    </row>
    <row r="685" spans="2:65" s="13" customFormat="1" ht="13.5">
      <c r="B685" s="233"/>
      <c r="C685" s="234"/>
      <c r="D685" s="235" t="s">
        <v>179</v>
      </c>
      <c r="E685" s="236" t="s">
        <v>50</v>
      </c>
      <c r="F685" s="237" t="s">
        <v>1237</v>
      </c>
      <c r="G685" s="234"/>
      <c r="H685" s="238">
        <v>6</v>
      </c>
      <c r="I685" s="239"/>
      <c r="J685" s="234"/>
      <c r="K685" s="234"/>
      <c r="L685" s="240"/>
      <c r="M685" s="241"/>
      <c r="N685" s="242"/>
      <c r="O685" s="242"/>
      <c r="P685" s="242"/>
      <c r="Q685" s="242"/>
      <c r="R685" s="242"/>
      <c r="S685" s="242"/>
      <c r="T685" s="243"/>
      <c r="AT685" s="244" t="s">
        <v>179</v>
      </c>
      <c r="AU685" s="244" t="s">
        <v>93</v>
      </c>
      <c r="AV685" s="13" t="s">
        <v>93</v>
      </c>
      <c r="AW685" s="13" t="s">
        <v>48</v>
      </c>
      <c r="AX685" s="13" t="s">
        <v>85</v>
      </c>
      <c r="AY685" s="244" t="s">
        <v>166</v>
      </c>
    </row>
    <row r="686" spans="2:65" s="1" customFormat="1" ht="22.5" customHeight="1">
      <c r="B686" s="43"/>
      <c r="C686" s="259" t="s">
        <v>892</v>
      </c>
      <c r="D686" s="259" t="s">
        <v>269</v>
      </c>
      <c r="E686" s="260" t="s">
        <v>653</v>
      </c>
      <c r="F686" s="261" t="s">
        <v>654</v>
      </c>
      <c r="G686" s="262" t="s">
        <v>440</v>
      </c>
      <c r="H686" s="263">
        <v>20</v>
      </c>
      <c r="I686" s="264"/>
      <c r="J686" s="265">
        <f>ROUND(I686*H686,2)</f>
        <v>0</v>
      </c>
      <c r="K686" s="261" t="s">
        <v>173</v>
      </c>
      <c r="L686" s="266"/>
      <c r="M686" s="267" t="s">
        <v>50</v>
      </c>
      <c r="N686" s="268" t="s">
        <v>56</v>
      </c>
      <c r="O686" s="44"/>
      <c r="P686" s="215">
        <f>O686*H686</f>
        <v>0</v>
      </c>
      <c r="Q686" s="215">
        <v>6.1000000000000004E-3</v>
      </c>
      <c r="R686" s="215">
        <f>Q686*H686</f>
        <v>0.12200000000000001</v>
      </c>
      <c r="S686" s="215">
        <v>0</v>
      </c>
      <c r="T686" s="216">
        <f>S686*H686</f>
        <v>0</v>
      </c>
      <c r="AR686" s="25" t="s">
        <v>232</v>
      </c>
      <c r="AT686" s="25" t="s">
        <v>269</v>
      </c>
      <c r="AU686" s="25" t="s">
        <v>93</v>
      </c>
      <c r="AY686" s="25" t="s">
        <v>166</v>
      </c>
      <c r="BE686" s="217">
        <f>IF(N686="základní",J686,0)</f>
        <v>0</v>
      </c>
      <c r="BF686" s="217">
        <f>IF(N686="snížená",J686,0)</f>
        <v>0</v>
      </c>
      <c r="BG686" s="217">
        <f>IF(N686="zákl. přenesená",J686,0)</f>
        <v>0</v>
      </c>
      <c r="BH686" s="217">
        <f>IF(N686="sníž. přenesená",J686,0)</f>
        <v>0</v>
      </c>
      <c r="BI686" s="217">
        <f>IF(N686="nulová",J686,0)</f>
        <v>0</v>
      </c>
      <c r="BJ686" s="25" t="s">
        <v>25</v>
      </c>
      <c r="BK686" s="217">
        <f>ROUND(I686*H686,2)</f>
        <v>0</v>
      </c>
      <c r="BL686" s="25" t="s">
        <v>110</v>
      </c>
      <c r="BM686" s="25" t="s">
        <v>655</v>
      </c>
    </row>
    <row r="687" spans="2:65" s="1" customFormat="1" ht="13.5">
      <c r="B687" s="43"/>
      <c r="C687" s="65"/>
      <c r="D687" s="218" t="s">
        <v>175</v>
      </c>
      <c r="E687" s="65"/>
      <c r="F687" s="219" t="s">
        <v>654</v>
      </c>
      <c r="G687" s="65"/>
      <c r="H687" s="65"/>
      <c r="I687" s="174"/>
      <c r="J687" s="65"/>
      <c r="K687" s="65"/>
      <c r="L687" s="63"/>
      <c r="M687" s="220"/>
      <c r="N687" s="44"/>
      <c r="O687" s="44"/>
      <c r="P687" s="44"/>
      <c r="Q687" s="44"/>
      <c r="R687" s="44"/>
      <c r="S687" s="44"/>
      <c r="T687" s="80"/>
      <c r="AT687" s="25" t="s">
        <v>175</v>
      </c>
      <c r="AU687" s="25" t="s">
        <v>93</v>
      </c>
    </row>
    <row r="688" spans="2:65" s="12" customFormat="1" ht="13.5">
      <c r="B688" s="222"/>
      <c r="C688" s="223"/>
      <c r="D688" s="218" t="s">
        <v>179</v>
      </c>
      <c r="E688" s="224" t="s">
        <v>50</v>
      </c>
      <c r="F688" s="225" t="s">
        <v>1218</v>
      </c>
      <c r="G688" s="223"/>
      <c r="H688" s="226" t="s">
        <v>50</v>
      </c>
      <c r="I688" s="227"/>
      <c r="J688" s="223"/>
      <c r="K688" s="223"/>
      <c r="L688" s="228"/>
      <c r="M688" s="229"/>
      <c r="N688" s="230"/>
      <c r="O688" s="230"/>
      <c r="P688" s="230"/>
      <c r="Q688" s="230"/>
      <c r="R688" s="230"/>
      <c r="S688" s="230"/>
      <c r="T688" s="231"/>
      <c r="AT688" s="232" t="s">
        <v>179</v>
      </c>
      <c r="AU688" s="232" t="s">
        <v>93</v>
      </c>
      <c r="AV688" s="12" t="s">
        <v>25</v>
      </c>
      <c r="AW688" s="12" t="s">
        <v>48</v>
      </c>
      <c r="AX688" s="12" t="s">
        <v>85</v>
      </c>
      <c r="AY688" s="232" t="s">
        <v>166</v>
      </c>
    </row>
    <row r="689" spans="2:65" s="13" customFormat="1" ht="13.5">
      <c r="B689" s="233"/>
      <c r="C689" s="234"/>
      <c r="D689" s="218" t="s">
        <v>179</v>
      </c>
      <c r="E689" s="245" t="s">
        <v>50</v>
      </c>
      <c r="F689" s="246" t="s">
        <v>256</v>
      </c>
      <c r="G689" s="234"/>
      <c r="H689" s="247">
        <v>12</v>
      </c>
      <c r="I689" s="239"/>
      <c r="J689" s="234"/>
      <c r="K689" s="234"/>
      <c r="L689" s="240"/>
      <c r="M689" s="241"/>
      <c r="N689" s="242"/>
      <c r="O689" s="242"/>
      <c r="P689" s="242"/>
      <c r="Q689" s="242"/>
      <c r="R689" s="242"/>
      <c r="S689" s="242"/>
      <c r="T689" s="243"/>
      <c r="AT689" s="244" t="s">
        <v>179</v>
      </c>
      <c r="AU689" s="244" t="s">
        <v>93</v>
      </c>
      <c r="AV689" s="13" t="s">
        <v>93</v>
      </c>
      <c r="AW689" s="13" t="s">
        <v>48</v>
      </c>
      <c r="AX689" s="13" t="s">
        <v>85</v>
      </c>
      <c r="AY689" s="244" t="s">
        <v>166</v>
      </c>
    </row>
    <row r="690" spans="2:65" s="12" customFormat="1" ht="13.5">
      <c r="B690" s="222"/>
      <c r="C690" s="223"/>
      <c r="D690" s="218" t="s">
        <v>179</v>
      </c>
      <c r="E690" s="224" t="s">
        <v>50</v>
      </c>
      <c r="F690" s="225" t="s">
        <v>1220</v>
      </c>
      <c r="G690" s="223"/>
      <c r="H690" s="226" t="s">
        <v>50</v>
      </c>
      <c r="I690" s="227"/>
      <c r="J690" s="223"/>
      <c r="K690" s="223"/>
      <c r="L690" s="228"/>
      <c r="M690" s="229"/>
      <c r="N690" s="230"/>
      <c r="O690" s="230"/>
      <c r="P690" s="230"/>
      <c r="Q690" s="230"/>
      <c r="R690" s="230"/>
      <c r="S690" s="230"/>
      <c r="T690" s="231"/>
      <c r="AT690" s="232" t="s">
        <v>179</v>
      </c>
      <c r="AU690" s="232" t="s">
        <v>93</v>
      </c>
      <c r="AV690" s="12" t="s">
        <v>25</v>
      </c>
      <c r="AW690" s="12" t="s">
        <v>48</v>
      </c>
      <c r="AX690" s="12" t="s">
        <v>85</v>
      </c>
      <c r="AY690" s="232" t="s">
        <v>166</v>
      </c>
    </row>
    <row r="691" spans="2:65" s="13" customFormat="1" ht="13.5">
      <c r="B691" s="233"/>
      <c r="C691" s="234"/>
      <c r="D691" s="218" t="s">
        <v>179</v>
      </c>
      <c r="E691" s="245" t="s">
        <v>50</v>
      </c>
      <c r="F691" s="246" t="s">
        <v>93</v>
      </c>
      <c r="G691" s="234"/>
      <c r="H691" s="247">
        <v>2</v>
      </c>
      <c r="I691" s="239"/>
      <c r="J691" s="234"/>
      <c r="K691" s="234"/>
      <c r="L691" s="240"/>
      <c r="M691" s="241"/>
      <c r="N691" s="242"/>
      <c r="O691" s="242"/>
      <c r="P691" s="242"/>
      <c r="Q691" s="242"/>
      <c r="R691" s="242"/>
      <c r="S691" s="242"/>
      <c r="T691" s="243"/>
      <c r="AT691" s="244" t="s">
        <v>179</v>
      </c>
      <c r="AU691" s="244" t="s">
        <v>93</v>
      </c>
      <c r="AV691" s="13" t="s">
        <v>93</v>
      </c>
      <c r="AW691" s="13" t="s">
        <v>48</v>
      </c>
      <c r="AX691" s="13" t="s">
        <v>85</v>
      </c>
      <c r="AY691" s="244" t="s">
        <v>166</v>
      </c>
    </row>
    <row r="692" spans="2:65" s="12" customFormat="1" ht="13.5">
      <c r="B692" s="222"/>
      <c r="C692" s="223"/>
      <c r="D692" s="218" t="s">
        <v>179</v>
      </c>
      <c r="E692" s="224" t="s">
        <v>50</v>
      </c>
      <c r="F692" s="225" t="s">
        <v>1236</v>
      </c>
      <c r="G692" s="223"/>
      <c r="H692" s="226" t="s">
        <v>50</v>
      </c>
      <c r="I692" s="227"/>
      <c r="J692" s="223"/>
      <c r="K692" s="223"/>
      <c r="L692" s="228"/>
      <c r="M692" s="229"/>
      <c r="N692" s="230"/>
      <c r="O692" s="230"/>
      <c r="P692" s="230"/>
      <c r="Q692" s="230"/>
      <c r="R692" s="230"/>
      <c r="S692" s="230"/>
      <c r="T692" s="231"/>
      <c r="AT692" s="232" t="s">
        <v>179</v>
      </c>
      <c r="AU692" s="232" t="s">
        <v>93</v>
      </c>
      <c r="AV692" s="12" t="s">
        <v>25</v>
      </c>
      <c r="AW692" s="12" t="s">
        <v>48</v>
      </c>
      <c r="AX692" s="12" t="s">
        <v>85</v>
      </c>
      <c r="AY692" s="232" t="s">
        <v>166</v>
      </c>
    </row>
    <row r="693" spans="2:65" s="13" customFormat="1" ht="13.5">
      <c r="B693" s="233"/>
      <c r="C693" s="234"/>
      <c r="D693" s="235" t="s">
        <v>179</v>
      </c>
      <c r="E693" s="236" t="s">
        <v>50</v>
      </c>
      <c r="F693" s="237" t="s">
        <v>1237</v>
      </c>
      <c r="G693" s="234"/>
      <c r="H693" s="238">
        <v>6</v>
      </c>
      <c r="I693" s="239"/>
      <c r="J693" s="234"/>
      <c r="K693" s="234"/>
      <c r="L693" s="240"/>
      <c r="M693" s="241"/>
      <c r="N693" s="242"/>
      <c r="O693" s="242"/>
      <c r="P693" s="242"/>
      <c r="Q693" s="242"/>
      <c r="R693" s="242"/>
      <c r="S693" s="242"/>
      <c r="T693" s="243"/>
      <c r="AT693" s="244" t="s">
        <v>179</v>
      </c>
      <c r="AU693" s="244" t="s">
        <v>93</v>
      </c>
      <c r="AV693" s="13" t="s">
        <v>93</v>
      </c>
      <c r="AW693" s="13" t="s">
        <v>48</v>
      </c>
      <c r="AX693" s="13" t="s">
        <v>85</v>
      </c>
      <c r="AY693" s="244" t="s">
        <v>166</v>
      </c>
    </row>
    <row r="694" spans="2:65" s="1" customFormat="1" ht="22.5" customHeight="1">
      <c r="B694" s="43"/>
      <c r="C694" s="206" t="s">
        <v>898</v>
      </c>
      <c r="D694" s="206" t="s">
        <v>169</v>
      </c>
      <c r="E694" s="207" t="s">
        <v>1238</v>
      </c>
      <c r="F694" s="208" t="s">
        <v>1239</v>
      </c>
      <c r="G694" s="209" t="s">
        <v>440</v>
      </c>
      <c r="H694" s="210">
        <v>2</v>
      </c>
      <c r="I694" s="211"/>
      <c r="J694" s="212">
        <f>ROUND(I694*H694,2)</f>
        <v>0</v>
      </c>
      <c r="K694" s="208" t="s">
        <v>173</v>
      </c>
      <c r="L694" s="63"/>
      <c r="M694" s="213" t="s">
        <v>50</v>
      </c>
      <c r="N694" s="214" t="s">
        <v>56</v>
      </c>
      <c r="O694" s="44"/>
      <c r="P694" s="215">
        <f>O694*H694</f>
        <v>0</v>
      </c>
      <c r="Q694" s="215">
        <v>2.5018799999999999</v>
      </c>
      <c r="R694" s="215">
        <f>Q694*H694</f>
        <v>5.0037599999999998</v>
      </c>
      <c r="S694" s="215">
        <v>0</v>
      </c>
      <c r="T694" s="216">
        <f>S694*H694</f>
        <v>0</v>
      </c>
      <c r="AR694" s="25" t="s">
        <v>110</v>
      </c>
      <c r="AT694" s="25" t="s">
        <v>169</v>
      </c>
      <c r="AU694" s="25" t="s">
        <v>93</v>
      </c>
      <c r="AY694" s="25" t="s">
        <v>166</v>
      </c>
      <c r="BE694" s="217">
        <f>IF(N694="základní",J694,0)</f>
        <v>0</v>
      </c>
      <c r="BF694" s="217">
        <f>IF(N694="snížená",J694,0)</f>
        <v>0</v>
      </c>
      <c r="BG694" s="217">
        <f>IF(N694="zákl. přenesená",J694,0)</f>
        <v>0</v>
      </c>
      <c r="BH694" s="217">
        <f>IF(N694="sníž. přenesená",J694,0)</f>
        <v>0</v>
      </c>
      <c r="BI694" s="217">
        <f>IF(N694="nulová",J694,0)</f>
        <v>0</v>
      </c>
      <c r="BJ694" s="25" t="s">
        <v>25</v>
      </c>
      <c r="BK694" s="217">
        <f>ROUND(I694*H694,2)</f>
        <v>0</v>
      </c>
      <c r="BL694" s="25" t="s">
        <v>110</v>
      </c>
      <c r="BM694" s="25" t="s">
        <v>1240</v>
      </c>
    </row>
    <row r="695" spans="2:65" s="1" customFormat="1" ht="13.5">
      <c r="B695" s="43"/>
      <c r="C695" s="65"/>
      <c r="D695" s="218" t="s">
        <v>175</v>
      </c>
      <c r="E695" s="65"/>
      <c r="F695" s="219" t="s">
        <v>1239</v>
      </c>
      <c r="G695" s="65"/>
      <c r="H695" s="65"/>
      <c r="I695" s="174"/>
      <c r="J695" s="65"/>
      <c r="K695" s="65"/>
      <c r="L695" s="63"/>
      <c r="M695" s="220"/>
      <c r="N695" s="44"/>
      <c r="O695" s="44"/>
      <c r="P695" s="44"/>
      <c r="Q695" s="44"/>
      <c r="R695" s="44"/>
      <c r="S695" s="44"/>
      <c r="T695" s="80"/>
      <c r="AT695" s="25" t="s">
        <v>175</v>
      </c>
      <c r="AU695" s="25" t="s">
        <v>93</v>
      </c>
    </row>
    <row r="696" spans="2:65" s="1" customFormat="1" ht="67.5">
      <c r="B696" s="43"/>
      <c r="C696" s="65"/>
      <c r="D696" s="218" t="s">
        <v>177</v>
      </c>
      <c r="E696" s="65"/>
      <c r="F696" s="221" t="s">
        <v>1241</v>
      </c>
      <c r="G696" s="65"/>
      <c r="H696" s="65"/>
      <c r="I696" s="174"/>
      <c r="J696" s="65"/>
      <c r="K696" s="65"/>
      <c r="L696" s="63"/>
      <c r="M696" s="220"/>
      <c r="N696" s="44"/>
      <c r="O696" s="44"/>
      <c r="P696" s="44"/>
      <c r="Q696" s="44"/>
      <c r="R696" s="44"/>
      <c r="S696" s="44"/>
      <c r="T696" s="80"/>
      <c r="AT696" s="25" t="s">
        <v>177</v>
      </c>
      <c r="AU696" s="25" t="s">
        <v>93</v>
      </c>
    </row>
    <row r="697" spans="2:65" s="12" customFormat="1" ht="13.5">
      <c r="B697" s="222"/>
      <c r="C697" s="223"/>
      <c r="D697" s="218" t="s">
        <v>179</v>
      </c>
      <c r="E697" s="224" t="s">
        <v>50</v>
      </c>
      <c r="F697" s="225" t="s">
        <v>1242</v>
      </c>
      <c r="G697" s="223"/>
      <c r="H697" s="226" t="s">
        <v>50</v>
      </c>
      <c r="I697" s="227"/>
      <c r="J697" s="223"/>
      <c r="K697" s="223"/>
      <c r="L697" s="228"/>
      <c r="M697" s="229"/>
      <c r="N697" s="230"/>
      <c r="O697" s="230"/>
      <c r="P697" s="230"/>
      <c r="Q697" s="230"/>
      <c r="R697" s="230"/>
      <c r="S697" s="230"/>
      <c r="T697" s="231"/>
      <c r="AT697" s="232" t="s">
        <v>179</v>
      </c>
      <c r="AU697" s="232" t="s">
        <v>93</v>
      </c>
      <c r="AV697" s="12" t="s">
        <v>25</v>
      </c>
      <c r="AW697" s="12" t="s">
        <v>48</v>
      </c>
      <c r="AX697" s="12" t="s">
        <v>85</v>
      </c>
      <c r="AY697" s="232" t="s">
        <v>166</v>
      </c>
    </row>
    <row r="698" spans="2:65" s="13" customFormat="1" ht="13.5">
      <c r="B698" s="233"/>
      <c r="C698" s="234"/>
      <c r="D698" s="235" t="s">
        <v>179</v>
      </c>
      <c r="E698" s="236" t="s">
        <v>50</v>
      </c>
      <c r="F698" s="237" t="s">
        <v>93</v>
      </c>
      <c r="G698" s="234"/>
      <c r="H698" s="238">
        <v>2</v>
      </c>
      <c r="I698" s="239"/>
      <c r="J698" s="234"/>
      <c r="K698" s="234"/>
      <c r="L698" s="240"/>
      <c r="M698" s="241"/>
      <c r="N698" s="242"/>
      <c r="O698" s="242"/>
      <c r="P698" s="242"/>
      <c r="Q698" s="242"/>
      <c r="R698" s="242"/>
      <c r="S698" s="242"/>
      <c r="T698" s="243"/>
      <c r="AT698" s="244" t="s">
        <v>179</v>
      </c>
      <c r="AU698" s="244" t="s">
        <v>93</v>
      </c>
      <c r="AV698" s="13" t="s">
        <v>93</v>
      </c>
      <c r="AW698" s="13" t="s">
        <v>48</v>
      </c>
      <c r="AX698" s="13" t="s">
        <v>85</v>
      </c>
      <c r="AY698" s="244" t="s">
        <v>166</v>
      </c>
    </row>
    <row r="699" spans="2:65" s="1" customFormat="1" ht="22.5" customHeight="1">
      <c r="B699" s="43"/>
      <c r="C699" s="259" t="s">
        <v>904</v>
      </c>
      <c r="D699" s="259" t="s">
        <v>269</v>
      </c>
      <c r="E699" s="260" t="s">
        <v>1243</v>
      </c>
      <c r="F699" s="261" t="s">
        <v>1244</v>
      </c>
      <c r="G699" s="262" t="s">
        <v>284</v>
      </c>
      <c r="H699" s="263">
        <v>9</v>
      </c>
      <c r="I699" s="264"/>
      <c r="J699" s="265">
        <f>ROUND(I699*H699,2)</f>
        <v>0</v>
      </c>
      <c r="K699" s="261" t="s">
        <v>50</v>
      </c>
      <c r="L699" s="266"/>
      <c r="M699" s="267" t="s">
        <v>50</v>
      </c>
      <c r="N699" s="268" t="s">
        <v>56</v>
      </c>
      <c r="O699" s="44"/>
      <c r="P699" s="215">
        <f>O699*H699</f>
        <v>0</v>
      </c>
      <c r="Q699" s="215">
        <v>0</v>
      </c>
      <c r="R699" s="215">
        <f>Q699*H699</f>
        <v>0</v>
      </c>
      <c r="S699" s="215">
        <v>0</v>
      </c>
      <c r="T699" s="216">
        <f>S699*H699</f>
        <v>0</v>
      </c>
      <c r="AR699" s="25" t="s">
        <v>232</v>
      </c>
      <c r="AT699" s="25" t="s">
        <v>269</v>
      </c>
      <c r="AU699" s="25" t="s">
        <v>93</v>
      </c>
      <c r="AY699" s="25" t="s">
        <v>166</v>
      </c>
      <c r="BE699" s="217">
        <f>IF(N699="základní",J699,0)</f>
        <v>0</v>
      </c>
      <c r="BF699" s="217">
        <f>IF(N699="snížená",J699,0)</f>
        <v>0</v>
      </c>
      <c r="BG699" s="217">
        <f>IF(N699="zákl. přenesená",J699,0)</f>
        <v>0</v>
      </c>
      <c r="BH699" s="217">
        <f>IF(N699="sníž. přenesená",J699,0)</f>
        <v>0</v>
      </c>
      <c r="BI699" s="217">
        <f>IF(N699="nulová",J699,0)</f>
        <v>0</v>
      </c>
      <c r="BJ699" s="25" t="s">
        <v>25</v>
      </c>
      <c r="BK699" s="217">
        <f>ROUND(I699*H699,2)</f>
        <v>0</v>
      </c>
      <c r="BL699" s="25" t="s">
        <v>110</v>
      </c>
      <c r="BM699" s="25" t="s">
        <v>1245</v>
      </c>
    </row>
    <row r="700" spans="2:65" s="1" customFormat="1" ht="40.5">
      <c r="B700" s="43"/>
      <c r="C700" s="65"/>
      <c r="D700" s="218" t="s">
        <v>175</v>
      </c>
      <c r="E700" s="65"/>
      <c r="F700" s="219" t="s">
        <v>1246</v>
      </c>
      <c r="G700" s="65"/>
      <c r="H700" s="65"/>
      <c r="I700" s="174"/>
      <c r="J700" s="65"/>
      <c r="K700" s="65"/>
      <c r="L700" s="63"/>
      <c r="M700" s="220"/>
      <c r="N700" s="44"/>
      <c r="O700" s="44"/>
      <c r="P700" s="44"/>
      <c r="Q700" s="44"/>
      <c r="R700" s="44"/>
      <c r="S700" s="44"/>
      <c r="T700" s="80"/>
      <c r="AT700" s="25" t="s">
        <v>175</v>
      </c>
      <c r="AU700" s="25" t="s">
        <v>93</v>
      </c>
    </row>
    <row r="701" spans="2:65" s="12" customFormat="1" ht="13.5">
      <c r="B701" s="222"/>
      <c r="C701" s="223"/>
      <c r="D701" s="218" t="s">
        <v>179</v>
      </c>
      <c r="E701" s="224" t="s">
        <v>50</v>
      </c>
      <c r="F701" s="225" t="s">
        <v>1236</v>
      </c>
      <c r="G701" s="223"/>
      <c r="H701" s="226" t="s">
        <v>50</v>
      </c>
      <c r="I701" s="227"/>
      <c r="J701" s="223"/>
      <c r="K701" s="223"/>
      <c r="L701" s="228"/>
      <c r="M701" s="229"/>
      <c r="N701" s="230"/>
      <c r="O701" s="230"/>
      <c r="P701" s="230"/>
      <c r="Q701" s="230"/>
      <c r="R701" s="230"/>
      <c r="S701" s="230"/>
      <c r="T701" s="231"/>
      <c r="AT701" s="232" t="s">
        <v>179</v>
      </c>
      <c r="AU701" s="232" t="s">
        <v>93</v>
      </c>
      <c r="AV701" s="12" t="s">
        <v>25</v>
      </c>
      <c r="AW701" s="12" t="s">
        <v>48</v>
      </c>
      <c r="AX701" s="12" t="s">
        <v>85</v>
      </c>
      <c r="AY701" s="232" t="s">
        <v>166</v>
      </c>
    </row>
    <row r="702" spans="2:65" s="13" customFormat="1" ht="13.5">
      <c r="B702" s="233"/>
      <c r="C702" s="234"/>
      <c r="D702" s="235" t="s">
        <v>179</v>
      </c>
      <c r="E702" s="236" t="s">
        <v>50</v>
      </c>
      <c r="F702" s="237" t="s">
        <v>1247</v>
      </c>
      <c r="G702" s="234"/>
      <c r="H702" s="238">
        <v>9</v>
      </c>
      <c r="I702" s="239"/>
      <c r="J702" s="234"/>
      <c r="K702" s="234"/>
      <c r="L702" s="240"/>
      <c r="M702" s="241"/>
      <c r="N702" s="242"/>
      <c r="O702" s="242"/>
      <c r="P702" s="242"/>
      <c r="Q702" s="242"/>
      <c r="R702" s="242"/>
      <c r="S702" s="242"/>
      <c r="T702" s="243"/>
      <c r="AT702" s="244" t="s">
        <v>179</v>
      </c>
      <c r="AU702" s="244" t="s">
        <v>93</v>
      </c>
      <c r="AV702" s="13" t="s">
        <v>93</v>
      </c>
      <c r="AW702" s="13" t="s">
        <v>48</v>
      </c>
      <c r="AX702" s="13" t="s">
        <v>25</v>
      </c>
      <c r="AY702" s="244" t="s">
        <v>166</v>
      </c>
    </row>
    <row r="703" spans="2:65" s="1" customFormat="1" ht="22.5" customHeight="1">
      <c r="B703" s="43"/>
      <c r="C703" s="206" t="s">
        <v>907</v>
      </c>
      <c r="D703" s="206" t="s">
        <v>169</v>
      </c>
      <c r="E703" s="207" t="s">
        <v>656</v>
      </c>
      <c r="F703" s="208" t="s">
        <v>657</v>
      </c>
      <c r="G703" s="209" t="s">
        <v>172</v>
      </c>
      <c r="H703" s="210">
        <v>21.08</v>
      </c>
      <c r="I703" s="211"/>
      <c r="J703" s="212">
        <f>ROUND(I703*H703,2)</f>
        <v>0</v>
      </c>
      <c r="K703" s="208" t="s">
        <v>173</v>
      </c>
      <c r="L703" s="63"/>
      <c r="M703" s="213" t="s">
        <v>50</v>
      </c>
      <c r="N703" s="214" t="s">
        <v>56</v>
      </c>
      <c r="O703" s="44"/>
      <c r="P703" s="215">
        <f>O703*H703</f>
        <v>0</v>
      </c>
      <c r="Q703" s="215">
        <v>2.2563399999999998</v>
      </c>
      <c r="R703" s="215">
        <f>Q703*H703</f>
        <v>47.563647199999991</v>
      </c>
      <c r="S703" s="215">
        <v>0</v>
      </c>
      <c r="T703" s="216">
        <f>S703*H703</f>
        <v>0</v>
      </c>
      <c r="AR703" s="25" t="s">
        <v>110</v>
      </c>
      <c r="AT703" s="25" t="s">
        <v>169</v>
      </c>
      <c r="AU703" s="25" t="s">
        <v>93</v>
      </c>
      <c r="AY703" s="25" t="s">
        <v>166</v>
      </c>
      <c r="BE703" s="217">
        <f>IF(N703="základní",J703,0)</f>
        <v>0</v>
      </c>
      <c r="BF703" s="217">
        <f>IF(N703="snížená",J703,0)</f>
        <v>0</v>
      </c>
      <c r="BG703" s="217">
        <f>IF(N703="zákl. přenesená",J703,0)</f>
        <v>0</v>
      </c>
      <c r="BH703" s="217">
        <f>IF(N703="sníž. přenesená",J703,0)</f>
        <v>0</v>
      </c>
      <c r="BI703" s="217">
        <f>IF(N703="nulová",J703,0)</f>
        <v>0</v>
      </c>
      <c r="BJ703" s="25" t="s">
        <v>25</v>
      </c>
      <c r="BK703" s="217">
        <f>ROUND(I703*H703,2)</f>
        <v>0</v>
      </c>
      <c r="BL703" s="25" t="s">
        <v>110</v>
      </c>
      <c r="BM703" s="25" t="s">
        <v>658</v>
      </c>
    </row>
    <row r="704" spans="2:65" s="1" customFormat="1" ht="13.5">
      <c r="B704" s="43"/>
      <c r="C704" s="65"/>
      <c r="D704" s="218" t="s">
        <v>175</v>
      </c>
      <c r="E704" s="65"/>
      <c r="F704" s="219" t="s">
        <v>659</v>
      </c>
      <c r="G704" s="65"/>
      <c r="H704" s="65"/>
      <c r="I704" s="174"/>
      <c r="J704" s="65"/>
      <c r="K704" s="65"/>
      <c r="L704" s="63"/>
      <c r="M704" s="220"/>
      <c r="N704" s="44"/>
      <c r="O704" s="44"/>
      <c r="P704" s="44"/>
      <c r="Q704" s="44"/>
      <c r="R704" s="44"/>
      <c r="S704" s="44"/>
      <c r="T704" s="80"/>
      <c r="AT704" s="25" t="s">
        <v>175</v>
      </c>
      <c r="AU704" s="25" t="s">
        <v>93</v>
      </c>
    </row>
    <row r="705" spans="2:65" s="1" customFormat="1" ht="81">
      <c r="B705" s="43"/>
      <c r="C705" s="65"/>
      <c r="D705" s="218" t="s">
        <v>177</v>
      </c>
      <c r="E705" s="65"/>
      <c r="F705" s="221" t="s">
        <v>660</v>
      </c>
      <c r="G705" s="65"/>
      <c r="H705" s="65"/>
      <c r="I705" s="174"/>
      <c r="J705" s="65"/>
      <c r="K705" s="65"/>
      <c r="L705" s="63"/>
      <c r="M705" s="220"/>
      <c r="N705" s="44"/>
      <c r="O705" s="44"/>
      <c r="P705" s="44"/>
      <c r="Q705" s="44"/>
      <c r="R705" s="44"/>
      <c r="S705" s="44"/>
      <c r="T705" s="80"/>
      <c r="AT705" s="25" t="s">
        <v>177</v>
      </c>
      <c r="AU705" s="25" t="s">
        <v>93</v>
      </c>
    </row>
    <row r="706" spans="2:65" s="12" customFormat="1" ht="13.5">
      <c r="B706" s="222"/>
      <c r="C706" s="223"/>
      <c r="D706" s="218" t="s">
        <v>179</v>
      </c>
      <c r="E706" s="224" t="s">
        <v>50</v>
      </c>
      <c r="F706" s="225" t="s">
        <v>1218</v>
      </c>
      <c r="G706" s="223"/>
      <c r="H706" s="226" t="s">
        <v>50</v>
      </c>
      <c r="I706" s="227"/>
      <c r="J706" s="223"/>
      <c r="K706" s="223"/>
      <c r="L706" s="228"/>
      <c r="M706" s="229"/>
      <c r="N706" s="230"/>
      <c r="O706" s="230"/>
      <c r="P706" s="230"/>
      <c r="Q706" s="230"/>
      <c r="R706" s="230"/>
      <c r="S706" s="230"/>
      <c r="T706" s="231"/>
      <c r="AT706" s="232" t="s">
        <v>179</v>
      </c>
      <c r="AU706" s="232" t="s">
        <v>93</v>
      </c>
      <c r="AV706" s="12" t="s">
        <v>25</v>
      </c>
      <c r="AW706" s="12" t="s">
        <v>48</v>
      </c>
      <c r="AX706" s="12" t="s">
        <v>85</v>
      </c>
      <c r="AY706" s="232" t="s">
        <v>166</v>
      </c>
    </row>
    <row r="707" spans="2:65" s="13" customFormat="1" ht="13.5">
      <c r="B707" s="233"/>
      <c r="C707" s="234"/>
      <c r="D707" s="218" t="s">
        <v>179</v>
      </c>
      <c r="E707" s="245" t="s">
        <v>50</v>
      </c>
      <c r="F707" s="246" t="s">
        <v>256</v>
      </c>
      <c r="G707" s="234"/>
      <c r="H707" s="247">
        <v>12</v>
      </c>
      <c r="I707" s="239"/>
      <c r="J707" s="234"/>
      <c r="K707" s="234"/>
      <c r="L707" s="240"/>
      <c r="M707" s="241"/>
      <c r="N707" s="242"/>
      <c r="O707" s="242"/>
      <c r="P707" s="242"/>
      <c r="Q707" s="242"/>
      <c r="R707" s="242"/>
      <c r="S707" s="242"/>
      <c r="T707" s="243"/>
      <c r="AT707" s="244" t="s">
        <v>179</v>
      </c>
      <c r="AU707" s="244" t="s">
        <v>93</v>
      </c>
      <c r="AV707" s="13" t="s">
        <v>93</v>
      </c>
      <c r="AW707" s="13" t="s">
        <v>48</v>
      </c>
      <c r="AX707" s="13" t="s">
        <v>85</v>
      </c>
      <c r="AY707" s="244" t="s">
        <v>166</v>
      </c>
    </row>
    <row r="708" spans="2:65" s="12" customFormat="1" ht="13.5">
      <c r="B708" s="222"/>
      <c r="C708" s="223"/>
      <c r="D708" s="218" t="s">
        <v>179</v>
      </c>
      <c r="E708" s="224" t="s">
        <v>50</v>
      </c>
      <c r="F708" s="225" t="s">
        <v>1220</v>
      </c>
      <c r="G708" s="223"/>
      <c r="H708" s="226" t="s">
        <v>50</v>
      </c>
      <c r="I708" s="227"/>
      <c r="J708" s="223"/>
      <c r="K708" s="223"/>
      <c r="L708" s="228"/>
      <c r="M708" s="229"/>
      <c r="N708" s="230"/>
      <c r="O708" s="230"/>
      <c r="P708" s="230"/>
      <c r="Q708" s="230"/>
      <c r="R708" s="230"/>
      <c r="S708" s="230"/>
      <c r="T708" s="231"/>
      <c r="AT708" s="232" t="s">
        <v>179</v>
      </c>
      <c r="AU708" s="232" t="s">
        <v>93</v>
      </c>
      <c r="AV708" s="12" t="s">
        <v>25</v>
      </c>
      <c r="AW708" s="12" t="s">
        <v>48</v>
      </c>
      <c r="AX708" s="12" t="s">
        <v>85</v>
      </c>
      <c r="AY708" s="232" t="s">
        <v>166</v>
      </c>
    </row>
    <row r="709" spans="2:65" s="13" customFormat="1" ht="13.5">
      <c r="B709" s="233"/>
      <c r="C709" s="234"/>
      <c r="D709" s="218" t="s">
        <v>179</v>
      </c>
      <c r="E709" s="245" t="s">
        <v>50</v>
      </c>
      <c r="F709" s="246" t="s">
        <v>93</v>
      </c>
      <c r="G709" s="234"/>
      <c r="H709" s="247">
        <v>2</v>
      </c>
      <c r="I709" s="239"/>
      <c r="J709" s="234"/>
      <c r="K709" s="234"/>
      <c r="L709" s="240"/>
      <c r="M709" s="241"/>
      <c r="N709" s="242"/>
      <c r="O709" s="242"/>
      <c r="P709" s="242"/>
      <c r="Q709" s="242"/>
      <c r="R709" s="242"/>
      <c r="S709" s="242"/>
      <c r="T709" s="243"/>
      <c r="AT709" s="244" t="s">
        <v>179</v>
      </c>
      <c r="AU709" s="244" t="s">
        <v>93</v>
      </c>
      <c r="AV709" s="13" t="s">
        <v>93</v>
      </c>
      <c r="AW709" s="13" t="s">
        <v>48</v>
      </c>
      <c r="AX709" s="13" t="s">
        <v>85</v>
      </c>
      <c r="AY709" s="244" t="s">
        <v>166</v>
      </c>
    </row>
    <row r="710" spans="2:65" s="12" customFormat="1" ht="13.5">
      <c r="B710" s="222"/>
      <c r="C710" s="223"/>
      <c r="D710" s="218" t="s">
        <v>179</v>
      </c>
      <c r="E710" s="224" t="s">
        <v>50</v>
      </c>
      <c r="F710" s="225" t="s">
        <v>1236</v>
      </c>
      <c r="G710" s="223"/>
      <c r="H710" s="226" t="s">
        <v>50</v>
      </c>
      <c r="I710" s="227"/>
      <c r="J710" s="223"/>
      <c r="K710" s="223"/>
      <c r="L710" s="228"/>
      <c r="M710" s="229"/>
      <c r="N710" s="230"/>
      <c r="O710" s="230"/>
      <c r="P710" s="230"/>
      <c r="Q710" s="230"/>
      <c r="R710" s="230"/>
      <c r="S710" s="230"/>
      <c r="T710" s="231"/>
      <c r="AT710" s="232" t="s">
        <v>179</v>
      </c>
      <c r="AU710" s="232" t="s">
        <v>93</v>
      </c>
      <c r="AV710" s="12" t="s">
        <v>25</v>
      </c>
      <c r="AW710" s="12" t="s">
        <v>48</v>
      </c>
      <c r="AX710" s="12" t="s">
        <v>85</v>
      </c>
      <c r="AY710" s="232" t="s">
        <v>166</v>
      </c>
    </row>
    <row r="711" spans="2:65" s="13" customFormat="1" ht="13.5">
      <c r="B711" s="233"/>
      <c r="C711" s="234"/>
      <c r="D711" s="218" t="s">
        <v>179</v>
      </c>
      <c r="E711" s="245" t="s">
        <v>50</v>
      </c>
      <c r="F711" s="246" t="s">
        <v>1237</v>
      </c>
      <c r="G711" s="234"/>
      <c r="H711" s="247">
        <v>6</v>
      </c>
      <c r="I711" s="239"/>
      <c r="J711" s="234"/>
      <c r="K711" s="234"/>
      <c r="L711" s="240"/>
      <c r="M711" s="241"/>
      <c r="N711" s="242"/>
      <c r="O711" s="242"/>
      <c r="P711" s="242"/>
      <c r="Q711" s="242"/>
      <c r="R711" s="242"/>
      <c r="S711" s="242"/>
      <c r="T711" s="243"/>
      <c r="AT711" s="244" t="s">
        <v>179</v>
      </c>
      <c r="AU711" s="244" t="s">
        <v>93</v>
      </c>
      <c r="AV711" s="13" t="s">
        <v>93</v>
      </c>
      <c r="AW711" s="13" t="s">
        <v>48</v>
      </c>
      <c r="AX711" s="13" t="s">
        <v>85</v>
      </c>
      <c r="AY711" s="244" t="s">
        <v>166</v>
      </c>
    </row>
    <row r="712" spans="2:65" s="13" customFormat="1" ht="13.5">
      <c r="B712" s="233"/>
      <c r="C712" s="234"/>
      <c r="D712" s="235" t="s">
        <v>179</v>
      </c>
      <c r="E712" s="236" t="s">
        <v>50</v>
      </c>
      <c r="F712" s="237" t="s">
        <v>1248</v>
      </c>
      <c r="G712" s="234"/>
      <c r="H712" s="238">
        <v>1.08</v>
      </c>
      <c r="I712" s="239"/>
      <c r="J712" s="234"/>
      <c r="K712" s="234"/>
      <c r="L712" s="240"/>
      <c r="M712" s="241"/>
      <c r="N712" s="242"/>
      <c r="O712" s="242"/>
      <c r="P712" s="242"/>
      <c r="Q712" s="242"/>
      <c r="R712" s="242"/>
      <c r="S712" s="242"/>
      <c r="T712" s="243"/>
      <c r="AT712" s="244" t="s">
        <v>179</v>
      </c>
      <c r="AU712" s="244" t="s">
        <v>93</v>
      </c>
      <c r="AV712" s="13" t="s">
        <v>93</v>
      </c>
      <c r="AW712" s="13" t="s">
        <v>48</v>
      </c>
      <c r="AX712" s="13" t="s">
        <v>85</v>
      </c>
      <c r="AY712" s="244" t="s">
        <v>166</v>
      </c>
    </row>
    <row r="713" spans="2:65" s="1" customFormat="1" ht="22.5" customHeight="1">
      <c r="B713" s="43"/>
      <c r="C713" s="206" t="s">
        <v>910</v>
      </c>
      <c r="D713" s="206" t="s">
        <v>169</v>
      </c>
      <c r="E713" s="207" t="s">
        <v>1249</v>
      </c>
      <c r="F713" s="208" t="s">
        <v>1250</v>
      </c>
      <c r="G713" s="209" t="s">
        <v>440</v>
      </c>
      <c r="H713" s="210">
        <v>174</v>
      </c>
      <c r="I713" s="211"/>
      <c r="J713" s="212">
        <f>ROUND(I713*H713,2)</f>
        <v>0</v>
      </c>
      <c r="K713" s="208" t="s">
        <v>173</v>
      </c>
      <c r="L713" s="63"/>
      <c r="M713" s="213" t="s">
        <v>50</v>
      </c>
      <c r="N713" s="214" t="s">
        <v>56</v>
      </c>
      <c r="O713" s="44"/>
      <c r="P713" s="215">
        <f>O713*H713</f>
        <v>0</v>
      </c>
      <c r="Q713" s="215">
        <v>4.0000000000000003E-5</v>
      </c>
      <c r="R713" s="215">
        <f>Q713*H713</f>
        <v>6.9600000000000009E-3</v>
      </c>
      <c r="S713" s="215">
        <v>0</v>
      </c>
      <c r="T713" s="216">
        <f>S713*H713</f>
        <v>0</v>
      </c>
      <c r="AR713" s="25" t="s">
        <v>110</v>
      </c>
      <c r="AT713" s="25" t="s">
        <v>169</v>
      </c>
      <c r="AU713" s="25" t="s">
        <v>93</v>
      </c>
      <c r="AY713" s="25" t="s">
        <v>166</v>
      </c>
      <c r="BE713" s="217">
        <f>IF(N713="základní",J713,0)</f>
        <v>0</v>
      </c>
      <c r="BF713" s="217">
        <f>IF(N713="snížená",J713,0)</f>
        <v>0</v>
      </c>
      <c r="BG713" s="217">
        <f>IF(N713="zákl. přenesená",J713,0)</f>
        <v>0</v>
      </c>
      <c r="BH713" s="217">
        <f>IF(N713="sníž. přenesená",J713,0)</f>
        <v>0</v>
      </c>
      <c r="BI713" s="217">
        <f>IF(N713="nulová",J713,0)</f>
        <v>0</v>
      </c>
      <c r="BJ713" s="25" t="s">
        <v>25</v>
      </c>
      <c r="BK713" s="217">
        <f>ROUND(I713*H713,2)</f>
        <v>0</v>
      </c>
      <c r="BL713" s="25" t="s">
        <v>110</v>
      </c>
      <c r="BM713" s="25" t="s">
        <v>1251</v>
      </c>
    </row>
    <row r="714" spans="2:65" s="1" customFormat="1" ht="13.5">
      <c r="B714" s="43"/>
      <c r="C714" s="65"/>
      <c r="D714" s="218" t="s">
        <v>175</v>
      </c>
      <c r="E714" s="65"/>
      <c r="F714" s="219" t="s">
        <v>1252</v>
      </c>
      <c r="G714" s="65"/>
      <c r="H714" s="65"/>
      <c r="I714" s="174"/>
      <c r="J714" s="65"/>
      <c r="K714" s="65"/>
      <c r="L714" s="63"/>
      <c r="M714" s="220"/>
      <c r="N714" s="44"/>
      <c r="O714" s="44"/>
      <c r="P714" s="44"/>
      <c r="Q714" s="44"/>
      <c r="R714" s="44"/>
      <c r="S714" s="44"/>
      <c r="T714" s="80"/>
      <c r="AT714" s="25" t="s">
        <v>175</v>
      </c>
      <c r="AU714" s="25" t="s">
        <v>93</v>
      </c>
    </row>
    <row r="715" spans="2:65" s="1" customFormat="1" ht="40.5">
      <c r="B715" s="43"/>
      <c r="C715" s="65"/>
      <c r="D715" s="218" t="s">
        <v>177</v>
      </c>
      <c r="E715" s="65"/>
      <c r="F715" s="221" t="s">
        <v>1253</v>
      </c>
      <c r="G715" s="65"/>
      <c r="H715" s="65"/>
      <c r="I715" s="174"/>
      <c r="J715" s="65"/>
      <c r="K715" s="65"/>
      <c r="L715" s="63"/>
      <c r="M715" s="220"/>
      <c r="N715" s="44"/>
      <c r="O715" s="44"/>
      <c r="P715" s="44"/>
      <c r="Q715" s="44"/>
      <c r="R715" s="44"/>
      <c r="S715" s="44"/>
      <c r="T715" s="80"/>
      <c r="AT715" s="25" t="s">
        <v>177</v>
      </c>
      <c r="AU715" s="25" t="s">
        <v>93</v>
      </c>
    </row>
    <row r="716" spans="2:65" s="12" customFormat="1" ht="13.5">
      <c r="B716" s="222"/>
      <c r="C716" s="223"/>
      <c r="D716" s="218" t="s">
        <v>179</v>
      </c>
      <c r="E716" s="224" t="s">
        <v>50</v>
      </c>
      <c r="F716" s="225" t="s">
        <v>1254</v>
      </c>
      <c r="G716" s="223"/>
      <c r="H716" s="226" t="s">
        <v>50</v>
      </c>
      <c r="I716" s="227"/>
      <c r="J716" s="223"/>
      <c r="K716" s="223"/>
      <c r="L716" s="228"/>
      <c r="M716" s="229"/>
      <c r="N716" s="230"/>
      <c r="O716" s="230"/>
      <c r="P716" s="230"/>
      <c r="Q716" s="230"/>
      <c r="R716" s="230"/>
      <c r="S716" s="230"/>
      <c r="T716" s="231"/>
      <c r="AT716" s="232" t="s">
        <v>179</v>
      </c>
      <c r="AU716" s="232" t="s">
        <v>93</v>
      </c>
      <c r="AV716" s="12" t="s">
        <v>25</v>
      </c>
      <c r="AW716" s="12" t="s">
        <v>48</v>
      </c>
      <c r="AX716" s="12" t="s">
        <v>85</v>
      </c>
      <c r="AY716" s="232" t="s">
        <v>166</v>
      </c>
    </row>
    <row r="717" spans="2:65" s="13" customFormat="1" ht="13.5">
      <c r="B717" s="233"/>
      <c r="C717" s="234"/>
      <c r="D717" s="235" t="s">
        <v>179</v>
      </c>
      <c r="E717" s="236" t="s">
        <v>50</v>
      </c>
      <c r="F717" s="237" t="s">
        <v>1255</v>
      </c>
      <c r="G717" s="234"/>
      <c r="H717" s="238">
        <v>174</v>
      </c>
      <c r="I717" s="239"/>
      <c r="J717" s="234"/>
      <c r="K717" s="234"/>
      <c r="L717" s="240"/>
      <c r="M717" s="241"/>
      <c r="N717" s="242"/>
      <c r="O717" s="242"/>
      <c r="P717" s="242"/>
      <c r="Q717" s="242"/>
      <c r="R717" s="242"/>
      <c r="S717" s="242"/>
      <c r="T717" s="243"/>
      <c r="AT717" s="244" t="s">
        <v>179</v>
      </c>
      <c r="AU717" s="244" t="s">
        <v>93</v>
      </c>
      <c r="AV717" s="13" t="s">
        <v>93</v>
      </c>
      <c r="AW717" s="13" t="s">
        <v>48</v>
      </c>
      <c r="AX717" s="13" t="s">
        <v>85</v>
      </c>
      <c r="AY717" s="244" t="s">
        <v>166</v>
      </c>
    </row>
    <row r="718" spans="2:65" s="1" customFormat="1" ht="22.5" customHeight="1">
      <c r="B718" s="43"/>
      <c r="C718" s="259" t="s">
        <v>913</v>
      </c>
      <c r="D718" s="259" t="s">
        <v>269</v>
      </c>
      <c r="E718" s="260" t="s">
        <v>1256</v>
      </c>
      <c r="F718" s="261" t="s">
        <v>1257</v>
      </c>
      <c r="G718" s="262" t="s">
        <v>440</v>
      </c>
      <c r="H718" s="263">
        <v>174</v>
      </c>
      <c r="I718" s="264"/>
      <c r="J718" s="265">
        <f>ROUND(I718*H718,2)</f>
        <v>0</v>
      </c>
      <c r="K718" s="261" t="s">
        <v>50</v>
      </c>
      <c r="L718" s="266"/>
      <c r="M718" s="267" t="s">
        <v>50</v>
      </c>
      <c r="N718" s="268" t="s">
        <v>56</v>
      </c>
      <c r="O718" s="44"/>
      <c r="P718" s="215">
        <f>O718*H718</f>
        <v>0</v>
      </c>
      <c r="Q718" s="215">
        <v>0</v>
      </c>
      <c r="R718" s="215">
        <f>Q718*H718</f>
        <v>0</v>
      </c>
      <c r="S718" s="215">
        <v>0</v>
      </c>
      <c r="T718" s="216">
        <f>S718*H718</f>
        <v>0</v>
      </c>
      <c r="AR718" s="25" t="s">
        <v>232</v>
      </c>
      <c r="AT718" s="25" t="s">
        <v>269</v>
      </c>
      <c r="AU718" s="25" t="s">
        <v>93</v>
      </c>
      <c r="AY718" s="25" t="s">
        <v>166</v>
      </c>
      <c r="BE718" s="217">
        <f>IF(N718="základní",J718,0)</f>
        <v>0</v>
      </c>
      <c r="BF718" s="217">
        <f>IF(N718="snížená",J718,0)</f>
        <v>0</v>
      </c>
      <c r="BG718" s="217">
        <f>IF(N718="zákl. přenesená",J718,0)</f>
        <v>0</v>
      </c>
      <c r="BH718" s="217">
        <f>IF(N718="sníž. přenesená",J718,0)</f>
        <v>0</v>
      </c>
      <c r="BI718" s="217">
        <f>IF(N718="nulová",J718,0)</f>
        <v>0</v>
      </c>
      <c r="BJ718" s="25" t="s">
        <v>25</v>
      </c>
      <c r="BK718" s="217">
        <f>ROUND(I718*H718,2)</f>
        <v>0</v>
      </c>
      <c r="BL718" s="25" t="s">
        <v>110</v>
      </c>
      <c r="BM718" s="25" t="s">
        <v>1258</v>
      </c>
    </row>
    <row r="719" spans="2:65" s="1" customFormat="1" ht="13.5">
      <c r="B719" s="43"/>
      <c r="C719" s="65"/>
      <c r="D719" s="218" t="s">
        <v>175</v>
      </c>
      <c r="E719" s="65"/>
      <c r="F719" s="219" t="s">
        <v>1257</v>
      </c>
      <c r="G719" s="65"/>
      <c r="H719" s="65"/>
      <c r="I719" s="174"/>
      <c r="J719" s="65"/>
      <c r="K719" s="65"/>
      <c r="L719" s="63"/>
      <c r="M719" s="220"/>
      <c r="N719" s="44"/>
      <c r="O719" s="44"/>
      <c r="P719" s="44"/>
      <c r="Q719" s="44"/>
      <c r="R719" s="44"/>
      <c r="S719" s="44"/>
      <c r="T719" s="80"/>
      <c r="AT719" s="25" t="s">
        <v>175</v>
      </c>
      <c r="AU719" s="25" t="s">
        <v>93</v>
      </c>
    </row>
    <row r="720" spans="2:65" s="12" customFormat="1" ht="13.5">
      <c r="B720" s="222"/>
      <c r="C720" s="223"/>
      <c r="D720" s="218" t="s">
        <v>179</v>
      </c>
      <c r="E720" s="224" t="s">
        <v>50</v>
      </c>
      <c r="F720" s="225" t="s">
        <v>1254</v>
      </c>
      <c r="G720" s="223"/>
      <c r="H720" s="226" t="s">
        <v>50</v>
      </c>
      <c r="I720" s="227"/>
      <c r="J720" s="223"/>
      <c r="K720" s="223"/>
      <c r="L720" s="228"/>
      <c r="M720" s="229"/>
      <c r="N720" s="230"/>
      <c r="O720" s="230"/>
      <c r="P720" s="230"/>
      <c r="Q720" s="230"/>
      <c r="R720" s="230"/>
      <c r="S720" s="230"/>
      <c r="T720" s="231"/>
      <c r="AT720" s="232" t="s">
        <v>179</v>
      </c>
      <c r="AU720" s="232" t="s">
        <v>93</v>
      </c>
      <c r="AV720" s="12" t="s">
        <v>25</v>
      </c>
      <c r="AW720" s="12" t="s">
        <v>48</v>
      </c>
      <c r="AX720" s="12" t="s">
        <v>85</v>
      </c>
      <c r="AY720" s="232" t="s">
        <v>166</v>
      </c>
    </row>
    <row r="721" spans="2:65" s="13" customFormat="1" ht="13.5">
      <c r="B721" s="233"/>
      <c r="C721" s="234"/>
      <c r="D721" s="235" t="s">
        <v>179</v>
      </c>
      <c r="E721" s="236" t="s">
        <v>50</v>
      </c>
      <c r="F721" s="237" t="s">
        <v>1255</v>
      </c>
      <c r="G721" s="234"/>
      <c r="H721" s="238">
        <v>174</v>
      </c>
      <c r="I721" s="239"/>
      <c r="J721" s="234"/>
      <c r="K721" s="234"/>
      <c r="L721" s="240"/>
      <c r="M721" s="241"/>
      <c r="N721" s="242"/>
      <c r="O721" s="242"/>
      <c r="P721" s="242"/>
      <c r="Q721" s="242"/>
      <c r="R721" s="242"/>
      <c r="S721" s="242"/>
      <c r="T721" s="243"/>
      <c r="AT721" s="244" t="s">
        <v>179</v>
      </c>
      <c r="AU721" s="244" t="s">
        <v>93</v>
      </c>
      <c r="AV721" s="13" t="s">
        <v>93</v>
      </c>
      <c r="AW721" s="13" t="s">
        <v>48</v>
      </c>
      <c r="AX721" s="13" t="s">
        <v>85</v>
      </c>
      <c r="AY721" s="244" t="s">
        <v>166</v>
      </c>
    </row>
    <row r="722" spans="2:65" s="1" customFormat="1" ht="22.5" customHeight="1">
      <c r="B722" s="43"/>
      <c r="C722" s="206" t="s">
        <v>1259</v>
      </c>
      <c r="D722" s="206" t="s">
        <v>169</v>
      </c>
      <c r="E722" s="207" t="s">
        <v>1260</v>
      </c>
      <c r="F722" s="208" t="s">
        <v>1261</v>
      </c>
      <c r="G722" s="209" t="s">
        <v>389</v>
      </c>
      <c r="H722" s="210">
        <v>204</v>
      </c>
      <c r="I722" s="211"/>
      <c r="J722" s="212">
        <f>ROUND(I722*H722,2)</f>
        <v>0</v>
      </c>
      <c r="K722" s="208" t="s">
        <v>173</v>
      </c>
      <c r="L722" s="63"/>
      <c r="M722" s="213" t="s">
        <v>50</v>
      </c>
      <c r="N722" s="214" t="s">
        <v>56</v>
      </c>
      <c r="O722" s="44"/>
      <c r="P722" s="215">
        <f>O722*H722</f>
        <v>0</v>
      </c>
      <c r="Q722" s="215">
        <v>3.3E-4</v>
      </c>
      <c r="R722" s="215">
        <f>Q722*H722</f>
        <v>6.7320000000000005E-2</v>
      </c>
      <c r="S722" s="215">
        <v>0</v>
      </c>
      <c r="T722" s="216">
        <f>S722*H722</f>
        <v>0</v>
      </c>
      <c r="AR722" s="25" t="s">
        <v>110</v>
      </c>
      <c r="AT722" s="25" t="s">
        <v>169</v>
      </c>
      <c r="AU722" s="25" t="s">
        <v>93</v>
      </c>
      <c r="AY722" s="25" t="s">
        <v>166</v>
      </c>
      <c r="BE722" s="217">
        <f>IF(N722="základní",J722,0)</f>
        <v>0</v>
      </c>
      <c r="BF722" s="217">
        <f>IF(N722="snížená",J722,0)</f>
        <v>0</v>
      </c>
      <c r="BG722" s="217">
        <f>IF(N722="zákl. přenesená",J722,0)</f>
        <v>0</v>
      </c>
      <c r="BH722" s="217">
        <f>IF(N722="sníž. přenesená",J722,0)</f>
        <v>0</v>
      </c>
      <c r="BI722" s="217">
        <f>IF(N722="nulová",J722,0)</f>
        <v>0</v>
      </c>
      <c r="BJ722" s="25" t="s">
        <v>25</v>
      </c>
      <c r="BK722" s="217">
        <f>ROUND(I722*H722,2)</f>
        <v>0</v>
      </c>
      <c r="BL722" s="25" t="s">
        <v>110</v>
      </c>
      <c r="BM722" s="25" t="s">
        <v>1262</v>
      </c>
    </row>
    <row r="723" spans="2:65" s="1" customFormat="1" ht="27">
      <c r="B723" s="43"/>
      <c r="C723" s="65"/>
      <c r="D723" s="218" t="s">
        <v>175</v>
      </c>
      <c r="E723" s="65"/>
      <c r="F723" s="219" t="s">
        <v>1263</v>
      </c>
      <c r="G723" s="65"/>
      <c r="H723" s="65"/>
      <c r="I723" s="174"/>
      <c r="J723" s="65"/>
      <c r="K723" s="65"/>
      <c r="L723" s="63"/>
      <c r="M723" s="220"/>
      <c r="N723" s="44"/>
      <c r="O723" s="44"/>
      <c r="P723" s="44"/>
      <c r="Q723" s="44"/>
      <c r="R723" s="44"/>
      <c r="S723" s="44"/>
      <c r="T723" s="80"/>
      <c r="AT723" s="25" t="s">
        <v>175</v>
      </c>
      <c r="AU723" s="25" t="s">
        <v>93</v>
      </c>
    </row>
    <row r="724" spans="2:65" s="1" customFormat="1" ht="108">
      <c r="B724" s="43"/>
      <c r="C724" s="65"/>
      <c r="D724" s="218" t="s">
        <v>177</v>
      </c>
      <c r="E724" s="65"/>
      <c r="F724" s="221" t="s">
        <v>669</v>
      </c>
      <c r="G724" s="65"/>
      <c r="H724" s="65"/>
      <c r="I724" s="174"/>
      <c r="J724" s="65"/>
      <c r="K724" s="65"/>
      <c r="L724" s="63"/>
      <c r="M724" s="220"/>
      <c r="N724" s="44"/>
      <c r="O724" s="44"/>
      <c r="P724" s="44"/>
      <c r="Q724" s="44"/>
      <c r="R724" s="44"/>
      <c r="S724" s="44"/>
      <c r="T724" s="80"/>
      <c r="AT724" s="25" t="s">
        <v>177</v>
      </c>
      <c r="AU724" s="25" t="s">
        <v>93</v>
      </c>
    </row>
    <row r="725" spans="2:65" s="12" customFormat="1" ht="13.5">
      <c r="B725" s="222"/>
      <c r="C725" s="223"/>
      <c r="D725" s="218" t="s">
        <v>179</v>
      </c>
      <c r="E725" s="224" t="s">
        <v>50</v>
      </c>
      <c r="F725" s="225" t="s">
        <v>1264</v>
      </c>
      <c r="G725" s="223"/>
      <c r="H725" s="226" t="s">
        <v>50</v>
      </c>
      <c r="I725" s="227"/>
      <c r="J725" s="223"/>
      <c r="K725" s="223"/>
      <c r="L725" s="228"/>
      <c r="M725" s="229"/>
      <c r="N725" s="230"/>
      <c r="O725" s="230"/>
      <c r="P725" s="230"/>
      <c r="Q725" s="230"/>
      <c r="R725" s="230"/>
      <c r="S725" s="230"/>
      <c r="T725" s="231"/>
      <c r="AT725" s="232" t="s">
        <v>179</v>
      </c>
      <c r="AU725" s="232" t="s">
        <v>93</v>
      </c>
      <c r="AV725" s="12" t="s">
        <v>25</v>
      </c>
      <c r="AW725" s="12" t="s">
        <v>48</v>
      </c>
      <c r="AX725" s="12" t="s">
        <v>85</v>
      </c>
      <c r="AY725" s="232" t="s">
        <v>166</v>
      </c>
    </row>
    <row r="726" spans="2:65" s="13" customFormat="1" ht="13.5">
      <c r="B726" s="233"/>
      <c r="C726" s="234"/>
      <c r="D726" s="218" t="s">
        <v>179</v>
      </c>
      <c r="E726" s="245" t="s">
        <v>50</v>
      </c>
      <c r="F726" s="246" t="s">
        <v>1265</v>
      </c>
      <c r="G726" s="234"/>
      <c r="H726" s="247">
        <v>168</v>
      </c>
      <c r="I726" s="239"/>
      <c r="J726" s="234"/>
      <c r="K726" s="234"/>
      <c r="L726" s="240"/>
      <c r="M726" s="241"/>
      <c r="N726" s="242"/>
      <c r="O726" s="242"/>
      <c r="P726" s="242"/>
      <c r="Q726" s="242"/>
      <c r="R726" s="242"/>
      <c r="S726" s="242"/>
      <c r="T726" s="243"/>
      <c r="AT726" s="244" t="s">
        <v>179</v>
      </c>
      <c r="AU726" s="244" t="s">
        <v>93</v>
      </c>
      <c r="AV726" s="13" t="s">
        <v>93</v>
      </c>
      <c r="AW726" s="13" t="s">
        <v>48</v>
      </c>
      <c r="AX726" s="13" t="s">
        <v>85</v>
      </c>
      <c r="AY726" s="244" t="s">
        <v>166</v>
      </c>
    </row>
    <row r="727" spans="2:65" s="12" customFormat="1" ht="13.5">
      <c r="B727" s="222"/>
      <c r="C727" s="223"/>
      <c r="D727" s="218" t="s">
        <v>179</v>
      </c>
      <c r="E727" s="224" t="s">
        <v>50</v>
      </c>
      <c r="F727" s="225" t="s">
        <v>1266</v>
      </c>
      <c r="G727" s="223"/>
      <c r="H727" s="226" t="s">
        <v>50</v>
      </c>
      <c r="I727" s="227"/>
      <c r="J727" s="223"/>
      <c r="K727" s="223"/>
      <c r="L727" s="228"/>
      <c r="M727" s="229"/>
      <c r="N727" s="230"/>
      <c r="O727" s="230"/>
      <c r="P727" s="230"/>
      <c r="Q727" s="230"/>
      <c r="R727" s="230"/>
      <c r="S727" s="230"/>
      <c r="T727" s="231"/>
      <c r="AT727" s="232" t="s">
        <v>179</v>
      </c>
      <c r="AU727" s="232" t="s">
        <v>93</v>
      </c>
      <c r="AV727" s="12" t="s">
        <v>25</v>
      </c>
      <c r="AW727" s="12" t="s">
        <v>48</v>
      </c>
      <c r="AX727" s="12" t="s">
        <v>85</v>
      </c>
      <c r="AY727" s="232" t="s">
        <v>166</v>
      </c>
    </row>
    <row r="728" spans="2:65" s="13" customFormat="1" ht="13.5">
      <c r="B728" s="233"/>
      <c r="C728" s="234"/>
      <c r="D728" s="235" t="s">
        <v>179</v>
      </c>
      <c r="E728" s="236" t="s">
        <v>50</v>
      </c>
      <c r="F728" s="237" t="s">
        <v>1267</v>
      </c>
      <c r="G728" s="234"/>
      <c r="H728" s="238">
        <v>36</v>
      </c>
      <c r="I728" s="239"/>
      <c r="J728" s="234"/>
      <c r="K728" s="234"/>
      <c r="L728" s="240"/>
      <c r="M728" s="241"/>
      <c r="N728" s="242"/>
      <c r="O728" s="242"/>
      <c r="P728" s="242"/>
      <c r="Q728" s="242"/>
      <c r="R728" s="242"/>
      <c r="S728" s="242"/>
      <c r="T728" s="243"/>
      <c r="AT728" s="244" t="s">
        <v>179</v>
      </c>
      <c r="AU728" s="244" t="s">
        <v>93</v>
      </c>
      <c r="AV728" s="13" t="s">
        <v>93</v>
      </c>
      <c r="AW728" s="13" t="s">
        <v>48</v>
      </c>
      <c r="AX728" s="13" t="s">
        <v>85</v>
      </c>
      <c r="AY728" s="244" t="s">
        <v>166</v>
      </c>
    </row>
    <row r="729" spans="2:65" s="1" customFormat="1" ht="22.5" customHeight="1">
      <c r="B729" s="43"/>
      <c r="C729" s="206" t="s">
        <v>1268</v>
      </c>
      <c r="D729" s="206" t="s">
        <v>169</v>
      </c>
      <c r="E729" s="207" t="s">
        <v>665</v>
      </c>
      <c r="F729" s="208" t="s">
        <v>666</v>
      </c>
      <c r="G729" s="209" t="s">
        <v>389</v>
      </c>
      <c r="H729" s="210">
        <v>255</v>
      </c>
      <c r="I729" s="211"/>
      <c r="J729" s="212">
        <f>ROUND(I729*H729,2)</f>
        <v>0</v>
      </c>
      <c r="K729" s="208" t="s">
        <v>173</v>
      </c>
      <c r="L729" s="63"/>
      <c r="M729" s="213" t="s">
        <v>50</v>
      </c>
      <c r="N729" s="214" t="s">
        <v>56</v>
      </c>
      <c r="O729" s="44"/>
      <c r="P729" s="215">
        <f>O729*H729</f>
        <v>0</v>
      </c>
      <c r="Q729" s="215">
        <v>1.1E-4</v>
      </c>
      <c r="R729" s="215">
        <f>Q729*H729</f>
        <v>2.8050000000000002E-2</v>
      </c>
      <c r="S729" s="215">
        <v>0</v>
      </c>
      <c r="T729" s="216">
        <f>S729*H729</f>
        <v>0</v>
      </c>
      <c r="AR729" s="25" t="s">
        <v>110</v>
      </c>
      <c r="AT729" s="25" t="s">
        <v>169</v>
      </c>
      <c r="AU729" s="25" t="s">
        <v>93</v>
      </c>
      <c r="AY729" s="25" t="s">
        <v>166</v>
      </c>
      <c r="BE729" s="217">
        <f>IF(N729="základní",J729,0)</f>
        <v>0</v>
      </c>
      <c r="BF729" s="217">
        <f>IF(N729="snížená",J729,0)</f>
        <v>0</v>
      </c>
      <c r="BG729" s="217">
        <f>IF(N729="zákl. přenesená",J729,0)</f>
        <v>0</v>
      </c>
      <c r="BH729" s="217">
        <f>IF(N729="sníž. přenesená",J729,0)</f>
        <v>0</v>
      </c>
      <c r="BI729" s="217">
        <f>IF(N729="nulová",J729,0)</f>
        <v>0</v>
      </c>
      <c r="BJ729" s="25" t="s">
        <v>25</v>
      </c>
      <c r="BK729" s="217">
        <f>ROUND(I729*H729,2)</f>
        <v>0</v>
      </c>
      <c r="BL729" s="25" t="s">
        <v>110</v>
      </c>
      <c r="BM729" s="25" t="s">
        <v>667</v>
      </c>
    </row>
    <row r="730" spans="2:65" s="1" customFormat="1" ht="27">
      <c r="B730" s="43"/>
      <c r="C730" s="65"/>
      <c r="D730" s="218" t="s">
        <v>175</v>
      </c>
      <c r="E730" s="65"/>
      <c r="F730" s="219" t="s">
        <v>668</v>
      </c>
      <c r="G730" s="65"/>
      <c r="H730" s="65"/>
      <c r="I730" s="174"/>
      <c r="J730" s="65"/>
      <c r="K730" s="65"/>
      <c r="L730" s="63"/>
      <c r="M730" s="220"/>
      <c r="N730" s="44"/>
      <c r="O730" s="44"/>
      <c r="P730" s="44"/>
      <c r="Q730" s="44"/>
      <c r="R730" s="44"/>
      <c r="S730" s="44"/>
      <c r="T730" s="80"/>
      <c r="AT730" s="25" t="s">
        <v>175</v>
      </c>
      <c r="AU730" s="25" t="s">
        <v>93</v>
      </c>
    </row>
    <row r="731" spans="2:65" s="1" customFormat="1" ht="108">
      <c r="B731" s="43"/>
      <c r="C731" s="65"/>
      <c r="D731" s="218" t="s">
        <v>177</v>
      </c>
      <c r="E731" s="65"/>
      <c r="F731" s="221" t="s">
        <v>669</v>
      </c>
      <c r="G731" s="65"/>
      <c r="H731" s="65"/>
      <c r="I731" s="174"/>
      <c r="J731" s="65"/>
      <c r="K731" s="65"/>
      <c r="L731" s="63"/>
      <c r="M731" s="220"/>
      <c r="N731" s="44"/>
      <c r="O731" s="44"/>
      <c r="P731" s="44"/>
      <c r="Q731" s="44"/>
      <c r="R731" s="44"/>
      <c r="S731" s="44"/>
      <c r="T731" s="80"/>
      <c r="AT731" s="25" t="s">
        <v>177</v>
      </c>
      <c r="AU731" s="25" t="s">
        <v>93</v>
      </c>
    </row>
    <row r="732" spans="2:65" s="12" customFormat="1" ht="13.5">
      <c r="B732" s="222"/>
      <c r="C732" s="223"/>
      <c r="D732" s="218" t="s">
        <v>179</v>
      </c>
      <c r="E732" s="224" t="s">
        <v>50</v>
      </c>
      <c r="F732" s="225" t="s">
        <v>1269</v>
      </c>
      <c r="G732" s="223"/>
      <c r="H732" s="226" t="s">
        <v>50</v>
      </c>
      <c r="I732" s="227"/>
      <c r="J732" s="223"/>
      <c r="K732" s="223"/>
      <c r="L732" s="228"/>
      <c r="M732" s="229"/>
      <c r="N732" s="230"/>
      <c r="O732" s="230"/>
      <c r="P732" s="230"/>
      <c r="Q732" s="230"/>
      <c r="R732" s="230"/>
      <c r="S732" s="230"/>
      <c r="T732" s="231"/>
      <c r="AT732" s="232" t="s">
        <v>179</v>
      </c>
      <c r="AU732" s="232" t="s">
        <v>93</v>
      </c>
      <c r="AV732" s="12" t="s">
        <v>25</v>
      </c>
      <c r="AW732" s="12" t="s">
        <v>48</v>
      </c>
      <c r="AX732" s="12" t="s">
        <v>85</v>
      </c>
      <c r="AY732" s="232" t="s">
        <v>166</v>
      </c>
    </row>
    <row r="733" spans="2:65" s="13" customFormat="1" ht="13.5">
      <c r="B733" s="233"/>
      <c r="C733" s="234"/>
      <c r="D733" s="218" t="s">
        <v>179</v>
      </c>
      <c r="E733" s="245" t="s">
        <v>50</v>
      </c>
      <c r="F733" s="246" t="s">
        <v>873</v>
      </c>
      <c r="G733" s="234"/>
      <c r="H733" s="247">
        <v>105</v>
      </c>
      <c r="I733" s="239"/>
      <c r="J733" s="234"/>
      <c r="K733" s="234"/>
      <c r="L733" s="240"/>
      <c r="M733" s="241"/>
      <c r="N733" s="242"/>
      <c r="O733" s="242"/>
      <c r="P733" s="242"/>
      <c r="Q733" s="242"/>
      <c r="R733" s="242"/>
      <c r="S733" s="242"/>
      <c r="T733" s="243"/>
      <c r="AT733" s="244" t="s">
        <v>179</v>
      </c>
      <c r="AU733" s="244" t="s">
        <v>93</v>
      </c>
      <c r="AV733" s="13" t="s">
        <v>93</v>
      </c>
      <c r="AW733" s="13" t="s">
        <v>48</v>
      </c>
      <c r="AX733" s="13" t="s">
        <v>85</v>
      </c>
      <c r="AY733" s="244" t="s">
        <v>166</v>
      </c>
    </row>
    <row r="734" spans="2:65" s="12" customFormat="1" ht="13.5">
      <c r="B734" s="222"/>
      <c r="C734" s="223"/>
      <c r="D734" s="218" t="s">
        <v>179</v>
      </c>
      <c r="E734" s="224" t="s">
        <v>50</v>
      </c>
      <c r="F734" s="225" t="s">
        <v>1270</v>
      </c>
      <c r="G734" s="223"/>
      <c r="H734" s="226" t="s">
        <v>50</v>
      </c>
      <c r="I734" s="227"/>
      <c r="J734" s="223"/>
      <c r="K734" s="223"/>
      <c r="L734" s="228"/>
      <c r="M734" s="229"/>
      <c r="N734" s="230"/>
      <c r="O734" s="230"/>
      <c r="P734" s="230"/>
      <c r="Q734" s="230"/>
      <c r="R734" s="230"/>
      <c r="S734" s="230"/>
      <c r="T734" s="231"/>
      <c r="AT734" s="232" t="s">
        <v>179</v>
      </c>
      <c r="AU734" s="232" t="s">
        <v>93</v>
      </c>
      <c r="AV734" s="12" t="s">
        <v>25</v>
      </c>
      <c r="AW734" s="12" t="s">
        <v>48</v>
      </c>
      <c r="AX734" s="12" t="s">
        <v>85</v>
      </c>
      <c r="AY734" s="232" t="s">
        <v>166</v>
      </c>
    </row>
    <row r="735" spans="2:65" s="13" customFormat="1" ht="13.5">
      <c r="B735" s="233"/>
      <c r="C735" s="234"/>
      <c r="D735" s="218" t="s">
        <v>179</v>
      </c>
      <c r="E735" s="245" t="s">
        <v>50</v>
      </c>
      <c r="F735" s="246" t="s">
        <v>626</v>
      </c>
      <c r="G735" s="234"/>
      <c r="H735" s="247">
        <v>70</v>
      </c>
      <c r="I735" s="239"/>
      <c r="J735" s="234"/>
      <c r="K735" s="234"/>
      <c r="L735" s="240"/>
      <c r="M735" s="241"/>
      <c r="N735" s="242"/>
      <c r="O735" s="242"/>
      <c r="P735" s="242"/>
      <c r="Q735" s="242"/>
      <c r="R735" s="242"/>
      <c r="S735" s="242"/>
      <c r="T735" s="243"/>
      <c r="AT735" s="244" t="s">
        <v>179</v>
      </c>
      <c r="AU735" s="244" t="s">
        <v>93</v>
      </c>
      <c r="AV735" s="13" t="s">
        <v>93</v>
      </c>
      <c r="AW735" s="13" t="s">
        <v>48</v>
      </c>
      <c r="AX735" s="13" t="s">
        <v>85</v>
      </c>
      <c r="AY735" s="244" t="s">
        <v>166</v>
      </c>
    </row>
    <row r="736" spans="2:65" s="12" customFormat="1" ht="13.5">
      <c r="B736" s="222"/>
      <c r="C736" s="223"/>
      <c r="D736" s="218" t="s">
        <v>179</v>
      </c>
      <c r="E736" s="224" t="s">
        <v>50</v>
      </c>
      <c r="F736" s="225" t="s">
        <v>1271</v>
      </c>
      <c r="G736" s="223"/>
      <c r="H736" s="226" t="s">
        <v>50</v>
      </c>
      <c r="I736" s="227"/>
      <c r="J736" s="223"/>
      <c r="K736" s="223"/>
      <c r="L736" s="228"/>
      <c r="M736" s="229"/>
      <c r="N736" s="230"/>
      <c r="O736" s="230"/>
      <c r="P736" s="230"/>
      <c r="Q736" s="230"/>
      <c r="R736" s="230"/>
      <c r="S736" s="230"/>
      <c r="T736" s="231"/>
      <c r="AT736" s="232" t="s">
        <v>179</v>
      </c>
      <c r="AU736" s="232" t="s">
        <v>93</v>
      </c>
      <c r="AV736" s="12" t="s">
        <v>25</v>
      </c>
      <c r="AW736" s="12" t="s">
        <v>48</v>
      </c>
      <c r="AX736" s="12" t="s">
        <v>85</v>
      </c>
      <c r="AY736" s="232" t="s">
        <v>166</v>
      </c>
    </row>
    <row r="737" spans="2:65" s="13" customFormat="1" ht="13.5">
      <c r="B737" s="233"/>
      <c r="C737" s="234"/>
      <c r="D737" s="235" t="s">
        <v>179</v>
      </c>
      <c r="E737" s="236" t="s">
        <v>50</v>
      </c>
      <c r="F737" s="237" t="s">
        <v>694</v>
      </c>
      <c r="G737" s="234"/>
      <c r="H737" s="238">
        <v>80</v>
      </c>
      <c r="I737" s="239"/>
      <c r="J737" s="234"/>
      <c r="K737" s="234"/>
      <c r="L737" s="240"/>
      <c r="M737" s="241"/>
      <c r="N737" s="242"/>
      <c r="O737" s="242"/>
      <c r="P737" s="242"/>
      <c r="Q737" s="242"/>
      <c r="R737" s="242"/>
      <c r="S737" s="242"/>
      <c r="T737" s="243"/>
      <c r="AT737" s="244" t="s">
        <v>179</v>
      </c>
      <c r="AU737" s="244" t="s">
        <v>93</v>
      </c>
      <c r="AV737" s="13" t="s">
        <v>93</v>
      </c>
      <c r="AW737" s="13" t="s">
        <v>48</v>
      </c>
      <c r="AX737" s="13" t="s">
        <v>85</v>
      </c>
      <c r="AY737" s="244" t="s">
        <v>166</v>
      </c>
    </row>
    <row r="738" spans="2:65" s="1" customFormat="1" ht="22.5" customHeight="1">
      <c r="B738" s="43"/>
      <c r="C738" s="206" t="s">
        <v>1272</v>
      </c>
      <c r="D738" s="206" t="s">
        <v>169</v>
      </c>
      <c r="E738" s="207" t="s">
        <v>674</v>
      </c>
      <c r="F738" s="208" t="s">
        <v>675</v>
      </c>
      <c r="G738" s="209" t="s">
        <v>389</v>
      </c>
      <c r="H738" s="210">
        <v>423</v>
      </c>
      <c r="I738" s="211"/>
      <c r="J738" s="212">
        <f>ROUND(I738*H738,2)</f>
        <v>0</v>
      </c>
      <c r="K738" s="208" t="s">
        <v>173</v>
      </c>
      <c r="L738" s="63"/>
      <c r="M738" s="213" t="s">
        <v>50</v>
      </c>
      <c r="N738" s="214" t="s">
        <v>56</v>
      </c>
      <c r="O738" s="44"/>
      <c r="P738" s="215">
        <f>O738*H738</f>
        <v>0</v>
      </c>
      <c r="Q738" s="215">
        <v>0</v>
      </c>
      <c r="R738" s="215">
        <f>Q738*H738</f>
        <v>0</v>
      </c>
      <c r="S738" s="215">
        <v>0</v>
      </c>
      <c r="T738" s="216">
        <f>S738*H738</f>
        <v>0</v>
      </c>
      <c r="AR738" s="25" t="s">
        <v>110</v>
      </c>
      <c r="AT738" s="25" t="s">
        <v>169</v>
      </c>
      <c r="AU738" s="25" t="s">
        <v>93</v>
      </c>
      <c r="AY738" s="25" t="s">
        <v>166</v>
      </c>
      <c r="BE738" s="217">
        <f>IF(N738="základní",J738,0)</f>
        <v>0</v>
      </c>
      <c r="BF738" s="217">
        <f>IF(N738="snížená",J738,0)</f>
        <v>0</v>
      </c>
      <c r="BG738" s="217">
        <f>IF(N738="zákl. přenesená",J738,0)</f>
        <v>0</v>
      </c>
      <c r="BH738" s="217">
        <f>IF(N738="sníž. přenesená",J738,0)</f>
        <v>0</v>
      </c>
      <c r="BI738" s="217">
        <f>IF(N738="nulová",J738,0)</f>
        <v>0</v>
      </c>
      <c r="BJ738" s="25" t="s">
        <v>25</v>
      </c>
      <c r="BK738" s="217">
        <f>ROUND(I738*H738,2)</f>
        <v>0</v>
      </c>
      <c r="BL738" s="25" t="s">
        <v>110</v>
      </c>
      <c r="BM738" s="25" t="s">
        <v>676</v>
      </c>
    </row>
    <row r="739" spans="2:65" s="1" customFormat="1" ht="27">
      <c r="B739" s="43"/>
      <c r="C739" s="65"/>
      <c r="D739" s="218" t="s">
        <v>175</v>
      </c>
      <c r="E739" s="65"/>
      <c r="F739" s="219" t="s">
        <v>677</v>
      </c>
      <c r="G739" s="65"/>
      <c r="H739" s="65"/>
      <c r="I739" s="174"/>
      <c r="J739" s="65"/>
      <c r="K739" s="65"/>
      <c r="L739" s="63"/>
      <c r="M739" s="220"/>
      <c r="N739" s="44"/>
      <c r="O739" s="44"/>
      <c r="P739" s="44"/>
      <c r="Q739" s="44"/>
      <c r="R739" s="44"/>
      <c r="S739" s="44"/>
      <c r="T739" s="80"/>
      <c r="AT739" s="25" t="s">
        <v>175</v>
      </c>
      <c r="AU739" s="25" t="s">
        <v>93</v>
      </c>
    </row>
    <row r="740" spans="2:65" s="1" customFormat="1" ht="40.5">
      <c r="B740" s="43"/>
      <c r="C740" s="65"/>
      <c r="D740" s="218" t="s">
        <v>177</v>
      </c>
      <c r="E740" s="65"/>
      <c r="F740" s="221" t="s">
        <v>678</v>
      </c>
      <c r="G740" s="65"/>
      <c r="H740" s="65"/>
      <c r="I740" s="174"/>
      <c r="J740" s="65"/>
      <c r="K740" s="65"/>
      <c r="L740" s="63"/>
      <c r="M740" s="220"/>
      <c r="N740" s="44"/>
      <c r="O740" s="44"/>
      <c r="P740" s="44"/>
      <c r="Q740" s="44"/>
      <c r="R740" s="44"/>
      <c r="S740" s="44"/>
      <c r="T740" s="80"/>
      <c r="AT740" s="25" t="s">
        <v>177</v>
      </c>
      <c r="AU740" s="25" t="s">
        <v>93</v>
      </c>
    </row>
    <row r="741" spans="2:65" s="12" customFormat="1" ht="13.5">
      <c r="B741" s="222"/>
      <c r="C741" s="223"/>
      <c r="D741" s="218" t="s">
        <v>179</v>
      </c>
      <c r="E741" s="224" t="s">
        <v>50</v>
      </c>
      <c r="F741" s="225" t="s">
        <v>1264</v>
      </c>
      <c r="G741" s="223"/>
      <c r="H741" s="226" t="s">
        <v>50</v>
      </c>
      <c r="I741" s="227"/>
      <c r="J741" s="223"/>
      <c r="K741" s="223"/>
      <c r="L741" s="228"/>
      <c r="M741" s="229"/>
      <c r="N741" s="230"/>
      <c r="O741" s="230"/>
      <c r="P741" s="230"/>
      <c r="Q741" s="230"/>
      <c r="R741" s="230"/>
      <c r="S741" s="230"/>
      <c r="T741" s="231"/>
      <c r="AT741" s="232" t="s">
        <v>179</v>
      </c>
      <c r="AU741" s="232" t="s">
        <v>93</v>
      </c>
      <c r="AV741" s="12" t="s">
        <v>25</v>
      </c>
      <c r="AW741" s="12" t="s">
        <v>48</v>
      </c>
      <c r="AX741" s="12" t="s">
        <v>85</v>
      </c>
      <c r="AY741" s="232" t="s">
        <v>166</v>
      </c>
    </row>
    <row r="742" spans="2:65" s="13" customFormat="1" ht="13.5">
      <c r="B742" s="233"/>
      <c r="C742" s="234"/>
      <c r="D742" s="218" t="s">
        <v>179</v>
      </c>
      <c r="E742" s="245" t="s">
        <v>50</v>
      </c>
      <c r="F742" s="246" t="s">
        <v>1265</v>
      </c>
      <c r="G742" s="234"/>
      <c r="H742" s="247">
        <v>168</v>
      </c>
      <c r="I742" s="239"/>
      <c r="J742" s="234"/>
      <c r="K742" s="234"/>
      <c r="L742" s="240"/>
      <c r="M742" s="241"/>
      <c r="N742" s="242"/>
      <c r="O742" s="242"/>
      <c r="P742" s="242"/>
      <c r="Q742" s="242"/>
      <c r="R742" s="242"/>
      <c r="S742" s="242"/>
      <c r="T742" s="243"/>
      <c r="AT742" s="244" t="s">
        <v>179</v>
      </c>
      <c r="AU742" s="244" t="s">
        <v>93</v>
      </c>
      <c r="AV742" s="13" t="s">
        <v>93</v>
      </c>
      <c r="AW742" s="13" t="s">
        <v>48</v>
      </c>
      <c r="AX742" s="13" t="s">
        <v>85</v>
      </c>
      <c r="AY742" s="244" t="s">
        <v>166</v>
      </c>
    </row>
    <row r="743" spans="2:65" s="12" customFormat="1" ht="13.5">
      <c r="B743" s="222"/>
      <c r="C743" s="223"/>
      <c r="D743" s="218" t="s">
        <v>179</v>
      </c>
      <c r="E743" s="224" t="s">
        <v>50</v>
      </c>
      <c r="F743" s="225" t="s">
        <v>1269</v>
      </c>
      <c r="G743" s="223"/>
      <c r="H743" s="226" t="s">
        <v>50</v>
      </c>
      <c r="I743" s="227"/>
      <c r="J743" s="223"/>
      <c r="K743" s="223"/>
      <c r="L743" s="228"/>
      <c r="M743" s="229"/>
      <c r="N743" s="230"/>
      <c r="O743" s="230"/>
      <c r="P743" s="230"/>
      <c r="Q743" s="230"/>
      <c r="R743" s="230"/>
      <c r="S743" s="230"/>
      <c r="T743" s="231"/>
      <c r="AT743" s="232" t="s">
        <v>179</v>
      </c>
      <c r="AU743" s="232" t="s">
        <v>93</v>
      </c>
      <c r="AV743" s="12" t="s">
        <v>25</v>
      </c>
      <c r="AW743" s="12" t="s">
        <v>48</v>
      </c>
      <c r="AX743" s="12" t="s">
        <v>85</v>
      </c>
      <c r="AY743" s="232" t="s">
        <v>166</v>
      </c>
    </row>
    <row r="744" spans="2:65" s="13" customFormat="1" ht="13.5">
      <c r="B744" s="233"/>
      <c r="C744" s="234"/>
      <c r="D744" s="218" t="s">
        <v>179</v>
      </c>
      <c r="E744" s="245" t="s">
        <v>50</v>
      </c>
      <c r="F744" s="246" t="s">
        <v>873</v>
      </c>
      <c r="G744" s="234"/>
      <c r="H744" s="247">
        <v>105</v>
      </c>
      <c r="I744" s="239"/>
      <c r="J744" s="234"/>
      <c r="K744" s="234"/>
      <c r="L744" s="240"/>
      <c r="M744" s="241"/>
      <c r="N744" s="242"/>
      <c r="O744" s="242"/>
      <c r="P744" s="242"/>
      <c r="Q744" s="242"/>
      <c r="R744" s="242"/>
      <c r="S744" s="242"/>
      <c r="T744" s="243"/>
      <c r="AT744" s="244" t="s">
        <v>179</v>
      </c>
      <c r="AU744" s="244" t="s">
        <v>93</v>
      </c>
      <c r="AV744" s="13" t="s">
        <v>93</v>
      </c>
      <c r="AW744" s="13" t="s">
        <v>48</v>
      </c>
      <c r="AX744" s="13" t="s">
        <v>85</v>
      </c>
      <c r="AY744" s="244" t="s">
        <v>166</v>
      </c>
    </row>
    <row r="745" spans="2:65" s="12" customFormat="1" ht="13.5">
      <c r="B745" s="222"/>
      <c r="C745" s="223"/>
      <c r="D745" s="218" t="s">
        <v>179</v>
      </c>
      <c r="E745" s="224" t="s">
        <v>50</v>
      </c>
      <c r="F745" s="225" t="s">
        <v>1270</v>
      </c>
      <c r="G745" s="223"/>
      <c r="H745" s="226" t="s">
        <v>50</v>
      </c>
      <c r="I745" s="227"/>
      <c r="J745" s="223"/>
      <c r="K745" s="223"/>
      <c r="L745" s="228"/>
      <c r="M745" s="229"/>
      <c r="N745" s="230"/>
      <c r="O745" s="230"/>
      <c r="P745" s="230"/>
      <c r="Q745" s="230"/>
      <c r="R745" s="230"/>
      <c r="S745" s="230"/>
      <c r="T745" s="231"/>
      <c r="AT745" s="232" t="s">
        <v>179</v>
      </c>
      <c r="AU745" s="232" t="s">
        <v>93</v>
      </c>
      <c r="AV745" s="12" t="s">
        <v>25</v>
      </c>
      <c r="AW745" s="12" t="s">
        <v>48</v>
      </c>
      <c r="AX745" s="12" t="s">
        <v>85</v>
      </c>
      <c r="AY745" s="232" t="s">
        <v>166</v>
      </c>
    </row>
    <row r="746" spans="2:65" s="13" customFormat="1" ht="13.5">
      <c r="B746" s="233"/>
      <c r="C746" s="234"/>
      <c r="D746" s="218" t="s">
        <v>179</v>
      </c>
      <c r="E746" s="245" t="s">
        <v>50</v>
      </c>
      <c r="F746" s="246" t="s">
        <v>626</v>
      </c>
      <c r="G746" s="234"/>
      <c r="H746" s="247">
        <v>70</v>
      </c>
      <c r="I746" s="239"/>
      <c r="J746" s="234"/>
      <c r="K746" s="234"/>
      <c r="L746" s="240"/>
      <c r="M746" s="241"/>
      <c r="N746" s="242"/>
      <c r="O746" s="242"/>
      <c r="P746" s="242"/>
      <c r="Q746" s="242"/>
      <c r="R746" s="242"/>
      <c r="S746" s="242"/>
      <c r="T746" s="243"/>
      <c r="AT746" s="244" t="s">
        <v>179</v>
      </c>
      <c r="AU746" s="244" t="s">
        <v>93</v>
      </c>
      <c r="AV746" s="13" t="s">
        <v>93</v>
      </c>
      <c r="AW746" s="13" t="s">
        <v>48</v>
      </c>
      <c r="AX746" s="13" t="s">
        <v>85</v>
      </c>
      <c r="AY746" s="244" t="s">
        <v>166</v>
      </c>
    </row>
    <row r="747" spans="2:65" s="12" customFormat="1" ht="13.5">
      <c r="B747" s="222"/>
      <c r="C747" s="223"/>
      <c r="D747" s="218" t="s">
        <v>179</v>
      </c>
      <c r="E747" s="224" t="s">
        <v>50</v>
      </c>
      <c r="F747" s="225" t="s">
        <v>1271</v>
      </c>
      <c r="G747" s="223"/>
      <c r="H747" s="226" t="s">
        <v>50</v>
      </c>
      <c r="I747" s="227"/>
      <c r="J747" s="223"/>
      <c r="K747" s="223"/>
      <c r="L747" s="228"/>
      <c r="M747" s="229"/>
      <c r="N747" s="230"/>
      <c r="O747" s="230"/>
      <c r="P747" s="230"/>
      <c r="Q747" s="230"/>
      <c r="R747" s="230"/>
      <c r="S747" s="230"/>
      <c r="T747" s="231"/>
      <c r="AT747" s="232" t="s">
        <v>179</v>
      </c>
      <c r="AU747" s="232" t="s">
        <v>93</v>
      </c>
      <c r="AV747" s="12" t="s">
        <v>25</v>
      </c>
      <c r="AW747" s="12" t="s">
        <v>48</v>
      </c>
      <c r="AX747" s="12" t="s">
        <v>85</v>
      </c>
      <c r="AY747" s="232" t="s">
        <v>166</v>
      </c>
    </row>
    <row r="748" spans="2:65" s="13" customFormat="1" ht="13.5">
      <c r="B748" s="233"/>
      <c r="C748" s="234"/>
      <c r="D748" s="235" t="s">
        <v>179</v>
      </c>
      <c r="E748" s="236" t="s">
        <v>50</v>
      </c>
      <c r="F748" s="237" t="s">
        <v>694</v>
      </c>
      <c r="G748" s="234"/>
      <c r="H748" s="238">
        <v>80</v>
      </c>
      <c r="I748" s="239"/>
      <c r="J748" s="234"/>
      <c r="K748" s="234"/>
      <c r="L748" s="240"/>
      <c r="M748" s="241"/>
      <c r="N748" s="242"/>
      <c r="O748" s="242"/>
      <c r="P748" s="242"/>
      <c r="Q748" s="242"/>
      <c r="R748" s="242"/>
      <c r="S748" s="242"/>
      <c r="T748" s="243"/>
      <c r="AT748" s="244" t="s">
        <v>179</v>
      </c>
      <c r="AU748" s="244" t="s">
        <v>93</v>
      </c>
      <c r="AV748" s="13" t="s">
        <v>93</v>
      </c>
      <c r="AW748" s="13" t="s">
        <v>48</v>
      </c>
      <c r="AX748" s="13" t="s">
        <v>85</v>
      </c>
      <c r="AY748" s="244" t="s">
        <v>166</v>
      </c>
    </row>
    <row r="749" spans="2:65" s="1" customFormat="1" ht="31.5" customHeight="1">
      <c r="B749" s="43"/>
      <c r="C749" s="206" t="s">
        <v>1273</v>
      </c>
      <c r="D749" s="206" t="s">
        <v>169</v>
      </c>
      <c r="E749" s="207" t="s">
        <v>1274</v>
      </c>
      <c r="F749" s="208" t="s">
        <v>1275</v>
      </c>
      <c r="G749" s="209" t="s">
        <v>284</v>
      </c>
      <c r="H749" s="210">
        <v>116</v>
      </c>
      <c r="I749" s="211"/>
      <c r="J749" s="212">
        <f>ROUND(I749*H749,2)</f>
        <v>0</v>
      </c>
      <c r="K749" s="208" t="s">
        <v>173</v>
      </c>
      <c r="L749" s="63"/>
      <c r="M749" s="213" t="s">
        <v>50</v>
      </c>
      <c r="N749" s="214" t="s">
        <v>56</v>
      </c>
      <c r="O749" s="44"/>
      <c r="P749" s="215">
        <f>O749*H749</f>
        <v>0</v>
      </c>
      <c r="Q749" s="215">
        <v>2.5999999999999999E-3</v>
      </c>
      <c r="R749" s="215">
        <f>Q749*H749</f>
        <v>0.30159999999999998</v>
      </c>
      <c r="S749" s="215">
        <v>0</v>
      </c>
      <c r="T749" s="216">
        <f>S749*H749</f>
        <v>0</v>
      </c>
      <c r="AR749" s="25" t="s">
        <v>110</v>
      </c>
      <c r="AT749" s="25" t="s">
        <v>169</v>
      </c>
      <c r="AU749" s="25" t="s">
        <v>93</v>
      </c>
      <c r="AY749" s="25" t="s">
        <v>166</v>
      </c>
      <c r="BE749" s="217">
        <f>IF(N749="základní",J749,0)</f>
        <v>0</v>
      </c>
      <c r="BF749" s="217">
        <f>IF(N749="snížená",J749,0)</f>
        <v>0</v>
      </c>
      <c r="BG749" s="217">
        <f>IF(N749="zákl. přenesená",J749,0)</f>
        <v>0</v>
      </c>
      <c r="BH749" s="217">
        <f>IF(N749="sníž. přenesená",J749,0)</f>
        <v>0</v>
      </c>
      <c r="BI749" s="217">
        <f>IF(N749="nulová",J749,0)</f>
        <v>0</v>
      </c>
      <c r="BJ749" s="25" t="s">
        <v>25</v>
      </c>
      <c r="BK749" s="217">
        <f>ROUND(I749*H749,2)</f>
        <v>0</v>
      </c>
      <c r="BL749" s="25" t="s">
        <v>110</v>
      </c>
      <c r="BM749" s="25" t="s">
        <v>1276</v>
      </c>
    </row>
    <row r="750" spans="2:65" s="1" customFormat="1" ht="27">
      <c r="B750" s="43"/>
      <c r="C750" s="65"/>
      <c r="D750" s="218" t="s">
        <v>175</v>
      </c>
      <c r="E750" s="65"/>
      <c r="F750" s="219" t="s">
        <v>1277</v>
      </c>
      <c r="G750" s="65"/>
      <c r="H750" s="65"/>
      <c r="I750" s="174"/>
      <c r="J750" s="65"/>
      <c r="K750" s="65"/>
      <c r="L750" s="63"/>
      <c r="M750" s="220"/>
      <c r="N750" s="44"/>
      <c r="O750" s="44"/>
      <c r="P750" s="44"/>
      <c r="Q750" s="44"/>
      <c r="R750" s="44"/>
      <c r="S750" s="44"/>
      <c r="T750" s="80"/>
      <c r="AT750" s="25" t="s">
        <v>175</v>
      </c>
      <c r="AU750" s="25" t="s">
        <v>93</v>
      </c>
    </row>
    <row r="751" spans="2:65" s="1" customFormat="1" ht="108">
      <c r="B751" s="43"/>
      <c r="C751" s="65"/>
      <c r="D751" s="218" t="s">
        <v>177</v>
      </c>
      <c r="E751" s="65"/>
      <c r="F751" s="221" t="s">
        <v>669</v>
      </c>
      <c r="G751" s="65"/>
      <c r="H751" s="65"/>
      <c r="I751" s="174"/>
      <c r="J751" s="65"/>
      <c r="K751" s="65"/>
      <c r="L751" s="63"/>
      <c r="M751" s="220"/>
      <c r="N751" s="44"/>
      <c r="O751" s="44"/>
      <c r="P751" s="44"/>
      <c r="Q751" s="44"/>
      <c r="R751" s="44"/>
      <c r="S751" s="44"/>
      <c r="T751" s="80"/>
      <c r="AT751" s="25" t="s">
        <v>177</v>
      </c>
      <c r="AU751" s="25" t="s">
        <v>93</v>
      </c>
    </row>
    <row r="752" spans="2:65" s="12" customFormat="1" ht="13.5">
      <c r="B752" s="222"/>
      <c r="C752" s="223"/>
      <c r="D752" s="218" t="s">
        <v>179</v>
      </c>
      <c r="E752" s="224" t="s">
        <v>50</v>
      </c>
      <c r="F752" s="225" t="s">
        <v>1278</v>
      </c>
      <c r="G752" s="223"/>
      <c r="H752" s="226" t="s">
        <v>50</v>
      </c>
      <c r="I752" s="227"/>
      <c r="J752" s="223"/>
      <c r="K752" s="223"/>
      <c r="L752" s="228"/>
      <c r="M752" s="229"/>
      <c r="N752" s="230"/>
      <c r="O752" s="230"/>
      <c r="P752" s="230"/>
      <c r="Q752" s="230"/>
      <c r="R752" s="230"/>
      <c r="S752" s="230"/>
      <c r="T752" s="231"/>
      <c r="AT752" s="232" t="s">
        <v>179</v>
      </c>
      <c r="AU752" s="232" t="s">
        <v>93</v>
      </c>
      <c r="AV752" s="12" t="s">
        <v>25</v>
      </c>
      <c r="AW752" s="12" t="s">
        <v>48</v>
      </c>
      <c r="AX752" s="12" t="s">
        <v>85</v>
      </c>
      <c r="AY752" s="232" t="s">
        <v>166</v>
      </c>
    </row>
    <row r="753" spans="2:65" s="13" customFormat="1" ht="13.5">
      <c r="B753" s="233"/>
      <c r="C753" s="234"/>
      <c r="D753" s="218" t="s">
        <v>179</v>
      </c>
      <c r="E753" s="245" t="s">
        <v>50</v>
      </c>
      <c r="F753" s="246" t="s">
        <v>1279</v>
      </c>
      <c r="G753" s="234"/>
      <c r="H753" s="247">
        <v>12</v>
      </c>
      <c r="I753" s="239"/>
      <c r="J753" s="234"/>
      <c r="K753" s="234"/>
      <c r="L753" s="240"/>
      <c r="M753" s="241"/>
      <c r="N753" s="242"/>
      <c r="O753" s="242"/>
      <c r="P753" s="242"/>
      <c r="Q753" s="242"/>
      <c r="R753" s="242"/>
      <c r="S753" s="242"/>
      <c r="T753" s="243"/>
      <c r="AT753" s="244" t="s">
        <v>179</v>
      </c>
      <c r="AU753" s="244" t="s">
        <v>93</v>
      </c>
      <c r="AV753" s="13" t="s">
        <v>93</v>
      </c>
      <c r="AW753" s="13" t="s">
        <v>48</v>
      </c>
      <c r="AX753" s="13" t="s">
        <v>85</v>
      </c>
      <c r="AY753" s="244" t="s">
        <v>166</v>
      </c>
    </row>
    <row r="754" spans="2:65" s="12" customFormat="1" ht="13.5">
      <c r="B754" s="222"/>
      <c r="C754" s="223"/>
      <c r="D754" s="218" t="s">
        <v>179</v>
      </c>
      <c r="E754" s="224" t="s">
        <v>50</v>
      </c>
      <c r="F754" s="225" t="s">
        <v>1280</v>
      </c>
      <c r="G754" s="223"/>
      <c r="H754" s="226" t="s">
        <v>50</v>
      </c>
      <c r="I754" s="227"/>
      <c r="J754" s="223"/>
      <c r="K754" s="223"/>
      <c r="L754" s="228"/>
      <c r="M754" s="229"/>
      <c r="N754" s="230"/>
      <c r="O754" s="230"/>
      <c r="P754" s="230"/>
      <c r="Q754" s="230"/>
      <c r="R754" s="230"/>
      <c r="S754" s="230"/>
      <c r="T754" s="231"/>
      <c r="AT754" s="232" t="s">
        <v>179</v>
      </c>
      <c r="AU754" s="232" t="s">
        <v>93</v>
      </c>
      <c r="AV754" s="12" t="s">
        <v>25</v>
      </c>
      <c r="AW754" s="12" t="s">
        <v>48</v>
      </c>
      <c r="AX754" s="12" t="s">
        <v>85</v>
      </c>
      <c r="AY754" s="232" t="s">
        <v>166</v>
      </c>
    </row>
    <row r="755" spans="2:65" s="13" customFormat="1" ht="13.5">
      <c r="B755" s="233"/>
      <c r="C755" s="234"/>
      <c r="D755" s="218" t="s">
        <v>179</v>
      </c>
      <c r="E755" s="245" t="s">
        <v>50</v>
      </c>
      <c r="F755" s="246" t="s">
        <v>386</v>
      </c>
      <c r="G755" s="234"/>
      <c r="H755" s="247">
        <v>30</v>
      </c>
      <c r="I755" s="239"/>
      <c r="J755" s="234"/>
      <c r="K755" s="234"/>
      <c r="L755" s="240"/>
      <c r="M755" s="241"/>
      <c r="N755" s="242"/>
      <c r="O755" s="242"/>
      <c r="P755" s="242"/>
      <c r="Q755" s="242"/>
      <c r="R755" s="242"/>
      <c r="S755" s="242"/>
      <c r="T755" s="243"/>
      <c r="AT755" s="244" t="s">
        <v>179</v>
      </c>
      <c r="AU755" s="244" t="s">
        <v>93</v>
      </c>
      <c r="AV755" s="13" t="s">
        <v>93</v>
      </c>
      <c r="AW755" s="13" t="s">
        <v>48</v>
      </c>
      <c r="AX755" s="13" t="s">
        <v>85</v>
      </c>
      <c r="AY755" s="244" t="s">
        <v>166</v>
      </c>
    </row>
    <row r="756" spans="2:65" s="12" customFormat="1" ht="13.5">
      <c r="B756" s="222"/>
      <c r="C756" s="223"/>
      <c r="D756" s="218" t="s">
        <v>179</v>
      </c>
      <c r="E756" s="224" t="s">
        <v>50</v>
      </c>
      <c r="F756" s="225" t="s">
        <v>1281</v>
      </c>
      <c r="G756" s="223"/>
      <c r="H756" s="226" t="s">
        <v>50</v>
      </c>
      <c r="I756" s="227"/>
      <c r="J756" s="223"/>
      <c r="K756" s="223"/>
      <c r="L756" s="228"/>
      <c r="M756" s="229"/>
      <c r="N756" s="230"/>
      <c r="O756" s="230"/>
      <c r="P756" s="230"/>
      <c r="Q756" s="230"/>
      <c r="R756" s="230"/>
      <c r="S756" s="230"/>
      <c r="T756" s="231"/>
      <c r="AT756" s="232" t="s">
        <v>179</v>
      </c>
      <c r="AU756" s="232" t="s">
        <v>93</v>
      </c>
      <c r="AV756" s="12" t="s">
        <v>25</v>
      </c>
      <c r="AW756" s="12" t="s">
        <v>48</v>
      </c>
      <c r="AX756" s="12" t="s">
        <v>85</v>
      </c>
      <c r="AY756" s="232" t="s">
        <v>166</v>
      </c>
    </row>
    <row r="757" spans="2:65" s="13" customFormat="1" ht="13.5">
      <c r="B757" s="233"/>
      <c r="C757" s="234"/>
      <c r="D757" s="218" t="s">
        <v>179</v>
      </c>
      <c r="E757" s="245" t="s">
        <v>50</v>
      </c>
      <c r="F757" s="246" t="s">
        <v>626</v>
      </c>
      <c r="G757" s="234"/>
      <c r="H757" s="247">
        <v>70</v>
      </c>
      <c r="I757" s="239"/>
      <c r="J757" s="234"/>
      <c r="K757" s="234"/>
      <c r="L757" s="240"/>
      <c r="M757" s="241"/>
      <c r="N757" s="242"/>
      <c r="O757" s="242"/>
      <c r="P757" s="242"/>
      <c r="Q757" s="242"/>
      <c r="R757" s="242"/>
      <c r="S757" s="242"/>
      <c r="T757" s="243"/>
      <c r="AT757" s="244" t="s">
        <v>179</v>
      </c>
      <c r="AU757" s="244" t="s">
        <v>93</v>
      </c>
      <c r="AV757" s="13" t="s">
        <v>93</v>
      </c>
      <c r="AW757" s="13" t="s">
        <v>48</v>
      </c>
      <c r="AX757" s="13" t="s">
        <v>85</v>
      </c>
      <c r="AY757" s="244" t="s">
        <v>166</v>
      </c>
    </row>
    <row r="758" spans="2:65" s="12" customFormat="1" ht="13.5">
      <c r="B758" s="222"/>
      <c r="C758" s="223"/>
      <c r="D758" s="218" t="s">
        <v>179</v>
      </c>
      <c r="E758" s="224" t="s">
        <v>50</v>
      </c>
      <c r="F758" s="225" t="s">
        <v>1282</v>
      </c>
      <c r="G758" s="223"/>
      <c r="H758" s="226" t="s">
        <v>50</v>
      </c>
      <c r="I758" s="227"/>
      <c r="J758" s="223"/>
      <c r="K758" s="223"/>
      <c r="L758" s="228"/>
      <c r="M758" s="229"/>
      <c r="N758" s="230"/>
      <c r="O758" s="230"/>
      <c r="P758" s="230"/>
      <c r="Q758" s="230"/>
      <c r="R758" s="230"/>
      <c r="S758" s="230"/>
      <c r="T758" s="231"/>
      <c r="AT758" s="232" t="s">
        <v>179</v>
      </c>
      <c r="AU758" s="232" t="s">
        <v>93</v>
      </c>
      <c r="AV758" s="12" t="s">
        <v>25</v>
      </c>
      <c r="AW758" s="12" t="s">
        <v>48</v>
      </c>
      <c r="AX758" s="12" t="s">
        <v>85</v>
      </c>
      <c r="AY758" s="232" t="s">
        <v>166</v>
      </c>
    </row>
    <row r="759" spans="2:65" s="13" customFormat="1" ht="13.5">
      <c r="B759" s="233"/>
      <c r="C759" s="234"/>
      <c r="D759" s="235" t="s">
        <v>179</v>
      </c>
      <c r="E759" s="236" t="s">
        <v>50</v>
      </c>
      <c r="F759" s="237" t="s">
        <v>110</v>
      </c>
      <c r="G759" s="234"/>
      <c r="H759" s="238">
        <v>4</v>
      </c>
      <c r="I759" s="239"/>
      <c r="J759" s="234"/>
      <c r="K759" s="234"/>
      <c r="L759" s="240"/>
      <c r="M759" s="241"/>
      <c r="N759" s="242"/>
      <c r="O759" s="242"/>
      <c r="P759" s="242"/>
      <c r="Q759" s="242"/>
      <c r="R759" s="242"/>
      <c r="S759" s="242"/>
      <c r="T759" s="243"/>
      <c r="AT759" s="244" t="s">
        <v>179</v>
      </c>
      <c r="AU759" s="244" t="s">
        <v>93</v>
      </c>
      <c r="AV759" s="13" t="s">
        <v>93</v>
      </c>
      <c r="AW759" s="13" t="s">
        <v>48</v>
      </c>
      <c r="AX759" s="13" t="s">
        <v>85</v>
      </c>
      <c r="AY759" s="244" t="s">
        <v>166</v>
      </c>
    </row>
    <row r="760" spans="2:65" s="1" customFormat="1" ht="22.5" customHeight="1">
      <c r="B760" s="43"/>
      <c r="C760" s="206" t="s">
        <v>1283</v>
      </c>
      <c r="D760" s="206" t="s">
        <v>169</v>
      </c>
      <c r="E760" s="207" t="s">
        <v>1284</v>
      </c>
      <c r="F760" s="208" t="s">
        <v>1285</v>
      </c>
      <c r="G760" s="209" t="s">
        <v>284</v>
      </c>
      <c r="H760" s="210">
        <v>116</v>
      </c>
      <c r="I760" s="211"/>
      <c r="J760" s="212">
        <f>ROUND(I760*H760,2)</f>
        <v>0</v>
      </c>
      <c r="K760" s="208" t="s">
        <v>173</v>
      </c>
      <c r="L760" s="63"/>
      <c r="M760" s="213" t="s">
        <v>50</v>
      </c>
      <c r="N760" s="214" t="s">
        <v>56</v>
      </c>
      <c r="O760" s="44"/>
      <c r="P760" s="215">
        <f>O760*H760</f>
        <v>0</v>
      </c>
      <c r="Q760" s="215">
        <v>1.0000000000000001E-5</v>
      </c>
      <c r="R760" s="215">
        <f>Q760*H760</f>
        <v>1.16E-3</v>
      </c>
      <c r="S760" s="215">
        <v>0</v>
      </c>
      <c r="T760" s="216">
        <f>S760*H760</f>
        <v>0</v>
      </c>
      <c r="AR760" s="25" t="s">
        <v>110</v>
      </c>
      <c r="AT760" s="25" t="s">
        <v>169</v>
      </c>
      <c r="AU760" s="25" t="s">
        <v>93</v>
      </c>
      <c r="AY760" s="25" t="s">
        <v>166</v>
      </c>
      <c r="BE760" s="217">
        <f>IF(N760="základní",J760,0)</f>
        <v>0</v>
      </c>
      <c r="BF760" s="217">
        <f>IF(N760="snížená",J760,0)</f>
        <v>0</v>
      </c>
      <c r="BG760" s="217">
        <f>IF(N760="zákl. přenesená",J760,0)</f>
        <v>0</v>
      </c>
      <c r="BH760" s="217">
        <f>IF(N760="sníž. přenesená",J760,0)</f>
        <v>0</v>
      </c>
      <c r="BI760" s="217">
        <f>IF(N760="nulová",J760,0)</f>
        <v>0</v>
      </c>
      <c r="BJ760" s="25" t="s">
        <v>25</v>
      </c>
      <c r="BK760" s="217">
        <f>ROUND(I760*H760,2)</f>
        <v>0</v>
      </c>
      <c r="BL760" s="25" t="s">
        <v>110</v>
      </c>
      <c r="BM760" s="25" t="s">
        <v>1286</v>
      </c>
    </row>
    <row r="761" spans="2:65" s="1" customFormat="1" ht="27">
      <c r="B761" s="43"/>
      <c r="C761" s="65"/>
      <c r="D761" s="218" t="s">
        <v>175</v>
      </c>
      <c r="E761" s="65"/>
      <c r="F761" s="219" t="s">
        <v>1287</v>
      </c>
      <c r="G761" s="65"/>
      <c r="H761" s="65"/>
      <c r="I761" s="174"/>
      <c r="J761" s="65"/>
      <c r="K761" s="65"/>
      <c r="L761" s="63"/>
      <c r="M761" s="220"/>
      <c r="N761" s="44"/>
      <c r="O761" s="44"/>
      <c r="P761" s="44"/>
      <c r="Q761" s="44"/>
      <c r="R761" s="44"/>
      <c r="S761" s="44"/>
      <c r="T761" s="80"/>
      <c r="AT761" s="25" t="s">
        <v>175</v>
      </c>
      <c r="AU761" s="25" t="s">
        <v>93</v>
      </c>
    </row>
    <row r="762" spans="2:65" s="1" customFormat="1" ht="40.5">
      <c r="B762" s="43"/>
      <c r="C762" s="65"/>
      <c r="D762" s="218" t="s">
        <v>177</v>
      </c>
      <c r="E762" s="65"/>
      <c r="F762" s="221" t="s">
        <v>678</v>
      </c>
      <c r="G762" s="65"/>
      <c r="H762" s="65"/>
      <c r="I762" s="174"/>
      <c r="J762" s="65"/>
      <c r="K762" s="65"/>
      <c r="L762" s="63"/>
      <c r="M762" s="220"/>
      <c r="N762" s="44"/>
      <c r="O762" s="44"/>
      <c r="P762" s="44"/>
      <c r="Q762" s="44"/>
      <c r="R762" s="44"/>
      <c r="S762" s="44"/>
      <c r="T762" s="80"/>
      <c r="AT762" s="25" t="s">
        <v>177</v>
      </c>
      <c r="AU762" s="25" t="s">
        <v>93</v>
      </c>
    </row>
    <row r="763" spans="2:65" s="12" customFormat="1" ht="13.5">
      <c r="B763" s="222"/>
      <c r="C763" s="223"/>
      <c r="D763" s="218" t="s">
        <v>179</v>
      </c>
      <c r="E763" s="224" t="s">
        <v>50</v>
      </c>
      <c r="F763" s="225" t="s">
        <v>1278</v>
      </c>
      <c r="G763" s="223"/>
      <c r="H763" s="226" t="s">
        <v>50</v>
      </c>
      <c r="I763" s="227"/>
      <c r="J763" s="223"/>
      <c r="K763" s="223"/>
      <c r="L763" s="228"/>
      <c r="M763" s="229"/>
      <c r="N763" s="230"/>
      <c r="O763" s="230"/>
      <c r="P763" s="230"/>
      <c r="Q763" s="230"/>
      <c r="R763" s="230"/>
      <c r="S763" s="230"/>
      <c r="T763" s="231"/>
      <c r="AT763" s="232" t="s">
        <v>179</v>
      </c>
      <c r="AU763" s="232" t="s">
        <v>93</v>
      </c>
      <c r="AV763" s="12" t="s">
        <v>25</v>
      </c>
      <c r="AW763" s="12" t="s">
        <v>48</v>
      </c>
      <c r="AX763" s="12" t="s">
        <v>85</v>
      </c>
      <c r="AY763" s="232" t="s">
        <v>166</v>
      </c>
    </row>
    <row r="764" spans="2:65" s="13" customFormat="1" ht="13.5">
      <c r="B764" s="233"/>
      <c r="C764" s="234"/>
      <c r="D764" s="218" t="s">
        <v>179</v>
      </c>
      <c r="E764" s="245" t="s">
        <v>50</v>
      </c>
      <c r="F764" s="246" t="s">
        <v>1279</v>
      </c>
      <c r="G764" s="234"/>
      <c r="H764" s="247">
        <v>12</v>
      </c>
      <c r="I764" s="239"/>
      <c r="J764" s="234"/>
      <c r="K764" s="234"/>
      <c r="L764" s="240"/>
      <c r="M764" s="241"/>
      <c r="N764" s="242"/>
      <c r="O764" s="242"/>
      <c r="P764" s="242"/>
      <c r="Q764" s="242"/>
      <c r="R764" s="242"/>
      <c r="S764" s="242"/>
      <c r="T764" s="243"/>
      <c r="AT764" s="244" t="s">
        <v>179</v>
      </c>
      <c r="AU764" s="244" t="s">
        <v>93</v>
      </c>
      <c r="AV764" s="13" t="s">
        <v>93</v>
      </c>
      <c r="AW764" s="13" t="s">
        <v>48</v>
      </c>
      <c r="AX764" s="13" t="s">
        <v>85</v>
      </c>
      <c r="AY764" s="244" t="s">
        <v>166</v>
      </c>
    </row>
    <row r="765" spans="2:65" s="12" customFormat="1" ht="13.5">
      <c r="B765" s="222"/>
      <c r="C765" s="223"/>
      <c r="D765" s="218" t="s">
        <v>179</v>
      </c>
      <c r="E765" s="224" t="s">
        <v>50</v>
      </c>
      <c r="F765" s="225" t="s">
        <v>1280</v>
      </c>
      <c r="G765" s="223"/>
      <c r="H765" s="226" t="s">
        <v>50</v>
      </c>
      <c r="I765" s="227"/>
      <c r="J765" s="223"/>
      <c r="K765" s="223"/>
      <c r="L765" s="228"/>
      <c r="M765" s="229"/>
      <c r="N765" s="230"/>
      <c r="O765" s="230"/>
      <c r="P765" s="230"/>
      <c r="Q765" s="230"/>
      <c r="R765" s="230"/>
      <c r="S765" s="230"/>
      <c r="T765" s="231"/>
      <c r="AT765" s="232" t="s">
        <v>179</v>
      </c>
      <c r="AU765" s="232" t="s">
        <v>93</v>
      </c>
      <c r="AV765" s="12" t="s">
        <v>25</v>
      </c>
      <c r="AW765" s="12" t="s">
        <v>48</v>
      </c>
      <c r="AX765" s="12" t="s">
        <v>85</v>
      </c>
      <c r="AY765" s="232" t="s">
        <v>166</v>
      </c>
    </row>
    <row r="766" spans="2:65" s="13" customFormat="1" ht="13.5">
      <c r="B766" s="233"/>
      <c r="C766" s="234"/>
      <c r="D766" s="218" t="s">
        <v>179</v>
      </c>
      <c r="E766" s="245" t="s">
        <v>50</v>
      </c>
      <c r="F766" s="246" t="s">
        <v>386</v>
      </c>
      <c r="G766" s="234"/>
      <c r="H766" s="247">
        <v>30</v>
      </c>
      <c r="I766" s="239"/>
      <c r="J766" s="234"/>
      <c r="K766" s="234"/>
      <c r="L766" s="240"/>
      <c r="M766" s="241"/>
      <c r="N766" s="242"/>
      <c r="O766" s="242"/>
      <c r="P766" s="242"/>
      <c r="Q766" s="242"/>
      <c r="R766" s="242"/>
      <c r="S766" s="242"/>
      <c r="T766" s="243"/>
      <c r="AT766" s="244" t="s">
        <v>179</v>
      </c>
      <c r="AU766" s="244" t="s">
        <v>93</v>
      </c>
      <c r="AV766" s="13" t="s">
        <v>93</v>
      </c>
      <c r="AW766" s="13" t="s">
        <v>48</v>
      </c>
      <c r="AX766" s="13" t="s">
        <v>85</v>
      </c>
      <c r="AY766" s="244" t="s">
        <v>166</v>
      </c>
    </row>
    <row r="767" spans="2:65" s="12" customFormat="1" ht="13.5">
      <c r="B767" s="222"/>
      <c r="C767" s="223"/>
      <c r="D767" s="218" t="s">
        <v>179</v>
      </c>
      <c r="E767" s="224" t="s">
        <v>50</v>
      </c>
      <c r="F767" s="225" t="s">
        <v>1281</v>
      </c>
      <c r="G767" s="223"/>
      <c r="H767" s="226" t="s">
        <v>50</v>
      </c>
      <c r="I767" s="227"/>
      <c r="J767" s="223"/>
      <c r="K767" s="223"/>
      <c r="L767" s="228"/>
      <c r="M767" s="229"/>
      <c r="N767" s="230"/>
      <c r="O767" s="230"/>
      <c r="P767" s="230"/>
      <c r="Q767" s="230"/>
      <c r="R767" s="230"/>
      <c r="S767" s="230"/>
      <c r="T767" s="231"/>
      <c r="AT767" s="232" t="s">
        <v>179</v>
      </c>
      <c r="AU767" s="232" t="s">
        <v>93</v>
      </c>
      <c r="AV767" s="12" t="s">
        <v>25</v>
      </c>
      <c r="AW767" s="12" t="s">
        <v>48</v>
      </c>
      <c r="AX767" s="12" t="s">
        <v>85</v>
      </c>
      <c r="AY767" s="232" t="s">
        <v>166</v>
      </c>
    </row>
    <row r="768" spans="2:65" s="13" customFormat="1" ht="13.5">
      <c r="B768" s="233"/>
      <c r="C768" s="234"/>
      <c r="D768" s="218" t="s">
        <v>179</v>
      </c>
      <c r="E768" s="245" t="s">
        <v>50</v>
      </c>
      <c r="F768" s="246" t="s">
        <v>626</v>
      </c>
      <c r="G768" s="234"/>
      <c r="H768" s="247">
        <v>70</v>
      </c>
      <c r="I768" s="239"/>
      <c r="J768" s="234"/>
      <c r="K768" s="234"/>
      <c r="L768" s="240"/>
      <c r="M768" s="241"/>
      <c r="N768" s="242"/>
      <c r="O768" s="242"/>
      <c r="P768" s="242"/>
      <c r="Q768" s="242"/>
      <c r="R768" s="242"/>
      <c r="S768" s="242"/>
      <c r="T768" s="243"/>
      <c r="AT768" s="244" t="s">
        <v>179</v>
      </c>
      <c r="AU768" s="244" t="s">
        <v>93</v>
      </c>
      <c r="AV768" s="13" t="s">
        <v>93</v>
      </c>
      <c r="AW768" s="13" t="s">
        <v>48</v>
      </c>
      <c r="AX768" s="13" t="s">
        <v>85</v>
      </c>
      <c r="AY768" s="244" t="s">
        <v>166</v>
      </c>
    </row>
    <row r="769" spans="2:65" s="12" customFormat="1" ht="13.5">
      <c r="B769" s="222"/>
      <c r="C769" s="223"/>
      <c r="D769" s="218" t="s">
        <v>179</v>
      </c>
      <c r="E769" s="224" t="s">
        <v>50</v>
      </c>
      <c r="F769" s="225" t="s">
        <v>1282</v>
      </c>
      <c r="G769" s="223"/>
      <c r="H769" s="226" t="s">
        <v>50</v>
      </c>
      <c r="I769" s="227"/>
      <c r="J769" s="223"/>
      <c r="K769" s="223"/>
      <c r="L769" s="228"/>
      <c r="M769" s="229"/>
      <c r="N769" s="230"/>
      <c r="O769" s="230"/>
      <c r="P769" s="230"/>
      <c r="Q769" s="230"/>
      <c r="R769" s="230"/>
      <c r="S769" s="230"/>
      <c r="T769" s="231"/>
      <c r="AT769" s="232" t="s">
        <v>179</v>
      </c>
      <c r="AU769" s="232" t="s">
        <v>93</v>
      </c>
      <c r="AV769" s="12" t="s">
        <v>25</v>
      </c>
      <c r="AW769" s="12" t="s">
        <v>48</v>
      </c>
      <c r="AX769" s="12" t="s">
        <v>85</v>
      </c>
      <c r="AY769" s="232" t="s">
        <v>166</v>
      </c>
    </row>
    <row r="770" spans="2:65" s="13" customFormat="1" ht="13.5">
      <c r="B770" s="233"/>
      <c r="C770" s="234"/>
      <c r="D770" s="218" t="s">
        <v>179</v>
      </c>
      <c r="E770" s="245" t="s">
        <v>50</v>
      </c>
      <c r="F770" s="246" t="s">
        <v>110</v>
      </c>
      <c r="G770" s="234"/>
      <c r="H770" s="247">
        <v>4</v>
      </c>
      <c r="I770" s="239"/>
      <c r="J770" s="234"/>
      <c r="K770" s="234"/>
      <c r="L770" s="240"/>
      <c r="M770" s="241"/>
      <c r="N770" s="242"/>
      <c r="O770" s="242"/>
      <c r="P770" s="242"/>
      <c r="Q770" s="242"/>
      <c r="R770" s="242"/>
      <c r="S770" s="242"/>
      <c r="T770" s="243"/>
      <c r="AT770" s="244" t="s">
        <v>179</v>
      </c>
      <c r="AU770" s="244" t="s">
        <v>93</v>
      </c>
      <c r="AV770" s="13" t="s">
        <v>93</v>
      </c>
      <c r="AW770" s="13" t="s">
        <v>48</v>
      </c>
      <c r="AX770" s="13" t="s">
        <v>85</v>
      </c>
      <c r="AY770" s="244" t="s">
        <v>166</v>
      </c>
    </row>
    <row r="771" spans="2:65" s="11" customFormat="1" ht="29.85" customHeight="1">
      <c r="B771" s="189"/>
      <c r="C771" s="190"/>
      <c r="D771" s="203" t="s">
        <v>84</v>
      </c>
      <c r="E771" s="204" t="s">
        <v>679</v>
      </c>
      <c r="F771" s="204" t="s">
        <v>680</v>
      </c>
      <c r="G771" s="190"/>
      <c r="H771" s="190"/>
      <c r="I771" s="193"/>
      <c r="J771" s="205">
        <f>BK771</f>
        <v>0</v>
      </c>
      <c r="K771" s="190"/>
      <c r="L771" s="195"/>
      <c r="M771" s="196"/>
      <c r="N771" s="197"/>
      <c r="O771" s="197"/>
      <c r="P771" s="198">
        <f>SUM(P772:P970)</f>
        <v>0</v>
      </c>
      <c r="Q771" s="197"/>
      <c r="R771" s="198">
        <f>SUM(R772:R970)</f>
        <v>4.5499999999999999E-2</v>
      </c>
      <c r="S771" s="197"/>
      <c r="T771" s="199">
        <f>SUM(T772:T970)</f>
        <v>1269.2201500000001</v>
      </c>
      <c r="AR771" s="200" t="s">
        <v>25</v>
      </c>
      <c r="AT771" s="201" t="s">
        <v>84</v>
      </c>
      <c r="AU771" s="201" t="s">
        <v>25</v>
      </c>
      <c r="AY771" s="200" t="s">
        <v>166</v>
      </c>
      <c r="BK771" s="202">
        <f>SUM(BK772:BK970)</f>
        <v>0</v>
      </c>
    </row>
    <row r="772" spans="2:65" s="1" customFormat="1" ht="31.5" customHeight="1">
      <c r="B772" s="43"/>
      <c r="C772" s="206" t="s">
        <v>1288</v>
      </c>
      <c r="D772" s="206" t="s">
        <v>169</v>
      </c>
      <c r="E772" s="207" t="s">
        <v>682</v>
      </c>
      <c r="F772" s="208" t="s">
        <v>683</v>
      </c>
      <c r="G772" s="209" t="s">
        <v>389</v>
      </c>
      <c r="H772" s="210">
        <v>9</v>
      </c>
      <c r="I772" s="211"/>
      <c r="J772" s="212">
        <f>ROUND(I772*H772,2)</f>
        <v>0</v>
      </c>
      <c r="K772" s="208" t="s">
        <v>173</v>
      </c>
      <c r="L772" s="63"/>
      <c r="M772" s="213" t="s">
        <v>50</v>
      </c>
      <c r="N772" s="214" t="s">
        <v>56</v>
      </c>
      <c r="O772" s="44"/>
      <c r="P772" s="215">
        <f>O772*H772</f>
        <v>0</v>
      </c>
      <c r="Q772" s="215">
        <v>0</v>
      </c>
      <c r="R772" s="215">
        <f>Q772*H772</f>
        <v>0</v>
      </c>
      <c r="S772" s="215">
        <v>0</v>
      </c>
      <c r="T772" s="216">
        <f>S772*H772</f>
        <v>0</v>
      </c>
      <c r="AR772" s="25" t="s">
        <v>110</v>
      </c>
      <c r="AT772" s="25" t="s">
        <v>169</v>
      </c>
      <c r="AU772" s="25" t="s">
        <v>93</v>
      </c>
      <c r="AY772" s="25" t="s">
        <v>166</v>
      </c>
      <c r="BE772" s="217">
        <f>IF(N772="základní",J772,0)</f>
        <v>0</v>
      </c>
      <c r="BF772" s="217">
        <f>IF(N772="snížená",J772,0)</f>
        <v>0</v>
      </c>
      <c r="BG772" s="217">
        <f>IF(N772="zákl. přenesená",J772,0)</f>
        <v>0</v>
      </c>
      <c r="BH772" s="217">
        <f>IF(N772="sníž. přenesená",J772,0)</f>
        <v>0</v>
      </c>
      <c r="BI772" s="217">
        <f>IF(N772="nulová",J772,0)</f>
        <v>0</v>
      </c>
      <c r="BJ772" s="25" t="s">
        <v>25</v>
      </c>
      <c r="BK772" s="217">
        <f>ROUND(I772*H772,2)</f>
        <v>0</v>
      </c>
      <c r="BL772" s="25" t="s">
        <v>110</v>
      </c>
      <c r="BM772" s="25" t="s">
        <v>684</v>
      </c>
    </row>
    <row r="773" spans="2:65" s="1" customFormat="1" ht="27">
      <c r="B773" s="43"/>
      <c r="C773" s="65"/>
      <c r="D773" s="218" t="s">
        <v>175</v>
      </c>
      <c r="E773" s="65"/>
      <c r="F773" s="219" t="s">
        <v>685</v>
      </c>
      <c r="G773" s="65"/>
      <c r="H773" s="65"/>
      <c r="I773" s="174"/>
      <c r="J773" s="65"/>
      <c r="K773" s="65"/>
      <c r="L773" s="63"/>
      <c r="M773" s="220"/>
      <c r="N773" s="44"/>
      <c r="O773" s="44"/>
      <c r="P773" s="44"/>
      <c r="Q773" s="44"/>
      <c r="R773" s="44"/>
      <c r="S773" s="44"/>
      <c r="T773" s="80"/>
      <c r="AT773" s="25" t="s">
        <v>175</v>
      </c>
      <c r="AU773" s="25" t="s">
        <v>93</v>
      </c>
    </row>
    <row r="774" spans="2:65" s="1" customFormat="1" ht="27">
      <c r="B774" s="43"/>
      <c r="C774" s="65"/>
      <c r="D774" s="218" t="s">
        <v>177</v>
      </c>
      <c r="E774" s="65"/>
      <c r="F774" s="221" t="s">
        <v>686</v>
      </c>
      <c r="G774" s="65"/>
      <c r="H774" s="65"/>
      <c r="I774" s="174"/>
      <c r="J774" s="65"/>
      <c r="K774" s="65"/>
      <c r="L774" s="63"/>
      <c r="M774" s="220"/>
      <c r="N774" s="44"/>
      <c r="O774" s="44"/>
      <c r="P774" s="44"/>
      <c r="Q774" s="44"/>
      <c r="R774" s="44"/>
      <c r="S774" s="44"/>
      <c r="T774" s="80"/>
      <c r="AT774" s="25" t="s">
        <v>177</v>
      </c>
      <c r="AU774" s="25" t="s">
        <v>93</v>
      </c>
    </row>
    <row r="775" spans="2:65" s="12" customFormat="1" ht="13.5">
      <c r="B775" s="222"/>
      <c r="C775" s="223"/>
      <c r="D775" s="218" t="s">
        <v>179</v>
      </c>
      <c r="E775" s="224" t="s">
        <v>50</v>
      </c>
      <c r="F775" s="225" t="s">
        <v>392</v>
      </c>
      <c r="G775" s="223"/>
      <c r="H775" s="226" t="s">
        <v>50</v>
      </c>
      <c r="I775" s="227"/>
      <c r="J775" s="223"/>
      <c r="K775" s="223"/>
      <c r="L775" s="228"/>
      <c r="M775" s="229"/>
      <c r="N775" s="230"/>
      <c r="O775" s="230"/>
      <c r="P775" s="230"/>
      <c r="Q775" s="230"/>
      <c r="R775" s="230"/>
      <c r="S775" s="230"/>
      <c r="T775" s="231"/>
      <c r="AT775" s="232" t="s">
        <v>179</v>
      </c>
      <c r="AU775" s="232" t="s">
        <v>93</v>
      </c>
      <c r="AV775" s="12" t="s">
        <v>25</v>
      </c>
      <c r="AW775" s="12" t="s">
        <v>48</v>
      </c>
      <c r="AX775" s="12" t="s">
        <v>85</v>
      </c>
      <c r="AY775" s="232" t="s">
        <v>166</v>
      </c>
    </row>
    <row r="776" spans="2:65" s="13" customFormat="1" ht="13.5">
      <c r="B776" s="233"/>
      <c r="C776" s="234"/>
      <c r="D776" s="235" t="s">
        <v>179</v>
      </c>
      <c r="E776" s="236" t="s">
        <v>50</v>
      </c>
      <c r="F776" s="237" t="s">
        <v>240</v>
      </c>
      <c r="G776" s="234"/>
      <c r="H776" s="238">
        <v>9</v>
      </c>
      <c r="I776" s="239"/>
      <c r="J776" s="234"/>
      <c r="K776" s="234"/>
      <c r="L776" s="240"/>
      <c r="M776" s="241"/>
      <c r="N776" s="242"/>
      <c r="O776" s="242"/>
      <c r="P776" s="242"/>
      <c r="Q776" s="242"/>
      <c r="R776" s="242"/>
      <c r="S776" s="242"/>
      <c r="T776" s="243"/>
      <c r="AT776" s="244" t="s">
        <v>179</v>
      </c>
      <c r="AU776" s="244" t="s">
        <v>93</v>
      </c>
      <c r="AV776" s="13" t="s">
        <v>93</v>
      </c>
      <c r="AW776" s="13" t="s">
        <v>48</v>
      </c>
      <c r="AX776" s="13" t="s">
        <v>85</v>
      </c>
      <c r="AY776" s="244" t="s">
        <v>166</v>
      </c>
    </row>
    <row r="777" spans="2:65" s="1" customFormat="1" ht="22.5" customHeight="1">
      <c r="B777" s="43"/>
      <c r="C777" s="206" t="s">
        <v>1289</v>
      </c>
      <c r="D777" s="206" t="s">
        <v>169</v>
      </c>
      <c r="E777" s="207" t="s">
        <v>688</v>
      </c>
      <c r="F777" s="208" t="s">
        <v>689</v>
      </c>
      <c r="G777" s="209" t="s">
        <v>389</v>
      </c>
      <c r="H777" s="210">
        <v>9</v>
      </c>
      <c r="I777" s="211"/>
      <c r="J777" s="212">
        <f>ROUND(I777*H777,2)</f>
        <v>0</v>
      </c>
      <c r="K777" s="208" t="s">
        <v>173</v>
      </c>
      <c r="L777" s="63"/>
      <c r="M777" s="213" t="s">
        <v>50</v>
      </c>
      <c r="N777" s="214" t="s">
        <v>56</v>
      </c>
      <c r="O777" s="44"/>
      <c r="P777" s="215">
        <f>O777*H777</f>
        <v>0</v>
      </c>
      <c r="Q777" s="215">
        <v>0</v>
      </c>
      <c r="R777" s="215">
        <f>Q777*H777</f>
        <v>0</v>
      </c>
      <c r="S777" s="215">
        <v>0</v>
      </c>
      <c r="T777" s="216">
        <f>S777*H777</f>
        <v>0</v>
      </c>
      <c r="AR777" s="25" t="s">
        <v>110</v>
      </c>
      <c r="AT777" s="25" t="s">
        <v>169</v>
      </c>
      <c r="AU777" s="25" t="s">
        <v>93</v>
      </c>
      <c r="AY777" s="25" t="s">
        <v>166</v>
      </c>
      <c r="BE777" s="217">
        <f>IF(N777="základní",J777,0)</f>
        <v>0</v>
      </c>
      <c r="BF777" s="217">
        <f>IF(N777="snížená",J777,0)</f>
        <v>0</v>
      </c>
      <c r="BG777" s="217">
        <f>IF(N777="zákl. přenesená",J777,0)</f>
        <v>0</v>
      </c>
      <c r="BH777" s="217">
        <f>IF(N777="sníž. přenesená",J777,0)</f>
        <v>0</v>
      </c>
      <c r="BI777" s="217">
        <f>IF(N777="nulová",J777,0)</f>
        <v>0</v>
      </c>
      <c r="BJ777" s="25" t="s">
        <v>25</v>
      </c>
      <c r="BK777" s="217">
        <f>ROUND(I777*H777,2)</f>
        <v>0</v>
      </c>
      <c r="BL777" s="25" t="s">
        <v>110</v>
      </c>
      <c r="BM777" s="25" t="s">
        <v>690</v>
      </c>
    </row>
    <row r="778" spans="2:65" s="1" customFormat="1" ht="13.5">
      <c r="B778" s="43"/>
      <c r="C778" s="65"/>
      <c r="D778" s="218" t="s">
        <v>175</v>
      </c>
      <c r="E778" s="65"/>
      <c r="F778" s="219" t="s">
        <v>691</v>
      </c>
      <c r="G778" s="65"/>
      <c r="H778" s="65"/>
      <c r="I778" s="174"/>
      <c r="J778" s="65"/>
      <c r="K778" s="65"/>
      <c r="L778" s="63"/>
      <c r="M778" s="220"/>
      <c r="N778" s="44"/>
      <c r="O778" s="44"/>
      <c r="P778" s="44"/>
      <c r="Q778" s="44"/>
      <c r="R778" s="44"/>
      <c r="S778" s="44"/>
      <c r="T778" s="80"/>
      <c r="AT778" s="25" t="s">
        <v>175</v>
      </c>
      <c r="AU778" s="25" t="s">
        <v>93</v>
      </c>
    </row>
    <row r="779" spans="2:65" s="1" customFormat="1" ht="27">
      <c r="B779" s="43"/>
      <c r="C779" s="65"/>
      <c r="D779" s="218" t="s">
        <v>177</v>
      </c>
      <c r="E779" s="65"/>
      <c r="F779" s="221" t="s">
        <v>692</v>
      </c>
      <c r="G779" s="65"/>
      <c r="H779" s="65"/>
      <c r="I779" s="174"/>
      <c r="J779" s="65"/>
      <c r="K779" s="65"/>
      <c r="L779" s="63"/>
      <c r="M779" s="220"/>
      <c r="N779" s="44"/>
      <c r="O779" s="44"/>
      <c r="P779" s="44"/>
      <c r="Q779" s="44"/>
      <c r="R779" s="44"/>
      <c r="S779" s="44"/>
      <c r="T779" s="80"/>
      <c r="AT779" s="25" t="s">
        <v>177</v>
      </c>
      <c r="AU779" s="25" t="s">
        <v>93</v>
      </c>
    </row>
    <row r="780" spans="2:65" s="12" customFormat="1" ht="13.5">
      <c r="B780" s="222"/>
      <c r="C780" s="223"/>
      <c r="D780" s="218" t="s">
        <v>179</v>
      </c>
      <c r="E780" s="224" t="s">
        <v>50</v>
      </c>
      <c r="F780" s="225" t="s">
        <v>693</v>
      </c>
      <c r="G780" s="223"/>
      <c r="H780" s="226" t="s">
        <v>50</v>
      </c>
      <c r="I780" s="227"/>
      <c r="J780" s="223"/>
      <c r="K780" s="223"/>
      <c r="L780" s="228"/>
      <c r="M780" s="229"/>
      <c r="N780" s="230"/>
      <c r="O780" s="230"/>
      <c r="P780" s="230"/>
      <c r="Q780" s="230"/>
      <c r="R780" s="230"/>
      <c r="S780" s="230"/>
      <c r="T780" s="231"/>
      <c r="AT780" s="232" t="s">
        <v>179</v>
      </c>
      <c r="AU780" s="232" t="s">
        <v>93</v>
      </c>
      <c r="AV780" s="12" t="s">
        <v>25</v>
      </c>
      <c r="AW780" s="12" t="s">
        <v>48</v>
      </c>
      <c r="AX780" s="12" t="s">
        <v>85</v>
      </c>
      <c r="AY780" s="232" t="s">
        <v>166</v>
      </c>
    </row>
    <row r="781" spans="2:65" s="13" customFormat="1" ht="13.5">
      <c r="B781" s="233"/>
      <c r="C781" s="234"/>
      <c r="D781" s="235" t="s">
        <v>179</v>
      </c>
      <c r="E781" s="236" t="s">
        <v>50</v>
      </c>
      <c r="F781" s="237" t="s">
        <v>240</v>
      </c>
      <c r="G781" s="234"/>
      <c r="H781" s="238">
        <v>9</v>
      </c>
      <c r="I781" s="239"/>
      <c r="J781" s="234"/>
      <c r="K781" s="234"/>
      <c r="L781" s="240"/>
      <c r="M781" s="241"/>
      <c r="N781" s="242"/>
      <c r="O781" s="242"/>
      <c r="P781" s="242"/>
      <c r="Q781" s="242"/>
      <c r="R781" s="242"/>
      <c r="S781" s="242"/>
      <c r="T781" s="243"/>
      <c r="AT781" s="244" t="s">
        <v>179</v>
      </c>
      <c r="AU781" s="244" t="s">
        <v>93</v>
      </c>
      <c r="AV781" s="13" t="s">
        <v>93</v>
      </c>
      <c r="AW781" s="13" t="s">
        <v>48</v>
      </c>
      <c r="AX781" s="13" t="s">
        <v>85</v>
      </c>
      <c r="AY781" s="244" t="s">
        <v>166</v>
      </c>
    </row>
    <row r="782" spans="2:65" s="1" customFormat="1" ht="31.5" customHeight="1">
      <c r="B782" s="43"/>
      <c r="C782" s="206" t="s">
        <v>1290</v>
      </c>
      <c r="D782" s="206" t="s">
        <v>169</v>
      </c>
      <c r="E782" s="207" t="s">
        <v>695</v>
      </c>
      <c r="F782" s="208" t="s">
        <v>696</v>
      </c>
      <c r="G782" s="209" t="s">
        <v>440</v>
      </c>
      <c r="H782" s="210">
        <v>1</v>
      </c>
      <c r="I782" s="211"/>
      <c r="J782" s="212">
        <f>ROUND(I782*H782,2)</f>
        <v>0</v>
      </c>
      <c r="K782" s="208" t="s">
        <v>173</v>
      </c>
      <c r="L782" s="63"/>
      <c r="M782" s="213" t="s">
        <v>50</v>
      </c>
      <c r="N782" s="214" t="s">
        <v>56</v>
      </c>
      <c r="O782" s="44"/>
      <c r="P782" s="215">
        <f>O782*H782</f>
        <v>0</v>
      </c>
      <c r="Q782" s="215">
        <v>0</v>
      </c>
      <c r="R782" s="215">
        <f>Q782*H782</f>
        <v>0</v>
      </c>
      <c r="S782" s="215">
        <v>8.5999999999999993E-2</v>
      </c>
      <c r="T782" s="216">
        <f>S782*H782</f>
        <v>8.5999999999999993E-2</v>
      </c>
      <c r="AR782" s="25" t="s">
        <v>110</v>
      </c>
      <c r="AT782" s="25" t="s">
        <v>169</v>
      </c>
      <c r="AU782" s="25" t="s">
        <v>93</v>
      </c>
      <c r="AY782" s="25" t="s">
        <v>166</v>
      </c>
      <c r="BE782" s="217">
        <f>IF(N782="základní",J782,0)</f>
        <v>0</v>
      </c>
      <c r="BF782" s="217">
        <f>IF(N782="snížená",J782,0)</f>
        <v>0</v>
      </c>
      <c r="BG782" s="217">
        <f>IF(N782="zákl. přenesená",J782,0)</f>
        <v>0</v>
      </c>
      <c r="BH782" s="217">
        <f>IF(N782="sníž. přenesená",J782,0)</f>
        <v>0</v>
      </c>
      <c r="BI782" s="217">
        <f>IF(N782="nulová",J782,0)</f>
        <v>0</v>
      </c>
      <c r="BJ782" s="25" t="s">
        <v>25</v>
      </c>
      <c r="BK782" s="217">
        <f>ROUND(I782*H782,2)</f>
        <v>0</v>
      </c>
      <c r="BL782" s="25" t="s">
        <v>110</v>
      </c>
      <c r="BM782" s="25" t="s">
        <v>697</v>
      </c>
    </row>
    <row r="783" spans="2:65" s="1" customFormat="1" ht="13.5">
      <c r="B783" s="43"/>
      <c r="C783" s="65"/>
      <c r="D783" s="218" t="s">
        <v>175</v>
      </c>
      <c r="E783" s="65"/>
      <c r="F783" s="219" t="s">
        <v>698</v>
      </c>
      <c r="G783" s="65"/>
      <c r="H783" s="65"/>
      <c r="I783" s="174"/>
      <c r="J783" s="65"/>
      <c r="K783" s="65"/>
      <c r="L783" s="63"/>
      <c r="M783" s="220"/>
      <c r="N783" s="44"/>
      <c r="O783" s="44"/>
      <c r="P783" s="44"/>
      <c r="Q783" s="44"/>
      <c r="R783" s="44"/>
      <c r="S783" s="44"/>
      <c r="T783" s="80"/>
      <c r="AT783" s="25" t="s">
        <v>175</v>
      </c>
      <c r="AU783" s="25" t="s">
        <v>93</v>
      </c>
    </row>
    <row r="784" spans="2:65" s="1" customFormat="1" ht="81">
      <c r="B784" s="43"/>
      <c r="C784" s="65"/>
      <c r="D784" s="218" t="s">
        <v>177</v>
      </c>
      <c r="E784" s="65"/>
      <c r="F784" s="221" t="s">
        <v>699</v>
      </c>
      <c r="G784" s="65"/>
      <c r="H784" s="65"/>
      <c r="I784" s="174"/>
      <c r="J784" s="65"/>
      <c r="K784" s="65"/>
      <c r="L784" s="63"/>
      <c r="M784" s="220"/>
      <c r="N784" s="44"/>
      <c r="O784" s="44"/>
      <c r="P784" s="44"/>
      <c r="Q784" s="44"/>
      <c r="R784" s="44"/>
      <c r="S784" s="44"/>
      <c r="T784" s="80"/>
      <c r="AT784" s="25" t="s">
        <v>177</v>
      </c>
      <c r="AU784" s="25" t="s">
        <v>93</v>
      </c>
    </row>
    <row r="785" spans="2:65" s="12" customFormat="1" ht="13.5">
      <c r="B785" s="222"/>
      <c r="C785" s="223"/>
      <c r="D785" s="218" t="s">
        <v>179</v>
      </c>
      <c r="E785" s="224" t="s">
        <v>50</v>
      </c>
      <c r="F785" s="225" t="s">
        <v>1291</v>
      </c>
      <c r="G785" s="223"/>
      <c r="H785" s="226" t="s">
        <v>50</v>
      </c>
      <c r="I785" s="227"/>
      <c r="J785" s="223"/>
      <c r="K785" s="223"/>
      <c r="L785" s="228"/>
      <c r="M785" s="229"/>
      <c r="N785" s="230"/>
      <c r="O785" s="230"/>
      <c r="P785" s="230"/>
      <c r="Q785" s="230"/>
      <c r="R785" s="230"/>
      <c r="S785" s="230"/>
      <c r="T785" s="231"/>
      <c r="AT785" s="232" t="s">
        <v>179</v>
      </c>
      <c r="AU785" s="232" t="s">
        <v>93</v>
      </c>
      <c r="AV785" s="12" t="s">
        <v>25</v>
      </c>
      <c r="AW785" s="12" t="s">
        <v>48</v>
      </c>
      <c r="AX785" s="12" t="s">
        <v>85</v>
      </c>
      <c r="AY785" s="232" t="s">
        <v>166</v>
      </c>
    </row>
    <row r="786" spans="2:65" s="13" customFormat="1" ht="13.5">
      <c r="B786" s="233"/>
      <c r="C786" s="234"/>
      <c r="D786" s="235" t="s">
        <v>179</v>
      </c>
      <c r="E786" s="236" t="s">
        <v>50</v>
      </c>
      <c r="F786" s="237" t="s">
        <v>25</v>
      </c>
      <c r="G786" s="234"/>
      <c r="H786" s="238">
        <v>1</v>
      </c>
      <c r="I786" s="239"/>
      <c r="J786" s="234"/>
      <c r="K786" s="234"/>
      <c r="L786" s="240"/>
      <c r="M786" s="241"/>
      <c r="N786" s="242"/>
      <c r="O786" s="242"/>
      <c r="P786" s="242"/>
      <c r="Q786" s="242"/>
      <c r="R786" s="242"/>
      <c r="S786" s="242"/>
      <c r="T786" s="243"/>
      <c r="AT786" s="244" t="s">
        <v>179</v>
      </c>
      <c r="AU786" s="244" t="s">
        <v>93</v>
      </c>
      <c r="AV786" s="13" t="s">
        <v>93</v>
      </c>
      <c r="AW786" s="13" t="s">
        <v>48</v>
      </c>
      <c r="AX786" s="13" t="s">
        <v>85</v>
      </c>
      <c r="AY786" s="244" t="s">
        <v>166</v>
      </c>
    </row>
    <row r="787" spans="2:65" s="1" customFormat="1" ht="22.5" customHeight="1">
      <c r="B787" s="43"/>
      <c r="C787" s="206" t="s">
        <v>1292</v>
      </c>
      <c r="D787" s="206" t="s">
        <v>169</v>
      </c>
      <c r="E787" s="207" t="s">
        <v>701</v>
      </c>
      <c r="F787" s="208" t="s">
        <v>702</v>
      </c>
      <c r="G787" s="209" t="s">
        <v>440</v>
      </c>
      <c r="H787" s="210">
        <v>13</v>
      </c>
      <c r="I787" s="211"/>
      <c r="J787" s="212">
        <f>ROUND(I787*H787,2)</f>
        <v>0</v>
      </c>
      <c r="K787" s="208" t="s">
        <v>173</v>
      </c>
      <c r="L787" s="63"/>
      <c r="M787" s="213" t="s">
        <v>50</v>
      </c>
      <c r="N787" s="214" t="s">
        <v>56</v>
      </c>
      <c r="O787" s="44"/>
      <c r="P787" s="215">
        <f>O787*H787</f>
        <v>0</v>
      </c>
      <c r="Q787" s="215">
        <v>0</v>
      </c>
      <c r="R787" s="215">
        <f>Q787*H787</f>
        <v>0</v>
      </c>
      <c r="S787" s="215">
        <v>8.2000000000000003E-2</v>
      </c>
      <c r="T787" s="216">
        <f>S787*H787</f>
        <v>1.0660000000000001</v>
      </c>
      <c r="AR787" s="25" t="s">
        <v>110</v>
      </c>
      <c r="AT787" s="25" t="s">
        <v>169</v>
      </c>
      <c r="AU787" s="25" t="s">
        <v>93</v>
      </c>
      <c r="AY787" s="25" t="s">
        <v>166</v>
      </c>
      <c r="BE787" s="217">
        <f>IF(N787="základní",J787,0)</f>
        <v>0</v>
      </c>
      <c r="BF787" s="217">
        <f>IF(N787="snížená",J787,0)</f>
        <v>0</v>
      </c>
      <c r="BG787" s="217">
        <f>IF(N787="zákl. přenesená",J787,0)</f>
        <v>0</v>
      </c>
      <c r="BH787" s="217">
        <f>IF(N787="sníž. přenesená",J787,0)</f>
        <v>0</v>
      </c>
      <c r="BI787" s="217">
        <f>IF(N787="nulová",J787,0)</f>
        <v>0</v>
      </c>
      <c r="BJ787" s="25" t="s">
        <v>25</v>
      </c>
      <c r="BK787" s="217">
        <f>ROUND(I787*H787,2)</f>
        <v>0</v>
      </c>
      <c r="BL787" s="25" t="s">
        <v>110</v>
      </c>
      <c r="BM787" s="25" t="s">
        <v>703</v>
      </c>
    </row>
    <row r="788" spans="2:65" s="1" customFormat="1" ht="27">
      <c r="B788" s="43"/>
      <c r="C788" s="65"/>
      <c r="D788" s="218" t="s">
        <v>175</v>
      </c>
      <c r="E788" s="65"/>
      <c r="F788" s="219" t="s">
        <v>704</v>
      </c>
      <c r="G788" s="65"/>
      <c r="H788" s="65"/>
      <c r="I788" s="174"/>
      <c r="J788" s="65"/>
      <c r="K788" s="65"/>
      <c r="L788" s="63"/>
      <c r="M788" s="220"/>
      <c r="N788" s="44"/>
      <c r="O788" s="44"/>
      <c r="P788" s="44"/>
      <c r="Q788" s="44"/>
      <c r="R788" s="44"/>
      <c r="S788" s="44"/>
      <c r="T788" s="80"/>
      <c r="AT788" s="25" t="s">
        <v>175</v>
      </c>
      <c r="AU788" s="25" t="s">
        <v>93</v>
      </c>
    </row>
    <row r="789" spans="2:65" s="1" customFormat="1" ht="67.5">
      <c r="B789" s="43"/>
      <c r="C789" s="65"/>
      <c r="D789" s="218" t="s">
        <v>177</v>
      </c>
      <c r="E789" s="65"/>
      <c r="F789" s="221" t="s">
        <v>705</v>
      </c>
      <c r="G789" s="65"/>
      <c r="H789" s="65"/>
      <c r="I789" s="174"/>
      <c r="J789" s="65"/>
      <c r="K789" s="65"/>
      <c r="L789" s="63"/>
      <c r="M789" s="220"/>
      <c r="N789" s="44"/>
      <c r="O789" s="44"/>
      <c r="P789" s="44"/>
      <c r="Q789" s="44"/>
      <c r="R789" s="44"/>
      <c r="S789" s="44"/>
      <c r="T789" s="80"/>
      <c r="AT789" s="25" t="s">
        <v>177</v>
      </c>
      <c r="AU789" s="25" t="s">
        <v>93</v>
      </c>
    </row>
    <row r="790" spans="2:65" s="12" customFormat="1" ht="13.5">
      <c r="B790" s="222"/>
      <c r="C790" s="223"/>
      <c r="D790" s="218" t="s">
        <v>179</v>
      </c>
      <c r="E790" s="224" t="s">
        <v>50</v>
      </c>
      <c r="F790" s="225" t="s">
        <v>1293</v>
      </c>
      <c r="G790" s="223"/>
      <c r="H790" s="226" t="s">
        <v>50</v>
      </c>
      <c r="I790" s="227"/>
      <c r="J790" s="223"/>
      <c r="K790" s="223"/>
      <c r="L790" s="228"/>
      <c r="M790" s="229"/>
      <c r="N790" s="230"/>
      <c r="O790" s="230"/>
      <c r="P790" s="230"/>
      <c r="Q790" s="230"/>
      <c r="R790" s="230"/>
      <c r="S790" s="230"/>
      <c r="T790" s="231"/>
      <c r="AT790" s="232" t="s">
        <v>179</v>
      </c>
      <c r="AU790" s="232" t="s">
        <v>93</v>
      </c>
      <c r="AV790" s="12" t="s">
        <v>25</v>
      </c>
      <c r="AW790" s="12" t="s">
        <v>48</v>
      </c>
      <c r="AX790" s="12" t="s">
        <v>85</v>
      </c>
      <c r="AY790" s="232" t="s">
        <v>166</v>
      </c>
    </row>
    <row r="791" spans="2:65" s="13" customFormat="1" ht="13.5">
      <c r="B791" s="233"/>
      <c r="C791" s="234"/>
      <c r="D791" s="218" t="s">
        <v>179</v>
      </c>
      <c r="E791" s="245" t="s">
        <v>50</v>
      </c>
      <c r="F791" s="246" t="s">
        <v>254</v>
      </c>
      <c r="G791" s="234"/>
      <c r="H791" s="247">
        <v>11</v>
      </c>
      <c r="I791" s="239"/>
      <c r="J791" s="234"/>
      <c r="K791" s="234"/>
      <c r="L791" s="240"/>
      <c r="M791" s="241"/>
      <c r="N791" s="242"/>
      <c r="O791" s="242"/>
      <c r="P791" s="242"/>
      <c r="Q791" s="242"/>
      <c r="R791" s="242"/>
      <c r="S791" s="242"/>
      <c r="T791" s="243"/>
      <c r="AT791" s="244" t="s">
        <v>179</v>
      </c>
      <c r="AU791" s="244" t="s">
        <v>93</v>
      </c>
      <c r="AV791" s="13" t="s">
        <v>93</v>
      </c>
      <c r="AW791" s="13" t="s">
        <v>48</v>
      </c>
      <c r="AX791" s="13" t="s">
        <v>85</v>
      </c>
      <c r="AY791" s="244" t="s">
        <v>166</v>
      </c>
    </row>
    <row r="792" spans="2:65" s="12" customFormat="1" ht="13.5">
      <c r="B792" s="222"/>
      <c r="C792" s="223"/>
      <c r="D792" s="218" t="s">
        <v>179</v>
      </c>
      <c r="E792" s="224" t="s">
        <v>50</v>
      </c>
      <c r="F792" s="225" t="s">
        <v>1294</v>
      </c>
      <c r="G792" s="223"/>
      <c r="H792" s="226" t="s">
        <v>50</v>
      </c>
      <c r="I792" s="227"/>
      <c r="J792" s="223"/>
      <c r="K792" s="223"/>
      <c r="L792" s="228"/>
      <c r="M792" s="229"/>
      <c r="N792" s="230"/>
      <c r="O792" s="230"/>
      <c r="P792" s="230"/>
      <c r="Q792" s="230"/>
      <c r="R792" s="230"/>
      <c r="S792" s="230"/>
      <c r="T792" s="231"/>
      <c r="AT792" s="232" t="s">
        <v>179</v>
      </c>
      <c r="AU792" s="232" t="s">
        <v>93</v>
      </c>
      <c r="AV792" s="12" t="s">
        <v>25</v>
      </c>
      <c r="AW792" s="12" t="s">
        <v>48</v>
      </c>
      <c r="AX792" s="12" t="s">
        <v>85</v>
      </c>
      <c r="AY792" s="232" t="s">
        <v>166</v>
      </c>
    </row>
    <row r="793" spans="2:65" s="13" customFormat="1" ht="13.5">
      <c r="B793" s="233"/>
      <c r="C793" s="234"/>
      <c r="D793" s="235" t="s">
        <v>179</v>
      </c>
      <c r="E793" s="236" t="s">
        <v>50</v>
      </c>
      <c r="F793" s="237" t="s">
        <v>93</v>
      </c>
      <c r="G793" s="234"/>
      <c r="H793" s="238">
        <v>2</v>
      </c>
      <c r="I793" s="239"/>
      <c r="J793" s="234"/>
      <c r="K793" s="234"/>
      <c r="L793" s="240"/>
      <c r="M793" s="241"/>
      <c r="N793" s="242"/>
      <c r="O793" s="242"/>
      <c r="P793" s="242"/>
      <c r="Q793" s="242"/>
      <c r="R793" s="242"/>
      <c r="S793" s="242"/>
      <c r="T793" s="243"/>
      <c r="AT793" s="244" t="s">
        <v>179</v>
      </c>
      <c r="AU793" s="244" t="s">
        <v>93</v>
      </c>
      <c r="AV793" s="13" t="s">
        <v>93</v>
      </c>
      <c r="AW793" s="13" t="s">
        <v>48</v>
      </c>
      <c r="AX793" s="13" t="s">
        <v>85</v>
      </c>
      <c r="AY793" s="244" t="s">
        <v>166</v>
      </c>
    </row>
    <row r="794" spans="2:65" s="1" customFormat="1" ht="22.5" customHeight="1">
      <c r="B794" s="43"/>
      <c r="C794" s="206" t="s">
        <v>1295</v>
      </c>
      <c r="D794" s="206" t="s">
        <v>169</v>
      </c>
      <c r="E794" s="207" t="s">
        <v>709</v>
      </c>
      <c r="F794" s="208" t="s">
        <v>710</v>
      </c>
      <c r="G794" s="209" t="s">
        <v>440</v>
      </c>
      <c r="H794" s="210">
        <v>9</v>
      </c>
      <c r="I794" s="211"/>
      <c r="J794" s="212">
        <f>ROUND(I794*H794,2)</f>
        <v>0</v>
      </c>
      <c r="K794" s="208" t="s">
        <v>173</v>
      </c>
      <c r="L794" s="63"/>
      <c r="M794" s="213" t="s">
        <v>50</v>
      </c>
      <c r="N794" s="214" t="s">
        <v>56</v>
      </c>
      <c r="O794" s="44"/>
      <c r="P794" s="215">
        <f>O794*H794</f>
        <v>0</v>
      </c>
      <c r="Q794" s="215">
        <v>0</v>
      </c>
      <c r="R794" s="215">
        <f>Q794*H794</f>
        <v>0</v>
      </c>
      <c r="S794" s="215">
        <v>4.0000000000000001E-3</v>
      </c>
      <c r="T794" s="216">
        <f>S794*H794</f>
        <v>3.6000000000000004E-2</v>
      </c>
      <c r="AR794" s="25" t="s">
        <v>110</v>
      </c>
      <c r="AT794" s="25" t="s">
        <v>169</v>
      </c>
      <c r="AU794" s="25" t="s">
        <v>93</v>
      </c>
      <c r="AY794" s="25" t="s">
        <v>166</v>
      </c>
      <c r="BE794" s="217">
        <f>IF(N794="základní",J794,0)</f>
        <v>0</v>
      </c>
      <c r="BF794" s="217">
        <f>IF(N794="snížená",J794,0)</f>
        <v>0</v>
      </c>
      <c r="BG794" s="217">
        <f>IF(N794="zákl. přenesená",J794,0)</f>
        <v>0</v>
      </c>
      <c r="BH794" s="217">
        <f>IF(N794="sníž. přenesená",J794,0)</f>
        <v>0</v>
      </c>
      <c r="BI794" s="217">
        <f>IF(N794="nulová",J794,0)</f>
        <v>0</v>
      </c>
      <c r="BJ794" s="25" t="s">
        <v>25</v>
      </c>
      <c r="BK794" s="217">
        <f>ROUND(I794*H794,2)</f>
        <v>0</v>
      </c>
      <c r="BL794" s="25" t="s">
        <v>110</v>
      </c>
      <c r="BM794" s="25" t="s">
        <v>711</v>
      </c>
    </row>
    <row r="795" spans="2:65" s="1" customFormat="1" ht="27">
      <c r="B795" s="43"/>
      <c r="C795" s="65"/>
      <c r="D795" s="218" t="s">
        <v>175</v>
      </c>
      <c r="E795" s="65"/>
      <c r="F795" s="219" t="s">
        <v>712</v>
      </c>
      <c r="G795" s="65"/>
      <c r="H795" s="65"/>
      <c r="I795" s="174"/>
      <c r="J795" s="65"/>
      <c r="K795" s="65"/>
      <c r="L795" s="63"/>
      <c r="M795" s="220"/>
      <c r="N795" s="44"/>
      <c r="O795" s="44"/>
      <c r="P795" s="44"/>
      <c r="Q795" s="44"/>
      <c r="R795" s="44"/>
      <c r="S795" s="44"/>
      <c r="T795" s="80"/>
      <c r="AT795" s="25" t="s">
        <v>175</v>
      </c>
      <c r="AU795" s="25" t="s">
        <v>93</v>
      </c>
    </row>
    <row r="796" spans="2:65" s="1" customFormat="1" ht="40.5">
      <c r="B796" s="43"/>
      <c r="C796" s="65"/>
      <c r="D796" s="218" t="s">
        <v>177</v>
      </c>
      <c r="E796" s="65"/>
      <c r="F796" s="221" t="s">
        <v>713</v>
      </c>
      <c r="G796" s="65"/>
      <c r="H796" s="65"/>
      <c r="I796" s="174"/>
      <c r="J796" s="65"/>
      <c r="K796" s="65"/>
      <c r="L796" s="63"/>
      <c r="M796" s="220"/>
      <c r="N796" s="44"/>
      <c r="O796" s="44"/>
      <c r="P796" s="44"/>
      <c r="Q796" s="44"/>
      <c r="R796" s="44"/>
      <c r="S796" s="44"/>
      <c r="T796" s="80"/>
      <c r="AT796" s="25" t="s">
        <v>177</v>
      </c>
      <c r="AU796" s="25" t="s">
        <v>93</v>
      </c>
    </row>
    <row r="797" spans="2:65" s="12" customFormat="1" ht="13.5">
      <c r="B797" s="222"/>
      <c r="C797" s="223"/>
      <c r="D797" s="218" t="s">
        <v>179</v>
      </c>
      <c r="E797" s="224" t="s">
        <v>50</v>
      </c>
      <c r="F797" s="225" t="s">
        <v>1293</v>
      </c>
      <c r="G797" s="223"/>
      <c r="H797" s="226" t="s">
        <v>50</v>
      </c>
      <c r="I797" s="227"/>
      <c r="J797" s="223"/>
      <c r="K797" s="223"/>
      <c r="L797" s="228"/>
      <c r="M797" s="229"/>
      <c r="N797" s="230"/>
      <c r="O797" s="230"/>
      <c r="P797" s="230"/>
      <c r="Q797" s="230"/>
      <c r="R797" s="230"/>
      <c r="S797" s="230"/>
      <c r="T797" s="231"/>
      <c r="AT797" s="232" t="s">
        <v>179</v>
      </c>
      <c r="AU797" s="232" t="s">
        <v>93</v>
      </c>
      <c r="AV797" s="12" t="s">
        <v>25</v>
      </c>
      <c r="AW797" s="12" t="s">
        <v>48</v>
      </c>
      <c r="AX797" s="12" t="s">
        <v>85</v>
      </c>
      <c r="AY797" s="232" t="s">
        <v>166</v>
      </c>
    </row>
    <row r="798" spans="2:65" s="13" customFormat="1" ht="13.5">
      <c r="B798" s="233"/>
      <c r="C798" s="234"/>
      <c r="D798" s="218" t="s">
        <v>179</v>
      </c>
      <c r="E798" s="245" t="s">
        <v>50</v>
      </c>
      <c r="F798" s="246" t="s">
        <v>119</v>
      </c>
      <c r="G798" s="234"/>
      <c r="H798" s="247">
        <v>5</v>
      </c>
      <c r="I798" s="239"/>
      <c r="J798" s="234"/>
      <c r="K798" s="234"/>
      <c r="L798" s="240"/>
      <c r="M798" s="241"/>
      <c r="N798" s="242"/>
      <c r="O798" s="242"/>
      <c r="P798" s="242"/>
      <c r="Q798" s="242"/>
      <c r="R798" s="242"/>
      <c r="S798" s="242"/>
      <c r="T798" s="243"/>
      <c r="AT798" s="244" t="s">
        <v>179</v>
      </c>
      <c r="AU798" s="244" t="s">
        <v>93</v>
      </c>
      <c r="AV798" s="13" t="s">
        <v>93</v>
      </c>
      <c r="AW798" s="13" t="s">
        <v>48</v>
      </c>
      <c r="AX798" s="13" t="s">
        <v>85</v>
      </c>
      <c r="AY798" s="244" t="s">
        <v>166</v>
      </c>
    </row>
    <row r="799" spans="2:65" s="12" customFormat="1" ht="13.5">
      <c r="B799" s="222"/>
      <c r="C799" s="223"/>
      <c r="D799" s="218" t="s">
        <v>179</v>
      </c>
      <c r="E799" s="224" t="s">
        <v>50</v>
      </c>
      <c r="F799" s="225" t="s">
        <v>1294</v>
      </c>
      <c r="G799" s="223"/>
      <c r="H799" s="226" t="s">
        <v>50</v>
      </c>
      <c r="I799" s="227"/>
      <c r="J799" s="223"/>
      <c r="K799" s="223"/>
      <c r="L799" s="228"/>
      <c r="M799" s="229"/>
      <c r="N799" s="230"/>
      <c r="O799" s="230"/>
      <c r="P799" s="230"/>
      <c r="Q799" s="230"/>
      <c r="R799" s="230"/>
      <c r="S799" s="230"/>
      <c r="T799" s="231"/>
      <c r="AT799" s="232" t="s">
        <v>179</v>
      </c>
      <c r="AU799" s="232" t="s">
        <v>93</v>
      </c>
      <c r="AV799" s="12" t="s">
        <v>25</v>
      </c>
      <c r="AW799" s="12" t="s">
        <v>48</v>
      </c>
      <c r="AX799" s="12" t="s">
        <v>85</v>
      </c>
      <c r="AY799" s="232" t="s">
        <v>166</v>
      </c>
    </row>
    <row r="800" spans="2:65" s="13" customFormat="1" ht="13.5">
      <c r="B800" s="233"/>
      <c r="C800" s="234"/>
      <c r="D800" s="218" t="s">
        <v>179</v>
      </c>
      <c r="E800" s="245" t="s">
        <v>50</v>
      </c>
      <c r="F800" s="246" t="s">
        <v>93</v>
      </c>
      <c r="G800" s="234"/>
      <c r="H800" s="247">
        <v>2</v>
      </c>
      <c r="I800" s="239"/>
      <c r="J800" s="234"/>
      <c r="K800" s="234"/>
      <c r="L800" s="240"/>
      <c r="M800" s="241"/>
      <c r="N800" s="242"/>
      <c r="O800" s="242"/>
      <c r="P800" s="242"/>
      <c r="Q800" s="242"/>
      <c r="R800" s="242"/>
      <c r="S800" s="242"/>
      <c r="T800" s="243"/>
      <c r="AT800" s="244" t="s">
        <v>179</v>
      </c>
      <c r="AU800" s="244" t="s">
        <v>93</v>
      </c>
      <c r="AV800" s="13" t="s">
        <v>93</v>
      </c>
      <c r="AW800" s="13" t="s">
        <v>48</v>
      </c>
      <c r="AX800" s="13" t="s">
        <v>85</v>
      </c>
      <c r="AY800" s="244" t="s">
        <v>166</v>
      </c>
    </row>
    <row r="801" spans="2:65" s="12" customFormat="1" ht="13.5">
      <c r="B801" s="222"/>
      <c r="C801" s="223"/>
      <c r="D801" s="218" t="s">
        <v>179</v>
      </c>
      <c r="E801" s="224" t="s">
        <v>50</v>
      </c>
      <c r="F801" s="225" t="s">
        <v>1296</v>
      </c>
      <c r="G801" s="223"/>
      <c r="H801" s="226" t="s">
        <v>50</v>
      </c>
      <c r="I801" s="227"/>
      <c r="J801" s="223"/>
      <c r="K801" s="223"/>
      <c r="L801" s="228"/>
      <c r="M801" s="229"/>
      <c r="N801" s="230"/>
      <c r="O801" s="230"/>
      <c r="P801" s="230"/>
      <c r="Q801" s="230"/>
      <c r="R801" s="230"/>
      <c r="S801" s="230"/>
      <c r="T801" s="231"/>
      <c r="AT801" s="232" t="s">
        <v>179</v>
      </c>
      <c r="AU801" s="232" t="s">
        <v>93</v>
      </c>
      <c r="AV801" s="12" t="s">
        <v>25</v>
      </c>
      <c r="AW801" s="12" t="s">
        <v>48</v>
      </c>
      <c r="AX801" s="12" t="s">
        <v>85</v>
      </c>
      <c r="AY801" s="232" t="s">
        <v>166</v>
      </c>
    </row>
    <row r="802" spans="2:65" s="13" customFormat="1" ht="13.5">
      <c r="B802" s="233"/>
      <c r="C802" s="234"/>
      <c r="D802" s="235" t="s">
        <v>179</v>
      </c>
      <c r="E802" s="236" t="s">
        <v>50</v>
      </c>
      <c r="F802" s="237" t="s">
        <v>93</v>
      </c>
      <c r="G802" s="234"/>
      <c r="H802" s="238">
        <v>2</v>
      </c>
      <c r="I802" s="239"/>
      <c r="J802" s="234"/>
      <c r="K802" s="234"/>
      <c r="L802" s="240"/>
      <c r="M802" s="241"/>
      <c r="N802" s="242"/>
      <c r="O802" s="242"/>
      <c r="P802" s="242"/>
      <c r="Q802" s="242"/>
      <c r="R802" s="242"/>
      <c r="S802" s="242"/>
      <c r="T802" s="243"/>
      <c r="AT802" s="244" t="s">
        <v>179</v>
      </c>
      <c r="AU802" s="244" t="s">
        <v>93</v>
      </c>
      <c r="AV802" s="13" t="s">
        <v>93</v>
      </c>
      <c r="AW802" s="13" t="s">
        <v>48</v>
      </c>
      <c r="AX802" s="13" t="s">
        <v>85</v>
      </c>
      <c r="AY802" s="244" t="s">
        <v>166</v>
      </c>
    </row>
    <row r="803" spans="2:65" s="1" customFormat="1" ht="22.5" customHeight="1">
      <c r="B803" s="43"/>
      <c r="C803" s="206" t="s">
        <v>1297</v>
      </c>
      <c r="D803" s="206" t="s">
        <v>169</v>
      </c>
      <c r="E803" s="207" t="s">
        <v>724</v>
      </c>
      <c r="F803" s="208" t="s">
        <v>725</v>
      </c>
      <c r="G803" s="209" t="s">
        <v>440</v>
      </c>
      <c r="H803" s="210">
        <v>8</v>
      </c>
      <c r="I803" s="211"/>
      <c r="J803" s="212">
        <f>ROUND(I803*H803,2)</f>
        <v>0</v>
      </c>
      <c r="K803" s="208" t="s">
        <v>173</v>
      </c>
      <c r="L803" s="63"/>
      <c r="M803" s="213" t="s">
        <v>50</v>
      </c>
      <c r="N803" s="214" t="s">
        <v>56</v>
      </c>
      <c r="O803" s="44"/>
      <c r="P803" s="215">
        <f>O803*H803</f>
        <v>0</v>
      </c>
      <c r="Q803" s="215">
        <v>0</v>
      </c>
      <c r="R803" s="215">
        <f>Q803*H803</f>
        <v>0</v>
      </c>
      <c r="S803" s="215">
        <v>0.15</v>
      </c>
      <c r="T803" s="216">
        <f>S803*H803</f>
        <v>1.2</v>
      </c>
      <c r="AR803" s="25" t="s">
        <v>110</v>
      </c>
      <c r="AT803" s="25" t="s">
        <v>169</v>
      </c>
      <c r="AU803" s="25" t="s">
        <v>93</v>
      </c>
      <c r="AY803" s="25" t="s">
        <v>166</v>
      </c>
      <c r="BE803" s="217">
        <f>IF(N803="základní",J803,0)</f>
        <v>0</v>
      </c>
      <c r="BF803" s="217">
        <f>IF(N803="snížená",J803,0)</f>
        <v>0</v>
      </c>
      <c r="BG803" s="217">
        <f>IF(N803="zákl. přenesená",J803,0)</f>
        <v>0</v>
      </c>
      <c r="BH803" s="217">
        <f>IF(N803="sníž. přenesená",J803,0)</f>
        <v>0</v>
      </c>
      <c r="BI803" s="217">
        <f>IF(N803="nulová",J803,0)</f>
        <v>0</v>
      </c>
      <c r="BJ803" s="25" t="s">
        <v>25</v>
      </c>
      <c r="BK803" s="217">
        <f>ROUND(I803*H803,2)</f>
        <v>0</v>
      </c>
      <c r="BL803" s="25" t="s">
        <v>110</v>
      </c>
      <c r="BM803" s="25" t="s">
        <v>1298</v>
      </c>
    </row>
    <row r="804" spans="2:65" s="1" customFormat="1" ht="13.5">
      <c r="B804" s="43"/>
      <c r="C804" s="65"/>
      <c r="D804" s="218" t="s">
        <v>175</v>
      </c>
      <c r="E804" s="65"/>
      <c r="F804" s="219" t="s">
        <v>727</v>
      </c>
      <c r="G804" s="65"/>
      <c r="H804" s="65"/>
      <c r="I804" s="174"/>
      <c r="J804" s="65"/>
      <c r="K804" s="65"/>
      <c r="L804" s="63"/>
      <c r="M804" s="220"/>
      <c r="N804" s="44"/>
      <c r="O804" s="44"/>
      <c r="P804" s="44"/>
      <c r="Q804" s="44"/>
      <c r="R804" s="44"/>
      <c r="S804" s="44"/>
      <c r="T804" s="80"/>
      <c r="AT804" s="25" t="s">
        <v>175</v>
      </c>
      <c r="AU804" s="25" t="s">
        <v>93</v>
      </c>
    </row>
    <row r="805" spans="2:65" s="12" customFormat="1" ht="13.5">
      <c r="B805" s="222"/>
      <c r="C805" s="223"/>
      <c r="D805" s="218" t="s">
        <v>179</v>
      </c>
      <c r="E805" s="224" t="s">
        <v>50</v>
      </c>
      <c r="F805" s="225" t="s">
        <v>1299</v>
      </c>
      <c r="G805" s="223"/>
      <c r="H805" s="226" t="s">
        <v>50</v>
      </c>
      <c r="I805" s="227"/>
      <c r="J805" s="223"/>
      <c r="K805" s="223"/>
      <c r="L805" s="228"/>
      <c r="M805" s="229"/>
      <c r="N805" s="230"/>
      <c r="O805" s="230"/>
      <c r="P805" s="230"/>
      <c r="Q805" s="230"/>
      <c r="R805" s="230"/>
      <c r="S805" s="230"/>
      <c r="T805" s="231"/>
      <c r="AT805" s="232" t="s">
        <v>179</v>
      </c>
      <c r="AU805" s="232" t="s">
        <v>93</v>
      </c>
      <c r="AV805" s="12" t="s">
        <v>25</v>
      </c>
      <c r="AW805" s="12" t="s">
        <v>48</v>
      </c>
      <c r="AX805" s="12" t="s">
        <v>85</v>
      </c>
      <c r="AY805" s="232" t="s">
        <v>166</v>
      </c>
    </row>
    <row r="806" spans="2:65" s="13" customFormat="1" ht="13.5">
      <c r="B806" s="233"/>
      <c r="C806" s="234"/>
      <c r="D806" s="235" t="s">
        <v>179</v>
      </c>
      <c r="E806" s="236" t="s">
        <v>50</v>
      </c>
      <c r="F806" s="237" t="s">
        <v>232</v>
      </c>
      <c r="G806" s="234"/>
      <c r="H806" s="238">
        <v>8</v>
      </c>
      <c r="I806" s="239"/>
      <c r="J806" s="234"/>
      <c r="K806" s="234"/>
      <c r="L806" s="240"/>
      <c r="M806" s="241"/>
      <c r="N806" s="242"/>
      <c r="O806" s="242"/>
      <c r="P806" s="242"/>
      <c r="Q806" s="242"/>
      <c r="R806" s="242"/>
      <c r="S806" s="242"/>
      <c r="T806" s="243"/>
      <c r="AT806" s="244" t="s">
        <v>179</v>
      </c>
      <c r="AU806" s="244" t="s">
        <v>93</v>
      </c>
      <c r="AV806" s="13" t="s">
        <v>93</v>
      </c>
      <c r="AW806" s="13" t="s">
        <v>48</v>
      </c>
      <c r="AX806" s="13" t="s">
        <v>85</v>
      </c>
      <c r="AY806" s="244" t="s">
        <v>166</v>
      </c>
    </row>
    <row r="807" spans="2:65" s="1" customFormat="1" ht="22.5" customHeight="1">
      <c r="B807" s="43"/>
      <c r="C807" s="206" t="s">
        <v>927</v>
      </c>
      <c r="D807" s="206" t="s">
        <v>169</v>
      </c>
      <c r="E807" s="207" t="s">
        <v>730</v>
      </c>
      <c r="F807" s="208" t="s">
        <v>731</v>
      </c>
      <c r="G807" s="209" t="s">
        <v>243</v>
      </c>
      <c r="H807" s="210">
        <v>2.38</v>
      </c>
      <c r="I807" s="211"/>
      <c r="J807" s="212">
        <f>ROUND(I807*H807,2)</f>
        <v>0</v>
      </c>
      <c r="K807" s="208" t="s">
        <v>173</v>
      </c>
      <c r="L807" s="63"/>
      <c r="M807" s="213" t="s">
        <v>50</v>
      </c>
      <c r="N807" s="214" t="s">
        <v>56</v>
      </c>
      <c r="O807" s="44"/>
      <c r="P807" s="215">
        <f>O807*H807</f>
        <v>0</v>
      </c>
      <c r="Q807" s="215">
        <v>0</v>
      </c>
      <c r="R807" s="215">
        <f>Q807*H807</f>
        <v>0</v>
      </c>
      <c r="S807" s="215">
        <v>0</v>
      </c>
      <c r="T807" s="216">
        <f>S807*H807</f>
        <v>0</v>
      </c>
      <c r="AR807" s="25" t="s">
        <v>110</v>
      </c>
      <c r="AT807" s="25" t="s">
        <v>169</v>
      </c>
      <c r="AU807" s="25" t="s">
        <v>93</v>
      </c>
      <c r="AY807" s="25" t="s">
        <v>166</v>
      </c>
      <c r="BE807" s="217">
        <f>IF(N807="základní",J807,0)</f>
        <v>0</v>
      </c>
      <c r="BF807" s="217">
        <f>IF(N807="snížená",J807,0)</f>
        <v>0</v>
      </c>
      <c r="BG807" s="217">
        <f>IF(N807="zákl. přenesená",J807,0)</f>
        <v>0</v>
      </c>
      <c r="BH807" s="217">
        <f>IF(N807="sníž. přenesená",J807,0)</f>
        <v>0</v>
      </c>
      <c r="BI807" s="217">
        <f>IF(N807="nulová",J807,0)</f>
        <v>0</v>
      </c>
      <c r="BJ807" s="25" t="s">
        <v>25</v>
      </c>
      <c r="BK807" s="217">
        <f>ROUND(I807*H807,2)</f>
        <v>0</v>
      </c>
      <c r="BL807" s="25" t="s">
        <v>110</v>
      </c>
      <c r="BM807" s="25" t="s">
        <v>732</v>
      </c>
    </row>
    <row r="808" spans="2:65" s="1" customFormat="1" ht="13.5">
      <c r="B808" s="43"/>
      <c r="C808" s="65"/>
      <c r="D808" s="218" t="s">
        <v>175</v>
      </c>
      <c r="E808" s="65"/>
      <c r="F808" s="219" t="s">
        <v>733</v>
      </c>
      <c r="G808" s="65"/>
      <c r="H808" s="65"/>
      <c r="I808" s="174"/>
      <c r="J808" s="65"/>
      <c r="K808" s="65"/>
      <c r="L808" s="63"/>
      <c r="M808" s="220"/>
      <c r="N808" s="44"/>
      <c r="O808" s="44"/>
      <c r="P808" s="44"/>
      <c r="Q808" s="44"/>
      <c r="R808" s="44"/>
      <c r="S808" s="44"/>
      <c r="T808" s="80"/>
      <c r="AT808" s="25" t="s">
        <v>175</v>
      </c>
      <c r="AU808" s="25" t="s">
        <v>93</v>
      </c>
    </row>
    <row r="809" spans="2:65" s="1" customFormat="1" ht="40.5">
      <c r="B809" s="43"/>
      <c r="C809" s="65"/>
      <c r="D809" s="218" t="s">
        <v>177</v>
      </c>
      <c r="E809" s="65"/>
      <c r="F809" s="221" t="s">
        <v>734</v>
      </c>
      <c r="G809" s="65"/>
      <c r="H809" s="65"/>
      <c r="I809" s="174"/>
      <c r="J809" s="65"/>
      <c r="K809" s="65"/>
      <c r="L809" s="63"/>
      <c r="M809" s="220"/>
      <c r="N809" s="44"/>
      <c r="O809" s="44"/>
      <c r="P809" s="44"/>
      <c r="Q809" s="44"/>
      <c r="R809" s="44"/>
      <c r="S809" s="44"/>
      <c r="T809" s="80"/>
      <c r="AT809" s="25" t="s">
        <v>177</v>
      </c>
      <c r="AU809" s="25" t="s">
        <v>93</v>
      </c>
    </row>
    <row r="810" spans="2:65" s="12" customFormat="1" ht="13.5">
      <c r="B810" s="222"/>
      <c r="C810" s="223"/>
      <c r="D810" s="218" t="s">
        <v>179</v>
      </c>
      <c r="E810" s="224" t="s">
        <v>50</v>
      </c>
      <c r="F810" s="225" t="s">
        <v>1300</v>
      </c>
      <c r="G810" s="223"/>
      <c r="H810" s="226" t="s">
        <v>50</v>
      </c>
      <c r="I810" s="227"/>
      <c r="J810" s="223"/>
      <c r="K810" s="223"/>
      <c r="L810" s="228"/>
      <c r="M810" s="229"/>
      <c r="N810" s="230"/>
      <c r="O810" s="230"/>
      <c r="P810" s="230"/>
      <c r="Q810" s="230"/>
      <c r="R810" s="230"/>
      <c r="S810" s="230"/>
      <c r="T810" s="231"/>
      <c r="AT810" s="232" t="s">
        <v>179</v>
      </c>
      <c r="AU810" s="232" t="s">
        <v>93</v>
      </c>
      <c r="AV810" s="12" t="s">
        <v>25</v>
      </c>
      <c r="AW810" s="12" t="s">
        <v>48</v>
      </c>
      <c r="AX810" s="12" t="s">
        <v>85</v>
      </c>
      <c r="AY810" s="232" t="s">
        <v>166</v>
      </c>
    </row>
    <row r="811" spans="2:65" s="13" customFormat="1" ht="13.5">
      <c r="B811" s="233"/>
      <c r="C811" s="234"/>
      <c r="D811" s="218" t="s">
        <v>179</v>
      </c>
      <c r="E811" s="245" t="s">
        <v>50</v>
      </c>
      <c r="F811" s="246" t="s">
        <v>1301</v>
      </c>
      <c r="G811" s="234"/>
      <c r="H811" s="247">
        <v>0.92200000000000004</v>
      </c>
      <c r="I811" s="239"/>
      <c r="J811" s="234"/>
      <c r="K811" s="234"/>
      <c r="L811" s="240"/>
      <c r="M811" s="241"/>
      <c r="N811" s="242"/>
      <c r="O811" s="242"/>
      <c r="P811" s="242"/>
      <c r="Q811" s="242"/>
      <c r="R811" s="242"/>
      <c r="S811" s="242"/>
      <c r="T811" s="243"/>
      <c r="AT811" s="244" t="s">
        <v>179</v>
      </c>
      <c r="AU811" s="244" t="s">
        <v>93</v>
      </c>
      <c r="AV811" s="13" t="s">
        <v>93</v>
      </c>
      <c r="AW811" s="13" t="s">
        <v>48</v>
      </c>
      <c r="AX811" s="13" t="s">
        <v>85</v>
      </c>
      <c r="AY811" s="244" t="s">
        <v>166</v>
      </c>
    </row>
    <row r="812" spans="2:65" s="12" customFormat="1" ht="13.5">
      <c r="B812" s="222"/>
      <c r="C812" s="223"/>
      <c r="D812" s="218" t="s">
        <v>179</v>
      </c>
      <c r="E812" s="224" t="s">
        <v>50</v>
      </c>
      <c r="F812" s="225" t="s">
        <v>1294</v>
      </c>
      <c r="G812" s="223"/>
      <c r="H812" s="226" t="s">
        <v>50</v>
      </c>
      <c r="I812" s="227"/>
      <c r="J812" s="223"/>
      <c r="K812" s="223"/>
      <c r="L812" s="228"/>
      <c r="M812" s="229"/>
      <c r="N812" s="230"/>
      <c r="O812" s="230"/>
      <c r="P812" s="230"/>
      <c r="Q812" s="230"/>
      <c r="R812" s="230"/>
      <c r="S812" s="230"/>
      <c r="T812" s="231"/>
      <c r="AT812" s="232" t="s">
        <v>179</v>
      </c>
      <c r="AU812" s="232" t="s">
        <v>93</v>
      </c>
      <c r="AV812" s="12" t="s">
        <v>25</v>
      </c>
      <c r="AW812" s="12" t="s">
        <v>48</v>
      </c>
      <c r="AX812" s="12" t="s">
        <v>85</v>
      </c>
      <c r="AY812" s="232" t="s">
        <v>166</v>
      </c>
    </row>
    <row r="813" spans="2:65" s="13" customFormat="1" ht="13.5">
      <c r="B813" s="233"/>
      <c r="C813" s="234"/>
      <c r="D813" s="218" t="s">
        <v>179</v>
      </c>
      <c r="E813" s="245" t="s">
        <v>50</v>
      </c>
      <c r="F813" s="246" t="s">
        <v>1302</v>
      </c>
      <c r="G813" s="234"/>
      <c r="H813" s="247">
        <v>0.17199999999999999</v>
      </c>
      <c r="I813" s="239"/>
      <c r="J813" s="234"/>
      <c r="K813" s="234"/>
      <c r="L813" s="240"/>
      <c r="M813" s="241"/>
      <c r="N813" s="242"/>
      <c r="O813" s="242"/>
      <c r="P813" s="242"/>
      <c r="Q813" s="242"/>
      <c r="R813" s="242"/>
      <c r="S813" s="242"/>
      <c r="T813" s="243"/>
      <c r="AT813" s="244" t="s">
        <v>179</v>
      </c>
      <c r="AU813" s="244" t="s">
        <v>93</v>
      </c>
      <c r="AV813" s="13" t="s">
        <v>93</v>
      </c>
      <c r="AW813" s="13" t="s">
        <v>48</v>
      </c>
      <c r="AX813" s="13" t="s">
        <v>85</v>
      </c>
      <c r="AY813" s="244" t="s">
        <v>166</v>
      </c>
    </row>
    <row r="814" spans="2:65" s="12" customFormat="1" ht="13.5">
      <c r="B814" s="222"/>
      <c r="C814" s="223"/>
      <c r="D814" s="218" t="s">
        <v>179</v>
      </c>
      <c r="E814" s="224" t="s">
        <v>50</v>
      </c>
      <c r="F814" s="225" t="s">
        <v>1291</v>
      </c>
      <c r="G814" s="223"/>
      <c r="H814" s="226" t="s">
        <v>50</v>
      </c>
      <c r="I814" s="227"/>
      <c r="J814" s="223"/>
      <c r="K814" s="223"/>
      <c r="L814" s="228"/>
      <c r="M814" s="229"/>
      <c r="N814" s="230"/>
      <c r="O814" s="230"/>
      <c r="P814" s="230"/>
      <c r="Q814" s="230"/>
      <c r="R814" s="230"/>
      <c r="S814" s="230"/>
      <c r="T814" s="231"/>
      <c r="AT814" s="232" t="s">
        <v>179</v>
      </c>
      <c r="AU814" s="232" t="s">
        <v>93</v>
      </c>
      <c r="AV814" s="12" t="s">
        <v>25</v>
      </c>
      <c r="AW814" s="12" t="s">
        <v>48</v>
      </c>
      <c r="AX814" s="12" t="s">
        <v>85</v>
      </c>
      <c r="AY814" s="232" t="s">
        <v>166</v>
      </c>
    </row>
    <row r="815" spans="2:65" s="13" customFormat="1" ht="13.5">
      <c r="B815" s="233"/>
      <c r="C815" s="234"/>
      <c r="D815" s="218" t="s">
        <v>179</v>
      </c>
      <c r="E815" s="245" t="s">
        <v>50</v>
      </c>
      <c r="F815" s="246" t="s">
        <v>1303</v>
      </c>
      <c r="G815" s="234"/>
      <c r="H815" s="247">
        <v>8.5999999999999993E-2</v>
      </c>
      <c r="I815" s="239"/>
      <c r="J815" s="234"/>
      <c r="K815" s="234"/>
      <c r="L815" s="240"/>
      <c r="M815" s="241"/>
      <c r="N815" s="242"/>
      <c r="O815" s="242"/>
      <c r="P815" s="242"/>
      <c r="Q815" s="242"/>
      <c r="R815" s="242"/>
      <c r="S815" s="242"/>
      <c r="T815" s="243"/>
      <c r="AT815" s="244" t="s">
        <v>179</v>
      </c>
      <c r="AU815" s="244" t="s">
        <v>93</v>
      </c>
      <c r="AV815" s="13" t="s">
        <v>93</v>
      </c>
      <c r="AW815" s="13" t="s">
        <v>48</v>
      </c>
      <c r="AX815" s="13" t="s">
        <v>85</v>
      </c>
      <c r="AY815" s="244" t="s">
        <v>166</v>
      </c>
    </row>
    <row r="816" spans="2:65" s="12" customFormat="1" ht="13.5">
      <c r="B816" s="222"/>
      <c r="C816" s="223"/>
      <c r="D816" s="218" t="s">
        <v>179</v>
      </c>
      <c r="E816" s="224" t="s">
        <v>50</v>
      </c>
      <c r="F816" s="225" t="s">
        <v>1304</v>
      </c>
      <c r="G816" s="223"/>
      <c r="H816" s="226" t="s">
        <v>50</v>
      </c>
      <c r="I816" s="227"/>
      <c r="J816" s="223"/>
      <c r="K816" s="223"/>
      <c r="L816" s="228"/>
      <c r="M816" s="229"/>
      <c r="N816" s="230"/>
      <c r="O816" s="230"/>
      <c r="P816" s="230"/>
      <c r="Q816" s="230"/>
      <c r="R816" s="230"/>
      <c r="S816" s="230"/>
      <c r="T816" s="231"/>
      <c r="AT816" s="232" t="s">
        <v>179</v>
      </c>
      <c r="AU816" s="232" t="s">
        <v>93</v>
      </c>
      <c r="AV816" s="12" t="s">
        <v>25</v>
      </c>
      <c r="AW816" s="12" t="s">
        <v>48</v>
      </c>
      <c r="AX816" s="12" t="s">
        <v>85</v>
      </c>
      <c r="AY816" s="232" t="s">
        <v>166</v>
      </c>
    </row>
    <row r="817" spans="2:65" s="13" customFormat="1" ht="13.5">
      <c r="B817" s="233"/>
      <c r="C817" s="234"/>
      <c r="D817" s="235" t="s">
        <v>179</v>
      </c>
      <c r="E817" s="236" t="s">
        <v>50</v>
      </c>
      <c r="F817" s="237" t="s">
        <v>1305</v>
      </c>
      <c r="G817" s="234"/>
      <c r="H817" s="238">
        <v>1.2</v>
      </c>
      <c r="I817" s="239"/>
      <c r="J817" s="234"/>
      <c r="K817" s="234"/>
      <c r="L817" s="240"/>
      <c r="M817" s="241"/>
      <c r="N817" s="242"/>
      <c r="O817" s="242"/>
      <c r="P817" s="242"/>
      <c r="Q817" s="242"/>
      <c r="R817" s="242"/>
      <c r="S817" s="242"/>
      <c r="T817" s="243"/>
      <c r="AT817" s="244" t="s">
        <v>179</v>
      </c>
      <c r="AU817" s="244" t="s">
        <v>93</v>
      </c>
      <c r="AV817" s="13" t="s">
        <v>93</v>
      </c>
      <c r="AW817" s="13" t="s">
        <v>48</v>
      </c>
      <c r="AX817" s="13" t="s">
        <v>85</v>
      </c>
      <c r="AY817" s="244" t="s">
        <v>166</v>
      </c>
    </row>
    <row r="818" spans="2:65" s="1" customFormat="1" ht="22.5" customHeight="1">
      <c r="B818" s="43"/>
      <c r="C818" s="206" t="s">
        <v>1306</v>
      </c>
      <c r="D818" s="206" t="s">
        <v>169</v>
      </c>
      <c r="E818" s="207" t="s">
        <v>741</v>
      </c>
      <c r="F818" s="208" t="s">
        <v>742</v>
      </c>
      <c r="G818" s="209" t="s">
        <v>243</v>
      </c>
      <c r="H818" s="210">
        <v>18.783999999999999</v>
      </c>
      <c r="I818" s="211"/>
      <c r="J818" s="212">
        <f>ROUND(I818*H818,2)</f>
        <v>0</v>
      </c>
      <c r="K818" s="208" t="s">
        <v>173</v>
      </c>
      <c r="L818" s="63"/>
      <c r="M818" s="213" t="s">
        <v>50</v>
      </c>
      <c r="N818" s="214" t="s">
        <v>56</v>
      </c>
      <c r="O818" s="44"/>
      <c r="P818" s="215">
        <f>O818*H818</f>
        <v>0</v>
      </c>
      <c r="Q818" s="215">
        <v>0</v>
      </c>
      <c r="R818" s="215">
        <f>Q818*H818</f>
        <v>0</v>
      </c>
      <c r="S818" s="215">
        <v>0</v>
      </c>
      <c r="T818" s="216">
        <f>S818*H818</f>
        <v>0</v>
      </c>
      <c r="AR818" s="25" t="s">
        <v>110</v>
      </c>
      <c r="AT818" s="25" t="s">
        <v>169</v>
      </c>
      <c r="AU818" s="25" t="s">
        <v>93</v>
      </c>
      <c r="AY818" s="25" t="s">
        <v>166</v>
      </c>
      <c r="BE818" s="217">
        <f>IF(N818="základní",J818,0)</f>
        <v>0</v>
      </c>
      <c r="BF818" s="217">
        <f>IF(N818="snížená",J818,0)</f>
        <v>0</v>
      </c>
      <c r="BG818" s="217">
        <f>IF(N818="zákl. přenesená",J818,0)</f>
        <v>0</v>
      </c>
      <c r="BH818" s="217">
        <f>IF(N818="sníž. přenesená",J818,0)</f>
        <v>0</v>
      </c>
      <c r="BI818" s="217">
        <f>IF(N818="nulová",J818,0)</f>
        <v>0</v>
      </c>
      <c r="BJ818" s="25" t="s">
        <v>25</v>
      </c>
      <c r="BK818" s="217">
        <f>ROUND(I818*H818,2)</f>
        <v>0</v>
      </c>
      <c r="BL818" s="25" t="s">
        <v>110</v>
      </c>
      <c r="BM818" s="25" t="s">
        <v>743</v>
      </c>
    </row>
    <row r="819" spans="2:65" s="1" customFormat="1" ht="27">
      <c r="B819" s="43"/>
      <c r="C819" s="65"/>
      <c r="D819" s="218" t="s">
        <v>175</v>
      </c>
      <c r="E819" s="65"/>
      <c r="F819" s="219" t="s">
        <v>744</v>
      </c>
      <c r="G819" s="65"/>
      <c r="H819" s="65"/>
      <c r="I819" s="174"/>
      <c r="J819" s="65"/>
      <c r="K819" s="65"/>
      <c r="L819" s="63"/>
      <c r="M819" s="220"/>
      <c r="N819" s="44"/>
      <c r="O819" s="44"/>
      <c r="P819" s="44"/>
      <c r="Q819" s="44"/>
      <c r="R819" s="44"/>
      <c r="S819" s="44"/>
      <c r="T819" s="80"/>
      <c r="AT819" s="25" t="s">
        <v>175</v>
      </c>
      <c r="AU819" s="25" t="s">
        <v>93</v>
      </c>
    </row>
    <row r="820" spans="2:65" s="1" customFormat="1" ht="67.5">
      <c r="B820" s="43"/>
      <c r="C820" s="65"/>
      <c r="D820" s="218" t="s">
        <v>177</v>
      </c>
      <c r="E820" s="65"/>
      <c r="F820" s="221" t="s">
        <v>745</v>
      </c>
      <c r="G820" s="65"/>
      <c r="H820" s="65"/>
      <c r="I820" s="174"/>
      <c r="J820" s="65"/>
      <c r="K820" s="65"/>
      <c r="L820" s="63"/>
      <c r="M820" s="220"/>
      <c r="N820" s="44"/>
      <c r="O820" s="44"/>
      <c r="P820" s="44"/>
      <c r="Q820" s="44"/>
      <c r="R820" s="44"/>
      <c r="S820" s="44"/>
      <c r="T820" s="80"/>
      <c r="AT820" s="25" t="s">
        <v>177</v>
      </c>
      <c r="AU820" s="25" t="s">
        <v>93</v>
      </c>
    </row>
    <row r="821" spans="2:65" s="12" customFormat="1" ht="13.5">
      <c r="B821" s="222"/>
      <c r="C821" s="223"/>
      <c r="D821" s="218" t="s">
        <v>179</v>
      </c>
      <c r="E821" s="224" t="s">
        <v>50</v>
      </c>
      <c r="F821" s="225" t="s">
        <v>1300</v>
      </c>
      <c r="G821" s="223"/>
      <c r="H821" s="226" t="s">
        <v>50</v>
      </c>
      <c r="I821" s="227"/>
      <c r="J821" s="223"/>
      <c r="K821" s="223"/>
      <c r="L821" s="228"/>
      <c r="M821" s="229"/>
      <c r="N821" s="230"/>
      <c r="O821" s="230"/>
      <c r="P821" s="230"/>
      <c r="Q821" s="230"/>
      <c r="R821" s="230"/>
      <c r="S821" s="230"/>
      <c r="T821" s="231"/>
      <c r="AT821" s="232" t="s">
        <v>179</v>
      </c>
      <c r="AU821" s="232" t="s">
        <v>93</v>
      </c>
      <c r="AV821" s="12" t="s">
        <v>25</v>
      </c>
      <c r="AW821" s="12" t="s">
        <v>48</v>
      </c>
      <c r="AX821" s="12" t="s">
        <v>85</v>
      </c>
      <c r="AY821" s="232" t="s">
        <v>166</v>
      </c>
    </row>
    <row r="822" spans="2:65" s="13" customFormat="1" ht="13.5">
      <c r="B822" s="233"/>
      <c r="C822" s="234"/>
      <c r="D822" s="218" t="s">
        <v>179</v>
      </c>
      <c r="E822" s="245" t="s">
        <v>50</v>
      </c>
      <c r="F822" s="246" t="s">
        <v>1307</v>
      </c>
      <c r="G822" s="234"/>
      <c r="H822" s="247">
        <v>10.141999999999999</v>
      </c>
      <c r="I822" s="239"/>
      <c r="J822" s="234"/>
      <c r="K822" s="234"/>
      <c r="L822" s="240"/>
      <c r="M822" s="241"/>
      <c r="N822" s="242"/>
      <c r="O822" s="242"/>
      <c r="P822" s="242"/>
      <c r="Q822" s="242"/>
      <c r="R822" s="242"/>
      <c r="S822" s="242"/>
      <c r="T822" s="243"/>
      <c r="AT822" s="244" t="s">
        <v>179</v>
      </c>
      <c r="AU822" s="244" t="s">
        <v>93</v>
      </c>
      <c r="AV822" s="13" t="s">
        <v>93</v>
      </c>
      <c r="AW822" s="13" t="s">
        <v>48</v>
      </c>
      <c r="AX822" s="13" t="s">
        <v>85</v>
      </c>
      <c r="AY822" s="244" t="s">
        <v>166</v>
      </c>
    </row>
    <row r="823" spans="2:65" s="12" customFormat="1" ht="13.5">
      <c r="B823" s="222"/>
      <c r="C823" s="223"/>
      <c r="D823" s="218" t="s">
        <v>179</v>
      </c>
      <c r="E823" s="224" t="s">
        <v>50</v>
      </c>
      <c r="F823" s="225" t="s">
        <v>1294</v>
      </c>
      <c r="G823" s="223"/>
      <c r="H823" s="226" t="s">
        <v>50</v>
      </c>
      <c r="I823" s="227"/>
      <c r="J823" s="223"/>
      <c r="K823" s="223"/>
      <c r="L823" s="228"/>
      <c r="M823" s="229"/>
      <c r="N823" s="230"/>
      <c r="O823" s="230"/>
      <c r="P823" s="230"/>
      <c r="Q823" s="230"/>
      <c r="R823" s="230"/>
      <c r="S823" s="230"/>
      <c r="T823" s="231"/>
      <c r="AT823" s="232" t="s">
        <v>179</v>
      </c>
      <c r="AU823" s="232" t="s">
        <v>93</v>
      </c>
      <c r="AV823" s="12" t="s">
        <v>25</v>
      </c>
      <c r="AW823" s="12" t="s">
        <v>48</v>
      </c>
      <c r="AX823" s="12" t="s">
        <v>85</v>
      </c>
      <c r="AY823" s="232" t="s">
        <v>166</v>
      </c>
    </row>
    <row r="824" spans="2:65" s="13" customFormat="1" ht="13.5">
      <c r="B824" s="233"/>
      <c r="C824" s="234"/>
      <c r="D824" s="218" t="s">
        <v>179</v>
      </c>
      <c r="E824" s="245" t="s">
        <v>50</v>
      </c>
      <c r="F824" s="246" t="s">
        <v>1308</v>
      </c>
      <c r="G824" s="234"/>
      <c r="H824" s="247">
        <v>1.8919999999999999</v>
      </c>
      <c r="I824" s="239"/>
      <c r="J824" s="234"/>
      <c r="K824" s="234"/>
      <c r="L824" s="240"/>
      <c r="M824" s="241"/>
      <c r="N824" s="242"/>
      <c r="O824" s="242"/>
      <c r="P824" s="242"/>
      <c r="Q824" s="242"/>
      <c r="R824" s="242"/>
      <c r="S824" s="242"/>
      <c r="T824" s="243"/>
      <c r="AT824" s="244" t="s">
        <v>179</v>
      </c>
      <c r="AU824" s="244" t="s">
        <v>93</v>
      </c>
      <c r="AV824" s="13" t="s">
        <v>93</v>
      </c>
      <c r="AW824" s="13" t="s">
        <v>48</v>
      </c>
      <c r="AX824" s="13" t="s">
        <v>85</v>
      </c>
      <c r="AY824" s="244" t="s">
        <v>166</v>
      </c>
    </row>
    <row r="825" spans="2:65" s="12" customFormat="1" ht="13.5">
      <c r="B825" s="222"/>
      <c r="C825" s="223"/>
      <c r="D825" s="218" t="s">
        <v>179</v>
      </c>
      <c r="E825" s="224" t="s">
        <v>50</v>
      </c>
      <c r="F825" s="225" t="s">
        <v>1291</v>
      </c>
      <c r="G825" s="223"/>
      <c r="H825" s="226" t="s">
        <v>50</v>
      </c>
      <c r="I825" s="227"/>
      <c r="J825" s="223"/>
      <c r="K825" s="223"/>
      <c r="L825" s="228"/>
      <c r="M825" s="229"/>
      <c r="N825" s="230"/>
      <c r="O825" s="230"/>
      <c r="P825" s="230"/>
      <c r="Q825" s="230"/>
      <c r="R825" s="230"/>
      <c r="S825" s="230"/>
      <c r="T825" s="231"/>
      <c r="AT825" s="232" t="s">
        <v>179</v>
      </c>
      <c r="AU825" s="232" t="s">
        <v>93</v>
      </c>
      <c r="AV825" s="12" t="s">
        <v>25</v>
      </c>
      <c r="AW825" s="12" t="s">
        <v>48</v>
      </c>
      <c r="AX825" s="12" t="s">
        <v>85</v>
      </c>
      <c r="AY825" s="232" t="s">
        <v>166</v>
      </c>
    </row>
    <row r="826" spans="2:65" s="13" customFormat="1" ht="13.5">
      <c r="B826" s="233"/>
      <c r="C826" s="234"/>
      <c r="D826" s="218" t="s">
        <v>179</v>
      </c>
      <c r="E826" s="245" t="s">
        <v>50</v>
      </c>
      <c r="F826" s="246" t="s">
        <v>1309</v>
      </c>
      <c r="G826" s="234"/>
      <c r="H826" s="247">
        <v>6</v>
      </c>
      <c r="I826" s="239"/>
      <c r="J826" s="234"/>
      <c r="K826" s="234"/>
      <c r="L826" s="240"/>
      <c r="M826" s="241"/>
      <c r="N826" s="242"/>
      <c r="O826" s="242"/>
      <c r="P826" s="242"/>
      <c r="Q826" s="242"/>
      <c r="R826" s="242"/>
      <c r="S826" s="242"/>
      <c r="T826" s="243"/>
      <c r="AT826" s="244" t="s">
        <v>179</v>
      </c>
      <c r="AU826" s="244" t="s">
        <v>93</v>
      </c>
      <c r="AV826" s="13" t="s">
        <v>93</v>
      </c>
      <c r="AW826" s="13" t="s">
        <v>48</v>
      </c>
      <c r="AX826" s="13" t="s">
        <v>85</v>
      </c>
      <c r="AY826" s="244" t="s">
        <v>166</v>
      </c>
    </row>
    <row r="827" spans="2:65" s="12" customFormat="1" ht="13.5">
      <c r="B827" s="222"/>
      <c r="C827" s="223"/>
      <c r="D827" s="218" t="s">
        <v>179</v>
      </c>
      <c r="E827" s="224" t="s">
        <v>50</v>
      </c>
      <c r="F827" s="225" t="s">
        <v>1299</v>
      </c>
      <c r="G827" s="223"/>
      <c r="H827" s="226" t="s">
        <v>50</v>
      </c>
      <c r="I827" s="227"/>
      <c r="J827" s="223"/>
      <c r="K827" s="223"/>
      <c r="L827" s="228"/>
      <c r="M827" s="229"/>
      <c r="N827" s="230"/>
      <c r="O827" s="230"/>
      <c r="P827" s="230"/>
      <c r="Q827" s="230"/>
      <c r="R827" s="230"/>
      <c r="S827" s="230"/>
      <c r="T827" s="231"/>
      <c r="AT827" s="232" t="s">
        <v>179</v>
      </c>
      <c r="AU827" s="232" t="s">
        <v>93</v>
      </c>
      <c r="AV827" s="12" t="s">
        <v>25</v>
      </c>
      <c r="AW827" s="12" t="s">
        <v>48</v>
      </c>
      <c r="AX827" s="12" t="s">
        <v>85</v>
      </c>
      <c r="AY827" s="232" t="s">
        <v>166</v>
      </c>
    </row>
    <row r="828" spans="2:65" s="13" customFormat="1" ht="13.5">
      <c r="B828" s="233"/>
      <c r="C828" s="234"/>
      <c r="D828" s="235" t="s">
        <v>179</v>
      </c>
      <c r="E828" s="236" t="s">
        <v>50</v>
      </c>
      <c r="F828" s="237" t="s">
        <v>739</v>
      </c>
      <c r="G828" s="234"/>
      <c r="H828" s="238">
        <v>0.75</v>
      </c>
      <c r="I828" s="239"/>
      <c r="J828" s="234"/>
      <c r="K828" s="234"/>
      <c r="L828" s="240"/>
      <c r="M828" s="241"/>
      <c r="N828" s="242"/>
      <c r="O828" s="242"/>
      <c r="P828" s="242"/>
      <c r="Q828" s="242"/>
      <c r="R828" s="242"/>
      <c r="S828" s="242"/>
      <c r="T828" s="243"/>
      <c r="AT828" s="244" t="s">
        <v>179</v>
      </c>
      <c r="AU828" s="244" t="s">
        <v>93</v>
      </c>
      <c r="AV828" s="13" t="s">
        <v>93</v>
      </c>
      <c r="AW828" s="13" t="s">
        <v>48</v>
      </c>
      <c r="AX828" s="13" t="s">
        <v>85</v>
      </c>
      <c r="AY828" s="244" t="s">
        <v>166</v>
      </c>
    </row>
    <row r="829" spans="2:65" s="1" customFormat="1" ht="22.5" customHeight="1">
      <c r="B829" s="43"/>
      <c r="C829" s="206" t="s">
        <v>1310</v>
      </c>
      <c r="D829" s="206" t="s">
        <v>169</v>
      </c>
      <c r="E829" s="207" t="s">
        <v>746</v>
      </c>
      <c r="F829" s="208" t="s">
        <v>747</v>
      </c>
      <c r="G829" s="209" t="s">
        <v>243</v>
      </c>
      <c r="H829" s="210">
        <v>19.75</v>
      </c>
      <c r="I829" s="211"/>
      <c r="J829" s="212">
        <f>ROUND(I829*H829,2)</f>
        <v>0</v>
      </c>
      <c r="K829" s="208" t="s">
        <v>173</v>
      </c>
      <c r="L829" s="63"/>
      <c r="M829" s="213" t="s">
        <v>50</v>
      </c>
      <c r="N829" s="214" t="s">
        <v>56</v>
      </c>
      <c r="O829" s="44"/>
      <c r="P829" s="215">
        <f>O829*H829</f>
        <v>0</v>
      </c>
      <c r="Q829" s="215">
        <v>0</v>
      </c>
      <c r="R829" s="215">
        <f>Q829*H829</f>
        <v>0</v>
      </c>
      <c r="S829" s="215">
        <v>0</v>
      </c>
      <c r="T829" s="216">
        <f>S829*H829</f>
        <v>0</v>
      </c>
      <c r="AR829" s="25" t="s">
        <v>110</v>
      </c>
      <c r="AT829" s="25" t="s">
        <v>169</v>
      </c>
      <c r="AU829" s="25" t="s">
        <v>93</v>
      </c>
      <c r="AY829" s="25" t="s">
        <v>166</v>
      </c>
      <c r="BE829" s="217">
        <f>IF(N829="základní",J829,0)</f>
        <v>0</v>
      </c>
      <c r="BF829" s="217">
        <f>IF(N829="snížená",J829,0)</f>
        <v>0</v>
      </c>
      <c r="BG829" s="217">
        <f>IF(N829="zákl. přenesená",J829,0)</f>
        <v>0</v>
      </c>
      <c r="BH829" s="217">
        <f>IF(N829="sníž. přenesená",J829,0)</f>
        <v>0</v>
      </c>
      <c r="BI829" s="217">
        <f>IF(N829="nulová",J829,0)</f>
        <v>0</v>
      </c>
      <c r="BJ829" s="25" t="s">
        <v>25</v>
      </c>
      <c r="BK829" s="217">
        <f>ROUND(I829*H829,2)</f>
        <v>0</v>
      </c>
      <c r="BL829" s="25" t="s">
        <v>110</v>
      </c>
      <c r="BM829" s="25" t="s">
        <v>748</v>
      </c>
    </row>
    <row r="830" spans="2:65" s="1" customFormat="1" ht="27">
      <c r="B830" s="43"/>
      <c r="C830" s="65"/>
      <c r="D830" s="218" t="s">
        <v>175</v>
      </c>
      <c r="E830" s="65"/>
      <c r="F830" s="219" t="s">
        <v>749</v>
      </c>
      <c r="G830" s="65"/>
      <c r="H830" s="65"/>
      <c r="I830" s="174"/>
      <c r="J830" s="65"/>
      <c r="K830" s="65"/>
      <c r="L830" s="63"/>
      <c r="M830" s="220"/>
      <c r="N830" s="44"/>
      <c r="O830" s="44"/>
      <c r="P830" s="44"/>
      <c r="Q830" s="44"/>
      <c r="R830" s="44"/>
      <c r="S830" s="44"/>
      <c r="T830" s="80"/>
      <c r="AT830" s="25" t="s">
        <v>175</v>
      </c>
      <c r="AU830" s="25" t="s">
        <v>93</v>
      </c>
    </row>
    <row r="831" spans="2:65" s="1" customFormat="1" ht="67.5">
      <c r="B831" s="43"/>
      <c r="C831" s="65"/>
      <c r="D831" s="218" t="s">
        <v>177</v>
      </c>
      <c r="E831" s="65"/>
      <c r="F831" s="221" t="s">
        <v>745</v>
      </c>
      <c r="G831" s="65"/>
      <c r="H831" s="65"/>
      <c r="I831" s="174"/>
      <c r="J831" s="65"/>
      <c r="K831" s="65"/>
      <c r="L831" s="63"/>
      <c r="M831" s="220"/>
      <c r="N831" s="44"/>
      <c r="O831" s="44"/>
      <c r="P831" s="44"/>
      <c r="Q831" s="44"/>
      <c r="R831" s="44"/>
      <c r="S831" s="44"/>
      <c r="T831" s="80"/>
      <c r="AT831" s="25" t="s">
        <v>177</v>
      </c>
      <c r="AU831" s="25" t="s">
        <v>93</v>
      </c>
    </row>
    <row r="832" spans="2:65" s="12" customFormat="1" ht="13.5">
      <c r="B832" s="222"/>
      <c r="C832" s="223"/>
      <c r="D832" s="218" t="s">
        <v>179</v>
      </c>
      <c r="E832" s="224" t="s">
        <v>50</v>
      </c>
      <c r="F832" s="225" t="s">
        <v>750</v>
      </c>
      <c r="G832" s="223"/>
      <c r="H832" s="226" t="s">
        <v>50</v>
      </c>
      <c r="I832" s="227"/>
      <c r="J832" s="223"/>
      <c r="K832" s="223"/>
      <c r="L832" s="228"/>
      <c r="M832" s="229"/>
      <c r="N832" s="230"/>
      <c r="O832" s="230"/>
      <c r="P832" s="230"/>
      <c r="Q832" s="230"/>
      <c r="R832" s="230"/>
      <c r="S832" s="230"/>
      <c r="T832" s="231"/>
      <c r="AT832" s="232" t="s">
        <v>179</v>
      </c>
      <c r="AU832" s="232" t="s">
        <v>93</v>
      </c>
      <c r="AV832" s="12" t="s">
        <v>25</v>
      </c>
      <c r="AW832" s="12" t="s">
        <v>48</v>
      </c>
      <c r="AX832" s="12" t="s">
        <v>85</v>
      </c>
      <c r="AY832" s="232" t="s">
        <v>166</v>
      </c>
    </row>
    <row r="833" spans="2:65" s="12" customFormat="1" ht="13.5">
      <c r="B833" s="222"/>
      <c r="C833" s="223"/>
      <c r="D833" s="218" t="s">
        <v>179</v>
      </c>
      <c r="E833" s="224" t="s">
        <v>50</v>
      </c>
      <c r="F833" s="225" t="s">
        <v>1300</v>
      </c>
      <c r="G833" s="223"/>
      <c r="H833" s="226" t="s">
        <v>50</v>
      </c>
      <c r="I833" s="227"/>
      <c r="J833" s="223"/>
      <c r="K833" s="223"/>
      <c r="L833" s="228"/>
      <c r="M833" s="229"/>
      <c r="N833" s="230"/>
      <c r="O833" s="230"/>
      <c r="P833" s="230"/>
      <c r="Q833" s="230"/>
      <c r="R833" s="230"/>
      <c r="S833" s="230"/>
      <c r="T833" s="231"/>
      <c r="AT833" s="232" t="s">
        <v>179</v>
      </c>
      <c r="AU833" s="232" t="s">
        <v>93</v>
      </c>
      <c r="AV833" s="12" t="s">
        <v>25</v>
      </c>
      <c r="AW833" s="12" t="s">
        <v>48</v>
      </c>
      <c r="AX833" s="12" t="s">
        <v>85</v>
      </c>
      <c r="AY833" s="232" t="s">
        <v>166</v>
      </c>
    </row>
    <row r="834" spans="2:65" s="13" customFormat="1" ht="13.5">
      <c r="B834" s="233"/>
      <c r="C834" s="234"/>
      <c r="D834" s="218" t="s">
        <v>179</v>
      </c>
      <c r="E834" s="245" t="s">
        <v>50</v>
      </c>
      <c r="F834" s="246" t="s">
        <v>1307</v>
      </c>
      <c r="G834" s="234"/>
      <c r="H834" s="247">
        <v>10.141999999999999</v>
      </c>
      <c r="I834" s="239"/>
      <c r="J834" s="234"/>
      <c r="K834" s="234"/>
      <c r="L834" s="240"/>
      <c r="M834" s="241"/>
      <c r="N834" s="242"/>
      <c r="O834" s="242"/>
      <c r="P834" s="242"/>
      <c r="Q834" s="242"/>
      <c r="R834" s="242"/>
      <c r="S834" s="242"/>
      <c r="T834" s="243"/>
      <c r="AT834" s="244" t="s">
        <v>179</v>
      </c>
      <c r="AU834" s="244" t="s">
        <v>93</v>
      </c>
      <c r="AV834" s="13" t="s">
        <v>93</v>
      </c>
      <c r="AW834" s="13" t="s">
        <v>48</v>
      </c>
      <c r="AX834" s="13" t="s">
        <v>85</v>
      </c>
      <c r="AY834" s="244" t="s">
        <v>166</v>
      </c>
    </row>
    <row r="835" spans="2:65" s="12" customFormat="1" ht="13.5">
      <c r="B835" s="222"/>
      <c r="C835" s="223"/>
      <c r="D835" s="218" t="s">
        <v>179</v>
      </c>
      <c r="E835" s="224" t="s">
        <v>50</v>
      </c>
      <c r="F835" s="225" t="s">
        <v>1294</v>
      </c>
      <c r="G835" s="223"/>
      <c r="H835" s="226" t="s">
        <v>50</v>
      </c>
      <c r="I835" s="227"/>
      <c r="J835" s="223"/>
      <c r="K835" s="223"/>
      <c r="L835" s="228"/>
      <c r="M835" s="229"/>
      <c r="N835" s="230"/>
      <c r="O835" s="230"/>
      <c r="P835" s="230"/>
      <c r="Q835" s="230"/>
      <c r="R835" s="230"/>
      <c r="S835" s="230"/>
      <c r="T835" s="231"/>
      <c r="AT835" s="232" t="s">
        <v>179</v>
      </c>
      <c r="AU835" s="232" t="s">
        <v>93</v>
      </c>
      <c r="AV835" s="12" t="s">
        <v>25</v>
      </c>
      <c r="AW835" s="12" t="s">
        <v>48</v>
      </c>
      <c r="AX835" s="12" t="s">
        <v>85</v>
      </c>
      <c r="AY835" s="232" t="s">
        <v>166</v>
      </c>
    </row>
    <row r="836" spans="2:65" s="13" customFormat="1" ht="13.5">
      <c r="B836" s="233"/>
      <c r="C836" s="234"/>
      <c r="D836" s="218" t="s">
        <v>179</v>
      </c>
      <c r="E836" s="245" t="s">
        <v>50</v>
      </c>
      <c r="F836" s="246" t="s">
        <v>1308</v>
      </c>
      <c r="G836" s="234"/>
      <c r="H836" s="247">
        <v>1.8919999999999999</v>
      </c>
      <c r="I836" s="239"/>
      <c r="J836" s="234"/>
      <c r="K836" s="234"/>
      <c r="L836" s="240"/>
      <c r="M836" s="241"/>
      <c r="N836" s="242"/>
      <c r="O836" s="242"/>
      <c r="P836" s="242"/>
      <c r="Q836" s="242"/>
      <c r="R836" s="242"/>
      <c r="S836" s="242"/>
      <c r="T836" s="243"/>
      <c r="AT836" s="244" t="s">
        <v>179</v>
      </c>
      <c r="AU836" s="244" t="s">
        <v>93</v>
      </c>
      <c r="AV836" s="13" t="s">
        <v>93</v>
      </c>
      <c r="AW836" s="13" t="s">
        <v>48</v>
      </c>
      <c r="AX836" s="13" t="s">
        <v>85</v>
      </c>
      <c r="AY836" s="244" t="s">
        <v>166</v>
      </c>
    </row>
    <row r="837" spans="2:65" s="12" customFormat="1" ht="13.5">
      <c r="B837" s="222"/>
      <c r="C837" s="223"/>
      <c r="D837" s="218" t="s">
        <v>179</v>
      </c>
      <c r="E837" s="224" t="s">
        <v>50</v>
      </c>
      <c r="F837" s="225" t="s">
        <v>1311</v>
      </c>
      <c r="G837" s="223"/>
      <c r="H837" s="226" t="s">
        <v>50</v>
      </c>
      <c r="I837" s="227"/>
      <c r="J837" s="223"/>
      <c r="K837" s="223"/>
      <c r="L837" s="228"/>
      <c r="M837" s="229"/>
      <c r="N837" s="230"/>
      <c r="O837" s="230"/>
      <c r="P837" s="230"/>
      <c r="Q837" s="230"/>
      <c r="R837" s="230"/>
      <c r="S837" s="230"/>
      <c r="T837" s="231"/>
      <c r="AT837" s="232" t="s">
        <v>179</v>
      </c>
      <c r="AU837" s="232" t="s">
        <v>93</v>
      </c>
      <c r="AV837" s="12" t="s">
        <v>25</v>
      </c>
      <c r="AW837" s="12" t="s">
        <v>48</v>
      </c>
      <c r="AX837" s="12" t="s">
        <v>85</v>
      </c>
      <c r="AY837" s="232" t="s">
        <v>166</v>
      </c>
    </row>
    <row r="838" spans="2:65" s="12" customFormat="1" ht="13.5">
      <c r="B838" s="222"/>
      <c r="C838" s="223"/>
      <c r="D838" s="218" t="s">
        <v>179</v>
      </c>
      <c r="E838" s="224" t="s">
        <v>50</v>
      </c>
      <c r="F838" s="225" t="s">
        <v>1291</v>
      </c>
      <c r="G838" s="223"/>
      <c r="H838" s="226" t="s">
        <v>50</v>
      </c>
      <c r="I838" s="227"/>
      <c r="J838" s="223"/>
      <c r="K838" s="223"/>
      <c r="L838" s="228"/>
      <c r="M838" s="229"/>
      <c r="N838" s="230"/>
      <c r="O838" s="230"/>
      <c r="P838" s="230"/>
      <c r="Q838" s="230"/>
      <c r="R838" s="230"/>
      <c r="S838" s="230"/>
      <c r="T838" s="231"/>
      <c r="AT838" s="232" t="s">
        <v>179</v>
      </c>
      <c r="AU838" s="232" t="s">
        <v>93</v>
      </c>
      <c r="AV838" s="12" t="s">
        <v>25</v>
      </c>
      <c r="AW838" s="12" t="s">
        <v>48</v>
      </c>
      <c r="AX838" s="12" t="s">
        <v>85</v>
      </c>
      <c r="AY838" s="232" t="s">
        <v>166</v>
      </c>
    </row>
    <row r="839" spans="2:65" s="13" customFormat="1" ht="13.5">
      <c r="B839" s="233"/>
      <c r="C839" s="234"/>
      <c r="D839" s="218" t="s">
        <v>179</v>
      </c>
      <c r="E839" s="245" t="s">
        <v>50</v>
      </c>
      <c r="F839" s="246" t="s">
        <v>1312</v>
      </c>
      <c r="G839" s="234"/>
      <c r="H839" s="247">
        <v>0.51600000000000001</v>
      </c>
      <c r="I839" s="239"/>
      <c r="J839" s="234"/>
      <c r="K839" s="234"/>
      <c r="L839" s="240"/>
      <c r="M839" s="241"/>
      <c r="N839" s="242"/>
      <c r="O839" s="242"/>
      <c r="P839" s="242"/>
      <c r="Q839" s="242"/>
      <c r="R839" s="242"/>
      <c r="S839" s="242"/>
      <c r="T839" s="243"/>
      <c r="AT839" s="244" t="s">
        <v>179</v>
      </c>
      <c r="AU839" s="244" t="s">
        <v>93</v>
      </c>
      <c r="AV839" s="13" t="s">
        <v>93</v>
      </c>
      <c r="AW839" s="13" t="s">
        <v>48</v>
      </c>
      <c r="AX839" s="13" t="s">
        <v>85</v>
      </c>
      <c r="AY839" s="244" t="s">
        <v>166</v>
      </c>
    </row>
    <row r="840" spans="2:65" s="12" customFormat="1" ht="13.5">
      <c r="B840" s="222"/>
      <c r="C840" s="223"/>
      <c r="D840" s="218" t="s">
        <v>179</v>
      </c>
      <c r="E840" s="224" t="s">
        <v>50</v>
      </c>
      <c r="F840" s="225" t="s">
        <v>1299</v>
      </c>
      <c r="G840" s="223"/>
      <c r="H840" s="226" t="s">
        <v>50</v>
      </c>
      <c r="I840" s="227"/>
      <c r="J840" s="223"/>
      <c r="K840" s="223"/>
      <c r="L840" s="228"/>
      <c r="M840" s="229"/>
      <c r="N840" s="230"/>
      <c r="O840" s="230"/>
      <c r="P840" s="230"/>
      <c r="Q840" s="230"/>
      <c r="R840" s="230"/>
      <c r="S840" s="230"/>
      <c r="T840" s="231"/>
      <c r="AT840" s="232" t="s">
        <v>179</v>
      </c>
      <c r="AU840" s="232" t="s">
        <v>93</v>
      </c>
      <c r="AV840" s="12" t="s">
        <v>25</v>
      </c>
      <c r="AW840" s="12" t="s">
        <v>48</v>
      </c>
      <c r="AX840" s="12" t="s">
        <v>85</v>
      </c>
      <c r="AY840" s="232" t="s">
        <v>166</v>
      </c>
    </row>
    <row r="841" spans="2:65" s="13" customFormat="1" ht="13.5">
      <c r="B841" s="233"/>
      <c r="C841" s="234"/>
      <c r="D841" s="235" t="s">
        <v>179</v>
      </c>
      <c r="E841" s="236" t="s">
        <v>50</v>
      </c>
      <c r="F841" s="237" t="s">
        <v>1313</v>
      </c>
      <c r="G841" s="234"/>
      <c r="H841" s="238">
        <v>7.2</v>
      </c>
      <c r="I841" s="239"/>
      <c r="J841" s="234"/>
      <c r="K841" s="234"/>
      <c r="L841" s="240"/>
      <c r="M841" s="241"/>
      <c r="N841" s="242"/>
      <c r="O841" s="242"/>
      <c r="P841" s="242"/>
      <c r="Q841" s="242"/>
      <c r="R841" s="242"/>
      <c r="S841" s="242"/>
      <c r="T841" s="243"/>
      <c r="AT841" s="244" t="s">
        <v>179</v>
      </c>
      <c r="AU841" s="244" t="s">
        <v>93</v>
      </c>
      <c r="AV841" s="13" t="s">
        <v>93</v>
      </c>
      <c r="AW841" s="13" t="s">
        <v>48</v>
      </c>
      <c r="AX841" s="13" t="s">
        <v>85</v>
      </c>
      <c r="AY841" s="244" t="s">
        <v>166</v>
      </c>
    </row>
    <row r="842" spans="2:65" s="1" customFormat="1" ht="22.5" customHeight="1">
      <c r="B842" s="43"/>
      <c r="C842" s="206" t="s">
        <v>1314</v>
      </c>
      <c r="D842" s="206" t="s">
        <v>169</v>
      </c>
      <c r="E842" s="207" t="s">
        <v>757</v>
      </c>
      <c r="F842" s="208" t="s">
        <v>758</v>
      </c>
      <c r="G842" s="209" t="s">
        <v>284</v>
      </c>
      <c r="H842" s="210">
        <v>325</v>
      </c>
      <c r="I842" s="211"/>
      <c r="J842" s="212">
        <f>ROUND(I842*H842,2)</f>
        <v>0</v>
      </c>
      <c r="K842" s="208" t="s">
        <v>173</v>
      </c>
      <c r="L842" s="63"/>
      <c r="M842" s="213" t="s">
        <v>50</v>
      </c>
      <c r="N842" s="214" t="s">
        <v>56</v>
      </c>
      <c r="O842" s="44"/>
      <c r="P842" s="215">
        <f>O842*H842</f>
        <v>0</v>
      </c>
      <c r="Q842" s="215">
        <v>9.0000000000000006E-5</v>
      </c>
      <c r="R842" s="215">
        <f>Q842*H842</f>
        <v>2.9250000000000002E-2</v>
      </c>
      <c r="S842" s="215">
        <v>0.25600000000000001</v>
      </c>
      <c r="T842" s="216">
        <f>S842*H842</f>
        <v>83.2</v>
      </c>
      <c r="AR842" s="25" t="s">
        <v>110</v>
      </c>
      <c r="AT842" s="25" t="s">
        <v>169</v>
      </c>
      <c r="AU842" s="25" t="s">
        <v>93</v>
      </c>
      <c r="AY842" s="25" t="s">
        <v>166</v>
      </c>
      <c r="BE842" s="217">
        <f>IF(N842="základní",J842,0)</f>
        <v>0</v>
      </c>
      <c r="BF842" s="217">
        <f>IF(N842="snížená",J842,0)</f>
        <v>0</v>
      </c>
      <c r="BG842" s="217">
        <f>IF(N842="zákl. přenesená",J842,0)</f>
        <v>0</v>
      </c>
      <c r="BH842" s="217">
        <f>IF(N842="sníž. přenesená",J842,0)</f>
        <v>0</v>
      </c>
      <c r="BI842" s="217">
        <f>IF(N842="nulová",J842,0)</f>
        <v>0</v>
      </c>
      <c r="BJ842" s="25" t="s">
        <v>25</v>
      </c>
      <c r="BK842" s="217">
        <f>ROUND(I842*H842,2)</f>
        <v>0</v>
      </c>
      <c r="BL842" s="25" t="s">
        <v>110</v>
      </c>
      <c r="BM842" s="25" t="s">
        <v>759</v>
      </c>
    </row>
    <row r="843" spans="2:65" s="1" customFormat="1" ht="27">
      <c r="B843" s="43"/>
      <c r="C843" s="65"/>
      <c r="D843" s="218" t="s">
        <v>175</v>
      </c>
      <c r="E843" s="65"/>
      <c r="F843" s="219" t="s">
        <v>760</v>
      </c>
      <c r="G843" s="65"/>
      <c r="H843" s="65"/>
      <c r="I843" s="174"/>
      <c r="J843" s="65"/>
      <c r="K843" s="65"/>
      <c r="L843" s="63"/>
      <c r="M843" s="220"/>
      <c r="N843" s="44"/>
      <c r="O843" s="44"/>
      <c r="P843" s="44"/>
      <c r="Q843" s="44"/>
      <c r="R843" s="44"/>
      <c r="S843" s="44"/>
      <c r="T843" s="80"/>
      <c r="AT843" s="25" t="s">
        <v>175</v>
      </c>
      <c r="AU843" s="25" t="s">
        <v>93</v>
      </c>
    </row>
    <row r="844" spans="2:65" s="1" customFormat="1" ht="216">
      <c r="B844" s="43"/>
      <c r="C844" s="65"/>
      <c r="D844" s="218" t="s">
        <v>177</v>
      </c>
      <c r="E844" s="65"/>
      <c r="F844" s="221" t="s">
        <v>761</v>
      </c>
      <c r="G844" s="65"/>
      <c r="H844" s="65"/>
      <c r="I844" s="174"/>
      <c r="J844" s="65"/>
      <c r="K844" s="65"/>
      <c r="L844" s="63"/>
      <c r="M844" s="220"/>
      <c r="N844" s="44"/>
      <c r="O844" s="44"/>
      <c r="P844" s="44"/>
      <c r="Q844" s="44"/>
      <c r="R844" s="44"/>
      <c r="S844" s="44"/>
      <c r="T844" s="80"/>
      <c r="AT844" s="25" t="s">
        <v>177</v>
      </c>
      <c r="AU844" s="25" t="s">
        <v>93</v>
      </c>
    </row>
    <row r="845" spans="2:65" s="12" customFormat="1" ht="13.5">
      <c r="B845" s="222"/>
      <c r="C845" s="223"/>
      <c r="D845" s="218" t="s">
        <v>179</v>
      </c>
      <c r="E845" s="224" t="s">
        <v>50</v>
      </c>
      <c r="F845" s="225" t="s">
        <v>762</v>
      </c>
      <c r="G845" s="223"/>
      <c r="H845" s="226" t="s">
        <v>50</v>
      </c>
      <c r="I845" s="227"/>
      <c r="J845" s="223"/>
      <c r="K845" s="223"/>
      <c r="L845" s="228"/>
      <c r="M845" s="229"/>
      <c r="N845" s="230"/>
      <c r="O845" s="230"/>
      <c r="P845" s="230"/>
      <c r="Q845" s="230"/>
      <c r="R845" s="230"/>
      <c r="S845" s="230"/>
      <c r="T845" s="231"/>
      <c r="AT845" s="232" t="s">
        <v>179</v>
      </c>
      <c r="AU845" s="232" t="s">
        <v>93</v>
      </c>
      <c r="AV845" s="12" t="s">
        <v>25</v>
      </c>
      <c r="AW845" s="12" t="s">
        <v>48</v>
      </c>
      <c r="AX845" s="12" t="s">
        <v>85</v>
      </c>
      <c r="AY845" s="232" t="s">
        <v>166</v>
      </c>
    </row>
    <row r="846" spans="2:65" s="13" customFormat="1" ht="13.5">
      <c r="B846" s="233"/>
      <c r="C846" s="234"/>
      <c r="D846" s="235" t="s">
        <v>179</v>
      </c>
      <c r="E846" s="236" t="s">
        <v>50</v>
      </c>
      <c r="F846" s="237" t="s">
        <v>1315</v>
      </c>
      <c r="G846" s="234"/>
      <c r="H846" s="238">
        <v>325</v>
      </c>
      <c r="I846" s="239"/>
      <c r="J846" s="234"/>
      <c r="K846" s="234"/>
      <c r="L846" s="240"/>
      <c r="M846" s="241"/>
      <c r="N846" s="242"/>
      <c r="O846" s="242"/>
      <c r="P846" s="242"/>
      <c r="Q846" s="242"/>
      <c r="R846" s="242"/>
      <c r="S846" s="242"/>
      <c r="T846" s="243"/>
      <c r="AT846" s="244" t="s">
        <v>179</v>
      </c>
      <c r="AU846" s="244" t="s">
        <v>93</v>
      </c>
      <c r="AV846" s="13" t="s">
        <v>93</v>
      </c>
      <c r="AW846" s="13" t="s">
        <v>48</v>
      </c>
      <c r="AX846" s="13" t="s">
        <v>85</v>
      </c>
      <c r="AY846" s="244" t="s">
        <v>166</v>
      </c>
    </row>
    <row r="847" spans="2:65" s="1" customFormat="1" ht="22.5" customHeight="1">
      <c r="B847" s="43"/>
      <c r="C847" s="206" t="s">
        <v>1316</v>
      </c>
      <c r="D847" s="206" t="s">
        <v>169</v>
      </c>
      <c r="E847" s="207" t="s">
        <v>765</v>
      </c>
      <c r="F847" s="208" t="s">
        <v>766</v>
      </c>
      <c r="G847" s="209" t="s">
        <v>284</v>
      </c>
      <c r="H847" s="210">
        <v>325</v>
      </c>
      <c r="I847" s="211"/>
      <c r="J847" s="212">
        <f>ROUND(I847*H847,2)</f>
        <v>0</v>
      </c>
      <c r="K847" s="208" t="s">
        <v>173</v>
      </c>
      <c r="L847" s="63"/>
      <c r="M847" s="213" t="s">
        <v>50</v>
      </c>
      <c r="N847" s="214" t="s">
        <v>56</v>
      </c>
      <c r="O847" s="44"/>
      <c r="P847" s="215">
        <f>O847*H847</f>
        <v>0</v>
      </c>
      <c r="Q847" s="215">
        <v>5.0000000000000002E-5</v>
      </c>
      <c r="R847" s="215">
        <f>Q847*H847</f>
        <v>1.6250000000000001E-2</v>
      </c>
      <c r="S847" s="215">
        <v>0.128</v>
      </c>
      <c r="T847" s="216">
        <f>S847*H847</f>
        <v>41.6</v>
      </c>
      <c r="AR847" s="25" t="s">
        <v>110</v>
      </c>
      <c r="AT847" s="25" t="s">
        <v>169</v>
      </c>
      <c r="AU847" s="25" t="s">
        <v>93</v>
      </c>
      <c r="AY847" s="25" t="s">
        <v>166</v>
      </c>
      <c r="BE847" s="217">
        <f>IF(N847="základní",J847,0)</f>
        <v>0</v>
      </c>
      <c r="BF847" s="217">
        <f>IF(N847="snížená",J847,0)</f>
        <v>0</v>
      </c>
      <c r="BG847" s="217">
        <f>IF(N847="zákl. přenesená",J847,0)</f>
        <v>0</v>
      </c>
      <c r="BH847" s="217">
        <f>IF(N847="sníž. přenesená",J847,0)</f>
        <v>0</v>
      </c>
      <c r="BI847" s="217">
        <f>IF(N847="nulová",J847,0)</f>
        <v>0</v>
      </c>
      <c r="BJ847" s="25" t="s">
        <v>25</v>
      </c>
      <c r="BK847" s="217">
        <f>ROUND(I847*H847,2)</f>
        <v>0</v>
      </c>
      <c r="BL847" s="25" t="s">
        <v>110</v>
      </c>
      <c r="BM847" s="25" t="s">
        <v>767</v>
      </c>
    </row>
    <row r="848" spans="2:65" s="1" customFormat="1" ht="27">
      <c r="B848" s="43"/>
      <c r="C848" s="65"/>
      <c r="D848" s="218" t="s">
        <v>175</v>
      </c>
      <c r="E848" s="65"/>
      <c r="F848" s="219" t="s">
        <v>768</v>
      </c>
      <c r="G848" s="65"/>
      <c r="H848" s="65"/>
      <c r="I848" s="174"/>
      <c r="J848" s="65"/>
      <c r="K848" s="65"/>
      <c r="L848" s="63"/>
      <c r="M848" s="220"/>
      <c r="N848" s="44"/>
      <c r="O848" s="44"/>
      <c r="P848" s="44"/>
      <c r="Q848" s="44"/>
      <c r="R848" s="44"/>
      <c r="S848" s="44"/>
      <c r="T848" s="80"/>
      <c r="AT848" s="25" t="s">
        <v>175</v>
      </c>
      <c r="AU848" s="25" t="s">
        <v>93</v>
      </c>
    </row>
    <row r="849" spans="2:65" s="1" customFormat="1" ht="216">
      <c r="B849" s="43"/>
      <c r="C849" s="65"/>
      <c r="D849" s="218" t="s">
        <v>177</v>
      </c>
      <c r="E849" s="65"/>
      <c r="F849" s="221" t="s">
        <v>761</v>
      </c>
      <c r="G849" s="65"/>
      <c r="H849" s="65"/>
      <c r="I849" s="174"/>
      <c r="J849" s="65"/>
      <c r="K849" s="65"/>
      <c r="L849" s="63"/>
      <c r="M849" s="220"/>
      <c r="N849" s="44"/>
      <c r="O849" s="44"/>
      <c r="P849" s="44"/>
      <c r="Q849" s="44"/>
      <c r="R849" s="44"/>
      <c r="S849" s="44"/>
      <c r="T849" s="80"/>
      <c r="AT849" s="25" t="s">
        <v>177</v>
      </c>
      <c r="AU849" s="25" t="s">
        <v>93</v>
      </c>
    </row>
    <row r="850" spans="2:65" s="12" customFormat="1" ht="13.5">
      <c r="B850" s="222"/>
      <c r="C850" s="223"/>
      <c r="D850" s="218" t="s">
        <v>179</v>
      </c>
      <c r="E850" s="224" t="s">
        <v>50</v>
      </c>
      <c r="F850" s="225" t="s">
        <v>762</v>
      </c>
      <c r="G850" s="223"/>
      <c r="H850" s="226" t="s">
        <v>50</v>
      </c>
      <c r="I850" s="227"/>
      <c r="J850" s="223"/>
      <c r="K850" s="223"/>
      <c r="L850" s="228"/>
      <c r="M850" s="229"/>
      <c r="N850" s="230"/>
      <c r="O850" s="230"/>
      <c r="P850" s="230"/>
      <c r="Q850" s="230"/>
      <c r="R850" s="230"/>
      <c r="S850" s="230"/>
      <c r="T850" s="231"/>
      <c r="AT850" s="232" t="s">
        <v>179</v>
      </c>
      <c r="AU850" s="232" t="s">
        <v>93</v>
      </c>
      <c r="AV850" s="12" t="s">
        <v>25</v>
      </c>
      <c r="AW850" s="12" t="s">
        <v>48</v>
      </c>
      <c r="AX850" s="12" t="s">
        <v>85</v>
      </c>
      <c r="AY850" s="232" t="s">
        <v>166</v>
      </c>
    </row>
    <row r="851" spans="2:65" s="13" customFormat="1" ht="13.5">
      <c r="B851" s="233"/>
      <c r="C851" s="234"/>
      <c r="D851" s="235" t="s">
        <v>179</v>
      </c>
      <c r="E851" s="236" t="s">
        <v>50</v>
      </c>
      <c r="F851" s="237" t="s">
        <v>1315</v>
      </c>
      <c r="G851" s="234"/>
      <c r="H851" s="238">
        <v>325</v>
      </c>
      <c r="I851" s="239"/>
      <c r="J851" s="234"/>
      <c r="K851" s="234"/>
      <c r="L851" s="240"/>
      <c r="M851" s="241"/>
      <c r="N851" s="242"/>
      <c r="O851" s="242"/>
      <c r="P851" s="242"/>
      <c r="Q851" s="242"/>
      <c r="R851" s="242"/>
      <c r="S851" s="242"/>
      <c r="T851" s="243"/>
      <c r="AT851" s="244" t="s">
        <v>179</v>
      </c>
      <c r="AU851" s="244" t="s">
        <v>93</v>
      </c>
      <c r="AV851" s="13" t="s">
        <v>93</v>
      </c>
      <c r="AW851" s="13" t="s">
        <v>48</v>
      </c>
      <c r="AX851" s="13" t="s">
        <v>85</v>
      </c>
      <c r="AY851" s="244" t="s">
        <v>166</v>
      </c>
    </row>
    <row r="852" spans="2:65" s="1" customFormat="1" ht="22.5" customHeight="1">
      <c r="B852" s="43"/>
      <c r="C852" s="206" t="s">
        <v>1207</v>
      </c>
      <c r="D852" s="206" t="s">
        <v>169</v>
      </c>
      <c r="E852" s="207" t="s">
        <v>770</v>
      </c>
      <c r="F852" s="208" t="s">
        <v>771</v>
      </c>
      <c r="G852" s="209" t="s">
        <v>243</v>
      </c>
      <c r="H852" s="210">
        <v>62.4</v>
      </c>
      <c r="I852" s="211"/>
      <c r="J852" s="212">
        <f>ROUND(I852*H852,2)</f>
        <v>0</v>
      </c>
      <c r="K852" s="208" t="s">
        <v>173</v>
      </c>
      <c r="L852" s="63"/>
      <c r="M852" s="213" t="s">
        <v>50</v>
      </c>
      <c r="N852" s="214" t="s">
        <v>56</v>
      </c>
      <c r="O852" s="44"/>
      <c r="P852" s="215">
        <f>O852*H852</f>
        <v>0</v>
      </c>
      <c r="Q852" s="215">
        <v>0</v>
      </c>
      <c r="R852" s="215">
        <f>Q852*H852</f>
        <v>0</v>
      </c>
      <c r="S852" s="215">
        <v>0</v>
      </c>
      <c r="T852" s="216">
        <f>S852*H852</f>
        <v>0</v>
      </c>
      <c r="AR852" s="25" t="s">
        <v>110</v>
      </c>
      <c r="AT852" s="25" t="s">
        <v>169</v>
      </c>
      <c r="AU852" s="25" t="s">
        <v>93</v>
      </c>
      <c r="AY852" s="25" t="s">
        <v>166</v>
      </c>
      <c r="BE852" s="217">
        <f>IF(N852="základní",J852,0)</f>
        <v>0</v>
      </c>
      <c r="BF852" s="217">
        <f>IF(N852="snížená",J852,0)</f>
        <v>0</v>
      </c>
      <c r="BG852" s="217">
        <f>IF(N852="zákl. přenesená",J852,0)</f>
        <v>0</v>
      </c>
      <c r="BH852" s="217">
        <f>IF(N852="sníž. přenesená",J852,0)</f>
        <v>0</v>
      </c>
      <c r="BI852" s="217">
        <f>IF(N852="nulová",J852,0)</f>
        <v>0</v>
      </c>
      <c r="BJ852" s="25" t="s">
        <v>25</v>
      </c>
      <c r="BK852" s="217">
        <f>ROUND(I852*H852,2)</f>
        <v>0</v>
      </c>
      <c r="BL852" s="25" t="s">
        <v>110</v>
      </c>
      <c r="BM852" s="25" t="s">
        <v>772</v>
      </c>
    </row>
    <row r="853" spans="2:65" s="1" customFormat="1" ht="27">
      <c r="B853" s="43"/>
      <c r="C853" s="65"/>
      <c r="D853" s="218" t="s">
        <v>175</v>
      </c>
      <c r="E853" s="65"/>
      <c r="F853" s="219" t="s">
        <v>773</v>
      </c>
      <c r="G853" s="65"/>
      <c r="H853" s="65"/>
      <c r="I853" s="174"/>
      <c r="J853" s="65"/>
      <c r="K853" s="65"/>
      <c r="L853" s="63"/>
      <c r="M853" s="220"/>
      <c r="N853" s="44"/>
      <c r="O853" s="44"/>
      <c r="P853" s="44"/>
      <c r="Q853" s="44"/>
      <c r="R853" s="44"/>
      <c r="S853" s="44"/>
      <c r="T853" s="80"/>
      <c r="AT853" s="25" t="s">
        <v>175</v>
      </c>
      <c r="AU853" s="25" t="s">
        <v>93</v>
      </c>
    </row>
    <row r="854" spans="2:65" s="1" customFormat="1" ht="94.5">
      <c r="B854" s="43"/>
      <c r="C854" s="65"/>
      <c r="D854" s="218" t="s">
        <v>177</v>
      </c>
      <c r="E854" s="65"/>
      <c r="F854" s="221" t="s">
        <v>774</v>
      </c>
      <c r="G854" s="65"/>
      <c r="H854" s="65"/>
      <c r="I854" s="174"/>
      <c r="J854" s="65"/>
      <c r="K854" s="65"/>
      <c r="L854" s="63"/>
      <c r="M854" s="220"/>
      <c r="N854" s="44"/>
      <c r="O854" s="44"/>
      <c r="P854" s="44"/>
      <c r="Q854" s="44"/>
      <c r="R854" s="44"/>
      <c r="S854" s="44"/>
      <c r="T854" s="80"/>
      <c r="AT854" s="25" t="s">
        <v>177</v>
      </c>
      <c r="AU854" s="25" t="s">
        <v>93</v>
      </c>
    </row>
    <row r="855" spans="2:65" s="12" customFormat="1" ht="13.5">
      <c r="B855" s="222"/>
      <c r="C855" s="223"/>
      <c r="D855" s="218" t="s">
        <v>179</v>
      </c>
      <c r="E855" s="224" t="s">
        <v>50</v>
      </c>
      <c r="F855" s="225" t="s">
        <v>762</v>
      </c>
      <c r="G855" s="223"/>
      <c r="H855" s="226" t="s">
        <v>50</v>
      </c>
      <c r="I855" s="227"/>
      <c r="J855" s="223"/>
      <c r="K855" s="223"/>
      <c r="L855" s="228"/>
      <c r="M855" s="229"/>
      <c r="N855" s="230"/>
      <c r="O855" s="230"/>
      <c r="P855" s="230"/>
      <c r="Q855" s="230"/>
      <c r="R855" s="230"/>
      <c r="S855" s="230"/>
      <c r="T855" s="231"/>
      <c r="AT855" s="232" t="s">
        <v>179</v>
      </c>
      <c r="AU855" s="232" t="s">
        <v>93</v>
      </c>
      <c r="AV855" s="12" t="s">
        <v>25</v>
      </c>
      <c r="AW855" s="12" t="s">
        <v>48</v>
      </c>
      <c r="AX855" s="12" t="s">
        <v>85</v>
      </c>
      <c r="AY855" s="232" t="s">
        <v>166</v>
      </c>
    </row>
    <row r="856" spans="2:65" s="12" customFormat="1" ht="13.5">
      <c r="B856" s="222"/>
      <c r="C856" s="223"/>
      <c r="D856" s="218" t="s">
        <v>179</v>
      </c>
      <c r="E856" s="224" t="s">
        <v>50</v>
      </c>
      <c r="F856" s="225" t="s">
        <v>1317</v>
      </c>
      <c r="G856" s="223"/>
      <c r="H856" s="226" t="s">
        <v>50</v>
      </c>
      <c r="I856" s="227"/>
      <c r="J856" s="223"/>
      <c r="K856" s="223"/>
      <c r="L856" s="228"/>
      <c r="M856" s="229"/>
      <c r="N856" s="230"/>
      <c r="O856" s="230"/>
      <c r="P856" s="230"/>
      <c r="Q856" s="230"/>
      <c r="R856" s="230"/>
      <c r="S856" s="230"/>
      <c r="T856" s="231"/>
      <c r="AT856" s="232" t="s">
        <v>179</v>
      </c>
      <c r="AU856" s="232" t="s">
        <v>93</v>
      </c>
      <c r="AV856" s="12" t="s">
        <v>25</v>
      </c>
      <c r="AW856" s="12" t="s">
        <v>48</v>
      </c>
      <c r="AX856" s="12" t="s">
        <v>85</v>
      </c>
      <c r="AY856" s="232" t="s">
        <v>166</v>
      </c>
    </row>
    <row r="857" spans="2:65" s="13" customFormat="1" ht="13.5">
      <c r="B857" s="233"/>
      <c r="C857" s="234"/>
      <c r="D857" s="235" t="s">
        <v>179</v>
      </c>
      <c r="E857" s="236" t="s">
        <v>50</v>
      </c>
      <c r="F857" s="237" t="s">
        <v>1318</v>
      </c>
      <c r="G857" s="234"/>
      <c r="H857" s="238">
        <v>62.4</v>
      </c>
      <c r="I857" s="239"/>
      <c r="J857" s="234"/>
      <c r="K857" s="234"/>
      <c r="L857" s="240"/>
      <c r="M857" s="241"/>
      <c r="N857" s="242"/>
      <c r="O857" s="242"/>
      <c r="P857" s="242"/>
      <c r="Q857" s="242"/>
      <c r="R857" s="242"/>
      <c r="S857" s="242"/>
      <c r="T857" s="243"/>
      <c r="AT857" s="244" t="s">
        <v>179</v>
      </c>
      <c r="AU857" s="244" t="s">
        <v>93</v>
      </c>
      <c r="AV857" s="13" t="s">
        <v>93</v>
      </c>
      <c r="AW857" s="13" t="s">
        <v>48</v>
      </c>
      <c r="AX857" s="13" t="s">
        <v>85</v>
      </c>
      <c r="AY857" s="244" t="s">
        <v>166</v>
      </c>
    </row>
    <row r="858" spans="2:65" s="1" customFormat="1" ht="22.5" customHeight="1">
      <c r="B858" s="43"/>
      <c r="C858" s="206" t="s">
        <v>1319</v>
      </c>
      <c r="D858" s="206" t="s">
        <v>169</v>
      </c>
      <c r="E858" s="207" t="s">
        <v>777</v>
      </c>
      <c r="F858" s="208" t="s">
        <v>778</v>
      </c>
      <c r="G858" s="209" t="s">
        <v>243</v>
      </c>
      <c r="H858" s="210">
        <v>187.2</v>
      </c>
      <c r="I858" s="211"/>
      <c r="J858" s="212">
        <f>ROUND(I858*H858,2)</f>
        <v>0</v>
      </c>
      <c r="K858" s="208" t="s">
        <v>173</v>
      </c>
      <c r="L858" s="63"/>
      <c r="M858" s="213" t="s">
        <v>50</v>
      </c>
      <c r="N858" s="214" t="s">
        <v>56</v>
      </c>
      <c r="O858" s="44"/>
      <c r="P858" s="215">
        <f>O858*H858</f>
        <v>0</v>
      </c>
      <c r="Q858" s="215">
        <v>0</v>
      </c>
      <c r="R858" s="215">
        <f>Q858*H858</f>
        <v>0</v>
      </c>
      <c r="S858" s="215">
        <v>0</v>
      </c>
      <c r="T858" s="216">
        <f>S858*H858</f>
        <v>0</v>
      </c>
      <c r="AR858" s="25" t="s">
        <v>110</v>
      </c>
      <c r="AT858" s="25" t="s">
        <v>169</v>
      </c>
      <c r="AU858" s="25" t="s">
        <v>93</v>
      </c>
      <c r="AY858" s="25" t="s">
        <v>166</v>
      </c>
      <c r="BE858" s="217">
        <f>IF(N858="základní",J858,0)</f>
        <v>0</v>
      </c>
      <c r="BF858" s="217">
        <f>IF(N858="snížená",J858,0)</f>
        <v>0</v>
      </c>
      <c r="BG858" s="217">
        <f>IF(N858="zákl. přenesená",J858,0)</f>
        <v>0</v>
      </c>
      <c r="BH858" s="217">
        <f>IF(N858="sníž. přenesená",J858,0)</f>
        <v>0</v>
      </c>
      <c r="BI858" s="217">
        <f>IF(N858="nulová",J858,0)</f>
        <v>0</v>
      </c>
      <c r="BJ858" s="25" t="s">
        <v>25</v>
      </c>
      <c r="BK858" s="217">
        <f>ROUND(I858*H858,2)</f>
        <v>0</v>
      </c>
      <c r="BL858" s="25" t="s">
        <v>110</v>
      </c>
      <c r="BM858" s="25" t="s">
        <v>779</v>
      </c>
    </row>
    <row r="859" spans="2:65" s="1" customFormat="1" ht="27">
      <c r="B859" s="43"/>
      <c r="C859" s="65"/>
      <c r="D859" s="218" t="s">
        <v>175</v>
      </c>
      <c r="E859" s="65"/>
      <c r="F859" s="219" t="s">
        <v>780</v>
      </c>
      <c r="G859" s="65"/>
      <c r="H859" s="65"/>
      <c r="I859" s="174"/>
      <c r="J859" s="65"/>
      <c r="K859" s="65"/>
      <c r="L859" s="63"/>
      <c r="M859" s="220"/>
      <c r="N859" s="44"/>
      <c r="O859" s="44"/>
      <c r="P859" s="44"/>
      <c r="Q859" s="44"/>
      <c r="R859" s="44"/>
      <c r="S859" s="44"/>
      <c r="T859" s="80"/>
      <c r="AT859" s="25" t="s">
        <v>175</v>
      </c>
      <c r="AU859" s="25" t="s">
        <v>93</v>
      </c>
    </row>
    <row r="860" spans="2:65" s="1" customFormat="1" ht="94.5">
      <c r="B860" s="43"/>
      <c r="C860" s="65"/>
      <c r="D860" s="218" t="s">
        <v>177</v>
      </c>
      <c r="E860" s="65"/>
      <c r="F860" s="221" t="s">
        <v>774</v>
      </c>
      <c r="G860" s="65"/>
      <c r="H860" s="65"/>
      <c r="I860" s="174"/>
      <c r="J860" s="65"/>
      <c r="K860" s="65"/>
      <c r="L860" s="63"/>
      <c r="M860" s="220"/>
      <c r="N860" s="44"/>
      <c r="O860" s="44"/>
      <c r="P860" s="44"/>
      <c r="Q860" s="44"/>
      <c r="R860" s="44"/>
      <c r="S860" s="44"/>
      <c r="T860" s="80"/>
      <c r="AT860" s="25" t="s">
        <v>177</v>
      </c>
      <c r="AU860" s="25" t="s">
        <v>93</v>
      </c>
    </row>
    <row r="861" spans="2:65" s="12" customFormat="1" ht="13.5">
      <c r="B861" s="222"/>
      <c r="C861" s="223"/>
      <c r="D861" s="218" t="s">
        <v>179</v>
      </c>
      <c r="E861" s="224" t="s">
        <v>50</v>
      </c>
      <c r="F861" s="225" t="s">
        <v>781</v>
      </c>
      <c r="G861" s="223"/>
      <c r="H861" s="226" t="s">
        <v>50</v>
      </c>
      <c r="I861" s="227"/>
      <c r="J861" s="223"/>
      <c r="K861" s="223"/>
      <c r="L861" s="228"/>
      <c r="M861" s="229"/>
      <c r="N861" s="230"/>
      <c r="O861" s="230"/>
      <c r="P861" s="230"/>
      <c r="Q861" s="230"/>
      <c r="R861" s="230"/>
      <c r="S861" s="230"/>
      <c r="T861" s="231"/>
      <c r="AT861" s="232" t="s">
        <v>179</v>
      </c>
      <c r="AU861" s="232" t="s">
        <v>93</v>
      </c>
      <c r="AV861" s="12" t="s">
        <v>25</v>
      </c>
      <c r="AW861" s="12" t="s">
        <v>48</v>
      </c>
      <c r="AX861" s="12" t="s">
        <v>85</v>
      </c>
      <c r="AY861" s="232" t="s">
        <v>166</v>
      </c>
    </row>
    <row r="862" spans="2:65" s="12" customFormat="1" ht="13.5">
      <c r="B862" s="222"/>
      <c r="C862" s="223"/>
      <c r="D862" s="218" t="s">
        <v>179</v>
      </c>
      <c r="E862" s="224" t="s">
        <v>50</v>
      </c>
      <c r="F862" s="225" t="s">
        <v>762</v>
      </c>
      <c r="G862" s="223"/>
      <c r="H862" s="226" t="s">
        <v>50</v>
      </c>
      <c r="I862" s="227"/>
      <c r="J862" s="223"/>
      <c r="K862" s="223"/>
      <c r="L862" s="228"/>
      <c r="M862" s="229"/>
      <c r="N862" s="230"/>
      <c r="O862" s="230"/>
      <c r="P862" s="230"/>
      <c r="Q862" s="230"/>
      <c r="R862" s="230"/>
      <c r="S862" s="230"/>
      <c r="T862" s="231"/>
      <c r="AT862" s="232" t="s">
        <v>179</v>
      </c>
      <c r="AU862" s="232" t="s">
        <v>93</v>
      </c>
      <c r="AV862" s="12" t="s">
        <v>25</v>
      </c>
      <c r="AW862" s="12" t="s">
        <v>48</v>
      </c>
      <c r="AX862" s="12" t="s">
        <v>85</v>
      </c>
      <c r="AY862" s="232" t="s">
        <v>166</v>
      </c>
    </row>
    <row r="863" spans="2:65" s="12" customFormat="1" ht="13.5">
      <c r="B863" s="222"/>
      <c r="C863" s="223"/>
      <c r="D863" s="218" t="s">
        <v>179</v>
      </c>
      <c r="E863" s="224" t="s">
        <v>50</v>
      </c>
      <c r="F863" s="225" t="s">
        <v>1317</v>
      </c>
      <c r="G863" s="223"/>
      <c r="H863" s="226" t="s">
        <v>50</v>
      </c>
      <c r="I863" s="227"/>
      <c r="J863" s="223"/>
      <c r="K863" s="223"/>
      <c r="L863" s="228"/>
      <c r="M863" s="229"/>
      <c r="N863" s="230"/>
      <c r="O863" s="230"/>
      <c r="P863" s="230"/>
      <c r="Q863" s="230"/>
      <c r="R863" s="230"/>
      <c r="S863" s="230"/>
      <c r="T863" s="231"/>
      <c r="AT863" s="232" t="s">
        <v>179</v>
      </c>
      <c r="AU863" s="232" t="s">
        <v>93</v>
      </c>
      <c r="AV863" s="12" t="s">
        <v>25</v>
      </c>
      <c r="AW863" s="12" t="s">
        <v>48</v>
      </c>
      <c r="AX863" s="12" t="s">
        <v>85</v>
      </c>
      <c r="AY863" s="232" t="s">
        <v>166</v>
      </c>
    </row>
    <row r="864" spans="2:65" s="13" customFormat="1" ht="13.5">
      <c r="B864" s="233"/>
      <c r="C864" s="234"/>
      <c r="D864" s="235" t="s">
        <v>179</v>
      </c>
      <c r="E864" s="236" t="s">
        <v>50</v>
      </c>
      <c r="F864" s="237" t="s">
        <v>1320</v>
      </c>
      <c r="G864" s="234"/>
      <c r="H864" s="238">
        <v>187.2</v>
      </c>
      <c r="I864" s="239"/>
      <c r="J864" s="234"/>
      <c r="K864" s="234"/>
      <c r="L864" s="240"/>
      <c r="M864" s="241"/>
      <c r="N864" s="242"/>
      <c r="O864" s="242"/>
      <c r="P864" s="242"/>
      <c r="Q864" s="242"/>
      <c r="R864" s="242"/>
      <c r="S864" s="242"/>
      <c r="T864" s="243"/>
      <c r="AT864" s="244" t="s">
        <v>179</v>
      </c>
      <c r="AU864" s="244" t="s">
        <v>93</v>
      </c>
      <c r="AV864" s="13" t="s">
        <v>93</v>
      </c>
      <c r="AW864" s="13" t="s">
        <v>48</v>
      </c>
      <c r="AX864" s="13" t="s">
        <v>85</v>
      </c>
      <c r="AY864" s="244" t="s">
        <v>166</v>
      </c>
    </row>
    <row r="865" spans="2:65" s="1" customFormat="1" ht="22.5" customHeight="1">
      <c r="B865" s="43"/>
      <c r="C865" s="206" t="s">
        <v>1321</v>
      </c>
      <c r="D865" s="206" t="s">
        <v>169</v>
      </c>
      <c r="E865" s="207" t="s">
        <v>784</v>
      </c>
      <c r="F865" s="208" t="s">
        <v>785</v>
      </c>
      <c r="G865" s="209" t="s">
        <v>243</v>
      </c>
      <c r="H865" s="210">
        <v>-62.4</v>
      </c>
      <c r="I865" s="211"/>
      <c r="J865" s="212">
        <f>ROUND(I865*H865,2)</f>
        <v>0</v>
      </c>
      <c r="K865" s="208" t="s">
        <v>50</v>
      </c>
      <c r="L865" s="63"/>
      <c r="M865" s="213" t="s">
        <v>50</v>
      </c>
      <c r="N865" s="214" t="s">
        <v>56</v>
      </c>
      <c r="O865" s="44"/>
      <c r="P865" s="215">
        <f>O865*H865</f>
        <v>0</v>
      </c>
      <c r="Q865" s="215">
        <v>0</v>
      </c>
      <c r="R865" s="215">
        <f>Q865*H865</f>
        <v>0</v>
      </c>
      <c r="S865" s="215">
        <v>0</v>
      </c>
      <c r="T865" s="216">
        <f>S865*H865</f>
        <v>0</v>
      </c>
      <c r="AR865" s="25" t="s">
        <v>110</v>
      </c>
      <c r="AT865" s="25" t="s">
        <v>169</v>
      </c>
      <c r="AU865" s="25" t="s">
        <v>93</v>
      </c>
      <c r="AY865" s="25" t="s">
        <v>166</v>
      </c>
      <c r="BE865" s="217">
        <f>IF(N865="základní",J865,0)</f>
        <v>0</v>
      </c>
      <c r="BF865" s="217">
        <f>IF(N865="snížená",J865,0)</f>
        <v>0</v>
      </c>
      <c r="BG865" s="217">
        <f>IF(N865="zákl. přenesená",J865,0)</f>
        <v>0</v>
      </c>
      <c r="BH865" s="217">
        <f>IF(N865="sníž. přenesená",J865,0)</f>
        <v>0</v>
      </c>
      <c r="BI865" s="217">
        <f>IF(N865="nulová",J865,0)</f>
        <v>0</v>
      </c>
      <c r="BJ865" s="25" t="s">
        <v>25</v>
      </c>
      <c r="BK865" s="217">
        <f>ROUND(I865*H865,2)</f>
        <v>0</v>
      </c>
      <c r="BL865" s="25" t="s">
        <v>110</v>
      </c>
      <c r="BM865" s="25" t="s">
        <v>1322</v>
      </c>
    </row>
    <row r="866" spans="2:65" s="1" customFormat="1" ht="13.5">
      <c r="B866" s="43"/>
      <c r="C866" s="65"/>
      <c r="D866" s="218" t="s">
        <v>175</v>
      </c>
      <c r="E866" s="65"/>
      <c r="F866" s="219" t="s">
        <v>785</v>
      </c>
      <c r="G866" s="65"/>
      <c r="H866" s="65"/>
      <c r="I866" s="174"/>
      <c r="J866" s="65"/>
      <c r="K866" s="65"/>
      <c r="L866" s="63"/>
      <c r="M866" s="220"/>
      <c r="N866" s="44"/>
      <c r="O866" s="44"/>
      <c r="P866" s="44"/>
      <c r="Q866" s="44"/>
      <c r="R866" s="44"/>
      <c r="S866" s="44"/>
      <c r="T866" s="80"/>
      <c r="AT866" s="25" t="s">
        <v>175</v>
      </c>
      <c r="AU866" s="25" t="s">
        <v>93</v>
      </c>
    </row>
    <row r="867" spans="2:65" s="12" customFormat="1" ht="13.5">
      <c r="B867" s="222"/>
      <c r="C867" s="223"/>
      <c r="D867" s="218" t="s">
        <v>179</v>
      </c>
      <c r="E867" s="224" t="s">
        <v>50</v>
      </c>
      <c r="F867" s="225" t="s">
        <v>762</v>
      </c>
      <c r="G867" s="223"/>
      <c r="H867" s="226" t="s">
        <v>50</v>
      </c>
      <c r="I867" s="227"/>
      <c r="J867" s="223"/>
      <c r="K867" s="223"/>
      <c r="L867" s="228"/>
      <c r="M867" s="229"/>
      <c r="N867" s="230"/>
      <c r="O867" s="230"/>
      <c r="P867" s="230"/>
      <c r="Q867" s="230"/>
      <c r="R867" s="230"/>
      <c r="S867" s="230"/>
      <c r="T867" s="231"/>
      <c r="AT867" s="232" t="s">
        <v>179</v>
      </c>
      <c r="AU867" s="232" t="s">
        <v>93</v>
      </c>
      <c r="AV867" s="12" t="s">
        <v>25</v>
      </c>
      <c r="AW867" s="12" t="s">
        <v>48</v>
      </c>
      <c r="AX867" s="12" t="s">
        <v>85</v>
      </c>
      <c r="AY867" s="232" t="s">
        <v>166</v>
      </c>
    </row>
    <row r="868" spans="2:65" s="13" customFormat="1" ht="13.5">
      <c r="B868" s="233"/>
      <c r="C868" s="234"/>
      <c r="D868" s="235" t="s">
        <v>179</v>
      </c>
      <c r="E868" s="236" t="s">
        <v>50</v>
      </c>
      <c r="F868" s="237" t="s">
        <v>1323</v>
      </c>
      <c r="G868" s="234"/>
      <c r="H868" s="238">
        <v>-62.4</v>
      </c>
      <c r="I868" s="239"/>
      <c r="J868" s="234"/>
      <c r="K868" s="234"/>
      <c r="L868" s="240"/>
      <c r="M868" s="241"/>
      <c r="N868" s="242"/>
      <c r="O868" s="242"/>
      <c r="P868" s="242"/>
      <c r="Q868" s="242"/>
      <c r="R868" s="242"/>
      <c r="S868" s="242"/>
      <c r="T868" s="243"/>
      <c r="AT868" s="244" t="s">
        <v>179</v>
      </c>
      <c r="AU868" s="244" t="s">
        <v>93</v>
      </c>
      <c r="AV868" s="13" t="s">
        <v>93</v>
      </c>
      <c r="AW868" s="13" t="s">
        <v>48</v>
      </c>
      <c r="AX868" s="13" t="s">
        <v>85</v>
      </c>
      <c r="AY868" s="244" t="s">
        <v>166</v>
      </c>
    </row>
    <row r="869" spans="2:65" s="1" customFormat="1" ht="22.5" customHeight="1">
      <c r="B869" s="43"/>
      <c r="C869" s="206" t="s">
        <v>1324</v>
      </c>
      <c r="D869" s="206" t="s">
        <v>169</v>
      </c>
      <c r="E869" s="207" t="s">
        <v>789</v>
      </c>
      <c r="F869" s="208" t="s">
        <v>790</v>
      </c>
      <c r="G869" s="209" t="s">
        <v>243</v>
      </c>
      <c r="H869" s="210">
        <v>62.4</v>
      </c>
      <c r="I869" s="211"/>
      <c r="J869" s="212">
        <f>ROUND(I869*H869,2)</f>
        <v>0</v>
      </c>
      <c r="K869" s="208" t="s">
        <v>50</v>
      </c>
      <c r="L869" s="63"/>
      <c r="M869" s="213" t="s">
        <v>50</v>
      </c>
      <c r="N869" s="214" t="s">
        <v>56</v>
      </c>
      <c r="O869" s="44"/>
      <c r="P869" s="215">
        <f>O869*H869</f>
        <v>0</v>
      </c>
      <c r="Q869" s="215">
        <v>0</v>
      </c>
      <c r="R869" s="215">
        <f>Q869*H869</f>
        <v>0</v>
      </c>
      <c r="S869" s="215">
        <v>0</v>
      </c>
      <c r="T869" s="216">
        <f>S869*H869</f>
        <v>0</v>
      </c>
      <c r="AR869" s="25" t="s">
        <v>110</v>
      </c>
      <c r="AT869" s="25" t="s">
        <v>169</v>
      </c>
      <c r="AU869" s="25" t="s">
        <v>93</v>
      </c>
      <c r="AY869" s="25" t="s">
        <v>166</v>
      </c>
      <c r="BE869" s="217">
        <f>IF(N869="základní",J869,0)</f>
        <v>0</v>
      </c>
      <c r="BF869" s="217">
        <f>IF(N869="snížená",J869,0)</f>
        <v>0</v>
      </c>
      <c r="BG869" s="217">
        <f>IF(N869="zákl. přenesená",J869,0)</f>
        <v>0</v>
      </c>
      <c r="BH869" s="217">
        <f>IF(N869="sníž. přenesená",J869,0)</f>
        <v>0</v>
      </c>
      <c r="BI869" s="217">
        <f>IF(N869="nulová",J869,0)</f>
        <v>0</v>
      </c>
      <c r="BJ869" s="25" t="s">
        <v>25</v>
      </c>
      <c r="BK869" s="217">
        <f>ROUND(I869*H869,2)</f>
        <v>0</v>
      </c>
      <c r="BL869" s="25" t="s">
        <v>110</v>
      </c>
      <c r="BM869" s="25" t="s">
        <v>1325</v>
      </c>
    </row>
    <row r="870" spans="2:65" s="1" customFormat="1" ht="13.5">
      <c r="B870" s="43"/>
      <c r="C870" s="65"/>
      <c r="D870" s="218" t="s">
        <v>175</v>
      </c>
      <c r="E870" s="65"/>
      <c r="F870" s="219" t="s">
        <v>790</v>
      </c>
      <c r="G870" s="65"/>
      <c r="H870" s="65"/>
      <c r="I870" s="174"/>
      <c r="J870" s="65"/>
      <c r="K870" s="65"/>
      <c r="L870" s="63"/>
      <c r="M870" s="220"/>
      <c r="N870" s="44"/>
      <c r="O870" s="44"/>
      <c r="P870" s="44"/>
      <c r="Q870" s="44"/>
      <c r="R870" s="44"/>
      <c r="S870" s="44"/>
      <c r="T870" s="80"/>
      <c r="AT870" s="25" t="s">
        <v>175</v>
      </c>
      <c r="AU870" s="25" t="s">
        <v>93</v>
      </c>
    </row>
    <row r="871" spans="2:65" s="12" customFormat="1" ht="13.5">
      <c r="B871" s="222"/>
      <c r="C871" s="223"/>
      <c r="D871" s="218" t="s">
        <v>179</v>
      </c>
      <c r="E871" s="224" t="s">
        <v>50</v>
      </c>
      <c r="F871" s="225" t="s">
        <v>762</v>
      </c>
      <c r="G871" s="223"/>
      <c r="H871" s="226" t="s">
        <v>50</v>
      </c>
      <c r="I871" s="227"/>
      <c r="J871" s="223"/>
      <c r="K871" s="223"/>
      <c r="L871" s="228"/>
      <c r="M871" s="229"/>
      <c r="N871" s="230"/>
      <c r="O871" s="230"/>
      <c r="P871" s="230"/>
      <c r="Q871" s="230"/>
      <c r="R871" s="230"/>
      <c r="S871" s="230"/>
      <c r="T871" s="231"/>
      <c r="AT871" s="232" t="s">
        <v>179</v>
      </c>
      <c r="AU871" s="232" t="s">
        <v>93</v>
      </c>
      <c r="AV871" s="12" t="s">
        <v>25</v>
      </c>
      <c r="AW871" s="12" t="s">
        <v>48</v>
      </c>
      <c r="AX871" s="12" t="s">
        <v>85</v>
      </c>
      <c r="AY871" s="232" t="s">
        <v>166</v>
      </c>
    </row>
    <row r="872" spans="2:65" s="13" customFormat="1" ht="13.5">
      <c r="B872" s="233"/>
      <c r="C872" s="234"/>
      <c r="D872" s="235" t="s">
        <v>179</v>
      </c>
      <c r="E872" s="236" t="s">
        <v>50</v>
      </c>
      <c r="F872" s="237" t="s">
        <v>1318</v>
      </c>
      <c r="G872" s="234"/>
      <c r="H872" s="238">
        <v>62.4</v>
      </c>
      <c r="I872" s="239"/>
      <c r="J872" s="234"/>
      <c r="K872" s="234"/>
      <c r="L872" s="240"/>
      <c r="M872" s="241"/>
      <c r="N872" s="242"/>
      <c r="O872" s="242"/>
      <c r="P872" s="242"/>
      <c r="Q872" s="242"/>
      <c r="R872" s="242"/>
      <c r="S872" s="242"/>
      <c r="T872" s="243"/>
      <c r="AT872" s="244" t="s">
        <v>179</v>
      </c>
      <c r="AU872" s="244" t="s">
        <v>93</v>
      </c>
      <c r="AV872" s="13" t="s">
        <v>93</v>
      </c>
      <c r="AW872" s="13" t="s">
        <v>48</v>
      </c>
      <c r="AX872" s="13" t="s">
        <v>85</v>
      </c>
      <c r="AY872" s="244" t="s">
        <v>166</v>
      </c>
    </row>
    <row r="873" spans="2:65" s="1" customFormat="1" ht="22.5" customHeight="1">
      <c r="B873" s="43"/>
      <c r="C873" s="206" t="s">
        <v>1326</v>
      </c>
      <c r="D873" s="206" t="s">
        <v>169</v>
      </c>
      <c r="E873" s="207" t="s">
        <v>793</v>
      </c>
      <c r="F873" s="208" t="s">
        <v>794</v>
      </c>
      <c r="G873" s="209" t="s">
        <v>284</v>
      </c>
      <c r="H873" s="210">
        <v>1918</v>
      </c>
      <c r="I873" s="211"/>
      <c r="J873" s="212">
        <f>ROUND(I873*H873,2)</f>
        <v>0</v>
      </c>
      <c r="K873" s="208" t="s">
        <v>173</v>
      </c>
      <c r="L873" s="63"/>
      <c r="M873" s="213" t="s">
        <v>50</v>
      </c>
      <c r="N873" s="214" t="s">
        <v>56</v>
      </c>
      <c r="O873" s="44"/>
      <c r="P873" s="215">
        <f>O873*H873</f>
        <v>0</v>
      </c>
      <c r="Q873" s="215">
        <v>0</v>
      </c>
      <c r="R873" s="215">
        <f>Q873*H873</f>
        <v>0</v>
      </c>
      <c r="S873" s="215">
        <v>0.32</v>
      </c>
      <c r="T873" s="216">
        <f>S873*H873</f>
        <v>613.76</v>
      </c>
      <c r="AR873" s="25" t="s">
        <v>110</v>
      </c>
      <c r="AT873" s="25" t="s">
        <v>169</v>
      </c>
      <c r="AU873" s="25" t="s">
        <v>93</v>
      </c>
      <c r="AY873" s="25" t="s">
        <v>166</v>
      </c>
      <c r="BE873" s="217">
        <f>IF(N873="základní",J873,0)</f>
        <v>0</v>
      </c>
      <c r="BF873" s="217">
        <f>IF(N873="snížená",J873,0)</f>
        <v>0</v>
      </c>
      <c r="BG873" s="217">
        <f>IF(N873="zákl. přenesená",J873,0)</f>
        <v>0</v>
      </c>
      <c r="BH873" s="217">
        <f>IF(N873="sníž. přenesená",J873,0)</f>
        <v>0</v>
      </c>
      <c r="BI873" s="217">
        <f>IF(N873="nulová",J873,0)</f>
        <v>0</v>
      </c>
      <c r="BJ873" s="25" t="s">
        <v>25</v>
      </c>
      <c r="BK873" s="217">
        <f>ROUND(I873*H873,2)</f>
        <v>0</v>
      </c>
      <c r="BL873" s="25" t="s">
        <v>110</v>
      </c>
      <c r="BM873" s="25" t="s">
        <v>795</v>
      </c>
    </row>
    <row r="874" spans="2:65" s="1" customFormat="1" ht="54">
      <c r="B874" s="43"/>
      <c r="C874" s="65"/>
      <c r="D874" s="218" t="s">
        <v>175</v>
      </c>
      <c r="E874" s="65"/>
      <c r="F874" s="219" t="s">
        <v>796</v>
      </c>
      <c r="G874" s="65"/>
      <c r="H874" s="65"/>
      <c r="I874" s="174"/>
      <c r="J874" s="65"/>
      <c r="K874" s="65"/>
      <c r="L874" s="63"/>
      <c r="M874" s="220"/>
      <c r="N874" s="44"/>
      <c r="O874" s="44"/>
      <c r="P874" s="44"/>
      <c r="Q874" s="44"/>
      <c r="R874" s="44"/>
      <c r="S874" s="44"/>
      <c r="T874" s="80"/>
      <c r="AT874" s="25" t="s">
        <v>175</v>
      </c>
      <c r="AU874" s="25" t="s">
        <v>93</v>
      </c>
    </row>
    <row r="875" spans="2:65" s="1" customFormat="1" ht="175.5">
      <c r="B875" s="43"/>
      <c r="C875" s="65"/>
      <c r="D875" s="218" t="s">
        <v>177</v>
      </c>
      <c r="E875" s="65"/>
      <c r="F875" s="221" t="s">
        <v>797</v>
      </c>
      <c r="G875" s="65"/>
      <c r="H875" s="65"/>
      <c r="I875" s="174"/>
      <c r="J875" s="65"/>
      <c r="K875" s="65"/>
      <c r="L875" s="63"/>
      <c r="M875" s="220"/>
      <c r="N875" s="44"/>
      <c r="O875" s="44"/>
      <c r="P875" s="44"/>
      <c r="Q875" s="44"/>
      <c r="R875" s="44"/>
      <c r="S875" s="44"/>
      <c r="T875" s="80"/>
      <c r="AT875" s="25" t="s">
        <v>177</v>
      </c>
      <c r="AU875" s="25" t="s">
        <v>93</v>
      </c>
    </row>
    <row r="876" spans="2:65" s="12" customFormat="1" ht="13.5">
      <c r="B876" s="222"/>
      <c r="C876" s="223"/>
      <c r="D876" s="218" t="s">
        <v>179</v>
      </c>
      <c r="E876" s="224" t="s">
        <v>50</v>
      </c>
      <c r="F876" s="225" t="s">
        <v>180</v>
      </c>
      <c r="G876" s="223"/>
      <c r="H876" s="226" t="s">
        <v>50</v>
      </c>
      <c r="I876" s="227"/>
      <c r="J876" s="223"/>
      <c r="K876" s="223"/>
      <c r="L876" s="228"/>
      <c r="M876" s="229"/>
      <c r="N876" s="230"/>
      <c r="O876" s="230"/>
      <c r="P876" s="230"/>
      <c r="Q876" s="230"/>
      <c r="R876" s="230"/>
      <c r="S876" s="230"/>
      <c r="T876" s="231"/>
      <c r="AT876" s="232" t="s">
        <v>179</v>
      </c>
      <c r="AU876" s="232" t="s">
        <v>93</v>
      </c>
      <c r="AV876" s="12" t="s">
        <v>25</v>
      </c>
      <c r="AW876" s="12" t="s">
        <v>48</v>
      </c>
      <c r="AX876" s="12" t="s">
        <v>85</v>
      </c>
      <c r="AY876" s="232" t="s">
        <v>166</v>
      </c>
    </row>
    <row r="877" spans="2:65" s="13" customFormat="1" ht="13.5">
      <c r="B877" s="233"/>
      <c r="C877" s="234"/>
      <c r="D877" s="235" t="s">
        <v>179</v>
      </c>
      <c r="E877" s="236" t="s">
        <v>50</v>
      </c>
      <c r="F877" s="237" t="s">
        <v>1327</v>
      </c>
      <c r="G877" s="234"/>
      <c r="H877" s="238">
        <v>1918</v>
      </c>
      <c r="I877" s="239"/>
      <c r="J877" s="234"/>
      <c r="K877" s="234"/>
      <c r="L877" s="240"/>
      <c r="M877" s="241"/>
      <c r="N877" s="242"/>
      <c r="O877" s="242"/>
      <c r="P877" s="242"/>
      <c r="Q877" s="242"/>
      <c r="R877" s="242"/>
      <c r="S877" s="242"/>
      <c r="T877" s="243"/>
      <c r="AT877" s="244" t="s">
        <v>179</v>
      </c>
      <c r="AU877" s="244" t="s">
        <v>93</v>
      </c>
      <c r="AV877" s="13" t="s">
        <v>93</v>
      </c>
      <c r="AW877" s="13" t="s">
        <v>48</v>
      </c>
      <c r="AX877" s="13" t="s">
        <v>85</v>
      </c>
      <c r="AY877" s="244" t="s">
        <v>166</v>
      </c>
    </row>
    <row r="878" spans="2:65" s="1" customFormat="1" ht="22.5" customHeight="1">
      <c r="B878" s="43"/>
      <c r="C878" s="206" t="s">
        <v>1328</v>
      </c>
      <c r="D878" s="206" t="s">
        <v>169</v>
      </c>
      <c r="E878" s="207" t="s">
        <v>800</v>
      </c>
      <c r="F878" s="208" t="s">
        <v>801</v>
      </c>
      <c r="G878" s="209" t="s">
        <v>284</v>
      </c>
      <c r="H878" s="210">
        <v>98.43</v>
      </c>
      <c r="I878" s="211"/>
      <c r="J878" s="212">
        <f>ROUND(I878*H878,2)</f>
        <v>0</v>
      </c>
      <c r="K878" s="208" t="s">
        <v>173</v>
      </c>
      <c r="L878" s="63"/>
      <c r="M878" s="213" t="s">
        <v>50</v>
      </c>
      <c r="N878" s="214" t="s">
        <v>56</v>
      </c>
      <c r="O878" s="44"/>
      <c r="P878" s="215">
        <f>O878*H878</f>
        <v>0</v>
      </c>
      <c r="Q878" s="215">
        <v>0</v>
      </c>
      <c r="R878" s="215">
        <f>Q878*H878</f>
        <v>0</v>
      </c>
      <c r="S878" s="215">
        <v>0.505</v>
      </c>
      <c r="T878" s="216">
        <f>S878*H878</f>
        <v>49.707150000000006</v>
      </c>
      <c r="AR878" s="25" t="s">
        <v>110</v>
      </c>
      <c r="AT878" s="25" t="s">
        <v>169</v>
      </c>
      <c r="AU878" s="25" t="s">
        <v>93</v>
      </c>
      <c r="AY878" s="25" t="s">
        <v>166</v>
      </c>
      <c r="BE878" s="217">
        <f>IF(N878="základní",J878,0)</f>
        <v>0</v>
      </c>
      <c r="BF878" s="217">
        <f>IF(N878="snížená",J878,0)</f>
        <v>0</v>
      </c>
      <c r="BG878" s="217">
        <f>IF(N878="zákl. přenesená",J878,0)</f>
        <v>0</v>
      </c>
      <c r="BH878" s="217">
        <f>IF(N878="sníž. přenesená",J878,0)</f>
        <v>0</v>
      </c>
      <c r="BI878" s="217">
        <f>IF(N878="nulová",J878,0)</f>
        <v>0</v>
      </c>
      <c r="BJ878" s="25" t="s">
        <v>25</v>
      </c>
      <c r="BK878" s="217">
        <f>ROUND(I878*H878,2)</f>
        <v>0</v>
      </c>
      <c r="BL878" s="25" t="s">
        <v>110</v>
      </c>
      <c r="BM878" s="25" t="s">
        <v>802</v>
      </c>
    </row>
    <row r="879" spans="2:65" s="1" customFormat="1" ht="40.5">
      <c r="B879" s="43"/>
      <c r="C879" s="65"/>
      <c r="D879" s="218" t="s">
        <v>175</v>
      </c>
      <c r="E879" s="65"/>
      <c r="F879" s="219" t="s">
        <v>803</v>
      </c>
      <c r="G879" s="65"/>
      <c r="H879" s="65"/>
      <c r="I879" s="174"/>
      <c r="J879" s="65"/>
      <c r="K879" s="65"/>
      <c r="L879" s="63"/>
      <c r="M879" s="220"/>
      <c r="N879" s="44"/>
      <c r="O879" s="44"/>
      <c r="P879" s="44"/>
      <c r="Q879" s="44"/>
      <c r="R879" s="44"/>
      <c r="S879" s="44"/>
      <c r="T879" s="80"/>
      <c r="AT879" s="25" t="s">
        <v>175</v>
      </c>
      <c r="AU879" s="25" t="s">
        <v>93</v>
      </c>
    </row>
    <row r="880" spans="2:65" s="1" customFormat="1" ht="175.5">
      <c r="B880" s="43"/>
      <c r="C880" s="65"/>
      <c r="D880" s="218" t="s">
        <v>177</v>
      </c>
      <c r="E880" s="65"/>
      <c r="F880" s="221" t="s">
        <v>797</v>
      </c>
      <c r="G880" s="65"/>
      <c r="H880" s="65"/>
      <c r="I880" s="174"/>
      <c r="J880" s="65"/>
      <c r="K880" s="65"/>
      <c r="L880" s="63"/>
      <c r="M880" s="220"/>
      <c r="N880" s="44"/>
      <c r="O880" s="44"/>
      <c r="P880" s="44"/>
      <c r="Q880" s="44"/>
      <c r="R880" s="44"/>
      <c r="S880" s="44"/>
      <c r="T880" s="80"/>
      <c r="AT880" s="25" t="s">
        <v>177</v>
      </c>
      <c r="AU880" s="25" t="s">
        <v>93</v>
      </c>
    </row>
    <row r="881" spans="2:65" s="12" customFormat="1" ht="13.5">
      <c r="B881" s="222"/>
      <c r="C881" s="223"/>
      <c r="D881" s="218" t="s">
        <v>179</v>
      </c>
      <c r="E881" s="224" t="s">
        <v>50</v>
      </c>
      <c r="F881" s="225" t="s">
        <v>804</v>
      </c>
      <c r="G881" s="223"/>
      <c r="H881" s="226" t="s">
        <v>50</v>
      </c>
      <c r="I881" s="227"/>
      <c r="J881" s="223"/>
      <c r="K881" s="223"/>
      <c r="L881" s="228"/>
      <c r="M881" s="229"/>
      <c r="N881" s="230"/>
      <c r="O881" s="230"/>
      <c r="P881" s="230"/>
      <c r="Q881" s="230"/>
      <c r="R881" s="230"/>
      <c r="S881" s="230"/>
      <c r="T881" s="231"/>
      <c r="AT881" s="232" t="s">
        <v>179</v>
      </c>
      <c r="AU881" s="232" t="s">
        <v>93</v>
      </c>
      <c r="AV881" s="12" t="s">
        <v>25</v>
      </c>
      <c r="AW881" s="12" t="s">
        <v>48</v>
      </c>
      <c r="AX881" s="12" t="s">
        <v>85</v>
      </c>
      <c r="AY881" s="232" t="s">
        <v>166</v>
      </c>
    </row>
    <row r="882" spans="2:65" s="13" customFormat="1" ht="13.5">
      <c r="B882" s="233"/>
      <c r="C882" s="234"/>
      <c r="D882" s="235" t="s">
        <v>179</v>
      </c>
      <c r="E882" s="236" t="s">
        <v>50</v>
      </c>
      <c r="F882" s="237" t="s">
        <v>1329</v>
      </c>
      <c r="G882" s="234"/>
      <c r="H882" s="238">
        <v>98.43</v>
      </c>
      <c r="I882" s="239"/>
      <c r="J882" s="234"/>
      <c r="K882" s="234"/>
      <c r="L882" s="240"/>
      <c r="M882" s="241"/>
      <c r="N882" s="242"/>
      <c r="O882" s="242"/>
      <c r="P882" s="242"/>
      <c r="Q882" s="242"/>
      <c r="R882" s="242"/>
      <c r="S882" s="242"/>
      <c r="T882" s="243"/>
      <c r="AT882" s="244" t="s">
        <v>179</v>
      </c>
      <c r="AU882" s="244" t="s">
        <v>93</v>
      </c>
      <c r="AV882" s="13" t="s">
        <v>93</v>
      </c>
      <c r="AW882" s="13" t="s">
        <v>48</v>
      </c>
      <c r="AX882" s="13" t="s">
        <v>85</v>
      </c>
      <c r="AY882" s="244" t="s">
        <v>166</v>
      </c>
    </row>
    <row r="883" spans="2:65" s="1" customFormat="1" ht="22.5" customHeight="1">
      <c r="B883" s="43"/>
      <c r="C883" s="206" t="s">
        <v>1330</v>
      </c>
      <c r="D883" s="206" t="s">
        <v>169</v>
      </c>
      <c r="E883" s="207" t="s">
        <v>806</v>
      </c>
      <c r="F883" s="208" t="s">
        <v>807</v>
      </c>
      <c r="G883" s="209" t="s">
        <v>284</v>
      </c>
      <c r="H883" s="210">
        <v>939</v>
      </c>
      <c r="I883" s="211"/>
      <c r="J883" s="212">
        <f>ROUND(I883*H883,2)</f>
        <v>0</v>
      </c>
      <c r="K883" s="208" t="s">
        <v>173</v>
      </c>
      <c r="L883" s="63"/>
      <c r="M883" s="213" t="s">
        <v>50</v>
      </c>
      <c r="N883" s="214" t="s">
        <v>56</v>
      </c>
      <c r="O883" s="44"/>
      <c r="P883" s="215">
        <f>O883*H883</f>
        <v>0</v>
      </c>
      <c r="Q883" s="215">
        <v>0</v>
      </c>
      <c r="R883" s="215">
        <f>Q883*H883</f>
        <v>0</v>
      </c>
      <c r="S883" s="215">
        <v>0.505</v>
      </c>
      <c r="T883" s="216">
        <f>S883*H883</f>
        <v>474.19499999999999</v>
      </c>
      <c r="AR883" s="25" t="s">
        <v>110</v>
      </c>
      <c r="AT883" s="25" t="s">
        <v>169</v>
      </c>
      <c r="AU883" s="25" t="s">
        <v>93</v>
      </c>
      <c r="AY883" s="25" t="s">
        <v>166</v>
      </c>
      <c r="BE883" s="217">
        <f>IF(N883="základní",J883,0)</f>
        <v>0</v>
      </c>
      <c r="BF883" s="217">
        <f>IF(N883="snížená",J883,0)</f>
        <v>0</v>
      </c>
      <c r="BG883" s="217">
        <f>IF(N883="zákl. přenesená",J883,0)</f>
        <v>0</v>
      </c>
      <c r="BH883" s="217">
        <f>IF(N883="sníž. přenesená",J883,0)</f>
        <v>0</v>
      </c>
      <c r="BI883" s="217">
        <f>IF(N883="nulová",J883,0)</f>
        <v>0</v>
      </c>
      <c r="BJ883" s="25" t="s">
        <v>25</v>
      </c>
      <c r="BK883" s="217">
        <f>ROUND(I883*H883,2)</f>
        <v>0</v>
      </c>
      <c r="BL883" s="25" t="s">
        <v>110</v>
      </c>
      <c r="BM883" s="25" t="s">
        <v>808</v>
      </c>
    </row>
    <row r="884" spans="2:65" s="1" customFormat="1" ht="40.5">
      <c r="B884" s="43"/>
      <c r="C884" s="65"/>
      <c r="D884" s="218" t="s">
        <v>175</v>
      </c>
      <c r="E884" s="65"/>
      <c r="F884" s="219" t="s">
        <v>809</v>
      </c>
      <c r="G884" s="65"/>
      <c r="H884" s="65"/>
      <c r="I884" s="174"/>
      <c r="J884" s="65"/>
      <c r="K884" s="65"/>
      <c r="L884" s="63"/>
      <c r="M884" s="220"/>
      <c r="N884" s="44"/>
      <c r="O884" s="44"/>
      <c r="P884" s="44"/>
      <c r="Q884" s="44"/>
      <c r="R884" s="44"/>
      <c r="S884" s="44"/>
      <c r="T884" s="80"/>
      <c r="AT884" s="25" t="s">
        <v>175</v>
      </c>
      <c r="AU884" s="25" t="s">
        <v>93</v>
      </c>
    </row>
    <row r="885" spans="2:65" s="1" customFormat="1" ht="175.5">
      <c r="B885" s="43"/>
      <c r="C885" s="65"/>
      <c r="D885" s="218" t="s">
        <v>177</v>
      </c>
      <c r="E885" s="65"/>
      <c r="F885" s="221" t="s">
        <v>797</v>
      </c>
      <c r="G885" s="65"/>
      <c r="H885" s="65"/>
      <c r="I885" s="174"/>
      <c r="J885" s="65"/>
      <c r="K885" s="65"/>
      <c r="L885" s="63"/>
      <c r="M885" s="220"/>
      <c r="N885" s="44"/>
      <c r="O885" s="44"/>
      <c r="P885" s="44"/>
      <c r="Q885" s="44"/>
      <c r="R885" s="44"/>
      <c r="S885" s="44"/>
      <c r="T885" s="80"/>
      <c r="AT885" s="25" t="s">
        <v>177</v>
      </c>
      <c r="AU885" s="25" t="s">
        <v>93</v>
      </c>
    </row>
    <row r="886" spans="2:65" s="12" customFormat="1" ht="13.5">
      <c r="B886" s="222"/>
      <c r="C886" s="223"/>
      <c r="D886" s="218" t="s">
        <v>179</v>
      </c>
      <c r="E886" s="224" t="s">
        <v>50</v>
      </c>
      <c r="F886" s="225" t="s">
        <v>810</v>
      </c>
      <c r="G886" s="223"/>
      <c r="H886" s="226" t="s">
        <v>50</v>
      </c>
      <c r="I886" s="227"/>
      <c r="J886" s="223"/>
      <c r="K886" s="223"/>
      <c r="L886" s="228"/>
      <c r="M886" s="229"/>
      <c r="N886" s="230"/>
      <c r="O886" s="230"/>
      <c r="P886" s="230"/>
      <c r="Q886" s="230"/>
      <c r="R886" s="230"/>
      <c r="S886" s="230"/>
      <c r="T886" s="231"/>
      <c r="AT886" s="232" t="s">
        <v>179</v>
      </c>
      <c r="AU886" s="232" t="s">
        <v>93</v>
      </c>
      <c r="AV886" s="12" t="s">
        <v>25</v>
      </c>
      <c r="AW886" s="12" t="s">
        <v>48</v>
      </c>
      <c r="AX886" s="12" t="s">
        <v>85</v>
      </c>
      <c r="AY886" s="232" t="s">
        <v>166</v>
      </c>
    </row>
    <row r="887" spans="2:65" s="13" customFormat="1" ht="13.5">
      <c r="B887" s="233"/>
      <c r="C887" s="234"/>
      <c r="D887" s="235" t="s">
        <v>179</v>
      </c>
      <c r="E887" s="236" t="s">
        <v>50</v>
      </c>
      <c r="F887" s="237" t="s">
        <v>1331</v>
      </c>
      <c r="G887" s="234"/>
      <c r="H887" s="238">
        <v>939</v>
      </c>
      <c r="I887" s="239"/>
      <c r="J887" s="234"/>
      <c r="K887" s="234"/>
      <c r="L887" s="240"/>
      <c r="M887" s="241"/>
      <c r="N887" s="242"/>
      <c r="O887" s="242"/>
      <c r="P887" s="242"/>
      <c r="Q887" s="242"/>
      <c r="R887" s="242"/>
      <c r="S887" s="242"/>
      <c r="T887" s="243"/>
      <c r="AT887" s="244" t="s">
        <v>179</v>
      </c>
      <c r="AU887" s="244" t="s">
        <v>93</v>
      </c>
      <c r="AV887" s="13" t="s">
        <v>93</v>
      </c>
      <c r="AW887" s="13" t="s">
        <v>48</v>
      </c>
      <c r="AX887" s="13" t="s">
        <v>85</v>
      </c>
      <c r="AY887" s="244" t="s">
        <v>166</v>
      </c>
    </row>
    <row r="888" spans="2:65" s="1" customFormat="1" ht="22.5" customHeight="1">
      <c r="B888" s="43"/>
      <c r="C888" s="206" t="s">
        <v>1332</v>
      </c>
      <c r="D888" s="206" t="s">
        <v>169</v>
      </c>
      <c r="E888" s="207" t="s">
        <v>813</v>
      </c>
      <c r="F888" s="208" t="s">
        <v>814</v>
      </c>
      <c r="G888" s="209" t="s">
        <v>284</v>
      </c>
      <c r="H888" s="210">
        <v>1918</v>
      </c>
      <c r="I888" s="211"/>
      <c r="J888" s="212">
        <f>ROUND(I888*H888,2)</f>
        <v>0</v>
      </c>
      <c r="K888" s="208" t="s">
        <v>173</v>
      </c>
      <c r="L888" s="63"/>
      <c r="M888" s="213" t="s">
        <v>50</v>
      </c>
      <c r="N888" s="214" t="s">
        <v>56</v>
      </c>
      <c r="O888" s="44"/>
      <c r="P888" s="215">
        <f>O888*H888</f>
        <v>0</v>
      </c>
      <c r="Q888" s="215">
        <v>0</v>
      </c>
      <c r="R888" s="215">
        <f>Q888*H888</f>
        <v>0</v>
      </c>
      <c r="S888" s="215">
        <v>0</v>
      </c>
      <c r="T888" s="216">
        <f>S888*H888</f>
        <v>0</v>
      </c>
      <c r="AR888" s="25" t="s">
        <v>110</v>
      </c>
      <c r="AT888" s="25" t="s">
        <v>169</v>
      </c>
      <c r="AU888" s="25" t="s">
        <v>93</v>
      </c>
      <c r="AY888" s="25" t="s">
        <v>166</v>
      </c>
      <c r="BE888" s="217">
        <f>IF(N888="základní",J888,0)</f>
        <v>0</v>
      </c>
      <c r="BF888" s="217">
        <f>IF(N888="snížená",J888,0)</f>
        <v>0</v>
      </c>
      <c r="BG888" s="217">
        <f>IF(N888="zákl. přenesená",J888,0)</f>
        <v>0</v>
      </c>
      <c r="BH888" s="217">
        <f>IF(N888="sníž. přenesená",J888,0)</f>
        <v>0</v>
      </c>
      <c r="BI888" s="217">
        <f>IF(N888="nulová",J888,0)</f>
        <v>0</v>
      </c>
      <c r="BJ888" s="25" t="s">
        <v>25</v>
      </c>
      <c r="BK888" s="217">
        <f>ROUND(I888*H888,2)</f>
        <v>0</v>
      </c>
      <c r="BL888" s="25" t="s">
        <v>110</v>
      </c>
      <c r="BM888" s="25" t="s">
        <v>815</v>
      </c>
    </row>
    <row r="889" spans="2:65" s="1" customFormat="1" ht="40.5">
      <c r="B889" s="43"/>
      <c r="C889" s="65"/>
      <c r="D889" s="218" t="s">
        <v>175</v>
      </c>
      <c r="E889" s="65"/>
      <c r="F889" s="219" t="s">
        <v>816</v>
      </c>
      <c r="G889" s="65"/>
      <c r="H889" s="65"/>
      <c r="I889" s="174"/>
      <c r="J889" s="65"/>
      <c r="K889" s="65"/>
      <c r="L889" s="63"/>
      <c r="M889" s="220"/>
      <c r="N889" s="44"/>
      <c r="O889" s="44"/>
      <c r="P889" s="44"/>
      <c r="Q889" s="44"/>
      <c r="R889" s="44"/>
      <c r="S889" s="44"/>
      <c r="T889" s="80"/>
      <c r="AT889" s="25" t="s">
        <v>175</v>
      </c>
      <c r="AU889" s="25" t="s">
        <v>93</v>
      </c>
    </row>
    <row r="890" spans="2:65" s="1" customFormat="1" ht="54">
      <c r="B890" s="43"/>
      <c r="C890" s="65"/>
      <c r="D890" s="218" t="s">
        <v>177</v>
      </c>
      <c r="E890" s="65"/>
      <c r="F890" s="221" t="s">
        <v>817</v>
      </c>
      <c r="G890" s="65"/>
      <c r="H890" s="65"/>
      <c r="I890" s="174"/>
      <c r="J890" s="65"/>
      <c r="K890" s="65"/>
      <c r="L890" s="63"/>
      <c r="M890" s="220"/>
      <c r="N890" s="44"/>
      <c r="O890" s="44"/>
      <c r="P890" s="44"/>
      <c r="Q890" s="44"/>
      <c r="R890" s="44"/>
      <c r="S890" s="44"/>
      <c r="T890" s="80"/>
      <c r="AT890" s="25" t="s">
        <v>177</v>
      </c>
      <c r="AU890" s="25" t="s">
        <v>93</v>
      </c>
    </row>
    <row r="891" spans="2:65" s="12" customFormat="1" ht="13.5">
      <c r="B891" s="222"/>
      <c r="C891" s="223"/>
      <c r="D891" s="218" t="s">
        <v>179</v>
      </c>
      <c r="E891" s="224" t="s">
        <v>50</v>
      </c>
      <c r="F891" s="225" t="s">
        <v>180</v>
      </c>
      <c r="G891" s="223"/>
      <c r="H891" s="226" t="s">
        <v>50</v>
      </c>
      <c r="I891" s="227"/>
      <c r="J891" s="223"/>
      <c r="K891" s="223"/>
      <c r="L891" s="228"/>
      <c r="M891" s="229"/>
      <c r="N891" s="230"/>
      <c r="O891" s="230"/>
      <c r="P891" s="230"/>
      <c r="Q891" s="230"/>
      <c r="R891" s="230"/>
      <c r="S891" s="230"/>
      <c r="T891" s="231"/>
      <c r="AT891" s="232" t="s">
        <v>179</v>
      </c>
      <c r="AU891" s="232" t="s">
        <v>93</v>
      </c>
      <c r="AV891" s="12" t="s">
        <v>25</v>
      </c>
      <c r="AW891" s="12" t="s">
        <v>48</v>
      </c>
      <c r="AX891" s="12" t="s">
        <v>85</v>
      </c>
      <c r="AY891" s="232" t="s">
        <v>166</v>
      </c>
    </row>
    <row r="892" spans="2:65" s="13" customFormat="1" ht="13.5">
      <c r="B892" s="233"/>
      <c r="C892" s="234"/>
      <c r="D892" s="235" t="s">
        <v>179</v>
      </c>
      <c r="E892" s="236" t="s">
        <v>50</v>
      </c>
      <c r="F892" s="237" t="s">
        <v>1327</v>
      </c>
      <c r="G892" s="234"/>
      <c r="H892" s="238">
        <v>1918</v>
      </c>
      <c r="I892" s="239"/>
      <c r="J892" s="234"/>
      <c r="K892" s="234"/>
      <c r="L892" s="240"/>
      <c r="M892" s="241"/>
      <c r="N892" s="242"/>
      <c r="O892" s="242"/>
      <c r="P892" s="242"/>
      <c r="Q892" s="242"/>
      <c r="R892" s="242"/>
      <c r="S892" s="242"/>
      <c r="T892" s="243"/>
      <c r="AT892" s="244" t="s">
        <v>179</v>
      </c>
      <c r="AU892" s="244" t="s">
        <v>93</v>
      </c>
      <c r="AV892" s="13" t="s">
        <v>93</v>
      </c>
      <c r="AW892" s="13" t="s">
        <v>48</v>
      </c>
      <c r="AX892" s="13" t="s">
        <v>85</v>
      </c>
      <c r="AY892" s="244" t="s">
        <v>166</v>
      </c>
    </row>
    <row r="893" spans="2:65" s="1" customFormat="1" ht="22.5" customHeight="1">
      <c r="B893" s="43"/>
      <c r="C893" s="206" t="s">
        <v>1333</v>
      </c>
      <c r="D893" s="206" t="s">
        <v>169</v>
      </c>
      <c r="E893" s="207" t="s">
        <v>819</v>
      </c>
      <c r="F893" s="208" t="s">
        <v>820</v>
      </c>
      <c r="G893" s="209" t="s">
        <v>284</v>
      </c>
      <c r="H893" s="210">
        <v>1037.43</v>
      </c>
      <c r="I893" s="211"/>
      <c r="J893" s="212">
        <f>ROUND(I893*H893,2)</f>
        <v>0</v>
      </c>
      <c r="K893" s="208" t="s">
        <v>173</v>
      </c>
      <c r="L893" s="63"/>
      <c r="M893" s="213" t="s">
        <v>50</v>
      </c>
      <c r="N893" s="214" t="s">
        <v>56</v>
      </c>
      <c r="O893" s="44"/>
      <c r="P893" s="215">
        <f>O893*H893</f>
        <v>0</v>
      </c>
      <c r="Q893" s="215">
        <v>0</v>
      </c>
      <c r="R893" s="215">
        <f>Q893*H893</f>
        <v>0</v>
      </c>
      <c r="S893" s="215">
        <v>0</v>
      </c>
      <c r="T893" s="216">
        <f>S893*H893</f>
        <v>0</v>
      </c>
      <c r="AR893" s="25" t="s">
        <v>110</v>
      </c>
      <c r="AT893" s="25" t="s">
        <v>169</v>
      </c>
      <c r="AU893" s="25" t="s">
        <v>93</v>
      </c>
      <c r="AY893" s="25" t="s">
        <v>166</v>
      </c>
      <c r="BE893" s="217">
        <f>IF(N893="základní",J893,0)</f>
        <v>0</v>
      </c>
      <c r="BF893" s="217">
        <f>IF(N893="snížená",J893,0)</f>
        <v>0</v>
      </c>
      <c r="BG893" s="217">
        <f>IF(N893="zákl. přenesená",J893,0)</f>
        <v>0</v>
      </c>
      <c r="BH893" s="217">
        <f>IF(N893="sníž. přenesená",J893,0)</f>
        <v>0</v>
      </c>
      <c r="BI893" s="217">
        <f>IF(N893="nulová",J893,0)</f>
        <v>0</v>
      </c>
      <c r="BJ893" s="25" t="s">
        <v>25</v>
      </c>
      <c r="BK893" s="217">
        <f>ROUND(I893*H893,2)</f>
        <v>0</v>
      </c>
      <c r="BL893" s="25" t="s">
        <v>110</v>
      </c>
      <c r="BM893" s="25" t="s">
        <v>821</v>
      </c>
    </row>
    <row r="894" spans="2:65" s="1" customFormat="1" ht="40.5">
      <c r="B894" s="43"/>
      <c r="C894" s="65"/>
      <c r="D894" s="218" t="s">
        <v>175</v>
      </c>
      <c r="E894" s="65"/>
      <c r="F894" s="219" t="s">
        <v>822</v>
      </c>
      <c r="G894" s="65"/>
      <c r="H894" s="65"/>
      <c r="I894" s="174"/>
      <c r="J894" s="65"/>
      <c r="K894" s="65"/>
      <c r="L894" s="63"/>
      <c r="M894" s="220"/>
      <c r="N894" s="44"/>
      <c r="O894" s="44"/>
      <c r="P894" s="44"/>
      <c r="Q894" s="44"/>
      <c r="R894" s="44"/>
      <c r="S894" s="44"/>
      <c r="T894" s="80"/>
      <c r="AT894" s="25" t="s">
        <v>175</v>
      </c>
      <c r="AU894" s="25" t="s">
        <v>93</v>
      </c>
    </row>
    <row r="895" spans="2:65" s="1" customFormat="1" ht="54">
      <c r="B895" s="43"/>
      <c r="C895" s="65"/>
      <c r="D895" s="218" t="s">
        <v>177</v>
      </c>
      <c r="E895" s="65"/>
      <c r="F895" s="221" t="s">
        <v>817</v>
      </c>
      <c r="G895" s="65"/>
      <c r="H895" s="65"/>
      <c r="I895" s="174"/>
      <c r="J895" s="65"/>
      <c r="K895" s="65"/>
      <c r="L895" s="63"/>
      <c r="M895" s="220"/>
      <c r="N895" s="44"/>
      <c r="O895" s="44"/>
      <c r="P895" s="44"/>
      <c r="Q895" s="44"/>
      <c r="R895" s="44"/>
      <c r="S895" s="44"/>
      <c r="T895" s="80"/>
      <c r="AT895" s="25" t="s">
        <v>177</v>
      </c>
      <c r="AU895" s="25" t="s">
        <v>93</v>
      </c>
    </row>
    <row r="896" spans="2:65" s="12" customFormat="1" ht="13.5">
      <c r="B896" s="222"/>
      <c r="C896" s="223"/>
      <c r="D896" s="218" t="s">
        <v>179</v>
      </c>
      <c r="E896" s="224" t="s">
        <v>50</v>
      </c>
      <c r="F896" s="225" t="s">
        <v>804</v>
      </c>
      <c r="G896" s="223"/>
      <c r="H896" s="226" t="s">
        <v>50</v>
      </c>
      <c r="I896" s="227"/>
      <c r="J896" s="223"/>
      <c r="K896" s="223"/>
      <c r="L896" s="228"/>
      <c r="M896" s="229"/>
      <c r="N896" s="230"/>
      <c r="O896" s="230"/>
      <c r="P896" s="230"/>
      <c r="Q896" s="230"/>
      <c r="R896" s="230"/>
      <c r="S896" s="230"/>
      <c r="T896" s="231"/>
      <c r="AT896" s="232" t="s">
        <v>179</v>
      </c>
      <c r="AU896" s="232" t="s">
        <v>93</v>
      </c>
      <c r="AV896" s="12" t="s">
        <v>25</v>
      </c>
      <c r="AW896" s="12" t="s">
        <v>48</v>
      </c>
      <c r="AX896" s="12" t="s">
        <v>85</v>
      </c>
      <c r="AY896" s="232" t="s">
        <v>166</v>
      </c>
    </row>
    <row r="897" spans="2:65" s="13" customFormat="1" ht="13.5">
      <c r="B897" s="233"/>
      <c r="C897" s="234"/>
      <c r="D897" s="218" t="s">
        <v>179</v>
      </c>
      <c r="E897" s="245" t="s">
        <v>50</v>
      </c>
      <c r="F897" s="246" t="s">
        <v>1329</v>
      </c>
      <c r="G897" s="234"/>
      <c r="H897" s="247">
        <v>98.43</v>
      </c>
      <c r="I897" s="239"/>
      <c r="J897" s="234"/>
      <c r="K897" s="234"/>
      <c r="L897" s="240"/>
      <c r="M897" s="241"/>
      <c r="N897" s="242"/>
      <c r="O897" s="242"/>
      <c r="P897" s="242"/>
      <c r="Q897" s="242"/>
      <c r="R897" s="242"/>
      <c r="S897" s="242"/>
      <c r="T897" s="243"/>
      <c r="AT897" s="244" t="s">
        <v>179</v>
      </c>
      <c r="AU897" s="244" t="s">
        <v>93</v>
      </c>
      <c r="AV897" s="13" t="s">
        <v>93</v>
      </c>
      <c r="AW897" s="13" t="s">
        <v>48</v>
      </c>
      <c r="AX897" s="13" t="s">
        <v>85</v>
      </c>
      <c r="AY897" s="244" t="s">
        <v>166</v>
      </c>
    </row>
    <row r="898" spans="2:65" s="12" customFormat="1" ht="13.5">
      <c r="B898" s="222"/>
      <c r="C898" s="223"/>
      <c r="D898" s="218" t="s">
        <v>179</v>
      </c>
      <c r="E898" s="224" t="s">
        <v>50</v>
      </c>
      <c r="F898" s="225" t="s">
        <v>810</v>
      </c>
      <c r="G898" s="223"/>
      <c r="H898" s="226" t="s">
        <v>50</v>
      </c>
      <c r="I898" s="227"/>
      <c r="J898" s="223"/>
      <c r="K898" s="223"/>
      <c r="L898" s="228"/>
      <c r="M898" s="229"/>
      <c r="N898" s="230"/>
      <c r="O898" s="230"/>
      <c r="P898" s="230"/>
      <c r="Q898" s="230"/>
      <c r="R898" s="230"/>
      <c r="S898" s="230"/>
      <c r="T898" s="231"/>
      <c r="AT898" s="232" t="s">
        <v>179</v>
      </c>
      <c r="AU898" s="232" t="s">
        <v>93</v>
      </c>
      <c r="AV898" s="12" t="s">
        <v>25</v>
      </c>
      <c r="AW898" s="12" t="s">
        <v>48</v>
      </c>
      <c r="AX898" s="12" t="s">
        <v>85</v>
      </c>
      <c r="AY898" s="232" t="s">
        <v>166</v>
      </c>
    </row>
    <row r="899" spans="2:65" s="13" customFormat="1" ht="13.5">
      <c r="B899" s="233"/>
      <c r="C899" s="234"/>
      <c r="D899" s="235" t="s">
        <v>179</v>
      </c>
      <c r="E899" s="236" t="s">
        <v>50</v>
      </c>
      <c r="F899" s="237" t="s">
        <v>1331</v>
      </c>
      <c r="G899" s="234"/>
      <c r="H899" s="238">
        <v>939</v>
      </c>
      <c r="I899" s="239"/>
      <c r="J899" s="234"/>
      <c r="K899" s="234"/>
      <c r="L899" s="240"/>
      <c r="M899" s="241"/>
      <c r="N899" s="242"/>
      <c r="O899" s="242"/>
      <c r="P899" s="242"/>
      <c r="Q899" s="242"/>
      <c r="R899" s="242"/>
      <c r="S899" s="242"/>
      <c r="T899" s="243"/>
      <c r="AT899" s="244" t="s">
        <v>179</v>
      </c>
      <c r="AU899" s="244" t="s">
        <v>93</v>
      </c>
      <c r="AV899" s="13" t="s">
        <v>93</v>
      </c>
      <c r="AW899" s="13" t="s">
        <v>48</v>
      </c>
      <c r="AX899" s="13" t="s">
        <v>85</v>
      </c>
      <c r="AY899" s="244" t="s">
        <v>166</v>
      </c>
    </row>
    <row r="900" spans="2:65" s="1" customFormat="1" ht="22.5" customHeight="1">
      <c r="B900" s="43"/>
      <c r="C900" s="206" t="s">
        <v>1334</v>
      </c>
      <c r="D900" s="206" t="s">
        <v>169</v>
      </c>
      <c r="E900" s="207" t="s">
        <v>829</v>
      </c>
      <c r="F900" s="208" t="s">
        <v>830</v>
      </c>
      <c r="G900" s="209" t="s">
        <v>172</v>
      </c>
      <c r="H900" s="210">
        <v>0.58499999999999996</v>
      </c>
      <c r="I900" s="211"/>
      <c r="J900" s="212">
        <f>ROUND(I900*H900,2)</f>
        <v>0</v>
      </c>
      <c r="K900" s="208" t="s">
        <v>173</v>
      </c>
      <c r="L900" s="63"/>
      <c r="M900" s="213" t="s">
        <v>50</v>
      </c>
      <c r="N900" s="214" t="s">
        <v>56</v>
      </c>
      <c r="O900" s="44"/>
      <c r="P900" s="215">
        <f>O900*H900</f>
        <v>0</v>
      </c>
      <c r="Q900" s="215">
        <v>0</v>
      </c>
      <c r="R900" s="215">
        <f>Q900*H900</f>
        <v>0</v>
      </c>
      <c r="S900" s="215">
        <v>2</v>
      </c>
      <c r="T900" s="216">
        <f>S900*H900</f>
        <v>1.17</v>
      </c>
      <c r="AR900" s="25" t="s">
        <v>110</v>
      </c>
      <c r="AT900" s="25" t="s">
        <v>169</v>
      </c>
      <c r="AU900" s="25" t="s">
        <v>93</v>
      </c>
      <c r="AY900" s="25" t="s">
        <v>166</v>
      </c>
      <c r="BE900" s="217">
        <f>IF(N900="základní",J900,0)</f>
        <v>0</v>
      </c>
      <c r="BF900" s="217">
        <f>IF(N900="snížená",J900,0)</f>
        <v>0</v>
      </c>
      <c r="BG900" s="217">
        <f>IF(N900="zákl. přenesená",J900,0)</f>
        <v>0</v>
      </c>
      <c r="BH900" s="217">
        <f>IF(N900="sníž. přenesená",J900,0)</f>
        <v>0</v>
      </c>
      <c r="BI900" s="217">
        <f>IF(N900="nulová",J900,0)</f>
        <v>0</v>
      </c>
      <c r="BJ900" s="25" t="s">
        <v>25</v>
      </c>
      <c r="BK900" s="217">
        <f>ROUND(I900*H900,2)</f>
        <v>0</v>
      </c>
      <c r="BL900" s="25" t="s">
        <v>110</v>
      </c>
      <c r="BM900" s="25" t="s">
        <v>831</v>
      </c>
    </row>
    <row r="901" spans="2:65" s="1" customFormat="1" ht="13.5">
      <c r="B901" s="43"/>
      <c r="C901" s="65"/>
      <c r="D901" s="218" t="s">
        <v>175</v>
      </c>
      <c r="E901" s="65"/>
      <c r="F901" s="219" t="s">
        <v>832</v>
      </c>
      <c r="G901" s="65"/>
      <c r="H901" s="65"/>
      <c r="I901" s="174"/>
      <c r="J901" s="65"/>
      <c r="K901" s="65"/>
      <c r="L901" s="63"/>
      <c r="M901" s="220"/>
      <c r="N901" s="44"/>
      <c r="O901" s="44"/>
      <c r="P901" s="44"/>
      <c r="Q901" s="44"/>
      <c r="R901" s="44"/>
      <c r="S901" s="44"/>
      <c r="T901" s="80"/>
      <c r="AT901" s="25" t="s">
        <v>175</v>
      </c>
      <c r="AU901" s="25" t="s">
        <v>93</v>
      </c>
    </row>
    <row r="902" spans="2:65" s="12" customFormat="1" ht="13.5">
      <c r="B902" s="222"/>
      <c r="C902" s="223"/>
      <c r="D902" s="218" t="s">
        <v>179</v>
      </c>
      <c r="E902" s="224" t="s">
        <v>50</v>
      </c>
      <c r="F902" s="225" t="s">
        <v>1293</v>
      </c>
      <c r="G902" s="223"/>
      <c r="H902" s="226" t="s">
        <v>50</v>
      </c>
      <c r="I902" s="227"/>
      <c r="J902" s="223"/>
      <c r="K902" s="223"/>
      <c r="L902" s="228"/>
      <c r="M902" s="229"/>
      <c r="N902" s="230"/>
      <c r="O902" s="230"/>
      <c r="P902" s="230"/>
      <c r="Q902" s="230"/>
      <c r="R902" s="230"/>
      <c r="S902" s="230"/>
      <c r="T902" s="231"/>
      <c r="AT902" s="232" t="s">
        <v>179</v>
      </c>
      <c r="AU902" s="232" t="s">
        <v>93</v>
      </c>
      <c r="AV902" s="12" t="s">
        <v>25</v>
      </c>
      <c r="AW902" s="12" t="s">
        <v>48</v>
      </c>
      <c r="AX902" s="12" t="s">
        <v>85</v>
      </c>
      <c r="AY902" s="232" t="s">
        <v>166</v>
      </c>
    </row>
    <row r="903" spans="2:65" s="13" customFormat="1" ht="13.5">
      <c r="B903" s="233"/>
      <c r="C903" s="234"/>
      <c r="D903" s="218" t="s">
        <v>179</v>
      </c>
      <c r="E903" s="245" t="s">
        <v>50</v>
      </c>
      <c r="F903" s="246" t="s">
        <v>1335</v>
      </c>
      <c r="G903" s="234"/>
      <c r="H903" s="247">
        <v>0.495</v>
      </c>
      <c r="I903" s="239"/>
      <c r="J903" s="234"/>
      <c r="K903" s="234"/>
      <c r="L903" s="240"/>
      <c r="M903" s="241"/>
      <c r="N903" s="242"/>
      <c r="O903" s="242"/>
      <c r="P903" s="242"/>
      <c r="Q903" s="242"/>
      <c r="R903" s="242"/>
      <c r="S903" s="242"/>
      <c r="T903" s="243"/>
      <c r="AT903" s="244" t="s">
        <v>179</v>
      </c>
      <c r="AU903" s="244" t="s">
        <v>93</v>
      </c>
      <c r="AV903" s="13" t="s">
        <v>93</v>
      </c>
      <c r="AW903" s="13" t="s">
        <v>48</v>
      </c>
      <c r="AX903" s="13" t="s">
        <v>85</v>
      </c>
      <c r="AY903" s="244" t="s">
        <v>166</v>
      </c>
    </row>
    <row r="904" spans="2:65" s="12" customFormat="1" ht="13.5">
      <c r="B904" s="222"/>
      <c r="C904" s="223"/>
      <c r="D904" s="218" t="s">
        <v>179</v>
      </c>
      <c r="E904" s="224" t="s">
        <v>50</v>
      </c>
      <c r="F904" s="225" t="s">
        <v>1294</v>
      </c>
      <c r="G904" s="223"/>
      <c r="H904" s="226" t="s">
        <v>50</v>
      </c>
      <c r="I904" s="227"/>
      <c r="J904" s="223"/>
      <c r="K904" s="223"/>
      <c r="L904" s="228"/>
      <c r="M904" s="229"/>
      <c r="N904" s="230"/>
      <c r="O904" s="230"/>
      <c r="P904" s="230"/>
      <c r="Q904" s="230"/>
      <c r="R904" s="230"/>
      <c r="S904" s="230"/>
      <c r="T904" s="231"/>
      <c r="AT904" s="232" t="s">
        <v>179</v>
      </c>
      <c r="AU904" s="232" t="s">
        <v>93</v>
      </c>
      <c r="AV904" s="12" t="s">
        <v>25</v>
      </c>
      <c r="AW904" s="12" t="s">
        <v>48</v>
      </c>
      <c r="AX904" s="12" t="s">
        <v>85</v>
      </c>
      <c r="AY904" s="232" t="s">
        <v>166</v>
      </c>
    </row>
    <row r="905" spans="2:65" s="13" customFormat="1" ht="13.5">
      <c r="B905" s="233"/>
      <c r="C905" s="234"/>
      <c r="D905" s="235" t="s">
        <v>179</v>
      </c>
      <c r="E905" s="236" t="s">
        <v>50</v>
      </c>
      <c r="F905" s="237" t="s">
        <v>1336</v>
      </c>
      <c r="G905" s="234"/>
      <c r="H905" s="238">
        <v>0.09</v>
      </c>
      <c r="I905" s="239"/>
      <c r="J905" s="234"/>
      <c r="K905" s="234"/>
      <c r="L905" s="240"/>
      <c r="M905" s="241"/>
      <c r="N905" s="242"/>
      <c r="O905" s="242"/>
      <c r="P905" s="242"/>
      <c r="Q905" s="242"/>
      <c r="R905" s="242"/>
      <c r="S905" s="242"/>
      <c r="T905" s="243"/>
      <c r="AT905" s="244" t="s">
        <v>179</v>
      </c>
      <c r="AU905" s="244" t="s">
        <v>93</v>
      </c>
      <c r="AV905" s="13" t="s">
        <v>93</v>
      </c>
      <c r="AW905" s="13" t="s">
        <v>48</v>
      </c>
      <c r="AX905" s="13" t="s">
        <v>85</v>
      </c>
      <c r="AY905" s="244" t="s">
        <v>166</v>
      </c>
    </row>
    <row r="906" spans="2:65" s="1" customFormat="1" ht="22.5" customHeight="1">
      <c r="B906" s="43"/>
      <c r="C906" s="206" t="s">
        <v>1337</v>
      </c>
      <c r="D906" s="206" t="s">
        <v>169</v>
      </c>
      <c r="E906" s="207" t="s">
        <v>836</v>
      </c>
      <c r="F906" s="208" t="s">
        <v>837</v>
      </c>
      <c r="G906" s="209" t="s">
        <v>440</v>
      </c>
      <c r="H906" s="210">
        <v>8</v>
      </c>
      <c r="I906" s="211"/>
      <c r="J906" s="212">
        <f>ROUND(I906*H906,2)</f>
        <v>0</v>
      </c>
      <c r="K906" s="208" t="s">
        <v>50</v>
      </c>
      <c r="L906" s="63"/>
      <c r="M906" s="213" t="s">
        <v>50</v>
      </c>
      <c r="N906" s="214" t="s">
        <v>56</v>
      </c>
      <c r="O906" s="44"/>
      <c r="P906" s="215">
        <f>O906*H906</f>
        <v>0</v>
      </c>
      <c r="Q906" s="215">
        <v>0</v>
      </c>
      <c r="R906" s="215">
        <f>Q906*H906</f>
        <v>0</v>
      </c>
      <c r="S906" s="215">
        <v>0.4</v>
      </c>
      <c r="T906" s="216">
        <f>S906*H906</f>
        <v>3.2</v>
      </c>
      <c r="AR906" s="25" t="s">
        <v>110</v>
      </c>
      <c r="AT906" s="25" t="s">
        <v>169</v>
      </c>
      <c r="AU906" s="25" t="s">
        <v>93</v>
      </c>
      <c r="AY906" s="25" t="s">
        <v>166</v>
      </c>
      <c r="BE906" s="217">
        <f>IF(N906="základní",J906,0)</f>
        <v>0</v>
      </c>
      <c r="BF906" s="217">
        <f>IF(N906="snížená",J906,0)</f>
        <v>0</v>
      </c>
      <c r="BG906" s="217">
        <f>IF(N906="zákl. přenesená",J906,0)</f>
        <v>0</v>
      </c>
      <c r="BH906" s="217">
        <f>IF(N906="sníž. přenesená",J906,0)</f>
        <v>0</v>
      </c>
      <c r="BI906" s="217">
        <f>IF(N906="nulová",J906,0)</f>
        <v>0</v>
      </c>
      <c r="BJ906" s="25" t="s">
        <v>25</v>
      </c>
      <c r="BK906" s="217">
        <f>ROUND(I906*H906,2)</f>
        <v>0</v>
      </c>
      <c r="BL906" s="25" t="s">
        <v>110</v>
      </c>
      <c r="BM906" s="25" t="s">
        <v>1338</v>
      </c>
    </row>
    <row r="907" spans="2:65" s="1" customFormat="1" ht="13.5">
      <c r="B907" s="43"/>
      <c r="C907" s="65"/>
      <c r="D907" s="218" t="s">
        <v>175</v>
      </c>
      <c r="E907" s="65"/>
      <c r="F907" s="219" t="s">
        <v>837</v>
      </c>
      <c r="G907" s="65"/>
      <c r="H907" s="65"/>
      <c r="I907" s="174"/>
      <c r="J907" s="65"/>
      <c r="K907" s="65"/>
      <c r="L907" s="63"/>
      <c r="M907" s="220"/>
      <c r="N907" s="44"/>
      <c r="O907" s="44"/>
      <c r="P907" s="44"/>
      <c r="Q907" s="44"/>
      <c r="R907" s="44"/>
      <c r="S907" s="44"/>
      <c r="T907" s="80"/>
      <c r="AT907" s="25" t="s">
        <v>175</v>
      </c>
      <c r="AU907" s="25" t="s">
        <v>93</v>
      </c>
    </row>
    <row r="908" spans="2:65" s="12" customFormat="1" ht="13.5">
      <c r="B908" s="222"/>
      <c r="C908" s="223"/>
      <c r="D908" s="218" t="s">
        <v>179</v>
      </c>
      <c r="E908" s="224" t="s">
        <v>50</v>
      </c>
      <c r="F908" s="225" t="s">
        <v>1299</v>
      </c>
      <c r="G908" s="223"/>
      <c r="H908" s="226" t="s">
        <v>50</v>
      </c>
      <c r="I908" s="227"/>
      <c r="J908" s="223"/>
      <c r="K908" s="223"/>
      <c r="L908" s="228"/>
      <c r="M908" s="229"/>
      <c r="N908" s="230"/>
      <c r="O908" s="230"/>
      <c r="P908" s="230"/>
      <c r="Q908" s="230"/>
      <c r="R908" s="230"/>
      <c r="S908" s="230"/>
      <c r="T908" s="231"/>
      <c r="AT908" s="232" t="s">
        <v>179</v>
      </c>
      <c r="AU908" s="232" t="s">
        <v>93</v>
      </c>
      <c r="AV908" s="12" t="s">
        <v>25</v>
      </c>
      <c r="AW908" s="12" t="s">
        <v>48</v>
      </c>
      <c r="AX908" s="12" t="s">
        <v>85</v>
      </c>
      <c r="AY908" s="232" t="s">
        <v>166</v>
      </c>
    </row>
    <row r="909" spans="2:65" s="13" customFormat="1" ht="13.5">
      <c r="B909" s="233"/>
      <c r="C909" s="234"/>
      <c r="D909" s="235" t="s">
        <v>179</v>
      </c>
      <c r="E909" s="236" t="s">
        <v>50</v>
      </c>
      <c r="F909" s="237" t="s">
        <v>232</v>
      </c>
      <c r="G909" s="234"/>
      <c r="H909" s="238">
        <v>8</v>
      </c>
      <c r="I909" s="239"/>
      <c r="J909" s="234"/>
      <c r="K909" s="234"/>
      <c r="L909" s="240"/>
      <c r="M909" s="241"/>
      <c r="N909" s="242"/>
      <c r="O909" s="242"/>
      <c r="P909" s="242"/>
      <c r="Q909" s="242"/>
      <c r="R909" s="242"/>
      <c r="S909" s="242"/>
      <c r="T909" s="243"/>
      <c r="AT909" s="244" t="s">
        <v>179</v>
      </c>
      <c r="AU909" s="244" t="s">
        <v>93</v>
      </c>
      <c r="AV909" s="13" t="s">
        <v>93</v>
      </c>
      <c r="AW909" s="13" t="s">
        <v>48</v>
      </c>
      <c r="AX909" s="13" t="s">
        <v>85</v>
      </c>
      <c r="AY909" s="244" t="s">
        <v>166</v>
      </c>
    </row>
    <row r="910" spans="2:65" s="1" customFormat="1" ht="22.5" customHeight="1">
      <c r="B910" s="43"/>
      <c r="C910" s="206" t="s">
        <v>1339</v>
      </c>
      <c r="D910" s="206" t="s">
        <v>169</v>
      </c>
      <c r="E910" s="207" t="s">
        <v>840</v>
      </c>
      <c r="F910" s="208" t="s">
        <v>841</v>
      </c>
      <c r="G910" s="209" t="s">
        <v>243</v>
      </c>
      <c r="H910" s="210">
        <v>1037.1679999999999</v>
      </c>
      <c r="I910" s="211"/>
      <c r="J910" s="212">
        <f>ROUND(I910*H910,2)</f>
        <v>0</v>
      </c>
      <c r="K910" s="208" t="s">
        <v>173</v>
      </c>
      <c r="L910" s="63"/>
      <c r="M910" s="213" t="s">
        <v>50</v>
      </c>
      <c r="N910" s="214" t="s">
        <v>56</v>
      </c>
      <c r="O910" s="44"/>
      <c r="P910" s="215">
        <f>O910*H910</f>
        <v>0</v>
      </c>
      <c r="Q910" s="215">
        <v>0</v>
      </c>
      <c r="R910" s="215">
        <f>Q910*H910</f>
        <v>0</v>
      </c>
      <c r="S910" s="215">
        <v>0</v>
      </c>
      <c r="T910" s="216">
        <f>S910*H910</f>
        <v>0</v>
      </c>
      <c r="AR910" s="25" t="s">
        <v>110</v>
      </c>
      <c r="AT910" s="25" t="s">
        <v>169</v>
      </c>
      <c r="AU910" s="25" t="s">
        <v>93</v>
      </c>
      <c r="AY910" s="25" t="s">
        <v>166</v>
      </c>
      <c r="BE910" s="217">
        <f>IF(N910="základní",J910,0)</f>
        <v>0</v>
      </c>
      <c r="BF910" s="217">
        <f>IF(N910="snížená",J910,0)</f>
        <v>0</v>
      </c>
      <c r="BG910" s="217">
        <f>IF(N910="zákl. přenesená",J910,0)</f>
        <v>0</v>
      </c>
      <c r="BH910" s="217">
        <f>IF(N910="sníž. přenesená",J910,0)</f>
        <v>0</v>
      </c>
      <c r="BI910" s="217">
        <f>IF(N910="nulová",J910,0)</f>
        <v>0</v>
      </c>
      <c r="BJ910" s="25" t="s">
        <v>25</v>
      </c>
      <c r="BK910" s="217">
        <f>ROUND(I910*H910,2)</f>
        <v>0</v>
      </c>
      <c r="BL910" s="25" t="s">
        <v>110</v>
      </c>
      <c r="BM910" s="25" t="s">
        <v>842</v>
      </c>
    </row>
    <row r="911" spans="2:65" s="1" customFormat="1" ht="13.5">
      <c r="B911" s="43"/>
      <c r="C911" s="65"/>
      <c r="D911" s="218" t="s">
        <v>175</v>
      </c>
      <c r="E911" s="65"/>
      <c r="F911" s="219" t="s">
        <v>843</v>
      </c>
      <c r="G911" s="65"/>
      <c r="H911" s="65"/>
      <c r="I911" s="174"/>
      <c r="J911" s="65"/>
      <c r="K911" s="65"/>
      <c r="L911" s="63"/>
      <c r="M911" s="220"/>
      <c r="N911" s="44"/>
      <c r="O911" s="44"/>
      <c r="P911" s="44"/>
      <c r="Q911" s="44"/>
      <c r="R911" s="44"/>
      <c r="S911" s="44"/>
      <c r="T911" s="80"/>
      <c r="AT911" s="25" t="s">
        <v>175</v>
      </c>
      <c r="AU911" s="25" t="s">
        <v>93</v>
      </c>
    </row>
    <row r="912" spans="2:65" s="1" customFormat="1" ht="40.5">
      <c r="B912" s="43"/>
      <c r="C912" s="65"/>
      <c r="D912" s="218" t="s">
        <v>177</v>
      </c>
      <c r="E912" s="65"/>
      <c r="F912" s="221" t="s">
        <v>734</v>
      </c>
      <c r="G912" s="65"/>
      <c r="H912" s="65"/>
      <c r="I912" s="174"/>
      <c r="J912" s="65"/>
      <c r="K912" s="65"/>
      <c r="L912" s="63"/>
      <c r="M912" s="220"/>
      <c r="N912" s="44"/>
      <c r="O912" s="44"/>
      <c r="P912" s="44"/>
      <c r="Q912" s="44"/>
      <c r="R912" s="44"/>
      <c r="S912" s="44"/>
      <c r="T912" s="80"/>
      <c r="AT912" s="25" t="s">
        <v>177</v>
      </c>
      <c r="AU912" s="25" t="s">
        <v>93</v>
      </c>
    </row>
    <row r="913" spans="2:65" s="12" customFormat="1" ht="13.5">
      <c r="B913" s="222"/>
      <c r="C913" s="223"/>
      <c r="D913" s="218" t="s">
        <v>179</v>
      </c>
      <c r="E913" s="224" t="s">
        <v>50</v>
      </c>
      <c r="F913" s="225" t="s">
        <v>180</v>
      </c>
      <c r="G913" s="223"/>
      <c r="H913" s="226" t="s">
        <v>50</v>
      </c>
      <c r="I913" s="227"/>
      <c r="J913" s="223"/>
      <c r="K913" s="223"/>
      <c r="L913" s="228"/>
      <c r="M913" s="229"/>
      <c r="N913" s="230"/>
      <c r="O913" s="230"/>
      <c r="P913" s="230"/>
      <c r="Q913" s="230"/>
      <c r="R913" s="230"/>
      <c r="S913" s="230"/>
      <c r="T913" s="231"/>
      <c r="AT913" s="232" t="s">
        <v>179</v>
      </c>
      <c r="AU913" s="232" t="s">
        <v>93</v>
      </c>
      <c r="AV913" s="12" t="s">
        <v>25</v>
      </c>
      <c r="AW913" s="12" t="s">
        <v>48</v>
      </c>
      <c r="AX913" s="12" t="s">
        <v>85</v>
      </c>
      <c r="AY913" s="232" t="s">
        <v>166</v>
      </c>
    </row>
    <row r="914" spans="2:65" s="13" customFormat="1" ht="13.5">
      <c r="B914" s="233"/>
      <c r="C914" s="234"/>
      <c r="D914" s="218" t="s">
        <v>179</v>
      </c>
      <c r="E914" s="245" t="s">
        <v>50</v>
      </c>
      <c r="F914" s="246" t="s">
        <v>1340</v>
      </c>
      <c r="G914" s="234"/>
      <c r="H914" s="247">
        <v>508.89600000000002</v>
      </c>
      <c r="I914" s="239"/>
      <c r="J914" s="234"/>
      <c r="K914" s="234"/>
      <c r="L914" s="240"/>
      <c r="M914" s="241"/>
      <c r="N914" s="242"/>
      <c r="O914" s="242"/>
      <c r="P914" s="242"/>
      <c r="Q914" s="242"/>
      <c r="R914" s="242"/>
      <c r="S914" s="242"/>
      <c r="T914" s="243"/>
      <c r="AT914" s="244" t="s">
        <v>179</v>
      </c>
      <c r="AU914" s="244" t="s">
        <v>93</v>
      </c>
      <c r="AV914" s="13" t="s">
        <v>93</v>
      </c>
      <c r="AW914" s="13" t="s">
        <v>48</v>
      </c>
      <c r="AX914" s="13" t="s">
        <v>85</v>
      </c>
      <c r="AY914" s="244" t="s">
        <v>166</v>
      </c>
    </row>
    <row r="915" spans="2:65" s="12" customFormat="1" ht="13.5">
      <c r="B915" s="222"/>
      <c r="C915" s="223"/>
      <c r="D915" s="218" t="s">
        <v>179</v>
      </c>
      <c r="E915" s="224" t="s">
        <v>50</v>
      </c>
      <c r="F915" s="225" t="s">
        <v>845</v>
      </c>
      <c r="G915" s="223"/>
      <c r="H915" s="226" t="s">
        <v>50</v>
      </c>
      <c r="I915" s="227"/>
      <c r="J915" s="223"/>
      <c r="K915" s="223"/>
      <c r="L915" s="228"/>
      <c r="M915" s="229"/>
      <c r="N915" s="230"/>
      <c r="O915" s="230"/>
      <c r="P915" s="230"/>
      <c r="Q915" s="230"/>
      <c r="R915" s="230"/>
      <c r="S915" s="230"/>
      <c r="T915" s="231"/>
      <c r="AT915" s="232" t="s">
        <v>179</v>
      </c>
      <c r="AU915" s="232" t="s">
        <v>93</v>
      </c>
      <c r="AV915" s="12" t="s">
        <v>25</v>
      </c>
      <c r="AW915" s="12" t="s">
        <v>48</v>
      </c>
      <c r="AX915" s="12" t="s">
        <v>85</v>
      </c>
      <c r="AY915" s="232" t="s">
        <v>166</v>
      </c>
    </row>
    <row r="916" spans="2:65" s="13" customFormat="1" ht="13.5">
      <c r="B916" s="233"/>
      <c r="C916" s="234"/>
      <c r="D916" s="218" t="s">
        <v>179</v>
      </c>
      <c r="E916" s="245" t="s">
        <v>50</v>
      </c>
      <c r="F916" s="246" t="s">
        <v>1341</v>
      </c>
      <c r="G916" s="234"/>
      <c r="H916" s="247">
        <v>49.707000000000001</v>
      </c>
      <c r="I916" s="239"/>
      <c r="J916" s="234"/>
      <c r="K916" s="234"/>
      <c r="L916" s="240"/>
      <c r="M916" s="241"/>
      <c r="N916" s="242"/>
      <c r="O916" s="242"/>
      <c r="P916" s="242"/>
      <c r="Q916" s="242"/>
      <c r="R916" s="242"/>
      <c r="S916" s="242"/>
      <c r="T916" s="243"/>
      <c r="AT916" s="244" t="s">
        <v>179</v>
      </c>
      <c r="AU916" s="244" t="s">
        <v>93</v>
      </c>
      <c r="AV916" s="13" t="s">
        <v>93</v>
      </c>
      <c r="AW916" s="13" t="s">
        <v>48</v>
      </c>
      <c r="AX916" s="13" t="s">
        <v>85</v>
      </c>
      <c r="AY916" s="244" t="s">
        <v>166</v>
      </c>
    </row>
    <row r="917" spans="2:65" s="12" customFormat="1" ht="13.5">
      <c r="B917" s="222"/>
      <c r="C917" s="223"/>
      <c r="D917" s="218" t="s">
        <v>179</v>
      </c>
      <c r="E917" s="224" t="s">
        <v>50</v>
      </c>
      <c r="F917" s="225" t="s">
        <v>847</v>
      </c>
      <c r="G917" s="223"/>
      <c r="H917" s="226" t="s">
        <v>50</v>
      </c>
      <c r="I917" s="227"/>
      <c r="J917" s="223"/>
      <c r="K917" s="223"/>
      <c r="L917" s="228"/>
      <c r="M917" s="229"/>
      <c r="N917" s="230"/>
      <c r="O917" s="230"/>
      <c r="P917" s="230"/>
      <c r="Q917" s="230"/>
      <c r="R917" s="230"/>
      <c r="S917" s="230"/>
      <c r="T917" s="231"/>
      <c r="AT917" s="232" t="s">
        <v>179</v>
      </c>
      <c r="AU917" s="232" t="s">
        <v>93</v>
      </c>
      <c r="AV917" s="12" t="s">
        <v>25</v>
      </c>
      <c r="AW917" s="12" t="s">
        <v>48</v>
      </c>
      <c r="AX917" s="12" t="s">
        <v>85</v>
      </c>
      <c r="AY917" s="232" t="s">
        <v>166</v>
      </c>
    </row>
    <row r="918" spans="2:65" s="13" customFormat="1" ht="13.5">
      <c r="B918" s="233"/>
      <c r="C918" s="234"/>
      <c r="D918" s="218" t="s">
        <v>179</v>
      </c>
      <c r="E918" s="245" t="s">
        <v>50</v>
      </c>
      <c r="F918" s="246" t="s">
        <v>1342</v>
      </c>
      <c r="G918" s="234"/>
      <c r="H918" s="247">
        <v>474.19499999999999</v>
      </c>
      <c r="I918" s="239"/>
      <c r="J918" s="234"/>
      <c r="K918" s="234"/>
      <c r="L918" s="240"/>
      <c r="M918" s="241"/>
      <c r="N918" s="242"/>
      <c r="O918" s="242"/>
      <c r="P918" s="242"/>
      <c r="Q918" s="242"/>
      <c r="R918" s="242"/>
      <c r="S918" s="242"/>
      <c r="T918" s="243"/>
      <c r="AT918" s="244" t="s">
        <v>179</v>
      </c>
      <c r="AU918" s="244" t="s">
        <v>93</v>
      </c>
      <c r="AV918" s="13" t="s">
        <v>93</v>
      </c>
      <c r="AW918" s="13" t="s">
        <v>48</v>
      </c>
      <c r="AX918" s="13" t="s">
        <v>85</v>
      </c>
      <c r="AY918" s="244" t="s">
        <v>166</v>
      </c>
    </row>
    <row r="919" spans="2:65" s="12" customFormat="1" ht="13.5">
      <c r="B919" s="222"/>
      <c r="C919" s="223"/>
      <c r="D919" s="218" t="s">
        <v>179</v>
      </c>
      <c r="E919" s="224" t="s">
        <v>50</v>
      </c>
      <c r="F919" s="225" t="s">
        <v>1293</v>
      </c>
      <c r="G919" s="223"/>
      <c r="H919" s="226" t="s">
        <v>50</v>
      </c>
      <c r="I919" s="227"/>
      <c r="J919" s="223"/>
      <c r="K919" s="223"/>
      <c r="L919" s="228"/>
      <c r="M919" s="229"/>
      <c r="N919" s="230"/>
      <c r="O919" s="230"/>
      <c r="P919" s="230"/>
      <c r="Q919" s="230"/>
      <c r="R919" s="230"/>
      <c r="S919" s="230"/>
      <c r="T919" s="231"/>
      <c r="AT919" s="232" t="s">
        <v>179</v>
      </c>
      <c r="AU919" s="232" t="s">
        <v>93</v>
      </c>
      <c r="AV919" s="12" t="s">
        <v>25</v>
      </c>
      <c r="AW919" s="12" t="s">
        <v>48</v>
      </c>
      <c r="AX919" s="12" t="s">
        <v>85</v>
      </c>
      <c r="AY919" s="232" t="s">
        <v>166</v>
      </c>
    </row>
    <row r="920" spans="2:65" s="13" customFormat="1" ht="13.5">
      <c r="B920" s="233"/>
      <c r="C920" s="234"/>
      <c r="D920" s="218" t="s">
        <v>179</v>
      </c>
      <c r="E920" s="245" t="s">
        <v>50</v>
      </c>
      <c r="F920" s="246" t="s">
        <v>1343</v>
      </c>
      <c r="G920" s="234"/>
      <c r="H920" s="247">
        <v>0.99</v>
      </c>
      <c r="I920" s="239"/>
      <c r="J920" s="234"/>
      <c r="K920" s="234"/>
      <c r="L920" s="240"/>
      <c r="M920" s="241"/>
      <c r="N920" s="242"/>
      <c r="O920" s="242"/>
      <c r="P920" s="242"/>
      <c r="Q920" s="242"/>
      <c r="R920" s="242"/>
      <c r="S920" s="242"/>
      <c r="T920" s="243"/>
      <c r="AT920" s="244" t="s">
        <v>179</v>
      </c>
      <c r="AU920" s="244" t="s">
        <v>93</v>
      </c>
      <c r="AV920" s="13" t="s">
        <v>93</v>
      </c>
      <c r="AW920" s="13" t="s">
        <v>48</v>
      </c>
      <c r="AX920" s="13" t="s">
        <v>85</v>
      </c>
      <c r="AY920" s="244" t="s">
        <v>166</v>
      </c>
    </row>
    <row r="921" spans="2:65" s="12" customFormat="1" ht="13.5">
      <c r="B921" s="222"/>
      <c r="C921" s="223"/>
      <c r="D921" s="218" t="s">
        <v>179</v>
      </c>
      <c r="E921" s="224" t="s">
        <v>50</v>
      </c>
      <c r="F921" s="225" t="s">
        <v>1294</v>
      </c>
      <c r="G921" s="223"/>
      <c r="H921" s="226" t="s">
        <v>50</v>
      </c>
      <c r="I921" s="227"/>
      <c r="J921" s="223"/>
      <c r="K921" s="223"/>
      <c r="L921" s="228"/>
      <c r="M921" s="229"/>
      <c r="N921" s="230"/>
      <c r="O921" s="230"/>
      <c r="P921" s="230"/>
      <c r="Q921" s="230"/>
      <c r="R921" s="230"/>
      <c r="S921" s="230"/>
      <c r="T921" s="231"/>
      <c r="AT921" s="232" t="s">
        <v>179</v>
      </c>
      <c r="AU921" s="232" t="s">
        <v>93</v>
      </c>
      <c r="AV921" s="12" t="s">
        <v>25</v>
      </c>
      <c r="AW921" s="12" t="s">
        <v>48</v>
      </c>
      <c r="AX921" s="12" t="s">
        <v>85</v>
      </c>
      <c r="AY921" s="232" t="s">
        <v>166</v>
      </c>
    </row>
    <row r="922" spans="2:65" s="13" customFormat="1" ht="13.5">
      <c r="B922" s="233"/>
      <c r="C922" s="234"/>
      <c r="D922" s="218" t="s">
        <v>179</v>
      </c>
      <c r="E922" s="245" t="s">
        <v>50</v>
      </c>
      <c r="F922" s="246" t="s">
        <v>1344</v>
      </c>
      <c r="G922" s="234"/>
      <c r="H922" s="247">
        <v>0.18</v>
      </c>
      <c r="I922" s="239"/>
      <c r="J922" s="234"/>
      <c r="K922" s="234"/>
      <c r="L922" s="240"/>
      <c r="M922" s="241"/>
      <c r="N922" s="242"/>
      <c r="O922" s="242"/>
      <c r="P922" s="242"/>
      <c r="Q922" s="242"/>
      <c r="R922" s="242"/>
      <c r="S922" s="242"/>
      <c r="T922" s="243"/>
      <c r="AT922" s="244" t="s">
        <v>179</v>
      </c>
      <c r="AU922" s="244" t="s">
        <v>93</v>
      </c>
      <c r="AV922" s="13" t="s">
        <v>93</v>
      </c>
      <c r="AW922" s="13" t="s">
        <v>48</v>
      </c>
      <c r="AX922" s="13" t="s">
        <v>85</v>
      </c>
      <c r="AY922" s="244" t="s">
        <v>166</v>
      </c>
    </row>
    <row r="923" spans="2:65" s="12" customFormat="1" ht="13.5">
      <c r="B923" s="222"/>
      <c r="C923" s="223"/>
      <c r="D923" s="218" t="s">
        <v>179</v>
      </c>
      <c r="E923" s="224" t="s">
        <v>50</v>
      </c>
      <c r="F923" s="225" t="s">
        <v>1299</v>
      </c>
      <c r="G923" s="223"/>
      <c r="H923" s="226" t="s">
        <v>50</v>
      </c>
      <c r="I923" s="227"/>
      <c r="J923" s="223"/>
      <c r="K923" s="223"/>
      <c r="L923" s="228"/>
      <c r="M923" s="229"/>
      <c r="N923" s="230"/>
      <c r="O923" s="230"/>
      <c r="P923" s="230"/>
      <c r="Q923" s="230"/>
      <c r="R923" s="230"/>
      <c r="S923" s="230"/>
      <c r="T923" s="231"/>
      <c r="AT923" s="232" t="s">
        <v>179</v>
      </c>
      <c r="AU923" s="232" t="s">
        <v>93</v>
      </c>
      <c r="AV923" s="12" t="s">
        <v>25</v>
      </c>
      <c r="AW923" s="12" t="s">
        <v>48</v>
      </c>
      <c r="AX923" s="12" t="s">
        <v>85</v>
      </c>
      <c r="AY923" s="232" t="s">
        <v>166</v>
      </c>
    </row>
    <row r="924" spans="2:65" s="13" customFormat="1" ht="13.5">
      <c r="B924" s="233"/>
      <c r="C924" s="234"/>
      <c r="D924" s="235" t="s">
        <v>179</v>
      </c>
      <c r="E924" s="236" t="s">
        <v>50</v>
      </c>
      <c r="F924" s="237" t="s">
        <v>1345</v>
      </c>
      <c r="G924" s="234"/>
      <c r="H924" s="238">
        <v>3.2</v>
      </c>
      <c r="I924" s="239"/>
      <c r="J924" s="234"/>
      <c r="K924" s="234"/>
      <c r="L924" s="240"/>
      <c r="M924" s="241"/>
      <c r="N924" s="242"/>
      <c r="O924" s="242"/>
      <c r="P924" s="242"/>
      <c r="Q924" s="242"/>
      <c r="R924" s="242"/>
      <c r="S924" s="242"/>
      <c r="T924" s="243"/>
      <c r="AT924" s="244" t="s">
        <v>179</v>
      </c>
      <c r="AU924" s="244" t="s">
        <v>93</v>
      </c>
      <c r="AV924" s="13" t="s">
        <v>93</v>
      </c>
      <c r="AW924" s="13" t="s">
        <v>48</v>
      </c>
      <c r="AX924" s="13" t="s">
        <v>85</v>
      </c>
      <c r="AY924" s="244" t="s">
        <v>166</v>
      </c>
    </row>
    <row r="925" spans="2:65" s="1" customFormat="1" ht="22.5" customHeight="1">
      <c r="B925" s="43"/>
      <c r="C925" s="206" t="s">
        <v>1346</v>
      </c>
      <c r="D925" s="206" t="s">
        <v>169</v>
      </c>
      <c r="E925" s="207" t="s">
        <v>854</v>
      </c>
      <c r="F925" s="208" t="s">
        <v>855</v>
      </c>
      <c r="G925" s="209" t="s">
        <v>243</v>
      </c>
      <c r="H925" s="210">
        <v>1037.1679999999999</v>
      </c>
      <c r="I925" s="211"/>
      <c r="J925" s="212">
        <f>ROUND(I925*H925,2)</f>
        <v>0</v>
      </c>
      <c r="K925" s="208" t="s">
        <v>173</v>
      </c>
      <c r="L925" s="63"/>
      <c r="M925" s="213" t="s">
        <v>50</v>
      </c>
      <c r="N925" s="214" t="s">
        <v>56</v>
      </c>
      <c r="O925" s="44"/>
      <c r="P925" s="215">
        <f>O925*H925</f>
        <v>0</v>
      </c>
      <c r="Q925" s="215">
        <v>0</v>
      </c>
      <c r="R925" s="215">
        <f>Q925*H925</f>
        <v>0</v>
      </c>
      <c r="S925" s="215">
        <v>0</v>
      </c>
      <c r="T925" s="216">
        <f>S925*H925</f>
        <v>0</v>
      </c>
      <c r="AR925" s="25" t="s">
        <v>110</v>
      </c>
      <c r="AT925" s="25" t="s">
        <v>169</v>
      </c>
      <c r="AU925" s="25" t="s">
        <v>93</v>
      </c>
      <c r="AY925" s="25" t="s">
        <v>166</v>
      </c>
      <c r="BE925" s="217">
        <f>IF(N925="základní",J925,0)</f>
        <v>0</v>
      </c>
      <c r="BF925" s="217">
        <f>IF(N925="snížená",J925,0)</f>
        <v>0</v>
      </c>
      <c r="BG925" s="217">
        <f>IF(N925="zákl. přenesená",J925,0)</f>
        <v>0</v>
      </c>
      <c r="BH925" s="217">
        <f>IF(N925="sníž. přenesená",J925,0)</f>
        <v>0</v>
      </c>
      <c r="BI925" s="217">
        <f>IF(N925="nulová",J925,0)</f>
        <v>0</v>
      </c>
      <c r="BJ925" s="25" t="s">
        <v>25</v>
      </c>
      <c r="BK925" s="217">
        <f>ROUND(I925*H925,2)</f>
        <v>0</v>
      </c>
      <c r="BL925" s="25" t="s">
        <v>110</v>
      </c>
      <c r="BM925" s="25" t="s">
        <v>856</v>
      </c>
    </row>
    <row r="926" spans="2:65" s="1" customFormat="1" ht="27">
      <c r="B926" s="43"/>
      <c r="C926" s="65"/>
      <c r="D926" s="218" t="s">
        <v>175</v>
      </c>
      <c r="E926" s="65"/>
      <c r="F926" s="219" t="s">
        <v>857</v>
      </c>
      <c r="G926" s="65"/>
      <c r="H926" s="65"/>
      <c r="I926" s="174"/>
      <c r="J926" s="65"/>
      <c r="K926" s="65"/>
      <c r="L926" s="63"/>
      <c r="M926" s="220"/>
      <c r="N926" s="44"/>
      <c r="O926" s="44"/>
      <c r="P926" s="44"/>
      <c r="Q926" s="44"/>
      <c r="R926" s="44"/>
      <c r="S926" s="44"/>
      <c r="T926" s="80"/>
      <c r="AT926" s="25" t="s">
        <v>175</v>
      </c>
      <c r="AU926" s="25" t="s">
        <v>93</v>
      </c>
    </row>
    <row r="927" spans="2:65" s="1" customFormat="1" ht="94.5">
      <c r="B927" s="43"/>
      <c r="C927" s="65"/>
      <c r="D927" s="218" t="s">
        <v>177</v>
      </c>
      <c r="E927" s="65"/>
      <c r="F927" s="221" t="s">
        <v>774</v>
      </c>
      <c r="G927" s="65"/>
      <c r="H927" s="65"/>
      <c r="I927" s="174"/>
      <c r="J927" s="65"/>
      <c r="K927" s="65"/>
      <c r="L927" s="63"/>
      <c r="M927" s="220"/>
      <c r="N927" s="44"/>
      <c r="O927" s="44"/>
      <c r="P927" s="44"/>
      <c r="Q927" s="44"/>
      <c r="R927" s="44"/>
      <c r="S927" s="44"/>
      <c r="T927" s="80"/>
      <c r="AT927" s="25" t="s">
        <v>177</v>
      </c>
      <c r="AU927" s="25" t="s">
        <v>93</v>
      </c>
    </row>
    <row r="928" spans="2:65" s="12" customFormat="1" ht="13.5">
      <c r="B928" s="222"/>
      <c r="C928" s="223"/>
      <c r="D928" s="218" t="s">
        <v>179</v>
      </c>
      <c r="E928" s="224" t="s">
        <v>50</v>
      </c>
      <c r="F928" s="225" t="s">
        <v>180</v>
      </c>
      <c r="G928" s="223"/>
      <c r="H928" s="226" t="s">
        <v>50</v>
      </c>
      <c r="I928" s="227"/>
      <c r="J928" s="223"/>
      <c r="K928" s="223"/>
      <c r="L928" s="228"/>
      <c r="M928" s="229"/>
      <c r="N928" s="230"/>
      <c r="O928" s="230"/>
      <c r="P928" s="230"/>
      <c r="Q928" s="230"/>
      <c r="R928" s="230"/>
      <c r="S928" s="230"/>
      <c r="T928" s="231"/>
      <c r="AT928" s="232" t="s">
        <v>179</v>
      </c>
      <c r="AU928" s="232" t="s">
        <v>93</v>
      </c>
      <c r="AV928" s="12" t="s">
        <v>25</v>
      </c>
      <c r="AW928" s="12" t="s">
        <v>48</v>
      </c>
      <c r="AX928" s="12" t="s">
        <v>85</v>
      </c>
      <c r="AY928" s="232" t="s">
        <v>166</v>
      </c>
    </row>
    <row r="929" spans="2:65" s="13" customFormat="1" ht="13.5">
      <c r="B929" s="233"/>
      <c r="C929" s="234"/>
      <c r="D929" s="218" t="s">
        <v>179</v>
      </c>
      <c r="E929" s="245" t="s">
        <v>50</v>
      </c>
      <c r="F929" s="246" t="s">
        <v>1340</v>
      </c>
      <c r="G929" s="234"/>
      <c r="H929" s="247">
        <v>508.89600000000002</v>
      </c>
      <c r="I929" s="239"/>
      <c r="J929" s="234"/>
      <c r="K929" s="234"/>
      <c r="L929" s="240"/>
      <c r="M929" s="241"/>
      <c r="N929" s="242"/>
      <c r="O929" s="242"/>
      <c r="P929" s="242"/>
      <c r="Q929" s="242"/>
      <c r="R929" s="242"/>
      <c r="S929" s="242"/>
      <c r="T929" s="243"/>
      <c r="AT929" s="244" t="s">
        <v>179</v>
      </c>
      <c r="AU929" s="244" t="s">
        <v>93</v>
      </c>
      <c r="AV929" s="13" t="s">
        <v>93</v>
      </c>
      <c r="AW929" s="13" t="s">
        <v>48</v>
      </c>
      <c r="AX929" s="13" t="s">
        <v>85</v>
      </c>
      <c r="AY929" s="244" t="s">
        <v>166</v>
      </c>
    </row>
    <row r="930" spans="2:65" s="12" customFormat="1" ht="13.5">
      <c r="B930" s="222"/>
      <c r="C930" s="223"/>
      <c r="D930" s="218" t="s">
        <v>179</v>
      </c>
      <c r="E930" s="224" t="s">
        <v>50</v>
      </c>
      <c r="F930" s="225" t="s">
        <v>845</v>
      </c>
      <c r="G930" s="223"/>
      <c r="H930" s="226" t="s">
        <v>50</v>
      </c>
      <c r="I930" s="227"/>
      <c r="J930" s="223"/>
      <c r="K930" s="223"/>
      <c r="L930" s="228"/>
      <c r="M930" s="229"/>
      <c r="N930" s="230"/>
      <c r="O930" s="230"/>
      <c r="P930" s="230"/>
      <c r="Q930" s="230"/>
      <c r="R930" s="230"/>
      <c r="S930" s="230"/>
      <c r="T930" s="231"/>
      <c r="AT930" s="232" t="s">
        <v>179</v>
      </c>
      <c r="AU930" s="232" t="s">
        <v>93</v>
      </c>
      <c r="AV930" s="12" t="s">
        <v>25</v>
      </c>
      <c r="AW930" s="12" t="s">
        <v>48</v>
      </c>
      <c r="AX930" s="12" t="s">
        <v>85</v>
      </c>
      <c r="AY930" s="232" t="s">
        <v>166</v>
      </c>
    </row>
    <row r="931" spans="2:65" s="13" customFormat="1" ht="13.5">
      <c r="B931" s="233"/>
      <c r="C931" s="234"/>
      <c r="D931" s="218" t="s">
        <v>179</v>
      </c>
      <c r="E931" s="245" t="s">
        <v>50</v>
      </c>
      <c r="F931" s="246" t="s">
        <v>1341</v>
      </c>
      <c r="G931" s="234"/>
      <c r="H931" s="247">
        <v>49.707000000000001</v>
      </c>
      <c r="I931" s="239"/>
      <c r="J931" s="234"/>
      <c r="K931" s="234"/>
      <c r="L931" s="240"/>
      <c r="M931" s="241"/>
      <c r="N931" s="242"/>
      <c r="O931" s="242"/>
      <c r="P931" s="242"/>
      <c r="Q931" s="242"/>
      <c r="R931" s="242"/>
      <c r="S931" s="242"/>
      <c r="T931" s="243"/>
      <c r="AT931" s="244" t="s">
        <v>179</v>
      </c>
      <c r="AU931" s="244" t="s">
        <v>93</v>
      </c>
      <c r="AV931" s="13" t="s">
        <v>93</v>
      </c>
      <c r="AW931" s="13" t="s">
        <v>48</v>
      </c>
      <c r="AX931" s="13" t="s">
        <v>85</v>
      </c>
      <c r="AY931" s="244" t="s">
        <v>166</v>
      </c>
    </row>
    <row r="932" spans="2:65" s="12" customFormat="1" ht="13.5">
      <c r="B932" s="222"/>
      <c r="C932" s="223"/>
      <c r="D932" s="218" t="s">
        <v>179</v>
      </c>
      <c r="E932" s="224" t="s">
        <v>50</v>
      </c>
      <c r="F932" s="225" t="s">
        <v>847</v>
      </c>
      <c r="G932" s="223"/>
      <c r="H932" s="226" t="s">
        <v>50</v>
      </c>
      <c r="I932" s="227"/>
      <c r="J932" s="223"/>
      <c r="K932" s="223"/>
      <c r="L932" s="228"/>
      <c r="M932" s="229"/>
      <c r="N932" s="230"/>
      <c r="O932" s="230"/>
      <c r="P932" s="230"/>
      <c r="Q932" s="230"/>
      <c r="R932" s="230"/>
      <c r="S932" s="230"/>
      <c r="T932" s="231"/>
      <c r="AT932" s="232" t="s">
        <v>179</v>
      </c>
      <c r="AU932" s="232" t="s">
        <v>93</v>
      </c>
      <c r="AV932" s="12" t="s">
        <v>25</v>
      </c>
      <c r="AW932" s="12" t="s">
        <v>48</v>
      </c>
      <c r="AX932" s="12" t="s">
        <v>85</v>
      </c>
      <c r="AY932" s="232" t="s">
        <v>166</v>
      </c>
    </row>
    <row r="933" spans="2:65" s="13" customFormat="1" ht="13.5">
      <c r="B933" s="233"/>
      <c r="C933" s="234"/>
      <c r="D933" s="218" t="s">
        <v>179</v>
      </c>
      <c r="E933" s="245" t="s">
        <v>50</v>
      </c>
      <c r="F933" s="246" t="s">
        <v>1342</v>
      </c>
      <c r="G933" s="234"/>
      <c r="H933" s="247">
        <v>474.19499999999999</v>
      </c>
      <c r="I933" s="239"/>
      <c r="J933" s="234"/>
      <c r="K933" s="234"/>
      <c r="L933" s="240"/>
      <c r="M933" s="241"/>
      <c r="N933" s="242"/>
      <c r="O933" s="242"/>
      <c r="P933" s="242"/>
      <c r="Q933" s="242"/>
      <c r="R933" s="242"/>
      <c r="S933" s="242"/>
      <c r="T933" s="243"/>
      <c r="AT933" s="244" t="s">
        <v>179</v>
      </c>
      <c r="AU933" s="244" t="s">
        <v>93</v>
      </c>
      <c r="AV933" s="13" t="s">
        <v>93</v>
      </c>
      <c r="AW933" s="13" t="s">
        <v>48</v>
      </c>
      <c r="AX933" s="13" t="s">
        <v>85</v>
      </c>
      <c r="AY933" s="244" t="s">
        <v>166</v>
      </c>
    </row>
    <row r="934" spans="2:65" s="12" customFormat="1" ht="13.5">
      <c r="B934" s="222"/>
      <c r="C934" s="223"/>
      <c r="D934" s="218" t="s">
        <v>179</v>
      </c>
      <c r="E934" s="224" t="s">
        <v>50</v>
      </c>
      <c r="F934" s="225" t="s">
        <v>1293</v>
      </c>
      <c r="G934" s="223"/>
      <c r="H934" s="226" t="s">
        <v>50</v>
      </c>
      <c r="I934" s="227"/>
      <c r="J934" s="223"/>
      <c r="K934" s="223"/>
      <c r="L934" s="228"/>
      <c r="M934" s="229"/>
      <c r="N934" s="230"/>
      <c r="O934" s="230"/>
      <c r="P934" s="230"/>
      <c r="Q934" s="230"/>
      <c r="R934" s="230"/>
      <c r="S934" s="230"/>
      <c r="T934" s="231"/>
      <c r="AT934" s="232" t="s">
        <v>179</v>
      </c>
      <c r="AU934" s="232" t="s">
        <v>93</v>
      </c>
      <c r="AV934" s="12" t="s">
        <v>25</v>
      </c>
      <c r="AW934" s="12" t="s">
        <v>48</v>
      </c>
      <c r="AX934" s="12" t="s">
        <v>85</v>
      </c>
      <c r="AY934" s="232" t="s">
        <v>166</v>
      </c>
    </row>
    <row r="935" spans="2:65" s="13" customFormat="1" ht="13.5">
      <c r="B935" s="233"/>
      <c r="C935" s="234"/>
      <c r="D935" s="218" t="s">
        <v>179</v>
      </c>
      <c r="E935" s="245" t="s">
        <v>50</v>
      </c>
      <c r="F935" s="246" t="s">
        <v>1343</v>
      </c>
      <c r="G935" s="234"/>
      <c r="H935" s="247">
        <v>0.99</v>
      </c>
      <c r="I935" s="239"/>
      <c r="J935" s="234"/>
      <c r="K935" s="234"/>
      <c r="L935" s="240"/>
      <c r="M935" s="241"/>
      <c r="N935" s="242"/>
      <c r="O935" s="242"/>
      <c r="P935" s="242"/>
      <c r="Q935" s="242"/>
      <c r="R935" s="242"/>
      <c r="S935" s="242"/>
      <c r="T935" s="243"/>
      <c r="AT935" s="244" t="s">
        <v>179</v>
      </c>
      <c r="AU935" s="244" t="s">
        <v>93</v>
      </c>
      <c r="AV935" s="13" t="s">
        <v>93</v>
      </c>
      <c r="AW935" s="13" t="s">
        <v>48</v>
      </c>
      <c r="AX935" s="13" t="s">
        <v>85</v>
      </c>
      <c r="AY935" s="244" t="s">
        <v>166</v>
      </c>
    </row>
    <row r="936" spans="2:65" s="12" customFormat="1" ht="13.5">
      <c r="B936" s="222"/>
      <c r="C936" s="223"/>
      <c r="D936" s="218" t="s">
        <v>179</v>
      </c>
      <c r="E936" s="224" t="s">
        <v>50</v>
      </c>
      <c r="F936" s="225" t="s">
        <v>1294</v>
      </c>
      <c r="G936" s="223"/>
      <c r="H936" s="226" t="s">
        <v>50</v>
      </c>
      <c r="I936" s="227"/>
      <c r="J936" s="223"/>
      <c r="K936" s="223"/>
      <c r="L936" s="228"/>
      <c r="M936" s="229"/>
      <c r="N936" s="230"/>
      <c r="O936" s="230"/>
      <c r="P936" s="230"/>
      <c r="Q936" s="230"/>
      <c r="R936" s="230"/>
      <c r="S936" s="230"/>
      <c r="T936" s="231"/>
      <c r="AT936" s="232" t="s">
        <v>179</v>
      </c>
      <c r="AU936" s="232" t="s">
        <v>93</v>
      </c>
      <c r="AV936" s="12" t="s">
        <v>25</v>
      </c>
      <c r="AW936" s="12" t="s">
        <v>48</v>
      </c>
      <c r="AX936" s="12" t="s">
        <v>85</v>
      </c>
      <c r="AY936" s="232" t="s">
        <v>166</v>
      </c>
    </row>
    <row r="937" spans="2:65" s="13" customFormat="1" ht="13.5">
      <c r="B937" s="233"/>
      <c r="C937" s="234"/>
      <c r="D937" s="218" t="s">
        <v>179</v>
      </c>
      <c r="E937" s="245" t="s">
        <v>50</v>
      </c>
      <c r="F937" s="246" t="s">
        <v>1344</v>
      </c>
      <c r="G937" s="234"/>
      <c r="H937" s="247">
        <v>0.18</v>
      </c>
      <c r="I937" s="239"/>
      <c r="J937" s="234"/>
      <c r="K937" s="234"/>
      <c r="L937" s="240"/>
      <c r="M937" s="241"/>
      <c r="N937" s="242"/>
      <c r="O937" s="242"/>
      <c r="P937" s="242"/>
      <c r="Q937" s="242"/>
      <c r="R937" s="242"/>
      <c r="S937" s="242"/>
      <c r="T937" s="243"/>
      <c r="AT937" s="244" t="s">
        <v>179</v>
      </c>
      <c r="AU937" s="244" t="s">
        <v>93</v>
      </c>
      <c r="AV937" s="13" t="s">
        <v>93</v>
      </c>
      <c r="AW937" s="13" t="s">
        <v>48</v>
      </c>
      <c r="AX937" s="13" t="s">
        <v>85</v>
      </c>
      <c r="AY937" s="244" t="s">
        <v>166</v>
      </c>
    </row>
    <row r="938" spans="2:65" s="12" customFormat="1" ht="13.5">
      <c r="B938" s="222"/>
      <c r="C938" s="223"/>
      <c r="D938" s="218" t="s">
        <v>179</v>
      </c>
      <c r="E938" s="224" t="s">
        <v>50</v>
      </c>
      <c r="F938" s="225" t="s">
        <v>1299</v>
      </c>
      <c r="G938" s="223"/>
      <c r="H938" s="226" t="s">
        <v>50</v>
      </c>
      <c r="I938" s="227"/>
      <c r="J938" s="223"/>
      <c r="K938" s="223"/>
      <c r="L938" s="228"/>
      <c r="M938" s="229"/>
      <c r="N938" s="230"/>
      <c r="O938" s="230"/>
      <c r="P938" s="230"/>
      <c r="Q938" s="230"/>
      <c r="R938" s="230"/>
      <c r="S938" s="230"/>
      <c r="T938" s="231"/>
      <c r="AT938" s="232" t="s">
        <v>179</v>
      </c>
      <c r="AU938" s="232" t="s">
        <v>93</v>
      </c>
      <c r="AV938" s="12" t="s">
        <v>25</v>
      </c>
      <c r="AW938" s="12" t="s">
        <v>48</v>
      </c>
      <c r="AX938" s="12" t="s">
        <v>85</v>
      </c>
      <c r="AY938" s="232" t="s">
        <v>166</v>
      </c>
    </row>
    <row r="939" spans="2:65" s="13" customFormat="1" ht="13.5">
      <c r="B939" s="233"/>
      <c r="C939" s="234"/>
      <c r="D939" s="235" t="s">
        <v>179</v>
      </c>
      <c r="E939" s="236" t="s">
        <v>50</v>
      </c>
      <c r="F939" s="237" t="s">
        <v>1345</v>
      </c>
      <c r="G939" s="234"/>
      <c r="H939" s="238">
        <v>3.2</v>
      </c>
      <c r="I939" s="239"/>
      <c r="J939" s="234"/>
      <c r="K939" s="234"/>
      <c r="L939" s="240"/>
      <c r="M939" s="241"/>
      <c r="N939" s="242"/>
      <c r="O939" s="242"/>
      <c r="P939" s="242"/>
      <c r="Q939" s="242"/>
      <c r="R939" s="242"/>
      <c r="S939" s="242"/>
      <c r="T939" s="243"/>
      <c r="AT939" s="244" t="s">
        <v>179</v>
      </c>
      <c r="AU939" s="244" t="s">
        <v>93</v>
      </c>
      <c r="AV939" s="13" t="s">
        <v>93</v>
      </c>
      <c r="AW939" s="13" t="s">
        <v>48</v>
      </c>
      <c r="AX939" s="13" t="s">
        <v>85</v>
      </c>
      <c r="AY939" s="244" t="s">
        <v>166</v>
      </c>
    </row>
    <row r="940" spans="2:65" s="1" customFormat="1" ht="22.5" customHeight="1">
      <c r="B940" s="43"/>
      <c r="C940" s="206" t="s">
        <v>1347</v>
      </c>
      <c r="D940" s="206" t="s">
        <v>169</v>
      </c>
      <c r="E940" s="207" t="s">
        <v>859</v>
      </c>
      <c r="F940" s="208" t="s">
        <v>860</v>
      </c>
      <c r="G940" s="209" t="s">
        <v>243</v>
      </c>
      <c r="H940" s="210">
        <v>23224.356</v>
      </c>
      <c r="I940" s="211"/>
      <c r="J940" s="212">
        <f>ROUND(I940*H940,2)</f>
        <v>0</v>
      </c>
      <c r="K940" s="208" t="s">
        <v>173</v>
      </c>
      <c r="L940" s="63"/>
      <c r="M940" s="213" t="s">
        <v>50</v>
      </c>
      <c r="N940" s="214" t="s">
        <v>56</v>
      </c>
      <c r="O940" s="44"/>
      <c r="P940" s="215">
        <f>O940*H940</f>
        <v>0</v>
      </c>
      <c r="Q940" s="215">
        <v>0</v>
      </c>
      <c r="R940" s="215">
        <f>Q940*H940</f>
        <v>0</v>
      </c>
      <c r="S940" s="215">
        <v>0</v>
      </c>
      <c r="T940" s="216">
        <f>S940*H940</f>
        <v>0</v>
      </c>
      <c r="AR940" s="25" t="s">
        <v>110</v>
      </c>
      <c r="AT940" s="25" t="s">
        <v>169</v>
      </c>
      <c r="AU940" s="25" t="s">
        <v>93</v>
      </c>
      <c r="AY940" s="25" t="s">
        <v>166</v>
      </c>
      <c r="BE940" s="217">
        <f>IF(N940="základní",J940,0)</f>
        <v>0</v>
      </c>
      <c r="BF940" s="217">
        <f>IF(N940="snížená",J940,0)</f>
        <v>0</v>
      </c>
      <c r="BG940" s="217">
        <f>IF(N940="zákl. přenesená",J940,0)</f>
        <v>0</v>
      </c>
      <c r="BH940" s="217">
        <f>IF(N940="sníž. přenesená",J940,0)</f>
        <v>0</v>
      </c>
      <c r="BI940" s="217">
        <f>IF(N940="nulová",J940,0)</f>
        <v>0</v>
      </c>
      <c r="BJ940" s="25" t="s">
        <v>25</v>
      </c>
      <c r="BK940" s="217">
        <f>ROUND(I940*H940,2)</f>
        <v>0</v>
      </c>
      <c r="BL940" s="25" t="s">
        <v>110</v>
      </c>
      <c r="BM940" s="25" t="s">
        <v>861</v>
      </c>
    </row>
    <row r="941" spans="2:65" s="1" customFormat="1" ht="27">
      <c r="B941" s="43"/>
      <c r="C941" s="65"/>
      <c r="D941" s="218" t="s">
        <v>175</v>
      </c>
      <c r="E941" s="65"/>
      <c r="F941" s="219" t="s">
        <v>780</v>
      </c>
      <c r="G941" s="65"/>
      <c r="H941" s="65"/>
      <c r="I941" s="174"/>
      <c r="J941" s="65"/>
      <c r="K941" s="65"/>
      <c r="L941" s="63"/>
      <c r="M941" s="220"/>
      <c r="N941" s="44"/>
      <c r="O941" s="44"/>
      <c r="P941" s="44"/>
      <c r="Q941" s="44"/>
      <c r="R941" s="44"/>
      <c r="S941" s="44"/>
      <c r="T941" s="80"/>
      <c r="AT941" s="25" t="s">
        <v>175</v>
      </c>
      <c r="AU941" s="25" t="s">
        <v>93</v>
      </c>
    </row>
    <row r="942" spans="2:65" s="1" customFormat="1" ht="94.5">
      <c r="B942" s="43"/>
      <c r="C942" s="65"/>
      <c r="D942" s="218" t="s">
        <v>177</v>
      </c>
      <c r="E942" s="65"/>
      <c r="F942" s="221" t="s">
        <v>774</v>
      </c>
      <c r="G942" s="65"/>
      <c r="H942" s="65"/>
      <c r="I942" s="174"/>
      <c r="J942" s="65"/>
      <c r="K942" s="65"/>
      <c r="L942" s="63"/>
      <c r="M942" s="220"/>
      <c r="N942" s="44"/>
      <c r="O942" s="44"/>
      <c r="P942" s="44"/>
      <c r="Q942" s="44"/>
      <c r="R942" s="44"/>
      <c r="S942" s="44"/>
      <c r="T942" s="80"/>
      <c r="AT942" s="25" t="s">
        <v>177</v>
      </c>
      <c r="AU942" s="25" t="s">
        <v>93</v>
      </c>
    </row>
    <row r="943" spans="2:65" s="12" customFormat="1" ht="13.5">
      <c r="B943" s="222"/>
      <c r="C943" s="223"/>
      <c r="D943" s="218" t="s">
        <v>179</v>
      </c>
      <c r="E943" s="224" t="s">
        <v>50</v>
      </c>
      <c r="F943" s="225" t="s">
        <v>862</v>
      </c>
      <c r="G943" s="223"/>
      <c r="H943" s="226" t="s">
        <v>50</v>
      </c>
      <c r="I943" s="227"/>
      <c r="J943" s="223"/>
      <c r="K943" s="223"/>
      <c r="L943" s="228"/>
      <c r="M943" s="229"/>
      <c r="N943" s="230"/>
      <c r="O943" s="230"/>
      <c r="P943" s="230"/>
      <c r="Q943" s="230"/>
      <c r="R943" s="230"/>
      <c r="S943" s="230"/>
      <c r="T943" s="231"/>
      <c r="AT943" s="232" t="s">
        <v>179</v>
      </c>
      <c r="AU943" s="232" t="s">
        <v>93</v>
      </c>
      <c r="AV943" s="12" t="s">
        <v>25</v>
      </c>
      <c r="AW943" s="12" t="s">
        <v>48</v>
      </c>
      <c r="AX943" s="12" t="s">
        <v>85</v>
      </c>
      <c r="AY943" s="232" t="s">
        <v>166</v>
      </c>
    </row>
    <row r="944" spans="2:65" s="12" customFormat="1" ht="13.5">
      <c r="B944" s="222"/>
      <c r="C944" s="223"/>
      <c r="D944" s="218" t="s">
        <v>179</v>
      </c>
      <c r="E944" s="224" t="s">
        <v>50</v>
      </c>
      <c r="F944" s="225" t="s">
        <v>845</v>
      </c>
      <c r="G944" s="223"/>
      <c r="H944" s="226" t="s">
        <v>50</v>
      </c>
      <c r="I944" s="227"/>
      <c r="J944" s="223"/>
      <c r="K944" s="223"/>
      <c r="L944" s="228"/>
      <c r="M944" s="229"/>
      <c r="N944" s="230"/>
      <c r="O944" s="230"/>
      <c r="P944" s="230"/>
      <c r="Q944" s="230"/>
      <c r="R944" s="230"/>
      <c r="S944" s="230"/>
      <c r="T944" s="231"/>
      <c r="AT944" s="232" t="s">
        <v>179</v>
      </c>
      <c r="AU944" s="232" t="s">
        <v>93</v>
      </c>
      <c r="AV944" s="12" t="s">
        <v>25</v>
      </c>
      <c r="AW944" s="12" t="s">
        <v>48</v>
      </c>
      <c r="AX944" s="12" t="s">
        <v>85</v>
      </c>
      <c r="AY944" s="232" t="s">
        <v>166</v>
      </c>
    </row>
    <row r="945" spans="2:65" s="13" customFormat="1" ht="13.5">
      <c r="B945" s="233"/>
      <c r="C945" s="234"/>
      <c r="D945" s="218" t="s">
        <v>179</v>
      </c>
      <c r="E945" s="245" t="s">
        <v>50</v>
      </c>
      <c r="F945" s="246" t="s">
        <v>1341</v>
      </c>
      <c r="G945" s="234"/>
      <c r="H945" s="247">
        <v>49.707000000000001</v>
      </c>
      <c r="I945" s="239"/>
      <c r="J945" s="234"/>
      <c r="K945" s="234"/>
      <c r="L945" s="240"/>
      <c r="M945" s="241"/>
      <c r="N945" s="242"/>
      <c r="O945" s="242"/>
      <c r="P945" s="242"/>
      <c r="Q945" s="242"/>
      <c r="R945" s="242"/>
      <c r="S945" s="242"/>
      <c r="T945" s="243"/>
      <c r="AT945" s="244" t="s">
        <v>179</v>
      </c>
      <c r="AU945" s="244" t="s">
        <v>93</v>
      </c>
      <c r="AV945" s="13" t="s">
        <v>93</v>
      </c>
      <c r="AW945" s="13" t="s">
        <v>48</v>
      </c>
      <c r="AX945" s="13" t="s">
        <v>85</v>
      </c>
      <c r="AY945" s="244" t="s">
        <v>166</v>
      </c>
    </row>
    <row r="946" spans="2:65" s="12" customFormat="1" ht="13.5">
      <c r="B946" s="222"/>
      <c r="C946" s="223"/>
      <c r="D946" s="218" t="s">
        <v>179</v>
      </c>
      <c r="E946" s="224" t="s">
        <v>50</v>
      </c>
      <c r="F946" s="225" t="s">
        <v>847</v>
      </c>
      <c r="G946" s="223"/>
      <c r="H946" s="226" t="s">
        <v>50</v>
      </c>
      <c r="I946" s="227"/>
      <c r="J946" s="223"/>
      <c r="K946" s="223"/>
      <c r="L946" s="228"/>
      <c r="M946" s="229"/>
      <c r="N946" s="230"/>
      <c r="O946" s="230"/>
      <c r="P946" s="230"/>
      <c r="Q946" s="230"/>
      <c r="R946" s="230"/>
      <c r="S946" s="230"/>
      <c r="T946" s="231"/>
      <c r="AT946" s="232" t="s">
        <v>179</v>
      </c>
      <c r="AU946" s="232" t="s">
        <v>93</v>
      </c>
      <c r="AV946" s="12" t="s">
        <v>25</v>
      </c>
      <c r="AW946" s="12" t="s">
        <v>48</v>
      </c>
      <c r="AX946" s="12" t="s">
        <v>85</v>
      </c>
      <c r="AY946" s="232" t="s">
        <v>166</v>
      </c>
    </row>
    <row r="947" spans="2:65" s="13" customFormat="1" ht="13.5">
      <c r="B947" s="233"/>
      <c r="C947" s="234"/>
      <c r="D947" s="218" t="s">
        <v>179</v>
      </c>
      <c r="E947" s="245" t="s">
        <v>50</v>
      </c>
      <c r="F947" s="246" t="s">
        <v>1348</v>
      </c>
      <c r="G947" s="234"/>
      <c r="H947" s="247">
        <v>18.684999999999999</v>
      </c>
      <c r="I947" s="239"/>
      <c r="J947" s="234"/>
      <c r="K947" s="234"/>
      <c r="L947" s="240"/>
      <c r="M947" s="241"/>
      <c r="N947" s="242"/>
      <c r="O947" s="242"/>
      <c r="P947" s="242"/>
      <c r="Q947" s="242"/>
      <c r="R947" s="242"/>
      <c r="S947" s="242"/>
      <c r="T947" s="243"/>
      <c r="AT947" s="244" t="s">
        <v>179</v>
      </c>
      <c r="AU947" s="244" t="s">
        <v>93</v>
      </c>
      <c r="AV947" s="13" t="s">
        <v>93</v>
      </c>
      <c r="AW947" s="13" t="s">
        <v>48</v>
      </c>
      <c r="AX947" s="13" t="s">
        <v>85</v>
      </c>
      <c r="AY947" s="244" t="s">
        <v>166</v>
      </c>
    </row>
    <row r="948" spans="2:65" s="12" customFormat="1" ht="13.5">
      <c r="B948" s="222"/>
      <c r="C948" s="223"/>
      <c r="D948" s="218" t="s">
        <v>179</v>
      </c>
      <c r="E948" s="224" t="s">
        <v>50</v>
      </c>
      <c r="F948" s="225" t="s">
        <v>869</v>
      </c>
      <c r="G948" s="223"/>
      <c r="H948" s="226" t="s">
        <v>50</v>
      </c>
      <c r="I948" s="227"/>
      <c r="J948" s="223"/>
      <c r="K948" s="223"/>
      <c r="L948" s="228"/>
      <c r="M948" s="229"/>
      <c r="N948" s="230"/>
      <c r="O948" s="230"/>
      <c r="P948" s="230"/>
      <c r="Q948" s="230"/>
      <c r="R948" s="230"/>
      <c r="S948" s="230"/>
      <c r="T948" s="231"/>
      <c r="AT948" s="232" t="s">
        <v>179</v>
      </c>
      <c r="AU948" s="232" t="s">
        <v>93</v>
      </c>
      <c r="AV948" s="12" t="s">
        <v>25</v>
      </c>
      <c r="AW948" s="12" t="s">
        <v>48</v>
      </c>
      <c r="AX948" s="12" t="s">
        <v>85</v>
      </c>
      <c r="AY948" s="232" t="s">
        <v>166</v>
      </c>
    </row>
    <row r="949" spans="2:65" s="12" customFormat="1" ht="13.5">
      <c r="B949" s="222"/>
      <c r="C949" s="223"/>
      <c r="D949" s="218" t="s">
        <v>179</v>
      </c>
      <c r="E949" s="224" t="s">
        <v>50</v>
      </c>
      <c r="F949" s="225" t="s">
        <v>180</v>
      </c>
      <c r="G949" s="223"/>
      <c r="H949" s="226" t="s">
        <v>50</v>
      </c>
      <c r="I949" s="227"/>
      <c r="J949" s="223"/>
      <c r="K949" s="223"/>
      <c r="L949" s="228"/>
      <c r="M949" s="229"/>
      <c r="N949" s="230"/>
      <c r="O949" s="230"/>
      <c r="P949" s="230"/>
      <c r="Q949" s="230"/>
      <c r="R949" s="230"/>
      <c r="S949" s="230"/>
      <c r="T949" s="231"/>
      <c r="AT949" s="232" t="s">
        <v>179</v>
      </c>
      <c r="AU949" s="232" t="s">
        <v>93</v>
      </c>
      <c r="AV949" s="12" t="s">
        <v>25</v>
      </c>
      <c r="AW949" s="12" t="s">
        <v>48</v>
      </c>
      <c r="AX949" s="12" t="s">
        <v>85</v>
      </c>
      <c r="AY949" s="232" t="s">
        <v>166</v>
      </c>
    </row>
    <row r="950" spans="2:65" s="13" customFormat="1" ht="13.5">
      <c r="B950" s="233"/>
      <c r="C950" s="234"/>
      <c r="D950" s="218" t="s">
        <v>179</v>
      </c>
      <c r="E950" s="245" t="s">
        <v>50</v>
      </c>
      <c r="F950" s="246" t="s">
        <v>1349</v>
      </c>
      <c r="G950" s="234"/>
      <c r="H950" s="247">
        <v>12213.504000000001</v>
      </c>
      <c r="I950" s="239"/>
      <c r="J950" s="234"/>
      <c r="K950" s="234"/>
      <c r="L950" s="240"/>
      <c r="M950" s="241"/>
      <c r="N950" s="242"/>
      <c r="O950" s="242"/>
      <c r="P950" s="242"/>
      <c r="Q950" s="242"/>
      <c r="R950" s="242"/>
      <c r="S950" s="242"/>
      <c r="T950" s="243"/>
      <c r="AT950" s="244" t="s">
        <v>179</v>
      </c>
      <c r="AU950" s="244" t="s">
        <v>93</v>
      </c>
      <c r="AV950" s="13" t="s">
        <v>93</v>
      </c>
      <c r="AW950" s="13" t="s">
        <v>48</v>
      </c>
      <c r="AX950" s="13" t="s">
        <v>85</v>
      </c>
      <c r="AY950" s="244" t="s">
        <v>166</v>
      </c>
    </row>
    <row r="951" spans="2:65" s="12" customFormat="1" ht="13.5">
      <c r="B951" s="222"/>
      <c r="C951" s="223"/>
      <c r="D951" s="218" t="s">
        <v>179</v>
      </c>
      <c r="E951" s="224" t="s">
        <v>50</v>
      </c>
      <c r="F951" s="225" t="s">
        <v>847</v>
      </c>
      <c r="G951" s="223"/>
      <c r="H951" s="226" t="s">
        <v>50</v>
      </c>
      <c r="I951" s="227"/>
      <c r="J951" s="223"/>
      <c r="K951" s="223"/>
      <c r="L951" s="228"/>
      <c r="M951" s="229"/>
      <c r="N951" s="230"/>
      <c r="O951" s="230"/>
      <c r="P951" s="230"/>
      <c r="Q951" s="230"/>
      <c r="R951" s="230"/>
      <c r="S951" s="230"/>
      <c r="T951" s="231"/>
      <c r="AT951" s="232" t="s">
        <v>179</v>
      </c>
      <c r="AU951" s="232" t="s">
        <v>93</v>
      </c>
      <c r="AV951" s="12" t="s">
        <v>25</v>
      </c>
      <c r="AW951" s="12" t="s">
        <v>48</v>
      </c>
      <c r="AX951" s="12" t="s">
        <v>85</v>
      </c>
      <c r="AY951" s="232" t="s">
        <v>166</v>
      </c>
    </row>
    <row r="952" spans="2:65" s="13" customFormat="1" ht="13.5">
      <c r="B952" s="233"/>
      <c r="C952" s="234"/>
      <c r="D952" s="218" t="s">
        <v>179</v>
      </c>
      <c r="E952" s="245" t="s">
        <v>50</v>
      </c>
      <c r="F952" s="246" t="s">
        <v>1350</v>
      </c>
      <c r="G952" s="234"/>
      <c r="H952" s="247">
        <v>10932.24</v>
      </c>
      <c r="I952" s="239"/>
      <c r="J952" s="234"/>
      <c r="K952" s="234"/>
      <c r="L952" s="240"/>
      <c r="M952" s="241"/>
      <c r="N952" s="242"/>
      <c r="O952" s="242"/>
      <c r="P952" s="242"/>
      <c r="Q952" s="242"/>
      <c r="R952" s="242"/>
      <c r="S952" s="242"/>
      <c r="T952" s="243"/>
      <c r="AT952" s="244" t="s">
        <v>179</v>
      </c>
      <c r="AU952" s="244" t="s">
        <v>93</v>
      </c>
      <c r="AV952" s="13" t="s">
        <v>93</v>
      </c>
      <c r="AW952" s="13" t="s">
        <v>48</v>
      </c>
      <c r="AX952" s="13" t="s">
        <v>85</v>
      </c>
      <c r="AY952" s="244" t="s">
        <v>166</v>
      </c>
    </row>
    <row r="953" spans="2:65" s="12" customFormat="1" ht="13.5">
      <c r="B953" s="222"/>
      <c r="C953" s="223"/>
      <c r="D953" s="218" t="s">
        <v>179</v>
      </c>
      <c r="E953" s="224" t="s">
        <v>50</v>
      </c>
      <c r="F953" s="225" t="s">
        <v>753</v>
      </c>
      <c r="G953" s="223"/>
      <c r="H953" s="226" t="s">
        <v>50</v>
      </c>
      <c r="I953" s="227"/>
      <c r="J953" s="223"/>
      <c r="K953" s="223"/>
      <c r="L953" s="228"/>
      <c r="M953" s="229"/>
      <c r="N953" s="230"/>
      <c r="O953" s="230"/>
      <c r="P953" s="230"/>
      <c r="Q953" s="230"/>
      <c r="R953" s="230"/>
      <c r="S953" s="230"/>
      <c r="T953" s="231"/>
      <c r="AT953" s="232" t="s">
        <v>179</v>
      </c>
      <c r="AU953" s="232" t="s">
        <v>93</v>
      </c>
      <c r="AV953" s="12" t="s">
        <v>25</v>
      </c>
      <c r="AW953" s="12" t="s">
        <v>48</v>
      </c>
      <c r="AX953" s="12" t="s">
        <v>85</v>
      </c>
      <c r="AY953" s="232" t="s">
        <v>166</v>
      </c>
    </row>
    <row r="954" spans="2:65" s="12" customFormat="1" ht="13.5">
      <c r="B954" s="222"/>
      <c r="C954" s="223"/>
      <c r="D954" s="218" t="s">
        <v>179</v>
      </c>
      <c r="E954" s="224" t="s">
        <v>50</v>
      </c>
      <c r="F954" s="225" t="s">
        <v>1293</v>
      </c>
      <c r="G954" s="223"/>
      <c r="H954" s="226" t="s">
        <v>50</v>
      </c>
      <c r="I954" s="227"/>
      <c r="J954" s="223"/>
      <c r="K954" s="223"/>
      <c r="L954" s="228"/>
      <c r="M954" s="229"/>
      <c r="N954" s="230"/>
      <c r="O954" s="230"/>
      <c r="P954" s="230"/>
      <c r="Q954" s="230"/>
      <c r="R954" s="230"/>
      <c r="S954" s="230"/>
      <c r="T954" s="231"/>
      <c r="AT954" s="232" t="s">
        <v>179</v>
      </c>
      <c r="AU954" s="232" t="s">
        <v>93</v>
      </c>
      <c r="AV954" s="12" t="s">
        <v>25</v>
      </c>
      <c r="AW954" s="12" t="s">
        <v>48</v>
      </c>
      <c r="AX954" s="12" t="s">
        <v>85</v>
      </c>
      <c r="AY954" s="232" t="s">
        <v>166</v>
      </c>
    </row>
    <row r="955" spans="2:65" s="13" customFormat="1" ht="13.5">
      <c r="B955" s="233"/>
      <c r="C955" s="234"/>
      <c r="D955" s="218" t="s">
        <v>179</v>
      </c>
      <c r="E955" s="245" t="s">
        <v>50</v>
      </c>
      <c r="F955" s="246" t="s">
        <v>1351</v>
      </c>
      <c r="G955" s="234"/>
      <c r="H955" s="247">
        <v>5.94</v>
      </c>
      <c r="I955" s="239"/>
      <c r="J955" s="234"/>
      <c r="K955" s="234"/>
      <c r="L955" s="240"/>
      <c r="M955" s="241"/>
      <c r="N955" s="242"/>
      <c r="O955" s="242"/>
      <c r="P955" s="242"/>
      <c r="Q955" s="242"/>
      <c r="R955" s="242"/>
      <c r="S955" s="242"/>
      <c r="T955" s="243"/>
      <c r="AT955" s="244" t="s">
        <v>179</v>
      </c>
      <c r="AU955" s="244" t="s">
        <v>93</v>
      </c>
      <c r="AV955" s="13" t="s">
        <v>93</v>
      </c>
      <c r="AW955" s="13" t="s">
        <v>48</v>
      </c>
      <c r="AX955" s="13" t="s">
        <v>85</v>
      </c>
      <c r="AY955" s="244" t="s">
        <v>166</v>
      </c>
    </row>
    <row r="956" spans="2:65" s="12" customFormat="1" ht="13.5">
      <c r="B956" s="222"/>
      <c r="C956" s="223"/>
      <c r="D956" s="218" t="s">
        <v>179</v>
      </c>
      <c r="E956" s="224" t="s">
        <v>50</v>
      </c>
      <c r="F956" s="225" t="s">
        <v>1294</v>
      </c>
      <c r="G956" s="223"/>
      <c r="H956" s="226" t="s">
        <v>50</v>
      </c>
      <c r="I956" s="227"/>
      <c r="J956" s="223"/>
      <c r="K956" s="223"/>
      <c r="L956" s="228"/>
      <c r="M956" s="229"/>
      <c r="N956" s="230"/>
      <c r="O956" s="230"/>
      <c r="P956" s="230"/>
      <c r="Q956" s="230"/>
      <c r="R956" s="230"/>
      <c r="S956" s="230"/>
      <c r="T956" s="231"/>
      <c r="AT956" s="232" t="s">
        <v>179</v>
      </c>
      <c r="AU956" s="232" t="s">
        <v>93</v>
      </c>
      <c r="AV956" s="12" t="s">
        <v>25</v>
      </c>
      <c r="AW956" s="12" t="s">
        <v>48</v>
      </c>
      <c r="AX956" s="12" t="s">
        <v>85</v>
      </c>
      <c r="AY956" s="232" t="s">
        <v>166</v>
      </c>
    </row>
    <row r="957" spans="2:65" s="13" customFormat="1" ht="13.5">
      <c r="B957" s="233"/>
      <c r="C957" s="234"/>
      <c r="D957" s="218" t="s">
        <v>179</v>
      </c>
      <c r="E957" s="245" t="s">
        <v>50</v>
      </c>
      <c r="F957" s="246" t="s">
        <v>1352</v>
      </c>
      <c r="G957" s="234"/>
      <c r="H957" s="247">
        <v>1.08</v>
      </c>
      <c r="I957" s="239"/>
      <c r="J957" s="234"/>
      <c r="K957" s="234"/>
      <c r="L957" s="240"/>
      <c r="M957" s="241"/>
      <c r="N957" s="242"/>
      <c r="O957" s="242"/>
      <c r="P957" s="242"/>
      <c r="Q957" s="242"/>
      <c r="R957" s="242"/>
      <c r="S957" s="242"/>
      <c r="T957" s="243"/>
      <c r="AT957" s="244" t="s">
        <v>179</v>
      </c>
      <c r="AU957" s="244" t="s">
        <v>93</v>
      </c>
      <c r="AV957" s="13" t="s">
        <v>93</v>
      </c>
      <c r="AW957" s="13" t="s">
        <v>48</v>
      </c>
      <c r="AX957" s="13" t="s">
        <v>85</v>
      </c>
      <c r="AY957" s="244" t="s">
        <v>166</v>
      </c>
    </row>
    <row r="958" spans="2:65" s="12" customFormat="1" ht="13.5">
      <c r="B958" s="222"/>
      <c r="C958" s="223"/>
      <c r="D958" s="218" t="s">
        <v>179</v>
      </c>
      <c r="E958" s="224" t="s">
        <v>50</v>
      </c>
      <c r="F958" s="225" t="s">
        <v>1299</v>
      </c>
      <c r="G958" s="223"/>
      <c r="H958" s="226" t="s">
        <v>50</v>
      </c>
      <c r="I958" s="227"/>
      <c r="J958" s="223"/>
      <c r="K958" s="223"/>
      <c r="L958" s="228"/>
      <c r="M958" s="229"/>
      <c r="N958" s="230"/>
      <c r="O958" s="230"/>
      <c r="P958" s="230"/>
      <c r="Q958" s="230"/>
      <c r="R958" s="230"/>
      <c r="S958" s="230"/>
      <c r="T958" s="231"/>
      <c r="AT958" s="232" t="s">
        <v>179</v>
      </c>
      <c r="AU958" s="232" t="s">
        <v>93</v>
      </c>
      <c r="AV958" s="12" t="s">
        <v>25</v>
      </c>
      <c r="AW958" s="12" t="s">
        <v>48</v>
      </c>
      <c r="AX958" s="12" t="s">
        <v>85</v>
      </c>
      <c r="AY958" s="232" t="s">
        <v>166</v>
      </c>
    </row>
    <row r="959" spans="2:65" s="13" customFormat="1" ht="13.5">
      <c r="B959" s="233"/>
      <c r="C959" s="234"/>
      <c r="D959" s="235" t="s">
        <v>179</v>
      </c>
      <c r="E959" s="236" t="s">
        <v>50</v>
      </c>
      <c r="F959" s="237" t="s">
        <v>1345</v>
      </c>
      <c r="G959" s="234"/>
      <c r="H959" s="238">
        <v>3.2</v>
      </c>
      <c r="I959" s="239"/>
      <c r="J959" s="234"/>
      <c r="K959" s="234"/>
      <c r="L959" s="240"/>
      <c r="M959" s="241"/>
      <c r="N959" s="242"/>
      <c r="O959" s="242"/>
      <c r="P959" s="242"/>
      <c r="Q959" s="242"/>
      <c r="R959" s="242"/>
      <c r="S959" s="242"/>
      <c r="T959" s="243"/>
      <c r="AT959" s="244" t="s">
        <v>179</v>
      </c>
      <c r="AU959" s="244" t="s">
        <v>93</v>
      </c>
      <c r="AV959" s="13" t="s">
        <v>93</v>
      </c>
      <c r="AW959" s="13" t="s">
        <v>48</v>
      </c>
      <c r="AX959" s="13" t="s">
        <v>85</v>
      </c>
      <c r="AY959" s="244" t="s">
        <v>166</v>
      </c>
    </row>
    <row r="960" spans="2:65" s="1" customFormat="1" ht="22.5" customHeight="1">
      <c r="B960" s="43"/>
      <c r="C960" s="206" t="s">
        <v>1353</v>
      </c>
      <c r="D960" s="206" t="s">
        <v>169</v>
      </c>
      <c r="E960" s="207" t="s">
        <v>874</v>
      </c>
      <c r="F960" s="208" t="s">
        <v>875</v>
      </c>
      <c r="G960" s="209" t="s">
        <v>243</v>
      </c>
      <c r="H960" s="210">
        <v>4.4560000000000004</v>
      </c>
      <c r="I960" s="211"/>
      <c r="J960" s="212">
        <f>ROUND(I960*H960,2)</f>
        <v>0</v>
      </c>
      <c r="K960" s="208" t="s">
        <v>173</v>
      </c>
      <c r="L960" s="63"/>
      <c r="M960" s="213" t="s">
        <v>50</v>
      </c>
      <c r="N960" s="214" t="s">
        <v>56</v>
      </c>
      <c r="O960" s="44"/>
      <c r="P960" s="215">
        <f>O960*H960</f>
        <v>0</v>
      </c>
      <c r="Q960" s="215">
        <v>0</v>
      </c>
      <c r="R960" s="215">
        <f>Q960*H960</f>
        <v>0</v>
      </c>
      <c r="S960" s="215">
        <v>0</v>
      </c>
      <c r="T960" s="216">
        <f>S960*H960</f>
        <v>0</v>
      </c>
      <c r="AR960" s="25" t="s">
        <v>110</v>
      </c>
      <c r="AT960" s="25" t="s">
        <v>169</v>
      </c>
      <c r="AU960" s="25" t="s">
        <v>93</v>
      </c>
      <c r="AY960" s="25" t="s">
        <v>166</v>
      </c>
      <c r="BE960" s="217">
        <f>IF(N960="základní",J960,0)</f>
        <v>0</v>
      </c>
      <c r="BF960" s="217">
        <f>IF(N960="snížená",J960,0)</f>
        <v>0</v>
      </c>
      <c r="BG960" s="217">
        <f>IF(N960="zákl. přenesená",J960,0)</f>
        <v>0</v>
      </c>
      <c r="BH960" s="217">
        <f>IF(N960="sníž. přenesená",J960,0)</f>
        <v>0</v>
      </c>
      <c r="BI960" s="217">
        <f>IF(N960="nulová",J960,0)</f>
        <v>0</v>
      </c>
      <c r="BJ960" s="25" t="s">
        <v>25</v>
      </c>
      <c r="BK960" s="217">
        <f>ROUND(I960*H960,2)</f>
        <v>0</v>
      </c>
      <c r="BL960" s="25" t="s">
        <v>110</v>
      </c>
      <c r="BM960" s="25" t="s">
        <v>876</v>
      </c>
    </row>
    <row r="961" spans="2:65" s="1" customFormat="1" ht="13.5">
      <c r="B961" s="43"/>
      <c r="C961" s="65"/>
      <c r="D961" s="218" t="s">
        <v>175</v>
      </c>
      <c r="E961" s="65"/>
      <c r="F961" s="219" t="s">
        <v>877</v>
      </c>
      <c r="G961" s="65"/>
      <c r="H961" s="65"/>
      <c r="I961" s="174"/>
      <c r="J961" s="65"/>
      <c r="K961" s="65"/>
      <c r="L961" s="63"/>
      <c r="M961" s="220"/>
      <c r="N961" s="44"/>
      <c r="O961" s="44"/>
      <c r="P961" s="44"/>
      <c r="Q961" s="44"/>
      <c r="R961" s="44"/>
      <c r="S961" s="44"/>
      <c r="T961" s="80"/>
      <c r="AT961" s="25" t="s">
        <v>175</v>
      </c>
      <c r="AU961" s="25" t="s">
        <v>93</v>
      </c>
    </row>
    <row r="962" spans="2:65" s="1" customFormat="1" ht="67.5">
      <c r="B962" s="43"/>
      <c r="C962" s="65"/>
      <c r="D962" s="218" t="s">
        <v>177</v>
      </c>
      <c r="E962" s="65"/>
      <c r="F962" s="221" t="s">
        <v>878</v>
      </c>
      <c r="G962" s="65"/>
      <c r="H962" s="65"/>
      <c r="I962" s="174"/>
      <c r="J962" s="65"/>
      <c r="K962" s="65"/>
      <c r="L962" s="63"/>
      <c r="M962" s="220"/>
      <c r="N962" s="44"/>
      <c r="O962" s="44"/>
      <c r="P962" s="44"/>
      <c r="Q962" s="44"/>
      <c r="R962" s="44"/>
      <c r="S962" s="44"/>
      <c r="T962" s="80"/>
      <c r="AT962" s="25" t="s">
        <v>177</v>
      </c>
      <c r="AU962" s="25" t="s">
        <v>93</v>
      </c>
    </row>
    <row r="963" spans="2:65" s="12" customFormat="1" ht="13.5">
      <c r="B963" s="222"/>
      <c r="C963" s="223"/>
      <c r="D963" s="218" t="s">
        <v>179</v>
      </c>
      <c r="E963" s="224" t="s">
        <v>50</v>
      </c>
      <c r="F963" s="225" t="s">
        <v>1293</v>
      </c>
      <c r="G963" s="223"/>
      <c r="H963" s="226" t="s">
        <v>50</v>
      </c>
      <c r="I963" s="227"/>
      <c r="J963" s="223"/>
      <c r="K963" s="223"/>
      <c r="L963" s="228"/>
      <c r="M963" s="229"/>
      <c r="N963" s="230"/>
      <c r="O963" s="230"/>
      <c r="P963" s="230"/>
      <c r="Q963" s="230"/>
      <c r="R963" s="230"/>
      <c r="S963" s="230"/>
      <c r="T963" s="231"/>
      <c r="AT963" s="232" t="s">
        <v>179</v>
      </c>
      <c r="AU963" s="232" t="s">
        <v>93</v>
      </c>
      <c r="AV963" s="12" t="s">
        <v>25</v>
      </c>
      <c r="AW963" s="12" t="s">
        <v>48</v>
      </c>
      <c r="AX963" s="12" t="s">
        <v>85</v>
      </c>
      <c r="AY963" s="232" t="s">
        <v>166</v>
      </c>
    </row>
    <row r="964" spans="2:65" s="13" customFormat="1" ht="13.5">
      <c r="B964" s="233"/>
      <c r="C964" s="234"/>
      <c r="D964" s="218" t="s">
        <v>179</v>
      </c>
      <c r="E964" s="245" t="s">
        <v>50</v>
      </c>
      <c r="F964" s="246" t="s">
        <v>1343</v>
      </c>
      <c r="G964" s="234"/>
      <c r="H964" s="247">
        <v>0.99</v>
      </c>
      <c r="I964" s="239"/>
      <c r="J964" s="234"/>
      <c r="K964" s="234"/>
      <c r="L964" s="240"/>
      <c r="M964" s="241"/>
      <c r="N964" s="242"/>
      <c r="O964" s="242"/>
      <c r="P964" s="242"/>
      <c r="Q964" s="242"/>
      <c r="R964" s="242"/>
      <c r="S964" s="242"/>
      <c r="T964" s="243"/>
      <c r="AT964" s="244" t="s">
        <v>179</v>
      </c>
      <c r="AU964" s="244" t="s">
        <v>93</v>
      </c>
      <c r="AV964" s="13" t="s">
        <v>93</v>
      </c>
      <c r="AW964" s="13" t="s">
        <v>48</v>
      </c>
      <c r="AX964" s="13" t="s">
        <v>85</v>
      </c>
      <c r="AY964" s="244" t="s">
        <v>166</v>
      </c>
    </row>
    <row r="965" spans="2:65" s="12" customFormat="1" ht="13.5">
      <c r="B965" s="222"/>
      <c r="C965" s="223"/>
      <c r="D965" s="218" t="s">
        <v>179</v>
      </c>
      <c r="E965" s="224" t="s">
        <v>50</v>
      </c>
      <c r="F965" s="225" t="s">
        <v>1294</v>
      </c>
      <c r="G965" s="223"/>
      <c r="H965" s="226" t="s">
        <v>50</v>
      </c>
      <c r="I965" s="227"/>
      <c r="J965" s="223"/>
      <c r="K965" s="223"/>
      <c r="L965" s="228"/>
      <c r="M965" s="229"/>
      <c r="N965" s="230"/>
      <c r="O965" s="230"/>
      <c r="P965" s="230"/>
      <c r="Q965" s="230"/>
      <c r="R965" s="230"/>
      <c r="S965" s="230"/>
      <c r="T965" s="231"/>
      <c r="AT965" s="232" t="s">
        <v>179</v>
      </c>
      <c r="AU965" s="232" t="s">
        <v>93</v>
      </c>
      <c r="AV965" s="12" t="s">
        <v>25</v>
      </c>
      <c r="AW965" s="12" t="s">
        <v>48</v>
      </c>
      <c r="AX965" s="12" t="s">
        <v>85</v>
      </c>
      <c r="AY965" s="232" t="s">
        <v>166</v>
      </c>
    </row>
    <row r="966" spans="2:65" s="13" customFormat="1" ht="13.5">
      <c r="B966" s="233"/>
      <c r="C966" s="234"/>
      <c r="D966" s="218" t="s">
        <v>179</v>
      </c>
      <c r="E966" s="245" t="s">
        <v>50</v>
      </c>
      <c r="F966" s="246" t="s">
        <v>1344</v>
      </c>
      <c r="G966" s="234"/>
      <c r="H966" s="247">
        <v>0.18</v>
      </c>
      <c r="I966" s="239"/>
      <c r="J966" s="234"/>
      <c r="K966" s="234"/>
      <c r="L966" s="240"/>
      <c r="M966" s="241"/>
      <c r="N966" s="242"/>
      <c r="O966" s="242"/>
      <c r="P966" s="242"/>
      <c r="Q966" s="242"/>
      <c r="R966" s="242"/>
      <c r="S966" s="242"/>
      <c r="T966" s="243"/>
      <c r="AT966" s="244" t="s">
        <v>179</v>
      </c>
      <c r="AU966" s="244" t="s">
        <v>93</v>
      </c>
      <c r="AV966" s="13" t="s">
        <v>93</v>
      </c>
      <c r="AW966" s="13" t="s">
        <v>48</v>
      </c>
      <c r="AX966" s="13" t="s">
        <v>85</v>
      </c>
      <c r="AY966" s="244" t="s">
        <v>166</v>
      </c>
    </row>
    <row r="967" spans="2:65" s="12" customFormat="1" ht="13.5">
      <c r="B967" s="222"/>
      <c r="C967" s="223"/>
      <c r="D967" s="218" t="s">
        <v>179</v>
      </c>
      <c r="E967" s="224" t="s">
        <v>50</v>
      </c>
      <c r="F967" s="225" t="s">
        <v>1291</v>
      </c>
      <c r="G967" s="223"/>
      <c r="H967" s="226" t="s">
        <v>50</v>
      </c>
      <c r="I967" s="227"/>
      <c r="J967" s="223"/>
      <c r="K967" s="223"/>
      <c r="L967" s="228"/>
      <c r="M967" s="229"/>
      <c r="N967" s="230"/>
      <c r="O967" s="230"/>
      <c r="P967" s="230"/>
      <c r="Q967" s="230"/>
      <c r="R967" s="230"/>
      <c r="S967" s="230"/>
      <c r="T967" s="231"/>
      <c r="AT967" s="232" t="s">
        <v>179</v>
      </c>
      <c r="AU967" s="232" t="s">
        <v>93</v>
      </c>
      <c r="AV967" s="12" t="s">
        <v>25</v>
      </c>
      <c r="AW967" s="12" t="s">
        <v>48</v>
      </c>
      <c r="AX967" s="12" t="s">
        <v>85</v>
      </c>
      <c r="AY967" s="232" t="s">
        <v>166</v>
      </c>
    </row>
    <row r="968" spans="2:65" s="13" customFormat="1" ht="13.5">
      <c r="B968" s="233"/>
      <c r="C968" s="234"/>
      <c r="D968" s="218" t="s">
        <v>179</v>
      </c>
      <c r="E968" s="245" t="s">
        <v>50</v>
      </c>
      <c r="F968" s="246" t="s">
        <v>1303</v>
      </c>
      <c r="G968" s="234"/>
      <c r="H968" s="247">
        <v>8.5999999999999993E-2</v>
      </c>
      <c r="I968" s="239"/>
      <c r="J968" s="234"/>
      <c r="K968" s="234"/>
      <c r="L968" s="240"/>
      <c r="M968" s="241"/>
      <c r="N968" s="242"/>
      <c r="O968" s="242"/>
      <c r="P968" s="242"/>
      <c r="Q968" s="242"/>
      <c r="R968" s="242"/>
      <c r="S968" s="242"/>
      <c r="T968" s="243"/>
      <c r="AT968" s="244" t="s">
        <v>179</v>
      </c>
      <c r="AU968" s="244" t="s">
        <v>93</v>
      </c>
      <c r="AV968" s="13" t="s">
        <v>93</v>
      </c>
      <c r="AW968" s="13" t="s">
        <v>48</v>
      </c>
      <c r="AX968" s="13" t="s">
        <v>85</v>
      </c>
      <c r="AY968" s="244" t="s">
        <v>166</v>
      </c>
    </row>
    <row r="969" spans="2:65" s="12" customFormat="1" ht="13.5">
      <c r="B969" s="222"/>
      <c r="C969" s="223"/>
      <c r="D969" s="218" t="s">
        <v>179</v>
      </c>
      <c r="E969" s="224" t="s">
        <v>50</v>
      </c>
      <c r="F969" s="225" t="s">
        <v>1299</v>
      </c>
      <c r="G969" s="223"/>
      <c r="H969" s="226" t="s">
        <v>50</v>
      </c>
      <c r="I969" s="227"/>
      <c r="J969" s="223"/>
      <c r="K969" s="223"/>
      <c r="L969" s="228"/>
      <c r="M969" s="229"/>
      <c r="N969" s="230"/>
      <c r="O969" s="230"/>
      <c r="P969" s="230"/>
      <c r="Q969" s="230"/>
      <c r="R969" s="230"/>
      <c r="S969" s="230"/>
      <c r="T969" s="231"/>
      <c r="AT969" s="232" t="s">
        <v>179</v>
      </c>
      <c r="AU969" s="232" t="s">
        <v>93</v>
      </c>
      <c r="AV969" s="12" t="s">
        <v>25</v>
      </c>
      <c r="AW969" s="12" t="s">
        <v>48</v>
      </c>
      <c r="AX969" s="12" t="s">
        <v>85</v>
      </c>
      <c r="AY969" s="232" t="s">
        <v>166</v>
      </c>
    </row>
    <row r="970" spans="2:65" s="13" customFormat="1" ht="13.5">
      <c r="B970" s="233"/>
      <c r="C970" s="234"/>
      <c r="D970" s="218" t="s">
        <v>179</v>
      </c>
      <c r="E970" s="245" t="s">
        <v>50</v>
      </c>
      <c r="F970" s="246" t="s">
        <v>1345</v>
      </c>
      <c r="G970" s="234"/>
      <c r="H970" s="247">
        <v>3.2</v>
      </c>
      <c r="I970" s="239"/>
      <c r="J970" s="234"/>
      <c r="K970" s="234"/>
      <c r="L970" s="240"/>
      <c r="M970" s="241"/>
      <c r="N970" s="242"/>
      <c r="O970" s="242"/>
      <c r="P970" s="242"/>
      <c r="Q970" s="242"/>
      <c r="R970" s="242"/>
      <c r="S970" s="242"/>
      <c r="T970" s="243"/>
      <c r="AT970" s="244" t="s">
        <v>179</v>
      </c>
      <c r="AU970" s="244" t="s">
        <v>93</v>
      </c>
      <c r="AV970" s="13" t="s">
        <v>93</v>
      </c>
      <c r="AW970" s="13" t="s">
        <v>48</v>
      </c>
      <c r="AX970" s="13" t="s">
        <v>85</v>
      </c>
      <c r="AY970" s="244" t="s">
        <v>166</v>
      </c>
    </row>
    <row r="971" spans="2:65" s="11" customFormat="1" ht="37.35" customHeight="1">
      <c r="B971" s="189"/>
      <c r="C971" s="190"/>
      <c r="D971" s="203" t="s">
        <v>84</v>
      </c>
      <c r="E971" s="271" t="s">
        <v>879</v>
      </c>
      <c r="F971" s="271" t="s">
        <v>880</v>
      </c>
      <c r="G971" s="190"/>
      <c r="H971" s="190"/>
      <c r="I971" s="193"/>
      <c r="J971" s="272">
        <f>BK971</f>
        <v>0</v>
      </c>
      <c r="K971" s="190"/>
      <c r="L971" s="195"/>
      <c r="M971" s="196"/>
      <c r="N971" s="197"/>
      <c r="O971" s="197"/>
      <c r="P971" s="198">
        <f>SUM(P972:P1019)</f>
        <v>0</v>
      </c>
      <c r="Q971" s="197"/>
      <c r="R971" s="198">
        <f>SUM(R972:R1019)</f>
        <v>65.155000000000001</v>
      </c>
      <c r="S971" s="197"/>
      <c r="T971" s="199">
        <f>SUM(T972:T1019)</f>
        <v>74</v>
      </c>
      <c r="AR971" s="200" t="s">
        <v>119</v>
      </c>
      <c r="AT971" s="201" t="s">
        <v>84</v>
      </c>
      <c r="AU971" s="201" t="s">
        <v>85</v>
      </c>
      <c r="AY971" s="200" t="s">
        <v>166</v>
      </c>
      <c r="BK971" s="202">
        <f>SUM(BK972:BK1019)</f>
        <v>0</v>
      </c>
    </row>
    <row r="972" spans="2:65" s="1" customFormat="1" ht="22.5" customHeight="1">
      <c r="B972" s="43"/>
      <c r="C972" s="206" t="s">
        <v>1354</v>
      </c>
      <c r="D972" s="206" t="s">
        <v>169</v>
      </c>
      <c r="E972" s="207" t="s">
        <v>882</v>
      </c>
      <c r="F972" s="208" t="s">
        <v>883</v>
      </c>
      <c r="G972" s="209" t="s">
        <v>284</v>
      </c>
      <c r="H972" s="210">
        <v>500</v>
      </c>
      <c r="I972" s="211"/>
      <c r="J972" s="212">
        <f>ROUND(I972*H972,2)</f>
        <v>0</v>
      </c>
      <c r="K972" s="208" t="s">
        <v>173</v>
      </c>
      <c r="L972" s="63"/>
      <c r="M972" s="213" t="s">
        <v>50</v>
      </c>
      <c r="N972" s="214" t="s">
        <v>56</v>
      </c>
      <c r="O972" s="44"/>
      <c r="P972" s="215">
        <f>O972*H972</f>
        <v>0</v>
      </c>
      <c r="Q972" s="215">
        <v>4.0000000000000003E-5</v>
      </c>
      <c r="R972" s="215">
        <f>Q972*H972</f>
        <v>0.02</v>
      </c>
      <c r="S972" s="215">
        <v>0.128</v>
      </c>
      <c r="T972" s="216">
        <f>S972*H972</f>
        <v>64</v>
      </c>
      <c r="AR972" s="25" t="s">
        <v>110</v>
      </c>
      <c r="AT972" s="25" t="s">
        <v>169</v>
      </c>
      <c r="AU972" s="25" t="s">
        <v>25</v>
      </c>
      <c r="AY972" s="25" t="s">
        <v>166</v>
      </c>
      <c r="BE972" s="217">
        <f>IF(N972="základní",J972,0)</f>
        <v>0</v>
      </c>
      <c r="BF972" s="217">
        <f>IF(N972="snížená",J972,0)</f>
        <v>0</v>
      </c>
      <c r="BG972" s="217">
        <f>IF(N972="zákl. přenesená",J972,0)</f>
        <v>0</v>
      </c>
      <c r="BH972" s="217">
        <f>IF(N972="sníž. přenesená",J972,0)</f>
        <v>0</v>
      </c>
      <c r="BI972" s="217">
        <f>IF(N972="nulová",J972,0)</f>
        <v>0</v>
      </c>
      <c r="BJ972" s="25" t="s">
        <v>25</v>
      </c>
      <c r="BK972" s="217">
        <f>ROUND(I972*H972,2)</f>
        <v>0</v>
      </c>
      <c r="BL972" s="25" t="s">
        <v>110</v>
      </c>
      <c r="BM972" s="25" t="s">
        <v>1355</v>
      </c>
    </row>
    <row r="973" spans="2:65" s="1" customFormat="1" ht="27">
      <c r="B973" s="43"/>
      <c r="C973" s="65"/>
      <c r="D973" s="218" t="s">
        <v>175</v>
      </c>
      <c r="E973" s="65"/>
      <c r="F973" s="219" t="s">
        <v>885</v>
      </c>
      <c r="G973" s="65"/>
      <c r="H973" s="65"/>
      <c r="I973" s="174"/>
      <c r="J973" s="65"/>
      <c r="K973" s="65"/>
      <c r="L973" s="63"/>
      <c r="M973" s="220"/>
      <c r="N973" s="44"/>
      <c r="O973" s="44"/>
      <c r="P973" s="44"/>
      <c r="Q973" s="44"/>
      <c r="R973" s="44"/>
      <c r="S973" s="44"/>
      <c r="T973" s="80"/>
      <c r="AT973" s="25" t="s">
        <v>175</v>
      </c>
      <c r="AU973" s="25" t="s">
        <v>25</v>
      </c>
    </row>
    <row r="974" spans="2:65" s="1" customFormat="1" ht="216">
      <c r="B974" s="43"/>
      <c r="C974" s="65"/>
      <c r="D974" s="218" t="s">
        <v>177</v>
      </c>
      <c r="E974" s="65"/>
      <c r="F974" s="221" t="s">
        <v>761</v>
      </c>
      <c r="G974" s="65"/>
      <c r="H974" s="65"/>
      <c r="I974" s="174"/>
      <c r="J974" s="65"/>
      <c r="K974" s="65"/>
      <c r="L974" s="63"/>
      <c r="M974" s="220"/>
      <c r="N974" s="44"/>
      <c r="O974" s="44"/>
      <c r="P974" s="44"/>
      <c r="Q974" s="44"/>
      <c r="R974" s="44"/>
      <c r="S974" s="44"/>
      <c r="T974" s="80"/>
      <c r="AT974" s="25" t="s">
        <v>177</v>
      </c>
      <c r="AU974" s="25" t="s">
        <v>25</v>
      </c>
    </row>
    <row r="975" spans="2:65" s="12" customFormat="1" ht="13.5">
      <c r="B975" s="222"/>
      <c r="C975" s="223"/>
      <c r="D975" s="218" t="s">
        <v>179</v>
      </c>
      <c r="E975" s="224" t="s">
        <v>50</v>
      </c>
      <c r="F975" s="225" t="s">
        <v>886</v>
      </c>
      <c r="G975" s="223"/>
      <c r="H975" s="226" t="s">
        <v>50</v>
      </c>
      <c r="I975" s="227"/>
      <c r="J975" s="223"/>
      <c r="K975" s="223"/>
      <c r="L975" s="228"/>
      <c r="M975" s="229"/>
      <c r="N975" s="230"/>
      <c r="O975" s="230"/>
      <c r="P975" s="230"/>
      <c r="Q975" s="230"/>
      <c r="R975" s="230"/>
      <c r="S975" s="230"/>
      <c r="T975" s="231"/>
      <c r="AT975" s="232" t="s">
        <v>179</v>
      </c>
      <c r="AU975" s="232" t="s">
        <v>25</v>
      </c>
      <c r="AV975" s="12" t="s">
        <v>25</v>
      </c>
      <c r="AW975" s="12" t="s">
        <v>48</v>
      </c>
      <c r="AX975" s="12" t="s">
        <v>85</v>
      </c>
      <c r="AY975" s="232" t="s">
        <v>166</v>
      </c>
    </row>
    <row r="976" spans="2:65" s="12" customFormat="1" ht="13.5">
      <c r="B976" s="222"/>
      <c r="C976" s="223"/>
      <c r="D976" s="218" t="s">
        <v>179</v>
      </c>
      <c r="E976" s="224" t="s">
        <v>50</v>
      </c>
      <c r="F976" s="225" t="s">
        <v>887</v>
      </c>
      <c r="G976" s="223"/>
      <c r="H976" s="226" t="s">
        <v>50</v>
      </c>
      <c r="I976" s="227"/>
      <c r="J976" s="223"/>
      <c r="K976" s="223"/>
      <c r="L976" s="228"/>
      <c r="M976" s="229"/>
      <c r="N976" s="230"/>
      <c r="O976" s="230"/>
      <c r="P976" s="230"/>
      <c r="Q976" s="230"/>
      <c r="R976" s="230"/>
      <c r="S976" s="230"/>
      <c r="T976" s="231"/>
      <c r="AT976" s="232" t="s">
        <v>179</v>
      </c>
      <c r="AU976" s="232" t="s">
        <v>25</v>
      </c>
      <c r="AV976" s="12" t="s">
        <v>25</v>
      </c>
      <c r="AW976" s="12" t="s">
        <v>48</v>
      </c>
      <c r="AX976" s="12" t="s">
        <v>85</v>
      </c>
      <c r="AY976" s="232" t="s">
        <v>166</v>
      </c>
    </row>
    <row r="977" spans="2:65" s="12" customFormat="1" ht="13.5">
      <c r="B977" s="222"/>
      <c r="C977" s="223"/>
      <c r="D977" s="218" t="s">
        <v>179</v>
      </c>
      <c r="E977" s="224" t="s">
        <v>50</v>
      </c>
      <c r="F977" s="225" t="s">
        <v>1356</v>
      </c>
      <c r="G977" s="223"/>
      <c r="H977" s="226" t="s">
        <v>50</v>
      </c>
      <c r="I977" s="227"/>
      <c r="J977" s="223"/>
      <c r="K977" s="223"/>
      <c r="L977" s="228"/>
      <c r="M977" s="229"/>
      <c r="N977" s="230"/>
      <c r="O977" s="230"/>
      <c r="P977" s="230"/>
      <c r="Q977" s="230"/>
      <c r="R977" s="230"/>
      <c r="S977" s="230"/>
      <c r="T977" s="231"/>
      <c r="AT977" s="232" t="s">
        <v>179</v>
      </c>
      <c r="AU977" s="232" t="s">
        <v>25</v>
      </c>
      <c r="AV977" s="12" t="s">
        <v>25</v>
      </c>
      <c r="AW977" s="12" t="s">
        <v>48</v>
      </c>
      <c r="AX977" s="12" t="s">
        <v>85</v>
      </c>
      <c r="AY977" s="232" t="s">
        <v>166</v>
      </c>
    </row>
    <row r="978" spans="2:65" s="13" customFormat="1" ht="13.5">
      <c r="B978" s="233"/>
      <c r="C978" s="234"/>
      <c r="D978" s="235" t="s">
        <v>179</v>
      </c>
      <c r="E978" s="236" t="s">
        <v>50</v>
      </c>
      <c r="F978" s="237" t="s">
        <v>889</v>
      </c>
      <c r="G978" s="234"/>
      <c r="H978" s="238">
        <v>500</v>
      </c>
      <c r="I978" s="239"/>
      <c r="J978" s="234"/>
      <c r="K978" s="234"/>
      <c r="L978" s="240"/>
      <c r="M978" s="241"/>
      <c r="N978" s="242"/>
      <c r="O978" s="242"/>
      <c r="P978" s="242"/>
      <c r="Q978" s="242"/>
      <c r="R978" s="242"/>
      <c r="S978" s="242"/>
      <c r="T978" s="243"/>
      <c r="AT978" s="244" t="s">
        <v>179</v>
      </c>
      <c r="AU978" s="244" t="s">
        <v>25</v>
      </c>
      <c r="AV978" s="13" t="s">
        <v>93</v>
      </c>
      <c r="AW978" s="13" t="s">
        <v>48</v>
      </c>
      <c r="AX978" s="13" t="s">
        <v>85</v>
      </c>
      <c r="AY978" s="244" t="s">
        <v>166</v>
      </c>
    </row>
    <row r="979" spans="2:65" s="1" customFormat="1" ht="22.5" customHeight="1">
      <c r="B979" s="43"/>
      <c r="C979" s="206" t="s">
        <v>1357</v>
      </c>
      <c r="D979" s="206" t="s">
        <v>169</v>
      </c>
      <c r="E979" s="207" t="s">
        <v>382</v>
      </c>
      <c r="F979" s="208" t="s">
        <v>383</v>
      </c>
      <c r="G979" s="209" t="s">
        <v>284</v>
      </c>
      <c r="H979" s="210">
        <v>500</v>
      </c>
      <c r="I979" s="211"/>
      <c r="J979" s="212">
        <f>ROUND(I979*H979,2)</f>
        <v>0</v>
      </c>
      <c r="K979" s="208" t="s">
        <v>173</v>
      </c>
      <c r="L979" s="63"/>
      <c r="M979" s="213" t="s">
        <v>50</v>
      </c>
      <c r="N979" s="214" t="s">
        <v>56</v>
      </c>
      <c r="O979" s="44"/>
      <c r="P979" s="215">
        <f>O979*H979</f>
        <v>0</v>
      </c>
      <c r="Q979" s="215">
        <v>6.0999999999999997E-4</v>
      </c>
      <c r="R979" s="215">
        <f>Q979*H979</f>
        <v>0.30499999999999999</v>
      </c>
      <c r="S979" s="215">
        <v>0</v>
      </c>
      <c r="T979" s="216">
        <f>S979*H979</f>
        <v>0</v>
      </c>
      <c r="AR979" s="25" t="s">
        <v>110</v>
      </c>
      <c r="AT979" s="25" t="s">
        <v>169</v>
      </c>
      <c r="AU979" s="25" t="s">
        <v>25</v>
      </c>
      <c r="AY979" s="25" t="s">
        <v>166</v>
      </c>
      <c r="BE979" s="217">
        <f>IF(N979="základní",J979,0)</f>
        <v>0</v>
      </c>
      <c r="BF979" s="217">
        <f>IF(N979="snížená",J979,0)</f>
        <v>0</v>
      </c>
      <c r="BG979" s="217">
        <f>IF(N979="zákl. přenesená",J979,0)</f>
        <v>0</v>
      </c>
      <c r="BH979" s="217">
        <f>IF(N979="sníž. přenesená",J979,0)</f>
        <v>0</v>
      </c>
      <c r="BI979" s="217">
        <f>IF(N979="nulová",J979,0)</f>
        <v>0</v>
      </c>
      <c r="BJ979" s="25" t="s">
        <v>25</v>
      </c>
      <c r="BK979" s="217">
        <f>ROUND(I979*H979,2)</f>
        <v>0</v>
      </c>
      <c r="BL979" s="25" t="s">
        <v>110</v>
      </c>
      <c r="BM979" s="25" t="s">
        <v>1358</v>
      </c>
    </row>
    <row r="980" spans="2:65" s="1" customFormat="1" ht="13.5">
      <c r="B980" s="43"/>
      <c r="C980" s="65"/>
      <c r="D980" s="218" t="s">
        <v>175</v>
      </c>
      <c r="E980" s="65"/>
      <c r="F980" s="219" t="s">
        <v>385</v>
      </c>
      <c r="G980" s="65"/>
      <c r="H980" s="65"/>
      <c r="I980" s="174"/>
      <c r="J980" s="65"/>
      <c r="K980" s="65"/>
      <c r="L980" s="63"/>
      <c r="M980" s="220"/>
      <c r="N980" s="44"/>
      <c r="O980" s="44"/>
      <c r="P980" s="44"/>
      <c r="Q980" s="44"/>
      <c r="R980" s="44"/>
      <c r="S980" s="44"/>
      <c r="T980" s="80"/>
      <c r="AT980" s="25" t="s">
        <v>175</v>
      </c>
      <c r="AU980" s="25" t="s">
        <v>25</v>
      </c>
    </row>
    <row r="981" spans="2:65" s="12" customFormat="1" ht="13.5">
      <c r="B981" s="222"/>
      <c r="C981" s="223"/>
      <c r="D981" s="218" t="s">
        <v>179</v>
      </c>
      <c r="E981" s="224" t="s">
        <v>50</v>
      </c>
      <c r="F981" s="225" t="s">
        <v>886</v>
      </c>
      <c r="G981" s="223"/>
      <c r="H981" s="226" t="s">
        <v>50</v>
      </c>
      <c r="I981" s="227"/>
      <c r="J981" s="223"/>
      <c r="K981" s="223"/>
      <c r="L981" s="228"/>
      <c r="M981" s="229"/>
      <c r="N981" s="230"/>
      <c r="O981" s="230"/>
      <c r="P981" s="230"/>
      <c r="Q981" s="230"/>
      <c r="R981" s="230"/>
      <c r="S981" s="230"/>
      <c r="T981" s="231"/>
      <c r="AT981" s="232" t="s">
        <v>179</v>
      </c>
      <c r="AU981" s="232" t="s">
        <v>25</v>
      </c>
      <c r="AV981" s="12" t="s">
        <v>25</v>
      </c>
      <c r="AW981" s="12" t="s">
        <v>48</v>
      </c>
      <c r="AX981" s="12" t="s">
        <v>85</v>
      </c>
      <c r="AY981" s="232" t="s">
        <v>166</v>
      </c>
    </row>
    <row r="982" spans="2:65" s="12" customFormat="1" ht="13.5">
      <c r="B982" s="222"/>
      <c r="C982" s="223"/>
      <c r="D982" s="218" t="s">
        <v>179</v>
      </c>
      <c r="E982" s="224" t="s">
        <v>50</v>
      </c>
      <c r="F982" s="225" t="s">
        <v>887</v>
      </c>
      <c r="G982" s="223"/>
      <c r="H982" s="226" t="s">
        <v>50</v>
      </c>
      <c r="I982" s="227"/>
      <c r="J982" s="223"/>
      <c r="K982" s="223"/>
      <c r="L982" s="228"/>
      <c r="M982" s="229"/>
      <c r="N982" s="230"/>
      <c r="O982" s="230"/>
      <c r="P982" s="230"/>
      <c r="Q982" s="230"/>
      <c r="R982" s="230"/>
      <c r="S982" s="230"/>
      <c r="T982" s="231"/>
      <c r="AT982" s="232" t="s">
        <v>179</v>
      </c>
      <c r="AU982" s="232" t="s">
        <v>25</v>
      </c>
      <c r="AV982" s="12" t="s">
        <v>25</v>
      </c>
      <c r="AW982" s="12" t="s">
        <v>48</v>
      </c>
      <c r="AX982" s="12" t="s">
        <v>85</v>
      </c>
      <c r="AY982" s="232" t="s">
        <v>166</v>
      </c>
    </row>
    <row r="983" spans="2:65" s="12" customFormat="1" ht="13.5">
      <c r="B983" s="222"/>
      <c r="C983" s="223"/>
      <c r="D983" s="218" t="s">
        <v>179</v>
      </c>
      <c r="E983" s="224" t="s">
        <v>50</v>
      </c>
      <c r="F983" s="225" t="s">
        <v>1356</v>
      </c>
      <c r="G983" s="223"/>
      <c r="H983" s="226" t="s">
        <v>50</v>
      </c>
      <c r="I983" s="227"/>
      <c r="J983" s="223"/>
      <c r="K983" s="223"/>
      <c r="L983" s="228"/>
      <c r="M983" s="229"/>
      <c r="N983" s="230"/>
      <c r="O983" s="230"/>
      <c r="P983" s="230"/>
      <c r="Q983" s="230"/>
      <c r="R983" s="230"/>
      <c r="S983" s="230"/>
      <c r="T983" s="231"/>
      <c r="AT983" s="232" t="s">
        <v>179</v>
      </c>
      <c r="AU983" s="232" t="s">
        <v>25</v>
      </c>
      <c r="AV983" s="12" t="s">
        <v>25</v>
      </c>
      <c r="AW983" s="12" t="s">
        <v>48</v>
      </c>
      <c r="AX983" s="12" t="s">
        <v>85</v>
      </c>
      <c r="AY983" s="232" t="s">
        <v>166</v>
      </c>
    </row>
    <row r="984" spans="2:65" s="13" customFormat="1" ht="13.5">
      <c r="B984" s="233"/>
      <c r="C984" s="234"/>
      <c r="D984" s="235" t="s">
        <v>179</v>
      </c>
      <c r="E984" s="236" t="s">
        <v>50</v>
      </c>
      <c r="F984" s="237" t="s">
        <v>889</v>
      </c>
      <c r="G984" s="234"/>
      <c r="H984" s="238">
        <v>500</v>
      </c>
      <c r="I984" s="239"/>
      <c r="J984" s="234"/>
      <c r="K984" s="234"/>
      <c r="L984" s="240"/>
      <c r="M984" s="241"/>
      <c r="N984" s="242"/>
      <c r="O984" s="242"/>
      <c r="P984" s="242"/>
      <c r="Q984" s="242"/>
      <c r="R984" s="242"/>
      <c r="S984" s="242"/>
      <c r="T984" s="243"/>
      <c r="AT984" s="244" t="s">
        <v>179</v>
      </c>
      <c r="AU984" s="244" t="s">
        <v>25</v>
      </c>
      <c r="AV984" s="13" t="s">
        <v>93</v>
      </c>
      <c r="AW984" s="13" t="s">
        <v>48</v>
      </c>
      <c r="AX984" s="13" t="s">
        <v>85</v>
      </c>
      <c r="AY984" s="244" t="s">
        <v>166</v>
      </c>
    </row>
    <row r="985" spans="2:65" s="1" customFormat="1" ht="31.5" customHeight="1">
      <c r="B985" s="43"/>
      <c r="C985" s="206" t="s">
        <v>1359</v>
      </c>
      <c r="D985" s="206" t="s">
        <v>169</v>
      </c>
      <c r="E985" s="207" t="s">
        <v>893</v>
      </c>
      <c r="F985" s="208" t="s">
        <v>894</v>
      </c>
      <c r="G985" s="209" t="s">
        <v>284</v>
      </c>
      <c r="H985" s="210">
        <v>500</v>
      </c>
      <c r="I985" s="211"/>
      <c r="J985" s="212">
        <f>ROUND(I985*H985,2)</f>
        <v>0</v>
      </c>
      <c r="K985" s="208" t="s">
        <v>173</v>
      </c>
      <c r="L985" s="63"/>
      <c r="M985" s="213" t="s">
        <v>50</v>
      </c>
      <c r="N985" s="214" t="s">
        <v>56</v>
      </c>
      <c r="O985" s="44"/>
      <c r="P985" s="215">
        <f>O985*H985</f>
        <v>0</v>
      </c>
      <c r="Q985" s="215">
        <v>0.12966</v>
      </c>
      <c r="R985" s="215">
        <f>Q985*H985</f>
        <v>64.83</v>
      </c>
      <c r="S985" s="215">
        <v>0</v>
      </c>
      <c r="T985" s="216">
        <f>S985*H985</f>
        <v>0</v>
      </c>
      <c r="AR985" s="25" t="s">
        <v>110</v>
      </c>
      <c r="AT985" s="25" t="s">
        <v>169</v>
      </c>
      <c r="AU985" s="25" t="s">
        <v>25</v>
      </c>
      <c r="AY985" s="25" t="s">
        <v>166</v>
      </c>
      <c r="BE985" s="217">
        <f>IF(N985="základní",J985,0)</f>
        <v>0</v>
      </c>
      <c r="BF985" s="217">
        <f>IF(N985="snížená",J985,0)</f>
        <v>0</v>
      </c>
      <c r="BG985" s="217">
        <f>IF(N985="zákl. přenesená",J985,0)</f>
        <v>0</v>
      </c>
      <c r="BH985" s="217">
        <f>IF(N985="sníž. přenesená",J985,0)</f>
        <v>0</v>
      </c>
      <c r="BI985" s="217">
        <f>IF(N985="nulová",J985,0)</f>
        <v>0</v>
      </c>
      <c r="BJ985" s="25" t="s">
        <v>25</v>
      </c>
      <c r="BK985" s="217">
        <f>ROUND(I985*H985,2)</f>
        <v>0</v>
      </c>
      <c r="BL985" s="25" t="s">
        <v>110</v>
      </c>
      <c r="BM985" s="25" t="s">
        <v>1360</v>
      </c>
    </row>
    <row r="986" spans="2:65" s="1" customFormat="1" ht="27">
      <c r="B986" s="43"/>
      <c r="C986" s="65"/>
      <c r="D986" s="218" t="s">
        <v>175</v>
      </c>
      <c r="E986" s="65"/>
      <c r="F986" s="219" t="s">
        <v>896</v>
      </c>
      <c r="G986" s="65"/>
      <c r="H986" s="65"/>
      <c r="I986" s="174"/>
      <c r="J986" s="65"/>
      <c r="K986" s="65"/>
      <c r="L986" s="63"/>
      <c r="M986" s="220"/>
      <c r="N986" s="44"/>
      <c r="O986" s="44"/>
      <c r="P986" s="44"/>
      <c r="Q986" s="44"/>
      <c r="R986" s="44"/>
      <c r="S986" s="44"/>
      <c r="T986" s="80"/>
      <c r="AT986" s="25" t="s">
        <v>175</v>
      </c>
      <c r="AU986" s="25" t="s">
        <v>25</v>
      </c>
    </row>
    <row r="987" spans="2:65" s="1" customFormat="1" ht="27">
      <c r="B987" s="43"/>
      <c r="C987" s="65"/>
      <c r="D987" s="218" t="s">
        <v>177</v>
      </c>
      <c r="E987" s="65"/>
      <c r="F987" s="221" t="s">
        <v>368</v>
      </c>
      <c r="G987" s="65"/>
      <c r="H987" s="65"/>
      <c r="I987" s="174"/>
      <c r="J987" s="65"/>
      <c r="K987" s="65"/>
      <c r="L987" s="63"/>
      <c r="M987" s="220"/>
      <c r="N987" s="44"/>
      <c r="O987" s="44"/>
      <c r="P987" s="44"/>
      <c r="Q987" s="44"/>
      <c r="R987" s="44"/>
      <c r="S987" s="44"/>
      <c r="T987" s="80"/>
      <c r="AT987" s="25" t="s">
        <v>177</v>
      </c>
      <c r="AU987" s="25" t="s">
        <v>25</v>
      </c>
    </row>
    <row r="988" spans="2:65" s="12" customFormat="1" ht="13.5">
      <c r="B988" s="222"/>
      <c r="C988" s="223"/>
      <c r="D988" s="218" t="s">
        <v>179</v>
      </c>
      <c r="E988" s="224" t="s">
        <v>50</v>
      </c>
      <c r="F988" s="225" t="s">
        <v>886</v>
      </c>
      <c r="G988" s="223"/>
      <c r="H988" s="226" t="s">
        <v>50</v>
      </c>
      <c r="I988" s="227"/>
      <c r="J988" s="223"/>
      <c r="K988" s="223"/>
      <c r="L988" s="228"/>
      <c r="M988" s="229"/>
      <c r="N988" s="230"/>
      <c r="O988" s="230"/>
      <c r="P988" s="230"/>
      <c r="Q988" s="230"/>
      <c r="R988" s="230"/>
      <c r="S988" s="230"/>
      <c r="T988" s="231"/>
      <c r="AT988" s="232" t="s">
        <v>179</v>
      </c>
      <c r="AU988" s="232" t="s">
        <v>25</v>
      </c>
      <c r="AV988" s="12" t="s">
        <v>25</v>
      </c>
      <c r="AW988" s="12" t="s">
        <v>48</v>
      </c>
      <c r="AX988" s="12" t="s">
        <v>85</v>
      </c>
      <c r="AY988" s="232" t="s">
        <v>166</v>
      </c>
    </row>
    <row r="989" spans="2:65" s="12" customFormat="1" ht="13.5">
      <c r="B989" s="222"/>
      <c r="C989" s="223"/>
      <c r="D989" s="218" t="s">
        <v>179</v>
      </c>
      <c r="E989" s="224" t="s">
        <v>50</v>
      </c>
      <c r="F989" s="225" t="s">
        <v>887</v>
      </c>
      <c r="G989" s="223"/>
      <c r="H989" s="226" t="s">
        <v>50</v>
      </c>
      <c r="I989" s="227"/>
      <c r="J989" s="223"/>
      <c r="K989" s="223"/>
      <c r="L989" s="228"/>
      <c r="M989" s="229"/>
      <c r="N989" s="230"/>
      <c r="O989" s="230"/>
      <c r="P989" s="230"/>
      <c r="Q989" s="230"/>
      <c r="R989" s="230"/>
      <c r="S989" s="230"/>
      <c r="T989" s="231"/>
      <c r="AT989" s="232" t="s">
        <v>179</v>
      </c>
      <c r="AU989" s="232" t="s">
        <v>25</v>
      </c>
      <c r="AV989" s="12" t="s">
        <v>25</v>
      </c>
      <c r="AW989" s="12" t="s">
        <v>48</v>
      </c>
      <c r="AX989" s="12" t="s">
        <v>85</v>
      </c>
      <c r="AY989" s="232" t="s">
        <v>166</v>
      </c>
    </row>
    <row r="990" spans="2:65" s="12" customFormat="1" ht="13.5">
      <c r="B990" s="222"/>
      <c r="C990" s="223"/>
      <c r="D990" s="218" t="s">
        <v>179</v>
      </c>
      <c r="E990" s="224" t="s">
        <v>50</v>
      </c>
      <c r="F990" s="225" t="s">
        <v>1361</v>
      </c>
      <c r="G990" s="223"/>
      <c r="H990" s="226" t="s">
        <v>50</v>
      </c>
      <c r="I990" s="227"/>
      <c r="J990" s="223"/>
      <c r="K990" s="223"/>
      <c r="L990" s="228"/>
      <c r="M990" s="229"/>
      <c r="N990" s="230"/>
      <c r="O990" s="230"/>
      <c r="P990" s="230"/>
      <c r="Q990" s="230"/>
      <c r="R990" s="230"/>
      <c r="S990" s="230"/>
      <c r="T990" s="231"/>
      <c r="AT990" s="232" t="s">
        <v>179</v>
      </c>
      <c r="AU990" s="232" t="s">
        <v>25</v>
      </c>
      <c r="AV990" s="12" t="s">
        <v>25</v>
      </c>
      <c r="AW990" s="12" t="s">
        <v>48</v>
      </c>
      <c r="AX990" s="12" t="s">
        <v>85</v>
      </c>
      <c r="AY990" s="232" t="s">
        <v>166</v>
      </c>
    </row>
    <row r="991" spans="2:65" s="13" customFormat="1" ht="13.5">
      <c r="B991" s="233"/>
      <c r="C991" s="234"/>
      <c r="D991" s="235" t="s">
        <v>179</v>
      </c>
      <c r="E991" s="236" t="s">
        <v>50</v>
      </c>
      <c r="F991" s="237" t="s">
        <v>889</v>
      </c>
      <c r="G991" s="234"/>
      <c r="H991" s="238">
        <v>500</v>
      </c>
      <c r="I991" s="239"/>
      <c r="J991" s="234"/>
      <c r="K991" s="234"/>
      <c r="L991" s="240"/>
      <c r="M991" s="241"/>
      <c r="N991" s="242"/>
      <c r="O991" s="242"/>
      <c r="P991" s="242"/>
      <c r="Q991" s="242"/>
      <c r="R991" s="242"/>
      <c r="S991" s="242"/>
      <c r="T991" s="243"/>
      <c r="AT991" s="244" t="s">
        <v>179</v>
      </c>
      <c r="AU991" s="244" t="s">
        <v>25</v>
      </c>
      <c r="AV991" s="13" t="s">
        <v>93</v>
      </c>
      <c r="AW991" s="13" t="s">
        <v>48</v>
      </c>
      <c r="AX991" s="13" t="s">
        <v>85</v>
      </c>
      <c r="AY991" s="244" t="s">
        <v>166</v>
      </c>
    </row>
    <row r="992" spans="2:65" s="1" customFormat="1" ht="22.5" customHeight="1">
      <c r="B992" s="43"/>
      <c r="C992" s="206" t="s">
        <v>1362</v>
      </c>
      <c r="D992" s="206" t="s">
        <v>169</v>
      </c>
      <c r="E992" s="207" t="s">
        <v>899</v>
      </c>
      <c r="F992" s="208" t="s">
        <v>900</v>
      </c>
      <c r="G992" s="209" t="s">
        <v>284</v>
      </c>
      <c r="H992" s="210">
        <v>500</v>
      </c>
      <c r="I992" s="211"/>
      <c r="J992" s="212">
        <f>ROUND(I992*H992,2)</f>
        <v>0</v>
      </c>
      <c r="K992" s="208" t="s">
        <v>173</v>
      </c>
      <c r="L992" s="63"/>
      <c r="M992" s="213" t="s">
        <v>50</v>
      </c>
      <c r="N992" s="214" t="s">
        <v>56</v>
      </c>
      <c r="O992" s="44"/>
      <c r="P992" s="215">
        <f>O992*H992</f>
        <v>0</v>
      </c>
      <c r="Q992" s="215">
        <v>0</v>
      </c>
      <c r="R992" s="215">
        <f>Q992*H992</f>
        <v>0</v>
      </c>
      <c r="S992" s="215">
        <v>0.02</v>
      </c>
      <c r="T992" s="216">
        <f>S992*H992</f>
        <v>10</v>
      </c>
      <c r="AR992" s="25" t="s">
        <v>110</v>
      </c>
      <c r="AT992" s="25" t="s">
        <v>169</v>
      </c>
      <c r="AU992" s="25" t="s">
        <v>25</v>
      </c>
      <c r="AY992" s="25" t="s">
        <v>166</v>
      </c>
      <c r="BE992" s="217">
        <f>IF(N992="základní",J992,0)</f>
        <v>0</v>
      </c>
      <c r="BF992" s="217">
        <f>IF(N992="snížená",J992,0)</f>
        <v>0</v>
      </c>
      <c r="BG992" s="217">
        <f>IF(N992="zákl. přenesená",J992,0)</f>
        <v>0</v>
      </c>
      <c r="BH992" s="217">
        <f>IF(N992="sníž. přenesená",J992,0)</f>
        <v>0</v>
      </c>
      <c r="BI992" s="217">
        <f>IF(N992="nulová",J992,0)</f>
        <v>0</v>
      </c>
      <c r="BJ992" s="25" t="s">
        <v>25</v>
      </c>
      <c r="BK992" s="217">
        <f>ROUND(I992*H992,2)</f>
        <v>0</v>
      </c>
      <c r="BL992" s="25" t="s">
        <v>110</v>
      </c>
      <c r="BM992" s="25" t="s">
        <v>1363</v>
      </c>
    </row>
    <row r="993" spans="2:65" s="1" customFormat="1" ht="27">
      <c r="B993" s="43"/>
      <c r="C993" s="65"/>
      <c r="D993" s="218" t="s">
        <v>175</v>
      </c>
      <c r="E993" s="65"/>
      <c r="F993" s="219" t="s">
        <v>902</v>
      </c>
      <c r="G993" s="65"/>
      <c r="H993" s="65"/>
      <c r="I993" s="174"/>
      <c r="J993" s="65"/>
      <c r="K993" s="65"/>
      <c r="L993" s="63"/>
      <c r="M993" s="220"/>
      <c r="N993" s="44"/>
      <c r="O993" s="44"/>
      <c r="P993" s="44"/>
      <c r="Q993" s="44"/>
      <c r="R993" s="44"/>
      <c r="S993" s="44"/>
      <c r="T993" s="80"/>
      <c r="AT993" s="25" t="s">
        <v>175</v>
      </c>
      <c r="AU993" s="25" t="s">
        <v>25</v>
      </c>
    </row>
    <row r="994" spans="2:65" s="1" customFormat="1" ht="67.5">
      <c r="B994" s="43"/>
      <c r="C994" s="65"/>
      <c r="D994" s="218" t="s">
        <v>177</v>
      </c>
      <c r="E994" s="65"/>
      <c r="F994" s="221" t="s">
        <v>903</v>
      </c>
      <c r="G994" s="65"/>
      <c r="H994" s="65"/>
      <c r="I994" s="174"/>
      <c r="J994" s="65"/>
      <c r="K994" s="65"/>
      <c r="L994" s="63"/>
      <c r="M994" s="220"/>
      <c r="N994" s="44"/>
      <c r="O994" s="44"/>
      <c r="P994" s="44"/>
      <c r="Q994" s="44"/>
      <c r="R994" s="44"/>
      <c r="S994" s="44"/>
      <c r="T994" s="80"/>
      <c r="AT994" s="25" t="s">
        <v>177</v>
      </c>
      <c r="AU994" s="25" t="s">
        <v>25</v>
      </c>
    </row>
    <row r="995" spans="2:65" s="12" customFormat="1" ht="13.5">
      <c r="B995" s="222"/>
      <c r="C995" s="223"/>
      <c r="D995" s="218" t="s">
        <v>179</v>
      </c>
      <c r="E995" s="224" t="s">
        <v>50</v>
      </c>
      <c r="F995" s="225" t="s">
        <v>886</v>
      </c>
      <c r="G995" s="223"/>
      <c r="H995" s="226" t="s">
        <v>50</v>
      </c>
      <c r="I995" s="227"/>
      <c r="J995" s="223"/>
      <c r="K995" s="223"/>
      <c r="L995" s="228"/>
      <c r="M995" s="229"/>
      <c r="N995" s="230"/>
      <c r="O995" s="230"/>
      <c r="P995" s="230"/>
      <c r="Q995" s="230"/>
      <c r="R995" s="230"/>
      <c r="S995" s="230"/>
      <c r="T995" s="231"/>
      <c r="AT995" s="232" t="s">
        <v>179</v>
      </c>
      <c r="AU995" s="232" t="s">
        <v>25</v>
      </c>
      <c r="AV995" s="12" t="s">
        <v>25</v>
      </c>
      <c r="AW995" s="12" t="s">
        <v>48</v>
      </c>
      <c r="AX995" s="12" t="s">
        <v>85</v>
      </c>
      <c r="AY995" s="232" t="s">
        <v>166</v>
      </c>
    </row>
    <row r="996" spans="2:65" s="12" customFormat="1" ht="13.5">
      <c r="B996" s="222"/>
      <c r="C996" s="223"/>
      <c r="D996" s="218" t="s">
        <v>179</v>
      </c>
      <c r="E996" s="224" t="s">
        <v>50</v>
      </c>
      <c r="F996" s="225" t="s">
        <v>887</v>
      </c>
      <c r="G996" s="223"/>
      <c r="H996" s="226" t="s">
        <v>50</v>
      </c>
      <c r="I996" s="227"/>
      <c r="J996" s="223"/>
      <c r="K996" s="223"/>
      <c r="L996" s="228"/>
      <c r="M996" s="229"/>
      <c r="N996" s="230"/>
      <c r="O996" s="230"/>
      <c r="P996" s="230"/>
      <c r="Q996" s="230"/>
      <c r="R996" s="230"/>
      <c r="S996" s="230"/>
      <c r="T996" s="231"/>
      <c r="AT996" s="232" t="s">
        <v>179</v>
      </c>
      <c r="AU996" s="232" t="s">
        <v>25</v>
      </c>
      <c r="AV996" s="12" t="s">
        <v>25</v>
      </c>
      <c r="AW996" s="12" t="s">
        <v>48</v>
      </c>
      <c r="AX996" s="12" t="s">
        <v>85</v>
      </c>
      <c r="AY996" s="232" t="s">
        <v>166</v>
      </c>
    </row>
    <row r="997" spans="2:65" s="12" customFormat="1" ht="13.5">
      <c r="B997" s="222"/>
      <c r="C997" s="223"/>
      <c r="D997" s="218" t="s">
        <v>179</v>
      </c>
      <c r="E997" s="224" t="s">
        <v>50</v>
      </c>
      <c r="F997" s="225" t="s">
        <v>1356</v>
      </c>
      <c r="G997" s="223"/>
      <c r="H997" s="226" t="s">
        <v>50</v>
      </c>
      <c r="I997" s="227"/>
      <c r="J997" s="223"/>
      <c r="K997" s="223"/>
      <c r="L997" s="228"/>
      <c r="M997" s="229"/>
      <c r="N997" s="230"/>
      <c r="O997" s="230"/>
      <c r="P997" s="230"/>
      <c r="Q997" s="230"/>
      <c r="R997" s="230"/>
      <c r="S997" s="230"/>
      <c r="T997" s="231"/>
      <c r="AT997" s="232" t="s">
        <v>179</v>
      </c>
      <c r="AU997" s="232" t="s">
        <v>25</v>
      </c>
      <c r="AV997" s="12" t="s">
        <v>25</v>
      </c>
      <c r="AW997" s="12" t="s">
        <v>48</v>
      </c>
      <c r="AX997" s="12" t="s">
        <v>85</v>
      </c>
      <c r="AY997" s="232" t="s">
        <v>166</v>
      </c>
    </row>
    <row r="998" spans="2:65" s="13" customFormat="1" ht="13.5">
      <c r="B998" s="233"/>
      <c r="C998" s="234"/>
      <c r="D998" s="235" t="s">
        <v>179</v>
      </c>
      <c r="E998" s="236" t="s">
        <v>50</v>
      </c>
      <c r="F998" s="237" t="s">
        <v>889</v>
      </c>
      <c r="G998" s="234"/>
      <c r="H998" s="238">
        <v>500</v>
      </c>
      <c r="I998" s="239"/>
      <c r="J998" s="234"/>
      <c r="K998" s="234"/>
      <c r="L998" s="240"/>
      <c r="M998" s="241"/>
      <c r="N998" s="242"/>
      <c r="O998" s="242"/>
      <c r="P998" s="242"/>
      <c r="Q998" s="242"/>
      <c r="R998" s="242"/>
      <c r="S998" s="242"/>
      <c r="T998" s="243"/>
      <c r="AT998" s="244" t="s">
        <v>179</v>
      </c>
      <c r="AU998" s="244" t="s">
        <v>25</v>
      </c>
      <c r="AV998" s="13" t="s">
        <v>93</v>
      </c>
      <c r="AW998" s="13" t="s">
        <v>48</v>
      </c>
      <c r="AX998" s="13" t="s">
        <v>85</v>
      </c>
      <c r="AY998" s="244" t="s">
        <v>166</v>
      </c>
    </row>
    <row r="999" spans="2:65" s="1" customFormat="1" ht="22.5" customHeight="1">
      <c r="B999" s="43"/>
      <c r="C999" s="206" t="s">
        <v>1364</v>
      </c>
      <c r="D999" s="206" t="s">
        <v>169</v>
      </c>
      <c r="E999" s="207" t="s">
        <v>770</v>
      </c>
      <c r="F999" s="208" t="s">
        <v>771</v>
      </c>
      <c r="G999" s="209" t="s">
        <v>243</v>
      </c>
      <c r="H999" s="210">
        <v>32</v>
      </c>
      <c r="I999" s="211"/>
      <c r="J999" s="212">
        <f>ROUND(I999*H999,2)</f>
        <v>0</v>
      </c>
      <c r="K999" s="208" t="s">
        <v>173</v>
      </c>
      <c r="L999" s="63"/>
      <c r="M999" s="213" t="s">
        <v>50</v>
      </c>
      <c r="N999" s="214" t="s">
        <v>56</v>
      </c>
      <c r="O999" s="44"/>
      <c r="P999" s="215">
        <f>O999*H999</f>
        <v>0</v>
      </c>
      <c r="Q999" s="215">
        <v>0</v>
      </c>
      <c r="R999" s="215">
        <f>Q999*H999</f>
        <v>0</v>
      </c>
      <c r="S999" s="215">
        <v>0</v>
      </c>
      <c r="T999" s="216">
        <f>S999*H999</f>
        <v>0</v>
      </c>
      <c r="AR999" s="25" t="s">
        <v>110</v>
      </c>
      <c r="AT999" s="25" t="s">
        <v>169</v>
      </c>
      <c r="AU999" s="25" t="s">
        <v>25</v>
      </c>
      <c r="AY999" s="25" t="s">
        <v>166</v>
      </c>
      <c r="BE999" s="217">
        <f>IF(N999="základní",J999,0)</f>
        <v>0</v>
      </c>
      <c r="BF999" s="217">
        <f>IF(N999="snížená",J999,0)</f>
        <v>0</v>
      </c>
      <c r="BG999" s="217">
        <f>IF(N999="zákl. přenesená",J999,0)</f>
        <v>0</v>
      </c>
      <c r="BH999" s="217">
        <f>IF(N999="sníž. přenesená",J999,0)</f>
        <v>0</v>
      </c>
      <c r="BI999" s="217">
        <f>IF(N999="nulová",J999,0)</f>
        <v>0</v>
      </c>
      <c r="BJ999" s="25" t="s">
        <v>25</v>
      </c>
      <c r="BK999" s="217">
        <f>ROUND(I999*H999,2)</f>
        <v>0</v>
      </c>
      <c r="BL999" s="25" t="s">
        <v>110</v>
      </c>
      <c r="BM999" s="25" t="s">
        <v>1365</v>
      </c>
    </row>
    <row r="1000" spans="2:65" s="1" customFormat="1" ht="27">
      <c r="B1000" s="43"/>
      <c r="C1000" s="65"/>
      <c r="D1000" s="218" t="s">
        <v>175</v>
      </c>
      <c r="E1000" s="65"/>
      <c r="F1000" s="219" t="s">
        <v>773</v>
      </c>
      <c r="G1000" s="65"/>
      <c r="H1000" s="65"/>
      <c r="I1000" s="174"/>
      <c r="J1000" s="65"/>
      <c r="K1000" s="65"/>
      <c r="L1000" s="63"/>
      <c r="M1000" s="220"/>
      <c r="N1000" s="44"/>
      <c r="O1000" s="44"/>
      <c r="P1000" s="44"/>
      <c r="Q1000" s="44"/>
      <c r="R1000" s="44"/>
      <c r="S1000" s="44"/>
      <c r="T1000" s="80"/>
      <c r="AT1000" s="25" t="s">
        <v>175</v>
      </c>
      <c r="AU1000" s="25" t="s">
        <v>25</v>
      </c>
    </row>
    <row r="1001" spans="2:65" s="1" customFormat="1" ht="94.5">
      <c r="B1001" s="43"/>
      <c r="C1001" s="65"/>
      <c r="D1001" s="218" t="s">
        <v>177</v>
      </c>
      <c r="E1001" s="65"/>
      <c r="F1001" s="221" t="s">
        <v>774</v>
      </c>
      <c r="G1001" s="65"/>
      <c r="H1001" s="65"/>
      <c r="I1001" s="174"/>
      <c r="J1001" s="65"/>
      <c r="K1001" s="65"/>
      <c r="L1001" s="63"/>
      <c r="M1001" s="220"/>
      <c r="N1001" s="44"/>
      <c r="O1001" s="44"/>
      <c r="P1001" s="44"/>
      <c r="Q1001" s="44"/>
      <c r="R1001" s="44"/>
      <c r="S1001" s="44"/>
      <c r="T1001" s="80"/>
      <c r="AT1001" s="25" t="s">
        <v>177</v>
      </c>
      <c r="AU1001" s="25" t="s">
        <v>25</v>
      </c>
    </row>
    <row r="1002" spans="2:65" s="12" customFormat="1" ht="13.5">
      <c r="B1002" s="222"/>
      <c r="C1002" s="223"/>
      <c r="D1002" s="218" t="s">
        <v>179</v>
      </c>
      <c r="E1002" s="224" t="s">
        <v>50</v>
      </c>
      <c r="F1002" s="225" t="s">
        <v>886</v>
      </c>
      <c r="G1002" s="223"/>
      <c r="H1002" s="226" t="s">
        <v>50</v>
      </c>
      <c r="I1002" s="227"/>
      <c r="J1002" s="223"/>
      <c r="K1002" s="223"/>
      <c r="L1002" s="228"/>
      <c r="M1002" s="229"/>
      <c r="N1002" s="230"/>
      <c r="O1002" s="230"/>
      <c r="P1002" s="230"/>
      <c r="Q1002" s="230"/>
      <c r="R1002" s="230"/>
      <c r="S1002" s="230"/>
      <c r="T1002" s="231"/>
      <c r="AT1002" s="232" t="s">
        <v>179</v>
      </c>
      <c r="AU1002" s="232" t="s">
        <v>25</v>
      </c>
      <c r="AV1002" s="12" t="s">
        <v>25</v>
      </c>
      <c r="AW1002" s="12" t="s">
        <v>48</v>
      </c>
      <c r="AX1002" s="12" t="s">
        <v>85</v>
      </c>
      <c r="AY1002" s="232" t="s">
        <v>166</v>
      </c>
    </row>
    <row r="1003" spans="2:65" s="12" customFormat="1" ht="13.5">
      <c r="B1003" s="222"/>
      <c r="C1003" s="223"/>
      <c r="D1003" s="218" t="s">
        <v>179</v>
      </c>
      <c r="E1003" s="224" t="s">
        <v>50</v>
      </c>
      <c r="F1003" s="225" t="s">
        <v>887</v>
      </c>
      <c r="G1003" s="223"/>
      <c r="H1003" s="226" t="s">
        <v>50</v>
      </c>
      <c r="I1003" s="227"/>
      <c r="J1003" s="223"/>
      <c r="K1003" s="223"/>
      <c r="L1003" s="228"/>
      <c r="M1003" s="229"/>
      <c r="N1003" s="230"/>
      <c r="O1003" s="230"/>
      <c r="P1003" s="230"/>
      <c r="Q1003" s="230"/>
      <c r="R1003" s="230"/>
      <c r="S1003" s="230"/>
      <c r="T1003" s="231"/>
      <c r="AT1003" s="232" t="s">
        <v>179</v>
      </c>
      <c r="AU1003" s="232" t="s">
        <v>25</v>
      </c>
      <c r="AV1003" s="12" t="s">
        <v>25</v>
      </c>
      <c r="AW1003" s="12" t="s">
        <v>48</v>
      </c>
      <c r="AX1003" s="12" t="s">
        <v>85</v>
      </c>
      <c r="AY1003" s="232" t="s">
        <v>166</v>
      </c>
    </row>
    <row r="1004" spans="2:65" s="12" customFormat="1" ht="13.5">
      <c r="B1004" s="222"/>
      <c r="C1004" s="223"/>
      <c r="D1004" s="218" t="s">
        <v>179</v>
      </c>
      <c r="E1004" s="224" t="s">
        <v>50</v>
      </c>
      <c r="F1004" s="225" t="s">
        <v>1356</v>
      </c>
      <c r="G1004" s="223"/>
      <c r="H1004" s="226" t="s">
        <v>50</v>
      </c>
      <c r="I1004" s="227"/>
      <c r="J1004" s="223"/>
      <c r="K1004" s="223"/>
      <c r="L1004" s="228"/>
      <c r="M1004" s="229"/>
      <c r="N1004" s="230"/>
      <c r="O1004" s="230"/>
      <c r="P1004" s="230"/>
      <c r="Q1004" s="230"/>
      <c r="R1004" s="230"/>
      <c r="S1004" s="230"/>
      <c r="T1004" s="231"/>
      <c r="AT1004" s="232" t="s">
        <v>179</v>
      </c>
      <c r="AU1004" s="232" t="s">
        <v>25</v>
      </c>
      <c r="AV1004" s="12" t="s">
        <v>25</v>
      </c>
      <c r="AW1004" s="12" t="s">
        <v>48</v>
      </c>
      <c r="AX1004" s="12" t="s">
        <v>85</v>
      </c>
      <c r="AY1004" s="232" t="s">
        <v>166</v>
      </c>
    </row>
    <row r="1005" spans="2:65" s="13" customFormat="1" ht="13.5">
      <c r="B1005" s="233"/>
      <c r="C1005" s="234"/>
      <c r="D1005" s="235" t="s">
        <v>179</v>
      </c>
      <c r="E1005" s="236" t="s">
        <v>50</v>
      </c>
      <c r="F1005" s="237" t="s">
        <v>906</v>
      </c>
      <c r="G1005" s="234"/>
      <c r="H1005" s="238">
        <v>32</v>
      </c>
      <c r="I1005" s="239"/>
      <c r="J1005" s="234"/>
      <c r="K1005" s="234"/>
      <c r="L1005" s="240"/>
      <c r="M1005" s="241"/>
      <c r="N1005" s="242"/>
      <c r="O1005" s="242"/>
      <c r="P1005" s="242"/>
      <c r="Q1005" s="242"/>
      <c r="R1005" s="242"/>
      <c r="S1005" s="242"/>
      <c r="T1005" s="243"/>
      <c r="AT1005" s="244" t="s">
        <v>179</v>
      </c>
      <c r="AU1005" s="244" t="s">
        <v>25</v>
      </c>
      <c r="AV1005" s="13" t="s">
        <v>93</v>
      </c>
      <c r="AW1005" s="13" t="s">
        <v>48</v>
      </c>
      <c r="AX1005" s="13" t="s">
        <v>85</v>
      </c>
      <c r="AY1005" s="244" t="s">
        <v>166</v>
      </c>
    </row>
    <row r="1006" spans="2:65" s="1" customFormat="1" ht="22.5" customHeight="1">
      <c r="B1006" s="43"/>
      <c r="C1006" s="206" t="s">
        <v>1366</v>
      </c>
      <c r="D1006" s="206" t="s">
        <v>169</v>
      </c>
      <c r="E1006" s="207" t="s">
        <v>777</v>
      </c>
      <c r="F1006" s="208" t="s">
        <v>778</v>
      </c>
      <c r="G1006" s="209" t="s">
        <v>243</v>
      </c>
      <c r="H1006" s="210">
        <v>96</v>
      </c>
      <c r="I1006" s="211"/>
      <c r="J1006" s="212">
        <f>ROUND(I1006*H1006,2)</f>
        <v>0</v>
      </c>
      <c r="K1006" s="208" t="s">
        <v>173</v>
      </c>
      <c r="L1006" s="63"/>
      <c r="M1006" s="213" t="s">
        <v>50</v>
      </c>
      <c r="N1006" s="214" t="s">
        <v>56</v>
      </c>
      <c r="O1006" s="44"/>
      <c r="P1006" s="215">
        <f>O1006*H1006</f>
        <v>0</v>
      </c>
      <c r="Q1006" s="215">
        <v>0</v>
      </c>
      <c r="R1006" s="215">
        <f>Q1006*H1006</f>
        <v>0</v>
      </c>
      <c r="S1006" s="215">
        <v>0</v>
      </c>
      <c r="T1006" s="216">
        <f>S1006*H1006</f>
        <v>0</v>
      </c>
      <c r="AR1006" s="25" t="s">
        <v>110</v>
      </c>
      <c r="AT1006" s="25" t="s">
        <v>169</v>
      </c>
      <c r="AU1006" s="25" t="s">
        <v>25</v>
      </c>
      <c r="AY1006" s="25" t="s">
        <v>166</v>
      </c>
      <c r="BE1006" s="217">
        <f>IF(N1006="základní",J1006,0)</f>
        <v>0</v>
      </c>
      <c r="BF1006" s="217">
        <f>IF(N1006="snížená",J1006,0)</f>
        <v>0</v>
      </c>
      <c r="BG1006" s="217">
        <f>IF(N1006="zákl. přenesená",J1006,0)</f>
        <v>0</v>
      </c>
      <c r="BH1006" s="217">
        <f>IF(N1006="sníž. přenesená",J1006,0)</f>
        <v>0</v>
      </c>
      <c r="BI1006" s="217">
        <f>IF(N1006="nulová",J1006,0)</f>
        <v>0</v>
      </c>
      <c r="BJ1006" s="25" t="s">
        <v>25</v>
      </c>
      <c r="BK1006" s="217">
        <f>ROUND(I1006*H1006,2)</f>
        <v>0</v>
      </c>
      <c r="BL1006" s="25" t="s">
        <v>110</v>
      </c>
      <c r="BM1006" s="25" t="s">
        <v>1367</v>
      </c>
    </row>
    <row r="1007" spans="2:65" s="1" customFormat="1" ht="27">
      <c r="B1007" s="43"/>
      <c r="C1007" s="65"/>
      <c r="D1007" s="218" t="s">
        <v>175</v>
      </c>
      <c r="E1007" s="65"/>
      <c r="F1007" s="219" t="s">
        <v>780</v>
      </c>
      <c r="G1007" s="65"/>
      <c r="H1007" s="65"/>
      <c r="I1007" s="174"/>
      <c r="J1007" s="65"/>
      <c r="K1007" s="65"/>
      <c r="L1007" s="63"/>
      <c r="M1007" s="220"/>
      <c r="N1007" s="44"/>
      <c r="O1007" s="44"/>
      <c r="P1007" s="44"/>
      <c r="Q1007" s="44"/>
      <c r="R1007" s="44"/>
      <c r="S1007" s="44"/>
      <c r="T1007" s="80"/>
      <c r="AT1007" s="25" t="s">
        <v>175</v>
      </c>
      <c r="AU1007" s="25" t="s">
        <v>25</v>
      </c>
    </row>
    <row r="1008" spans="2:65" s="1" customFormat="1" ht="94.5">
      <c r="B1008" s="43"/>
      <c r="C1008" s="65"/>
      <c r="D1008" s="218" t="s">
        <v>177</v>
      </c>
      <c r="E1008" s="65"/>
      <c r="F1008" s="221" t="s">
        <v>774</v>
      </c>
      <c r="G1008" s="65"/>
      <c r="H1008" s="65"/>
      <c r="I1008" s="174"/>
      <c r="J1008" s="65"/>
      <c r="K1008" s="65"/>
      <c r="L1008" s="63"/>
      <c r="M1008" s="220"/>
      <c r="N1008" s="44"/>
      <c r="O1008" s="44"/>
      <c r="P1008" s="44"/>
      <c r="Q1008" s="44"/>
      <c r="R1008" s="44"/>
      <c r="S1008" s="44"/>
      <c r="T1008" s="80"/>
      <c r="AT1008" s="25" t="s">
        <v>177</v>
      </c>
      <c r="AU1008" s="25" t="s">
        <v>25</v>
      </c>
    </row>
    <row r="1009" spans="2:65" s="12" customFormat="1" ht="13.5">
      <c r="B1009" s="222"/>
      <c r="C1009" s="223"/>
      <c r="D1009" s="218" t="s">
        <v>179</v>
      </c>
      <c r="E1009" s="224" t="s">
        <v>50</v>
      </c>
      <c r="F1009" s="225" t="s">
        <v>781</v>
      </c>
      <c r="G1009" s="223"/>
      <c r="H1009" s="226" t="s">
        <v>50</v>
      </c>
      <c r="I1009" s="227"/>
      <c r="J1009" s="223"/>
      <c r="K1009" s="223"/>
      <c r="L1009" s="228"/>
      <c r="M1009" s="229"/>
      <c r="N1009" s="230"/>
      <c r="O1009" s="230"/>
      <c r="P1009" s="230"/>
      <c r="Q1009" s="230"/>
      <c r="R1009" s="230"/>
      <c r="S1009" s="230"/>
      <c r="T1009" s="231"/>
      <c r="AT1009" s="232" t="s">
        <v>179</v>
      </c>
      <c r="AU1009" s="232" t="s">
        <v>25</v>
      </c>
      <c r="AV1009" s="12" t="s">
        <v>25</v>
      </c>
      <c r="AW1009" s="12" t="s">
        <v>48</v>
      </c>
      <c r="AX1009" s="12" t="s">
        <v>85</v>
      </c>
      <c r="AY1009" s="232" t="s">
        <v>166</v>
      </c>
    </row>
    <row r="1010" spans="2:65" s="12" customFormat="1" ht="13.5">
      <c r="B1010" s="222"/>
      <c r="C1010" s="223"/>
      <c r="D1010" s="218" t="s">
        <v>179</v>
      </c>
      <c r="E1010" s="224" t="s">
        <v>50</v>
      </c>
      <c r="F1010" s="225" t="s">
        <v>886</v>
      </c>
      <c r="G1010" s="223"/>
      <c r="H1010" s="226" t="s">
        <v>50</v>
      </c>
      <c r="I1010" s="227"/>
      <c r="J1010" s="223"/>
      <c r="K1010" s="223"/>
      <c r="L1010" s="228"/>
      <c r="M1010" s="229"/>
      <c r="N1010" s="230"/>
      <c r="O1010" s="230"/>
      <c r="P1010" s="230"/>
      <c r="Q1010" s="230"/>
      <c r="R1010" s="230"/>
      <c r="S1010" s="230"/>
      <c r="T1010" s="231"/>
      <c r="AT1010" s="232" t="s">
        <v>179</v>
      </c>
      <c r="AU1010" s="232" t="s">
        <v>25</v>
      </c>
      <c r="AV1010" s="12" t="s">
        <v>25</v>
      </c>
      <c r="AW1010" s="12" t="s">
        <v>48</v>
      </c>
      <c r="AX1010" s="12" t="s">
        <v>85</v>
      </c>
      <c r="AY1010" s="232" t="s">
        <v>166</v>
      </c>
    </row>
    <row r="1011" spans="2:65" s="12" customFormat="1" ht="13.5">
      <c r="B1011" s="222"/>
      <c r="C1011" s="223"/>
      <c r="D1011" s="218" t="s">
        <v>179</v>
      </c>
      <c r="E1011" s="224" t="s">
        <v>50</v>
      </c>
      <c r="F1011" s="225" t="s">
        <v>887</v>
      </c>
      <c r="G1011" s="223"/>
      <c r="H1011" s="226" t="s">
        <v>50</v>
      </c>
      <c r="I1011" s="227"/>
      <c r="J1011" s="223"/>
      <c r="K1011" s="223"/>
      <c r="L1011" s="228"/>
      <c r="M1011" s="229"/>
      <c r="N1011" s="230"/>
      <c r="O1011" s="230"/>
      <c r="P1011" s="230"/>
      <c r="Q1011" s="230"/>
      <c r="R1011" s="230"/>
      <c r="S1011" s="230"/>
      <c r="T1011" s="231"/>
      <c r="AT1011" s="232" t="s">
        <v>179</v>
      </c>
      <c r="AU1011" s="232" t="s">
        <v>25</v>
      </c>
      <c r="AV1011" s="12" t="s">
        <v>25</v>
      </c>
      <c r="AW1011" s="12" t="s">
        <v>48</v>
      </c>
      <c r="AX1011" s="12" t="s">
        <v>85</v>
      </c>
      <c r="AY1011" s="232" t="s">
        <v>166</v>
      </c>
    </row>
    <row r="1012" spans="2:65" s="12" customFormat="1" ht="13.5">
      <c r="B1012" s="222"/>
      <c r="C1012" s="223"/>
      <c r="D1012" s="218" t="s">
        <v>179</v>
      </c>
      <c r="E1012" s="224" t="s">
        <v>50</v>
      </c>
      <c r="F1012" s="225" t="s">
        <v>1356</v>
      </c>
      <c r="G1012" s="223"/>
      <c r="H1012" s="226" t="s">
        <v>50</v>
      </c>
      <c r="I1012" s="227"/>
      <c r="J1012" s="223"/>
      <c r="K1012" s="223"/>
      <c r="L1012" s="228"/>
      <c r="M1012" s="229"/>
      <c r="N1012" s="230"/>
      <c r="O1012" s="230"/>
      <c r="P1012" s="230"/>
      <c r="Q1012" s="230"/>
      <c r="R1012" s="230"/>
      <c r="S1012" s="230"/>
      <c r="T1012" s="231"/>
      <c r="AT1012" s="232" t="s">
        <v>179</v>
      </c>
      <c r="AU1012" s="232" t="s">
        <v>25</v>
      </c>
      <c r="AV1012" s="12" t="s">
        <v>25</v>
      </c>
      <c r="AW1012" s="12" t="s">
        <v>48</v>
      </c>
      <c r="AX1012" s="12" t="s">
        <v>85</v>
      </c>
      <c r="AY1012" s="232" t="s">
        <v>166</v>
      </c>
    </row>
    <row r="1013" spans="2:65" s="13" customFormat="1" ht="13.5">
      <c r="B1013" s="233"/>
      <c r="C1013" s="234"/>
      <c r="D1013" s="235" t="s">
        <v>179</v>
      </c>
      <c r="E1013" s="236" t="s">
        <v>50</v>
      </c>
      <c r="F1013" s="237" t="s">
        <v>909</v>
      </c>
      <c r="G1013" s="234"/>
      <c r="H1013" s="238">
        <v>96</v>
      </c>
      <c r="I1013" s="239"/>
      <c r="J1013" s="234"/>
      <c r="K1013" s="234"/>
      <c r="L1013" s="240"/>
      <c r="M1013" s="241"/>
      <c r="N1013" s="242"/>
      <c r="O1013" s="242"/>
      <c r="P1013" s="242"/>
      <c r="Q1013" s="242"/>
      <c r="R1013" s="242"/>
      <c r="S1013" s="242"/>
      <c r="T1013" s="243"/>
      <c r="AT1013" s="244" t="s">
        <v>179</v>
      </c>
      <c r="AU1013" s="244" t="s">
        <v>25</v>
      </c>
      <c r="AV1013" s="13" t="s">
        <v>93</v>
      </c>
      <c r="AW1013" s="13" t="s">
        <v>48</v>
      </c>
      <c r="AX1013" s="13" t="s">
        <v>85</v>
      </c>
      <c r="AY1013" s="244" t="s">
        <v>166</v>
      </c>
    </row>
    <row r="1014" spans="2:65" s="1" customFormat="1" ht="22.5" customHeight="1">
      <c r="B1014" s="43"/>
      <c r="C1014" s="206" t="s">
        <v>1368</v>
      </c>
      <c r="D1014" s="206" t="s">
        <v>169</v>
      </c>
      <c r="E1014" s="207" t="s">
        <v>784</v>
      </c>
      <c r="F1014" s="208" t="s">
        <v>785</v>
      </c>
      <c r="G1014" s="209" t="s">
        <v>243</v>
      </c>
      <c r="H1014" s="210">
        <v>-32</v>
      </c>
      <c r="I1014" s="211"/>
      <c r="J1014" s="212">
        <f>ROUND(I1014*H1014,2)</f>
        <v>0</v>
      </c>
      <c r="K1014" s="208" t="s">
        <v>50</v>
      </c>
      <c r="L1014" s="63"/>
      <c r="M1014" s="213" t="s">
        <v>50</v>
      </c>
      <c r="N1014" s="214" t="s">
        <v>56</v>
      </c>
      <c r="O1014" s="44"/>
      <c r="P1014" s="215">
        <f>O1014*H1014</f>
        <v>0</v>
      </c>
      <c r="Q1014" s="215">
        <v>0</v>
      </c>
      <c r="R1014" s="215">
        <f>Q1014*H1014</f>
        <v>0</v>
      </c>
      <c r="S1014" s="215">
        <v>0</v>
      </c>
      <c r="T1014" s="216">
        <f>S1014*H1014</f>
        <v>0</v>
      </c>
      <c r="AR1014" s="25" t="s">
        <v>110</v>
      </c>
      <c r="AT1014" s="25" t="s">
        <v>169</v>
      </c>
      <c r="AU1014" s="25" t="s">
        <v>25</v>
      </c>
      <c r="AY1014" s="25" t="s">
        <v>166</v>
      </c>
      <c r="BE1014" s="217">
        <f>IF(N1014="základní",J1014,0)</f>
        <v>0</v>
      </c>
      <c r="BF1014" s="217">
        <f>IF(N1014="snížená",J1014,0)</f>
        <v>0</v>
      </c>
      <c r="BG1014" s="217">
        <f>IF(N1014="zákl. přenesená",J1014,0)</f>
        <v>0</v>
      </c>
      <c r="BH1014" s="217">
        <f>IF(N1014="sníž. přenesená",J1014,0)</f>
        <v>0</v>
      </c>
      <c r="BI1014" s="217">
        <f>IF(N1014="nulová",J1014,0)</f>
        <v>0</v>
      </c>
      <c r="BJ1014" s="25" t="s">
        <v>25</v>
      </c>
      <c r="BK1014" s="217">
        <f>ROUND(I1014*H1014,2)</f>
        <v>0</v>
      </c>
      <c r="BL1014" s="25" t="s">
        <v>110</v>
      </c>
      <c r="BM1014" s="25" t="s">
        <v>1369</v>
      </c>
    </row>
    <row r="1015" spans="2:65" s="1" customFormat="1" ht="13.5">
      <c r="B1015" s="43"/>
      <c r="C1015" s="65"/>
      <c r="D1015" s="218" t="s">
        <v>175</v>
      </c>
      <c r="E1015" s="65"/>
      <c r="F1015" s="219" t="s">
        <v>785</v>
      </c>
      <c r="G1015" s="65"/>
      <c r="H1015" s="65"/>
      <c r="I1015" s="174"/>
      <c r="J1015" s="65"/>
      <c r="K1015" s="65"/>
      <c r="L1015" s="63"/>
      <c r="M1015" s="220"/>
      <c r="N1015" s="44"/>
      <c r="O1015" s="44"/>
      <c r="P1015" s="44"/>
      <c r="Q1015" s="44"/>
      <c r="R1015" s="44"/>
      <c r="S1015" s="44"/>
      <c r="T1015" s="80"/>
      <c r="AT1015" s="25" t="s">
        <v>175</v>
      </c>
      <c r="AU1015" s="25" t="s">
        <v>25</v>
      </c>
    </row>
    <row r="1016" spans="2:65" s="13" customFormat="1" ht="13.5">
      <c r="B1016" s="233"/>
      <c r="C1016" s="234"/>
      <c r="D1016" s="235" t="s">
        <v>179</v>
      </c>
      <c r="E1016" s="236" t="s">
        <v>50</v>
      </c>
      <c r="F1016" s="237" t="s">
        <v>912</v>
      </c>
      <c r="G1016" s="234"/>
      <c r="H1016" s="238">
        <v>-32</v>
      </c>
      <c r="I1016" s="239"/>
      <c r="J1016" s="234"/>
      <c r="K1016" s="234"/>
      <c r="L1016" s="240"/>
      <c r="M1016" s="241"/>
      <c r="N1016" s="242"/>
      <c r="O1016" s="242"/>
      <c r="P1016" s="242"/>
      <c r="Q1016" s="242"/>
      <c r="R1016" s="242"/>
      <c r="S1016" s="242"/>
      <c r="T1016" s="243"/>
      <c r="AT1016" s="244" t="s">
        <v>179</v>
      </c>
      <c r="AU1016" s="244" t="s">
        <v>25</v>
      </c>
      <c r="AV1016" s="13" t="s">
        <v>93</v>
      </c>
      <c r="AW1016" s="13" t="s">
        <v>48</v>
      </c>
      <c r="AX1016" s="13" t="s">
        <v>85</v>
      </c>
      <c r="AY1016" s="244" t="s">
        <v>166</v>
      </c>
    </row>
    <row r="1017" spans="2:65" s="1" customFormat="1" ht="22.5" customHeight="1">
      <c r="B1017" s="43"/>
      <c r="C1017" s="206" t="s">
        <v>1370</v>
      </c>
      <c r="D1017" s="206" t="s">
        <v>169</v>
      </c>
      <c r="E1017" s="207" t="s">
        <v>789</v>
      </c>
      <c r="F1017" s="208" t="s">
        <v>790</v>
      </c>
      <c r="G1017" s="209" t="s">
        <v>243</v>
      </c>
      <c r="H1017" s="210">
        <v>32</v>
      </c>
      <c r="I1017" s="211"/>
      <c r="J1017" s="212">
        <f>ROUND(I1017*H1017,2)</f>
        <v>0</v>
      </c>
      <c r="K1017" s="208" t="s">
        <v>50</v>
      </c>
      <c r="L1017" s="63"/>
      <c r="M1017" s="213" t="s">
        <v>50</v>
      </c>
      <c r="N1017" s="214" t="s">
        <v>56</v>
      </c>
      <c r="O1017" s="44"/>
      <c r="P1017" s="215">
        <f>O1017*H1017</f>
        <v>0</v>
      </c>
      <c r="Q1017" s="215">
        <v>0</v>
      </c>
      <c r="R1017" s="215">
        <f>Q1017*H1017</f>
        <v>0</v>
      </c>
      <c r="S1017" s="215">
        <v>0</v>
      </c>
      <c r="T1017" s="216">
        <f>S1017*H1017</f>
        <v>0</v>
      </c>
      <c r="AR1017" s="25" t="s">
        <v>110</v>
      </c>
      <c r="AT1017" s="25" t="s">
        <v>169</v>
      </c>
      <c r="AU1017" s="25" t="s">
        <v>25</v>
      </c>
      <c r="AY1017" s="25" t="s">
        <v>166</v>
      </c>
      <c r="BE1017" s="217">
        <f>IF(N1017="základní",J1017,0)</f>
        <v>0</v>
      </c>
      <c r="BF1017" s="217">
        <f>IF(N1017="snížená",J1017,0)</f>
        <v>0</v>
      </c>
      <c r="BG1017" s="217">
        <f>IF(N1017="zákl. přenesená",J1017,0)</f>
        <v>0</v>
      </c>
      <c r="BH1017" s="217">
        <f>IF(N1017="sníž. přenesená",J1017,0)</f>
        <v>0</v>
      </c>
      <c r="BI1017" s="217">
        <f>IF(N1017="nulová",J1017,0)</f>
        <v>0</v>
      </c>
      <c r="BJ1017" s="25" t="s">
        <v>25</v>
      </c>
      <c r="BK1017" s="217">
        <f>ROUND(I1017*H1017,2)</f>
        <v>0</v>
      </c>
      <c r="BL1017" s="25" t="s">
        <v>110</v>
      </c>
      <c r="BM1017" s="25" t="s">
        <v>1371</v>
      </c>
    </row>
    <row r="1018" spans="2:65" s="1" customFormat="1" ht="13.5">
      <c r="B1018" s="43"/>
      <c r="C1018" s="65"/>
      <c r="D1018" s="218" t="s">
        <v>175</v>
      </c>
      <c r="E1018" s="65"/>
      <c r="F1018" s="219" t="s">
        <v>790</v>
      </c>
      <c r="G1018" s="65"/>
      <c r="H1018" s="65"/>
      <c r="I1018" s="174"/>
      <c r="J1018" s="65"/>
      <c r="K1018" s="65"/>
      <c r="L1018" s="63"/>
      <c r="M1018" s="220"/>
      <c r="N1018" s="44"/>
      <c r="O1018" s="44"/>
      <c r="P1018" s="44"/>
      <c r="Q1018" s="44"/>
      <c r="R1018" s="44"/>
      <c r="S1018" s="44"/>
      <c r="T1018" s="80"/>
      <c r="AT1018" s="25" t="s">
        <v>175</v>
      </c>
      <c r="AU1018" s="25" t="s">
        <v>25</v>
      </c>
    </row>
    <row r="1019" spans="2:65" s="13" customFormat="1" ht="13.5">
      <c r="B1019" s="233"/>
      <c r="C1019" s="234"/>
      <c r="D1019" s="218" t="s">
        <v>179</v>
      </c>
      <c r="E1019" s="245" t="s">
        <v>50</v>
      </c>
      <c r="F1019" s="246" t="s">
        <v>906</v>
      </c>
      <c r="G1019" s="234"/>
      <c r="H1019" s="247">
        <v>32</v>
      </c>
      <c r="I1019" s="239"/>
      <c r="J1019" s="234"/>
      <c r="K1019" s="234"/>
      <c r="L1019" s="240"/>
      <c r="M1019" s="273"/>
      <c r="N1019" s="274"/>
      <c r="O1019" s="274"/>
      <c r="P1019" s="274"/>
      <c r="Q1019" s="274"/>
      <c r="R1019" s="274"/>
      <c r="S1019" s="274"/>
      <c r="T1019" s="275"/>
      <c r="AT1019" s="244" t="s">
        <v>179</v>
      </c>
      <c r="AU1019" s="244" t="s">
        <v>25</v>
      </c>
      <c r="AV1019" s="13" t="s">
        <v>93</v>
      </c>
      <c r="AW1019" s="13" t="s">
        <v>48</v>
      </c>
      <c r="AX1019" s="13" t="s">
        <v>85</v>
      </c>
      <c r="AY1019" s="244" t="s">
        <v>166</v>
      </c>
    </row>
    <row r="1020" spans="2:65" s="1" customFormat="1" ht="6.95" customHeight="1">
      <c r="B1020" s="58"/>
      <c r="C1020" s="59"/>
      <c r="D1020" s="59"/>
      <c r="E1020" s="59"/>
      <c r="F1020" s="59"/>
      <c r="G1020" s="59"/>
      <c r="H1020" s="59"/>
      <c r="I1020" s="150"/>
      <c r="J1020" s="59"/>
      <c r="K1020" s="59"/>
      <c r="L1020" s="63"/>
    </row>
  </sheetData>
  <sheetProtection password="CC35" sheet="1" objects="1" scenarios="1" formatCells="0" formatColumns="0" formatRows="0" sort="0" autoFilter="0"/>
  <autoFilter ref="C96:K1019"/>
  <mergeCells count="12">
    <mergeCell ref="G1:H1"/>
    <mergeCell ref="L2:V2"/>
    <mergeCell ref="E49:H49"/>
    <mergeCell ref="E51:H51"/>
    <mergeCell ref="E85:H85"/>
    <mergeCell ref="E87:H87"/>
    <mergeCell ref="E89:H89"/>
    <mergeCell ref="E7:H7"/>
    <mergeCell ref="E9:H9"/>
    <mergeCell ref="E11:H11"/>
    <mergeCell ref="E26:H26"/>
    <mergeCell ref="E47:H47"/>
  </mergeCells>
  <hyperlinks>
    <hyperlink ref="F1:G1" location="C2" display="1) Krycí list soupisu"/>
    <hyperlink ref="G1:H1" location="C58" display="2) Rekapitulace"/>
    <hyperlink ref="J1" location="C9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23"/>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124</v>
      </c>
      <c r="G1" s="426" t="s">
        <v>125</v>
      </c>
      <c r="H1" s="426"/>
      <c r="I1" s="126"/>
      <c r="J1" s="125" t="s">
        <v>126</v>
      </c>
      <c r="K1" s="124" t="s">
        <v>127</v>
      </c>
      <c r="L1" s="125" t="s">
        <v>128</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8"/>
      <c r="M2" s="418"/>
      <c r="N2" s="418"/>
      <c r="O2" s="418"/>
      <c r="P2" s="418"/>
      <c r="Q2" s="418"/>
      <c r="R2" s="418"/>
      <c r="S2" s="418"/>
      <c r="T2" s="418"/>
      <c r="U2" s="418"/>
      <c r="V2" s="418"/>
      <c r="AT2" s="25" t="s">
        <v>109</v>
      </c>
    </row>
    <row r="3" spans="1:70" ht="6.95" customHeight="1">
      <c r="B3" s="26"/>
      <c r="C3" s="27"/>
      <c r="D3" s="27"/>
      <c r="E3" s="27"/>
      <c r="F3" s="27"/>
      <c r="G3" s="27"/>
      <c r="H3" s="27"/>
      <c r="I3" s="127"/>
      <c r="J3" s="27"/>
      <c r="K3" s="28"/>
      <c r="AT3" s="25" t="s">
        <v>93</v>
      </c>
    </row>
    <row r="4" spans="1:70" ht="36.950000000000003" customHeight="1">
      <c r="B4" s="29"/>
      <c r="C4" s="30"/>
      <c r="D4" s="31" t="s">
        <v>129</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9" t="str">
        <f>'Rekapitulace stavby'!K6</f>
        <v>III/44436 Bělkovice-Lašťany, průtah - I+II.etapa- Olomoucký kraj</v>
      </c>
      <c r="F7" s="420"/>
      <c r="G7" s="420"/>
      <c r="H7" s="420"/>
      <c r="I7" s="128"/>
      <c r="J7" s="30"/>
      <c r="K7" s="32"/>
    </row>
    <row r="8" spans="1:70">
      <c r="B8" s="29"/>
      <c r="C8" s="30"/>
      <c r="D8" s="38" t="s">
        <v>130</v>
      </c>
      <c r="E8" s="30"/>
      <c r="F8" s="30"/>
      <c r="G8" s="30"/>
      <c r="H8" s="30"/>
      <c r="I8" s="128"/>
      <c r="J8" s="30"/>
      <c r="K8" s="32"/>
    </row>
    <row r="9" spans="1:70" s="1" customFormat="1" ht="22.5" customHeight="1">
      <c r="B9" s="43"/>
      <c r="C9" s="44"/>
      <c r="D9" s="44"/>
      <c r="E9" s="419" t="s">
        <v>1372</v>
      </c>
      <c r="F9" s="421"/>
      <c r="G9" s="421"/>
      <c r="H9" s="421"/>
      <c r="I9" s="129"/>
      <c r="J9" s="44"/>
      <c r="K9" s="47"/>
    </row>
    <row r="10" spans="1:70" s="1" customFormat="1">
      <c r="B10" s="43"/>
      <c r="C10" s="44"/>
      <c r="D10" s="38" t="s">
        <v>132</v>
      </c>
      <c r="E10" s="44"/>
      <c r="F10" s="44"/>
      <c r="G10" s="44"/>
      <c r="H10" s="44"/>
      <c r="I10" s="129"/>
      <c r="J10" s="44"/>
      <c r="K10" s="47"/>
    </row>
    <row r="11" spans="1:70" s="1" customFormat="1" ht="36.950000000000003" customHeight="1">
      <c r="B11" s="43"/>
      <c r="C11" s="44"/>
      <c r="D11" s="44"/>
      <c r="E11" s="422" t="s">
        <v>1373</v>
      </c>
      <c r="F11" s="421"/>
      <c r="G11" s="421"/>
      <c r="H11" s="421"/>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50</v>
      </c>
      <c r="G13" s="44"/>
      <c r="H13" s="44"/>
      <c r="I13" s="130" t="s">
        <v>23</v>
      </c>
      <c r="J13" s="36" t="s">
        <v>50</v>
      </c>
      <c r="K13" s="47"/>
    </row>
    <row r="14" spans="1:70" s="1" customFormat="1" ht="14.45" customHeight="1">
      <c r="B14" s="43"/>
      <c r="C14" s="44"/>
      <c r="D14" s="38" t="s">
        <v>26</v>
      </c>
      <c r="E14" s="44"/>
      <c r="F14" s="36" t="s">
        <v>27</v>
      </c>
      <c r="G14" s="44"/>
      <c r="H14" s="44"/>
      <c r="I14" s="130" t="s">
        <v>28</v>
      </c>
      <c r="J14" s="131" t="str">
        <f>'Rekapitulace stavby'!AN8</f>
        <v>21.12.2016</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38</v>
      </c>
      <c r="K16" s="47"/>
    </row>
    <row r="17" spans="2:11" s="1" customFormat="1" ht="18" customHeight="1">
      <c r="B17" s="43"/>
      <c r="C17" s="44"/>
      <c r="D17" s="44"/>
      <c r="E17" s="36" t="s">
        <v>39</v>
      </c>
      <c r="F17" s="44"/>
      <c r="G17" s="44"/>
      <c r="H17" s="44"/>
      <c r="I17" s="130" t="s">
        <v>40</v>
      </c>
      <c r="J17" s="36" t="s">
        <v>41</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45</v>
      </c>
      <c r="K22" s="47"/>
    </row>
    <row r="23" spans="2:11" s="1" customFormat="1" ht="18" customHeight="1">
      <c r="B23" s="43"/>
      <c r="C23" s="44"/>
      <c r="D23" s="44"/>
      <c r="E23" s="36" t="s">
        <v>46</v>
      </c>
      <c r="F23" s="44"/>
      <c r="G23" s="44"/>
      <c r="H23" s="44"/>
      <c r="I23" s="130" t="s">
        <v>40</v>
      </c>
      <c r="J23" s="36" t="s">
        <v>47</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49</v>
      </c>
      <c r="E25" s="44"/>
      <c r="F25" s="44"/>
      <c r="G25" s="44"/>
      <c r="H25" s="44"/>
      <c r="I25" s="129"/>
      <c r="J25" s="44"/>
      <c r="K25" s="47"/>
    </row>
    <row r="26" spans="2:11" s="7" customFormat="1" ht="22.5" customHeight="1">
      <c r="B26" s="132"/>
      <c r="C26" s="133"/>
      <c r="D26" s="133"/>
      <c r="E26" s="384" t="s">
        <v>50</v>
      </c>
      <c r="F26" s="384"/>
      <c r="G26" s="384"/>
      <c r="H26" s="384"/>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51</v>
      </c>
      <c r="E29" s="44"/>
      <c r="F29" s="44"/>
      <c r="G29" s="44"/>
      <c r="H29" s="44"/>
      <c r="I29" s="129"/>
      <c r="J29" s="139">
        <f>ROUND(J89,2)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53</v>
      </c>
      <c r="G31" s="44"/>
      <c r="H31" s="44"/>
      <c r="I31" s="140" t="s">
        <v>52</v>
      </c>
      <c r="J31" s="48" t="s">
        <v>54</v>
      </c>
      <c r="K31" s="47"/>
    </row>
    <row r="32" spans="2:11" s="1" customFormat="1" ht="14.45" customHeight="1">
      <c r="B32" s="43"/>
      <c r="C32" s="44"/>
      <c r="D32" s="51" t="s">
        <v>55</v>
      </c>
      <c r="E32" s="51" t="s">
        <v>56</v>
      </c>
      <c r="F32" s="141">
        <f>ROUND(SUM(BE89:BE522), 2)</f>
        <v>0</v>
      </c>
      <c r="G32" s="44"/>
      <c r="H32" s="44"/>
      <c r="I32" s="142">
        <v>0.21</v>
      </c>
      <c r="J32" s="141">
        <f>ROUND(ROUND((SUM(BE89:BE522)), 2)*I32, 2)</f>
        <v>0</v>
      </c>
      <c r="K32" s="47"/>
    </row>
    <row r="33" spans="2:11" s="1" customFormat="1" ht="14.45" customHeight="1">
      <c r="B33" s="43"/>
      <c r="C33" s="44"/>
      <c r="D33" s="44"/>
      <c r="E33" s="51" t="s">
        <v>57</v>
      </c>
      <c r="F33" s="141">
        <f>ROUND(SUM(BF89:BF522), 2)</f>
        <v>0</v>
      </c>
      <c r="G33" s="44"/>
      <c r="H33" s="44"/>
      <c r="I33" s="142">
        <v>0.15</v>
      </c>
      <c r="J33" s="141">
        <f>ROUND(ROUND((SUM(BF89:BF522)), 2)*I33, 2)</f>
        <v>0</v>
      </c>
      <c r="K33" s="47"/>
    </row>
    <row r="34" spans="2:11" s="1" customFormat="1" ht="14.45" hidden="1" customHeight="1">
      <c r="B34" s="43"/>
      <c r="C34" s="44"/>
      <c r="D34" s="44"/>
      <c r="E34" s="51" t="s">
        <v>58</v>
      </c>
      <c r="F34" s="141">
        <f>ROUND(SUM(BG89:BG522), 2)</f>
        <v>0</v>
      </c>
      <c r="G34" s="44"/>
      <c r="H34" s="44"/>
      <c r="I34" s="142">
        <v>0.21</v>
      </c>
      <c r="J34" s="141">
        <v>0</v>
      </c>
      <c r="K34" s="47"/>
    </row>
    <row r="35" spans="2:11" s="1" customFormat="1" ht="14.45" hidden="1" customHeight="1">
      <c r="B35" s="43"/>
      <c r="C35" s="44"/>
      <c r="D35" s="44"/>
      <c r="E35" s="51" t="s">
        <v>59</v>
      </c>
      <c r="F35" s="141">
        <f>ROUND(SUM(BH89:BH522), 2)</f>
        <v>0</v>
      </c>
      <c r="G35" s="44"/>
      <c r="H35" s="44"/>
      <c r="I35" s="142">
        <v>0.15</v>
      </c>
      <c r="J35" s="141">
        <v>0</v>
      </c>
      <c r="K35" s="47"/>
    </row>
    <row r="36" spans="2:11" s="1" customFormat="1" ht="14.45" hidden="1" customHeight="1">
      <c r="B36" s="43"/>
      <c r="C36" s="44"/>
      <c r="D36" s="44"/>
      <c r="E36" s="51" t="s">
        <v>60</v>
      </c>
      <c r="F36" s="141">
        <f>ROUND(SUM(BI89:BI522),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61</v>
      </c>
      <c r="E38" s="81"/>
      <c r="F38" s="81"/>
      <c r="G38" s="145" t="s">
        <v>62</v>
      </c>
      <c r="H38" s="146" t="s">
        <v>63</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134</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19" t="str">
        <f>E7</f>
        <v>III/44436 Bělkovice-Lašťany, průtah - I+II.etapa- Olomoucký kraj</v>
      </c>
      <c r="F47" s="420"/>
      <c r="G47" s="420"/>
      <c r="H47" s="420"/>
      <c r="I47" s="129"/>
      <c r="J47" s="44"/>
      <c r="K47" s="47"/>
    </row>
    <row r="48" spans="2:11">
      <c r="B48" s="29"/>
      <c r="C48" s="38" t="s">
        <v>130</v>
      </c>
      <c r="D48" s="30"/>
      <c r="E48" s="30"/>
      <c r="F48" s="30"/>
      <c r="G48" s="30"/>
      <c r="H48" s="30"/>
      <c r="I48" s="128"/>
      <c r="J48" s="30"/>
      <c r="K48" s="32"/>
    </row>
    <row r="49" spans="2:47" s="1" customFormat="1" ht="22.5" customHeight="1">
      <c r="B49" s="43"/>
      <c r="C49" s="44"/>
      <c r="D49" s="44"/>
      <c r="E49" s="419" t="s">
        <v>1372</v>
      </c>
      <c r="F49" s="421"/>
      <c r="G49" s="421"/>
      <c r="H49" s="421"/>
      <c r="I49" s="129"/>
      <c r="J49" s="44"/>
      <c r="K49" s="47"/>
    </row>
    <row r="50" spans="2:47" s="1" customFormat="1" ht="14.45" customHeight="1">
      <c r="B50" s="43"/>
      <c r="C50" s="38" t="s">
        <v>132</v>
      </c>
      <c r="D50" s="44"/>
      <c r="E50" s="44"/>
      <c r="F50" s="44"/>
      <c r="G50" s="44"/>
      <c r="H50" s="44"/>
      <c r="I50" s="129"/>
      <c r="J50" s="44"/>
      <c r="K50" s="47"/>
    </row>
    <row r="51" spans="2:47" s="1" customFormat="1" ht="23.25" customHeight="1">
      <c r="B51" s="43"/>
      <c r="C51" s="44"/>
      <c r="D51" s="44"/>
      <c r="E51" s="422" t="str">
        <f>E11</f>
        <v>3-1 - SO 102-II.etapa -soupis prací</v>
      </c>
      <c r="F51" s="421"/>
      <c r="G51" s="421"/>
      <c r="H51" s="421"/>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 xml:space="preserve"> Bělkovice-Lašťany</v>
      </c>
      <c r="G53" s="44"/>
      <c r="H53" s="44"/>
      <c r="I53" s="130" t="s">
        <v>28</v>
      </c>
      <c r="J53" s="131" t="str">
        <f>IF(J14="","",J14)</f>
        <v>21.12.2016</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Olomoucký kraj</v>
      </c>
      <c r="G55" s="44"/>
      <c r="H55" s="44"/>
      <c r="I55" s="130" t="s">
        <v>44</v>
      </c>
      <c r="J55" s="36" t="str">
        <f>E23</f>
        <v>Ing. Petr Doležel</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135</v>
      </c>
      <c r="D58" s="143"/>
      <c r="E58" s="143"/>
      <c r="F58" s="143"/>
      <c r="G58" s="143"/>
      <c r="H58" s="143"/>
      <c r="I58" s="156"/>
      <c r="J58" s="157" t="s">
        <v>136</v>
      </c>
      <c r="K58" s="158"/>
    </row>
    <row r="59" spans="2:47" s="1" customFormat="1" ht="10.35" customHeight="1">
      <c r="B59" s="43"/>
      <c r="C59" s="44"/>
      <c r="D59" s="44"/>
      <c r="E59" s="44"/>
      <c r="F59" s="44"/>
      <c r="G59" s="44"/>
      <c r="H59" s="44"/>
      <c r="I59" s="129"/>
      <c r="J59" s="44"/>
      <c r="K59" s="47"/>
    </row>
    <row r="60" spans="2:47" s="1" customFormat="1" ht="29.25" customHeight="1">
      <c r="B60" s="43"/>
      <c r="C60" s="159" t="s">
        <v>137</v>
      </c>
      <c r="D60" s="44"/>
      <c r="E60" s="44"/>
      <c r="F60" s="44"/>
      <c r="G60" s="44"/>
      <c r="H60" s="44"/>
      <c r="I60" s="129"/>
      <c r="J60" s="139">
        <f>J89</f>
        <v>0</v>
      </c>
      <c r="K60" s="47"/>
      <c r="AU60" s="25" t="s">
        <v>138</v>
      </c>
    </row>
    <row r="61" spans="2:47" s="8" customFormat="1" ht="24.95" customHeight="1">
      <c r="B61" s="160"/>
      <c r="C61" s="161"/>
      <c r="D61" s="162" t="s">
        <v>139</v>
      </c>
      <c r="E61" s="163"/>
      <c r="F61" s="163"/>
      <c r="G61" s="163"/>
      <c r="H61" s="163"/>
      <c r="I61" s="164"/>
      <c r="J61" s="165">
        <f>J90</f>
        <v>0</v>
      </c>
      <c r="K61" s="166"/>
    </row>
    <row r="62" spans="2:47" s="9" customFormat="1" ht="19.899999999999999" customHeight="1">
      <c r="B62" s="167"/>
      <c r="C62" s="168"/>
      <c r="D62" s="169" t="s">
        <v>140</v>
      </c>
      <c r="E62" s="170"/>
      <c r="F62" s="170"/>
      <c r="G62" s="170"/>
      <c r="H62" s="170"/>
      <c r="I62" s="171"/>
      <c r="J62" s="172">
        <f>J91</f>
        <v>0</v>
      </c>
      <c r="K62" s="173"/>
    </row>
    <row r="63" spans="2:47" s="9" customFormat="1" ht="19.899999999999999" customHeight="1">
      <c r="B63" s="167"/>
      <c r="C63" s="168"/>
      <c r="D63" s="169" t="s">
        <v>141</v>
      </c>
      <c r="E63" s="170"/>
      <c r="F63" s="170"/>
      <c r="G63" s="170"/>
      <c r="H63" s="170"/>
      <c r="I63" s="171"/>
      <c r="J63" s="172">
        <f>J169</f>
        <v>0</v>
      </c>
      <c r="K63" s="173"/>
    </row>
    <row r="64" spans="2:47" s="9" customFormat="1" ht="14.85" customHeight="1">
      <c r="B64" s="167"/>
      <c r="C64" s="168"/>
      <c r="D64" s="169" t="s">
        <v>142</v>
      </c>
      <c r="E64" s="170"/>
      <c r="F64" s="170"/>
      <c r="G64" s="170"/>
      <c r="H64" s="170"/>
      <c r="I64" s="171"/>
      <c r="J64" s="172">
        <f>J170</f>
        <v>0</v>
      </c>
      <c r="K64" s="173"/>
    </row>
    <row r="65" spans="2:12" s="9" customFormat="1" ht="14.85" customHeight="1">
      <c r="B65" s="167"/>
      <c r="C65" s="168"/>
      <c r="D65" s="169" t="s">
        <v>143</v>
      </c>
      <c r="E65" s="170"/>
      <c r="F65" s="170"/>
      <c r="G65" s="170"/>
      <c r="H65" s="170"/>
      <c r="I65" s="171"/>
      <c r="J65" s="172">
        <f>J188</f>
        <v>0</v>
      </c>
      <c r="K65" s="173"/>
    </row>
    <row r="66" spans="2:12" s="9" customFormat="1" ht="19.899999999999999" customHeight="1">
      <c r="B66" s="167"/>
      <c r="C66" s="168"/>
      <c r="D66" s="169" t="s">
        <v>147</v>
      </c>
      <c r="E66" s="170"/>
      <c r="F66" s="170"/>
      <c r="G66" s="170"/>
      <c r="H66" s="170"/>
      <c r="I66" s="171"/>
      <c r="J66" s="172">
        <f>J317</f>
        <v>0</v>
      </c>
      <c r="K66" s="173"/>
    </row>
    <row r="67" spans="2:12" s="9" customFormat="1" ht="19.899999999999999" customHeight="1">
      <c r="B67" s="167"/>
      <c r="C67" s="168"/>
      <c r="D67" s="169" t="s">
        <v>148</v>
      </c>
      <c r="E67" s="170"/>
      <c r="F67" s="170"/>
      <c r="G67" s="170"/>
      <c r="H67" s="170"/>
      <c r="I67" s="171"/>
      <c r="J67" s="172">
        <f>J327</f>
        <v>0</v>
      </c>
      <c r="K67" s="173"/>
    </row>
    <row r="68" spans="2:12" s="1" customFormat="1" ht="21.75" customHeight="1">
      <c r="B68" s="43"/>
      <c r="C68" s="44"/>
      <c r="D68" s="44"/>
      <c r="E68" s="44"/>
      <c r="F68" s="44"/>
      <c r="G68" s="44"/>
      <c r="H68" s="44"/>
      <c r="I68" s="129"/>
      <c r="J68" s="44"/>
      <c r="K68" s="47"/>
    </row>
    <row r="69" spans="2:12" s="1" customFormat="1" ht="6.95" customHeight="1">
      <c r="B69" s="58"/>
      <c r="C69" s="59"/>
      <c r="D69" s="59"/>
      <c r="E69" s="59"/>
      <c r="F69" s="59"/>
      <c r="G69" s="59"/>
      <c r="H69" s="59"/>
      <c r="I69" s="150"/>
      <c r="J69" s="59"/>
      <c r="K69" s="60"/>
    </row>
    <row r="73" spans="2:12" s="1" customFormat="1" ht="6.95" customHeight="1">
      <c r="B73" s="61"/>
      <c r="C73" s="62"/>
      <c r="D73" s="62"/>
      <c r="E73" s="62"/>
      <c r="F73" s="62"/>
      <c r="G73" s="62"/>
      <c r="H73" s="62"/>
      <c r="I73" s="153"/>
      <c r="J73" s="62"/>
      <c r="K73" s="62"/>
      <c r="L73" s="63"/>
    </row>
    <row r="74" spans="2:12" s="1" customFormat="1" ht="36.950000000000003" customHeight="1">
      <c r="B74" s="43"/>
      <c r="C74" s="64" t="s">
        <v>150</v>
      </c>
      <c r="D74" s="65"/>
      <c r="E74" s="65"/>
      <c r="F74" s="65"/>
      <c r="G74" s="65"/>
      <c r="H74" s="65"/>
      <c r="I74" s="174"/>
      <c r="J74" s="65"/>
      <c r="K74" s="65"/>
      <c r="L74" s="63"/>
    </row>
    <row r="75" spans="2:12" s="1" customFormat="1" ht="6.95" customHeight="1">
      <c r="B75" s="43"/>
      <c r="C75" s="65"/>
      <c r="D75" s="65"/>
      <c r="E75" s="65"/>
      <c r="F75" s="65"/>
      <c r="G75" s="65"/>
      <c r="H75" s="65"/>
      <c r="I75" s="174"/>
      <c r="J75" s="65"/>
      <c r="K75" s="65"/>
      <c r="L75" s="63"/>
    </row>
    <row r="76" spans="2:12" s="1" customFormat="1" ht="14.45" customHeight="1">
      <c r="B76" s="43"/>
      <c r="C76" s="67" t="s">
        <v>18</v>
      </c>
      <c r="D76" s="65"/>
      <c r="E76" s="65"/>
      <c r="F76" s="65"/>
      <c r="G76" s="65"/>
      <c r="H76" s="65"/>
      <c r="I76" s="174"/>
      <c r="J76" s="65"/>
      <c r="K76" s="65"/>
      <c r="L76" s="63"/>
    </row>
    <row r="77" spans="2:12" s="1" customFormat="1" ht="22.5" customHeight="1">
      <c r="B77" s="43"/>
      <c r="C77" s="65"/>
      <c r="D77" s="65"/>
      <c r="E77" s="423" t="str">
        <f>E7</f>
        <v>III/44436 Bělkovice-Lašťany, průtah - I+II.etapa- Olomoucký kraj</v>
      </c>
      <c r="F77" s="424"/>
      <c r="G77" s="424"/>
      <c r="H77" s="424"/>
      <c r="I77" s="174"/>
      <c r="J77" s="65"/>
      <c r="K77" s="65"/>
      <c r="L77" s="63"/>
    </row>
    <row r="78" spans="2:12">
      <c r="B78" s="29"/>
      <c r="C78" s="67" t="s">
        <v>130</v>
      </c>
      <c r="D78" s="175"/>
      <c r="E78" s="175"/>
      <c r="F78" s="175"/>
      <c r="G78" s="175"/>
      <c r="H78" s="175"/>
      <c r="J78" s="175"/>
      <c r="K78" s="175"/>
      <c r="L78" s="176"/>
    </row>
    <row r="79" spans="2:12" s="1" customFormat="1" ht="22.5" customHeight="1">
      <c r="B79" s="43"/>
      <c r="C79" s="65"/>
      <c r="D79" s="65"/>
      <c r="E79" s="423" t="s">
        <v>1372</v>
      </c>
      <c r="F79" s="425"/>
      <c r="G79" s="425"/>
      <c r="H79" s="425"/>
      <c r="I79" s="174"/>
      <c r="J79" s="65"/>
      <c r="K79" s="65"/>
      <c r="L79" s="63"/>
    </row>
    <row r="80" spans="2:12" s="1" customFormat="1" ht="14.45" customHeight="1">
      <c r="B80" s="43"/>
      <c r="C80" s="67" t="s">
        <v>132</v>
      </c>
      <c r="D80" s="65"/>
      <c r="E80" s="65"/>
      <c r="F80" s="65"/>
      <c r="G80" s="65"/>
      <c r="H80" s="65"/>
      <c r="I80" s="174"/>
      <c r="J80" s="65"/>
      <c r="K80" s="65"/>
      <c r="L80" s="63"/>
    </row>
    <row r="81" spans="2:65" s="1" customFormat="1" ht="23.25" customHeight="1">
      <c r="B81" s="43"/>
      <c r="C81" s="65"/>
      <c r="D81" s="65"/>
      <c r="E81" s="395" t="str">
        <f>E11</f>
        <v>3-1 - SO 102-II.etapa -soupis prací</v>
      </c>
      <c r="F81" s="425"/>
      <c r="G81" s="425"/>
      <c r="H81" s="425"/>
      <c r="I81" s="174"/>
      <c r="J81" s="65"/>
      <c r="K81" s="65"/>
      <c r="L81" s="63"/>
    </row>
    <row r="82" spans="2:65" s="1" customFormat="1" ht="6.95" customHeight="1">
      <c r="B82" s="43"/>
      <c r="C82" s="65"/>
      <c r="D82" s="65"/>
      <c r="E82" s="65"/>
      <c r="F82" s="65"/>
      <c r="G82" s="65"/>
      <c r="H82" s="65"/>
      <c r="I82" s="174"/>
      <c r="J82" s="65"/>
      <c r="K82" s="65"/>
      <c r="L82" s="63"/>
    </row>
    <row r="83" spans="2:65" s="1" customFormat="1" ht="18" customHeight="1">
      <c r="B83" s="43"/>
      <c r="C83" s="67" t="s">
        <v>26</v>
      </c>
      <c r="D83" s="65"/>
      <c r="E83" s="65"/>
      <c r="F83" s="177" t="str">
        <f>F14</f>
        <v xml:space="preserve"> Bělkovice-Lašťany</v>
      </c>
      <c r="G83" s="65"/>
      <c r="H83" s="65"/>
      <c r="I83" s="178" t="s">
        <v>28</v>
      </c>
      <c r="J83" s="75" t="str">
        <f>IF(J14="","",J14)</f>
        <v>21.12.2016</v>
      </c>
      <c r="K83" s="65"/>
      <c r="L83" s="63"/>
    </row>
    <row r="84" spans="2:65" s="1" customFormat="1" ht="6.95" customHeight="1">
      <c r="B84" s="43"/>
      <c r="C84" s="65"/>
      <c r="D84" s="65"/>
      <c r="E84" s="65"/>
      <c r="F84" s="65"/>
      <c r="G84" s="65"/>
      <c r="H84" s="65"/>
      <c r="I84" s="174"/>
      <c r="J84" s="65"/>
      <c r="K84" s="65"/>
      <c r="L84" s="63"/>
    </row>
    <row r="85" spans="2:65" s="1" customFormat="1">
      <c r="B85" s="43"/>
      <c r="C85" s="67" t="s">
        <v>36</v>
      </c>
      <c r="D85" s="65"/>
      <c r="E85" s="65"/>
      <c r="F85" s="177" t="str">
        <f>E17</f>
        <v>Olomoucký kraj</v>
      </c>
      <c r="G85" s="65"/>
      <c r="H85" s="65"/>
      <c r="I85" s="178" t="s">
        <v>44</v>
      </c>
      <c r="J85" s="177" t="str">
        <f>E23</f>
        <v>Ing. Petr Doležel</v>
      </c>
      <c r="K85" s="65"/>
      <c r="L85" s="63"/>
    </row>
    <row r="86" spans="2:65" s="1" customFormat="1" ht="14.45" customHeight="1">
      <c r="B86" s="43"/>
      <c r="C86" s="67" t="s">
        <v>42</v>
      </c>
      <c r="D86" s="65"/>
      <c r="E86" s="65"/>
      <c r="F86" s="177" t="str">
        <f>IF(E20="","",E20)</f>
        <v/>
      </c>
      <c r="G86" s="65"/>
      <c r="H86" s="65"/>
      <c r="I86" s="174"/>
      <c r="J86" s="65"/>
      <c r="K86" s="65"/>
      <c r="L86" s="63"/>
    </row>
    <row r="87" spans="2:65" s="1" customFormat="1" ht="10.35" customHeight="1">
      <c r="B87" s="43"/>
      <c r="C87" s="65"/>
      <c r="D87" s="65"/>
      <c r="E87" s="65"/>
      <c r="F87" s="65"/>
      <c r="G87" s="65"/>
      <c r="H87" s="65"/>
      <c r="I87" s="174"/>
      <c r="J87" s="65"/>
      <c r="K87" s="65"/>
      <c r="L87" s="63"/>
    </row>
    <row r="88" spans="2:65" s="10" customFormat="1" ht="29.25" customHeight="1">
      <c r="B88" s="179"/>
      <c r="C88" s="180" t="s">
        <v>151</v>
      </c>
      <c r="D88" s="181" t="s">
        <v>70</v>
      </c>
      <c r="E88" s="181" t="s">
        <v>66</v>
      </c>
      <c r="F88" s="181" t="s">
        <v>152</v>
      </c>
      <c r="G88" s="181" t="s">
        <v>153</v>
      </c>
      <c r="H88" s="181" t="s">
        <v>154</v>
      </c>
      <c r="I88" s="182" t="s">
        <v>155</v>
      </c>
      <c r="J88" s="181" t="s">
        <v>136</v>
      </c>
      <c r="K88" s="183" t="s">
        <v>156</v>
      </c>
      <c r="L88" s="184"/>
      <c r="M88" s="83" t="s">
        <v>157</v>
      </c>
      <c r="N88" s="84" t="s">
        <v>55</v>
      </c>
      <c r="O88" s="84" t="s">
        <v>158</v>
      </c>
      <c r="P88" s="84" t="s">
        <v>159</v>
      </c>
      <c r="Q88" s="84" t="s">
        <v>160</v>
      </c>
      <c r="R88" s="84" t="s">
        <v>161</v>
      </c>
      <c r="S88" s="84" t="s">
        <v>162</v>
      </c>
      <c r="T88" s="85" t="s">
        <v>163</v>
      </c>
    </row>
    <row r="89" spans="2:65" s="1" customFormat="1" ht="29.25" customHeight="1">
      <c r="B89" s="43"/>
      <c r="C89" s="89" t="s">
        <v>137</v>
      </c>
      <c r="D89" s="65"/>
      <c r="E89" s="65"/>
      <c r="F89" s="65"/>
      <c r="G89" s="65"/>
      <c r="H89" s="65"/>
      <c r="I89" s="174"/>
      <c r="J89" s="185">
        <f>BK89</f>
        <v>0</v>
      </c>
      <c r="K89" s="65"/>
      <c r="L89" s="63"/>
      <c r="M89" s="86"/>
      <c r="N89" s="87"/>
      <c r="O89" s="87"/>
      <c r="P89" s="186">
        <f>P90</f>
        <v>0</v>
      </c>
      <c r="Q89" s="87"/>
      <c r="R89" s="186">
        <f>R90</f>
        <v>210.63847072000002</v>
      </c>
      <c r="S89" s="87"/>
      <c r="T89" s="187">
        <f>T90</f>
        <v>120.15924999999999</v>
      </c>
      <c r="AT89" s="25" t="s">
        <v>84</v>
      </c>
      <c r="AU89" s="25" t="s">
        <v>138</v>
      </c>
      <c r="BK89" s="188">
        <f>BK90</f>
        <v>0</v>
      </c>
    </row>
    <row r="90" spans="2:65" s="11" customFormat="1" ht="37.35" customHeight="1">
      <c r="B90" s="189"/>
      <c r="C90" s="190"/>
      <c r="D90" s="191" t="s">
        <v>84</v>
      </c>
      <c r="E90" s="192" t="s">
        <v>164</v>
      </c>
      <c r="F90" s="192" t="s">
        <v>165</v>
      </c>
      <c r="G90" s="190"/>
      <c r="H90" s="190"/>
      <c r="I90" s="193"/>
      <c r="J90" s="194">
        <f>BK90</f>
        <v>0</v>
      </c>
      <c r="K90" s="190"/>
      <c r="L90" s="195"/>
      <c r="M90" s="196"/>
      <c r="N90" s="197"/>
      <c r="O90" s="197"/>
      <c r="P90" s="198">
        <f>P91+P169+P317+P327</f>
        <v>0</v>
      </c>
      <c r="Q90" s="197"/>
      <c r="R90" s="198">
        <f>R91+R169+R317+R327</f>
        <v>210.63847072000002</v>
      </c>
      <c r="S90" s="197"/>
      <c r="T90" s="199">
        <f>T91+T169+T317+T327</f>
        <v>120.15924999999999</v>
      </c>
      <c r="AR90" s="200" t="s">
        <v>25</v>
      </c>
      <c r="AT90" s="201" t="s">
        <v>84</v>
      </c>
      <c r="AU90" s="201" t="s">
        <v>85</v>
      </c>
      <c r="AY90" s="200" t="s">
        <v>166</v>
      </c>
      <c r="BK90" s="202">
        <f>BK91+BK169+BK317+BK327</f>
        <v>0</v>
      </c>
    </row>
    <row r="91" spans="2:65" s="11" customFormat="1" ht="19.899999999999999" customHeight="1">
      <c r="B91" s="189"/>
      <c r="C91" s="190"/>
      <c r="D91" s="203" t="s">
        <v>84</v>
      </c>
      <c r="E91" s="204" t="s">
        <v>167</v>
      </c>
      <c r="F91" s="204" t="s">
        <v>168</v>
      </c>
      <c r="G91" s="190"/>
      <c r="H91" s="190"/>
      <c r="I91" s="193"/>
      <c r="J91" s="205">
        <f>BK91</f>
        <v>0</v>
      </c>
      <c r="K91" s="190"/>
      <c r="L91" s="195"/>
      <c r="M91" s="196"/>
      <c r="N91" s="197"/>
      <c r="O91" s="197"/>
      <c r="P91" s="198">
        <f>SUM(P92:P168)</f>
        <v>0</v>
      </c>
      <c r="Q91" s="197"/>
      <c r="R91" s="198">
        <f>SUM(R92:R168)</f>
        <v>2.8650000000000004E-3</v>
      </c>
      <c r="S91" s="197"/>
      <c r="T91" s="199">
        <f>SUM(T92:T168)</f>
        <v>0</v>
      </c>
      <c r="AR91" s="200" t="s">
        <v>25</v>
      </c>
      <c r="AT91" s="201" t="s">
        <v>84</v>
      </c>
      <c r="AU91" s="201" t="s">
        <v>25</v>
      </c>
      <c r="AY91" s="200" t="s">
        <v>166</v>
      </c>
      <c r="BK91" s="202">
        <f>SUM(BK92:BK168)</f>
        <v>0</v>
      </c>
    </row>
    <row r="92" spans="2:65" s="1" customFormat="1" ht="22.5" customHeight="1">
      <c r="B92" s="43"/>
      <c r="C92" s="206" t="s">
        <v>25</v>
      </c>
      <c r="D92" s="206" t="s">
        <v>169</v>
      </c>
      <c r="E92" s="207" t="s">
        <v>182</v>
      </c>
      <c r="F92" s="208" t="s">
        <v>183</v>
      </c>
      <c r="G92" s="209" t="s">
        <v>172</v>
      </c>
      <c r="H92" s="210">
        <v>26.6</v>
      </c>
      <c r="I92" s="211"/>
      <c r="J92" s="212">
        <f>ROUND(I92*H92,2)</f>
        <v>0</v>
      </c>
      <c r="K92" s="208" t="s">
        <v>173</v>
      </c>
      <c r="L92" s="63"/>
      <c r="M92" s="213" t="s">
        <v>50</v>
      </c>
      <c r="N92" s="214" t="s">
        <v>56</v>
      </c>
      <c r="O92" s="44"/>
      <c r="P92" s="215">
        <f>O92*H92</f>
        <v>0</v>
      </c>
      <c r="Q92" s="215">
        <v>0</v>
      </c>
      <c r="R92" s="215">
        <f>Q92*H92</f>
        <v>0</v>
      </c>
      <c r="S92" s="215">
        <v>0</v>
      </c>
      <c r="T92" s="216">
        <f>S92*H92</f>
        <v>0</v>
      </c>
      <c r="AR92" s="25" t="s">
        <v>110</v>
      </c>
      <c r="AT92" s="25" t="s">
        <v>169</v>
      </c>
      <c r="AU92" s="25" t="s">
        <v>93</v>
      </c>
      <c r="AY92" s="25" t="s">
        <v>166</v>
      </c>
      <c r="BE92" s="217">
        <f>IF(N92="základní",J92,0)</f>
        <v>0</v>
      </c>
      <c r="BF92" s="217">
        <f>IF(N92="snížená",J92,0)</f>
        <v>0</v>
      </c>
      <c r="BG92" s="217">
        <f>IF(N92="zákl. přenesená",J92,0)</f>
        <v>0</v>
      </c>
      <c r="BH92" s="217">
        <f>IF(N92="sníž. přenesená",J92,0)</f>
        <v>0</v>
      </c>
      <c r="BI92" s="217">
        <f>IF(N92="nulová",J92,0)</f>
        <v>0</v>
      </c>
      <c r="BJ92" s="25" t="s">
        <v>25</v>
      </c>
      <c r="BK92" s="217">
        <f>ROUND(I92*H92,2)</f>
        <v>0</v>
      </c>
      <c r="BL92" s="25" t="s">
        <v>110</v>
      </c>
      <c r="BM92" s="25" t="s">
        <v>1374</v>
      </c>
    </row>
    <row r="93" spans="2:65" s="1" customFormat="1" ht="27">
      <c r="B93" s="43"/>
      <c r="C93" s="65"/>
      <c r="D93" s="218" t="s">
        <v>175</v>
      </c>
      <c r="E93" s="65"/>
      <c r="F93" s="219" t="s">
        <v>185</v>
      </c>
      <c r="G93" s="65"/>
      <c r="H93" s="65"/>
      <c r="I93" s="174"/>
      <c r="J93" s="65"/>
      <c r="K93" s="65"/>
      <c r="L93" s="63"/>
      <c r="M93" s="220"/>
      <c r="N93" s="44"/>
      <c r="O93" s="44"/>
      <c r="P93" s="44"/>
      <c r="Q93" s="44"/>
      <c r="R93" s="44"/>
      <c r="S93" s="44"/>
      <c r="T93" s="80"/>
      <c r="AT93" s="25" t="s">
        <v>175</v>
      </c>
      <c r="AU93" s="25" t="s">
        <v>93</v>
      </c>
    </row>
    <row r="94" spans="2:65" s="1" customFormat="1" ht="229.5">
      <c r="B94" s="43"/>
      <c r="C94" s="65"/>
      <c r="D94" s="218" t="s">
        <v>177</v>
      </c>
      <c r="E94" s="65"/>
      <c r="F94" s="221" t="s">
        <v>186</v>
      </c>
      <c r="G94" s="65"/>
      <c r="H94" s="65"/>
      <c r="I94" s="174"/>
      <c r="J94" s="65"/>
      <c r="K94" s="65"/>
      <c r="L94" s="63"/>
      <c r="M94" s="220"/>
      <c r="N94" s="44"/>
      <c r="O94" s="44"/>
      <c r="P94" s="44"/>
      <c r="Q94" s="44"/>
      <c r="R94" s="44"/>
      <c r="S94" s="44"/>
      <c r="T94" s="80"/>
      <c r="AT94" s="25" t="s">
        <v>177</v>
      </c>
      <c r="AU94" s="25" t="s">
        <v>93</v>
      </c>
    </row>
    <row r="95" spans="2:65" s="12" customFormat="1" ht="13.5">
      <c r="B95" s="222"/>
      <c r="C95" s="223"/>
      <c r="D95" s="218" t="s">
        <v>179</v>
      </c>
      <c r="E95" s="224" t="s">
        <v>50</v>
      </c>
      <c r="F95" s="225" t="s">
        <v>1375</v>
      </c>
      <c r="G95" s="223"/>
      <c r="H95" s="226" t="s">
        <v>50</v>
      </c>
      <c r="I95" s="227"/>
      <c r="J95" s="223"/>
      <c r="K95" s="223"/>
      <c r="L95" s="228"/>
      <c r="M95" s="229"/>
      <c r="N95" s="230"/>
      <c r="O95" s="230"/>
      <c r="P95" s="230"/>
      <c r="Q95" s="230"/>
      <c r="R95" s="230"/>
      <c r="S95" s="230"/>
      <c r="T95" s="231"/>
      <c r="AT95" s="232" t="s">
        <v>179</v>
      </c>
      <c r="AU95" s="232" t="s">
        <v>93</v>
      </c>
      <c r="AV95" s="12" t="s">
        <v>25</v>
      </c>
      <c r="AW95" s="12" t="s">
        <v>48</v>
      </c>
      <c r="AX95" s="12" t="s">
        <v>85</v>
      </c>
      <c r="AY95" s="232" t="s">
        <v>166</v>
      </c>
    </row>
    <row r="96" spans="2:65" s="13" customFormat="1" ht="13.5">
      <c r="B96" s="233"/>
      <c r="C96" s="234"/>
      <c r="D96" s="235" t="s">
        <v>179</v>
      </c>
      <c r="E96" s="236" t="s">
        <v>50</v>
      </c>
      <c r="F96" s="237" t="s">
        <v>1376</v>
      </c>
      <c r="G96" s="234"/>
      <c r="H96" s="238">
        <v>26.6</v>
      </c>
      <c r="I96" s="239"/>
      <c r="J96" s="234"/>
      <c r="K96" s="234"/>
      <c r="L96" s="240"/>
      <c r="M96" s="241"/>
      <c r="N96" s="242"/>
      <c r="O96" s="242"/>
      <c r="P96" s="242"/>
      <c r="Q96" s="242"/>
      <c r="R96" s="242"/>
      <c r="S96" s="242"/>
      <c r="T96" s="243"/>
      <c r="AT96" s="244" t="s">
        <v>179</v>
      </c>
      <c r="AU96" s="244" t="s">
        <v>93</v>
      </c>
      <c r="AV96" s="13" t="s">
        <v>93</v>
      </c>
      <c r="AW96" s="13" t="s">
        <v>48</v>
      </c>
      <c r="AX96" s="13" t="s">
        <v>85</v>
      </c>
      <c r="AY96" s="244" t="s">
        <v>166</v>
      </c>
    </row>
    <row r="97" spans="2:65" s="1" customFormat="1" ht="22.5" customHeight="1">
      <c r="B97" s="43"/>
      <c r="C97" s="206" t="s">
        <v>93</v>
      </c>
      <c r="D97" s="206" t="s">
        <v>169</v>
      </c>
      <c r="E97" s="207" t="s">
        <v>1377</v>
      </c>
      <c r="F97" s="208" t="s">
        <v>1378</v>
      </c>
      <c r="G97" s="209" t="s">
        <v>172</v>
      </c>
      <c r="H97" s="210">
        <v>105</v>
      </c>
      <c r="I97" s="211"/>
      <c r="J97" s="212">
        <f>ROUND(I97*H97,2)</f>
        <v>0</v>
      </c>
      <c r="K97" s="208" t="s">
        <v>173</v>
      </c>
      <c r="L97" s="63"/>
      <c r="M97" s="213" t="s">
        <v>50</v>
      </c>
      <c r="N97" s="214" t="s">
        <v>56</v>
      </c>
      <c r="O97" s="44"/>
      <c r="P97" s="215">
        <f>O97*H97</f>
        <v>0</v>
      </c>
      <c r="Q97" s="215">
        <v>0</v>
      </c>
      <c r="R97" s="215">
        <f>Q97*H97</f>
        <v>0</v>
      </c>
      <c r="S97" s="215">
        <v>0</v>
      </c>
      <c r="T97" s="216">
        <f>S97*H97</f>
        <v>0</v>
      </c>
      <c r="AR97" s="25" t="s">
        <v>110</v>
      </c>
      <c r="AT97" s="25" t="s">
        <v>169</v>
      </c>
      <c r="AU97" s="25" t="s">
        <v>93</v>
      </c>
      <c r="AY97" s="25" t="s">
        <v>166</v>
      </c>
      <c r="BE97" s="217">
        <f>IF(N97="základní",J97,0)</f>
        <v>0</v>
      </c>
      <c r="BF97" s="217">
        <f>IF(N97="snížená",J97,0)</f>
        <v>0</v>
      </c>
      <c r="BG97" s="217">
        <f>IF(N97="zákl. přenesená",J97,0)</f>
        <v>0</v>
      </c>
      <c r="BH97" s="217">
        <f>IF(N97="sníž. přenesená",J97,0)</f>
        <v>0</v>
      </c>
      <c r="BI97" s="217">
        <f>IF(N97="nulová",J97,0)</f>
        <v>0</v>
      </c>
      <c r="BJ97" s="25" t="s">
        <v>25</v>
      </c>
      <c r="BK97" s="217">
        <f>ROUND(I97*H97,2)</f>
        <v>0</v>
      </c>
      <c r="BL97" s="25" t="s">
        <v>110</v>
      </c>
      <c r="BM97" s="25" t="s">
        <v>1379</v>
      </c>
    </row>
    <row r="98" spans="2:65" s="1" customFormat="1" ht="27">
      <c r="B98" s="43"/>
      <c r="C98" s="65"/>
      <c r="D98" s="218" t="s">
        <v>175</v>
      </c>
      <c r="E98" s="65"/>
      <c r="F98" s="219" t="s">
        <v>1380</v>
      </c>
      <c r="G98" s="65"/>
      <c r="H98" s="65"/>
      <c r="I98" s="174"/>
      <c r="J98" s="65"/>
      <c r="K98" s="65"/>
      <c r="L98" s="63"/>
      <c r="M98" s="220"/>
      <c r="N98" s="44"/>
      <c r="O98" s="44"/>
      <c r="P98" s="44"/>
      <c r="Q98" s="44"/>
      <c r="R98" s="44"/>
      <c r="S98" s="44"/>
      <c r="T98" s="80"/>
      <c r="AT98" s="25" t="s">
        <v>175</v>
      </c>
      <c r="AU98" s="25" t="s">
        <v>93</v>
      </c>
    </row>
    <row r="99" spans="2:65" s="1" customFormat="1" ht="270">
      <c r="B99" s="43"/>
      <c r="C99" s="65"/>
      <c r="D99" s="218" t="s">
        <v>177</v>
      </c>
      <c r="E99" s="65"/>
      <c r="F99" s="221" t="s">
        <v>178</v>
      </c>
      <c r="G99" s="65"/>
      <c r="H99" s="65"/>
      <c r="I99" s="174"/>
      <c r="J99" s="65"/>
      <c r="K99" s="65"/>
      <c r="L99" s="63"/>
      <c r="M99" s="220"/>
      <c r="N99" s="44"/>
      <c r="O99" s="44"/>
      <c r="P99" s="44"/>
      <c r="Q99" s="44"/>
      <c r="R99" s="44"/>
      <c r="S99" s="44"/>
      <c r="T99" s="80"/>
      <c r="AT99" s="25" t="s">
        <v>177</v>
      </c>
      <c r="AU99" s="25" t="s">
        <v>93</v>
      </c>
    </row>
    <row r="100" spans="2:65" s="12" customFormat="1" ht="13.5">
      <c r="B100" s="222"/>
      <c r="C100" s="223"/>
      <c r="D100" s="218" t="s">
        <v>179</v>
      </c>
      <c r="E100" s="224" t="s">
        <v>50</v>
      </c>
      <c r="F100" s="225" t="s">
        <v>1381</v>
      </c>
      <c r="G100" s="223"/>
      <c r="H100" s="226" t="s">
        <v>50</v>
      </c>
      <c r="I100" s="227"/>
      <c r="J100" s="223"/>
      <c r="K100" s="223"/>
      <c r="L100" s="228"/>
      <c r="M100" s="229"/>
      <c r="N100" s="230"/>
      <c r="O100" s="230"/>
      <c r="P100" s="230"/>
      <c r="Q100" s="230"/>
      <c r="R100" s="230"/>
      <c r="S100" s="230"/>
      <c r="T100" s="231"/>
      <c r="AT100" s="232" t="s">
        <v>179</v>
      </c>
      <c r="AU100" s="232" t="s">
        <v>93</v>
      </c>
      <c r="AV100" s="12" t="s">
        <v>25</v>
      </c>
      <c r="AW100" s="12" t="s">
        <v>48</v>
      </c>
      <c r="AX100" s="12" t="s">
        <v>85</v>
      </c>
      <c r="AY100" s="232" t="s">
        <v>166</v>
      </c>
    </row>
    <row r="101" spans="2:65" s="13" customFormat="1" ht="13.5">
      <c r="B101" s="233"/>
      <c r="C101" s="234"/>
      <c r="D101" s="235" t="s">
        <v>179</v>
      </c>
      <c r="E101" s="236" t="s">
        <v>50</v>
      </c>
      <c r="F101" s="237" t="s">
        <v>873</v>
      </c>
      <c r="G101" s="234"/>
      <c r="H101" s="238">
        <v>105</v>
      </c>
      <c r="I101" s="239"/>
      <c r="J101" s="234"/>
      <c r="K101" s="234"/>
      <c r="L101" s="240"/>
      <c r="M101" s="241"/>
      <c r="N101" s="242"/>
      <c r="O101" s="242"/>
      <c r="P101" s="242"/>
      <c r="Q101" s="242"/>
      <c r="R101" s="242"/>
      <c r="S101" s="242"/>
      <c r="T101" s="243"/>
      <c r="AT101" s="244" t="s">
        <v>179</v>
      </c>
      <c r="AU101" s="244" t="s">
        <v>93</v>
      </c>
      <c r="AV101" s="13" t="s">
        <v>93</v>
      </c>
      <c r="AW101" s="13" t="s">
        <v>48</v>
      </c>
      <c r="AX101" s="13" t="s">
        <v>85</v>
      </c>
      <c r="AY101" s="244" t="s">
        <v>166</v>
      </c>
    </row>
    <row r="102" spans="2:65" s="1" customFormat="1" ht="22.5" customHeight="1">
      <c r="B102" s="43"/>
      <c r="C102" s="206" t="s">
        <v>104</v>
      </c>
      <c r="D102" s="206" t="s">
        <v>169</v>
      </c>
      <c r="E102" s="207" t="s">
        <v>225</v>
      </c>
      <c r="F102" s="208" t="s">
        <v>226</v>
      </c>
      <c r="G102" s="209" t="s">
        <v>172</v>
      </c>
      <c r="H102" s="210">
        <v>105</v>
      </c>
      <c r="I102" s="211"/>
      <c r="J102" s="212">
        <f>ROUND(I102*H102,2)</f>
        <v>0</v>
      </c>
      <c r="K102" s="208" t="s">
        <v>173</v>
      </c>
      <c r="L102" s="63"/>
      <c r="M102" s="213" t="s">
        <v>50</v>
      </c>
      <c r="N102" s="214" t="s">
        <v>56</v>
      </c>
      <c r="O102" s="44"/>
      <c r="P102" s="215">
        <f>O102*H102</f>
        <v>0</v>
      </c>
      <c r="Q102" s="215">
        <v>0</v>
      </c>
      <c r="R102" s="215">
        <f>Q102*H102</f>
        <v>0</v>
      </c>
      <c r="S102" s="215">
        <v>0</v>
      </c>
      <c r="T102" s="216">
        <f>S102*H102</f>
        <v>0</v>
      </c>
      <c r="AR102" s="25" t="s">
        <v>110</v>
      </c>
      <c r="AT102" s="25" t="s">
        <v>169</v>
      </c>
      <c r="AU102" s="25" t="s">
        <v>93</v>
      </c>
      <c r="AY102" s="25" t="s">
        <v>166</v>
      </c>
      <c r="BE102" s="217">
        <f>IF(N102="základní",J102,0)</f>
        <v>0</v>
      </c>
      <c r="BF102" s="217">
        <f>IF(N102="snížená",J102,0)</f>
        <v>0</v>
      </c>
      <c r="BG102" s="217">
        <f>IF(N102="zákl. přenesená",J102,0)</f>
        <v>0</v>
      </c>
      <c r="BH102" s="217">
        <f>IF(N102="sníž. přenesená",J102,0)</f>
        <v>0</v>
      </c>
      <c r="BI102" s="217">
        <f>IF(N102="nulová",J102,0)</f>
        <v>0</v>
      </c>
      <c r="BJ102" s="25" t="s">
        <v>25</v>
      </c>
      <c r="BK102" s="217">
        <f>ROUND(I102*H102,2)</f>
        <v>0</v>
      </c>
      <c r="BL102" s="25" t="s">
        <v>110</v>
      </c>
      <c r="BM102" s="25" t="s">
        <v>104</v>
      </c>
    </row>
    <row r="103" spans="2:65" s="1" customFormat="1" ht="40.5">
      <c r="B103" s="43"/>
      <c r="C103" s="65"/>
      <c r="D103" s="218" t="s">
        <v>175</v>
      </c>
      <c r="E103" s="65"/>
      <c r="F103" s="219" t="s">
        <v>227</v>
      </c>
      <c r="G103" s="65"/>
      <c r="H103" s="65"/>
      <c r="I103" s="174"/>
      <c r="J103" s="65"/>
      <c r="K103" s="65"/>
      <c r="L103" s="63"/>
      <c r="M103" s="220"/>
      <c r="N103" s="44"/>
      <c r="O103" s="44"/>
      <c r="P103" s="44"/>
      <c r="Q103" s="44"/>
      <c r="R103" s="44"/>
      <c r="S103" s="44"/>
      <c r="T103" s="80"/>
      <c r="AT103" s="25" t="s">
        <v>175</v>
      </c>
      <c r="AU103" s="25" t="s">
        <v>93</v>
      </c>
    </row>
    <row r="104" spans="2:65" s="1" customFormat="1" ht="189">
      <c r="B104" s="43"/>
      <c r="C104" s="65"/>
      <c r="D104" s="218" t="s">
        <v>177</v>
      </c>
      <c r="E104" s="65"/>
      <c r="F104" s="221" t="s">
        <v>216</v>
      </c>
      <c r="G104" s="65"/>
      <c r="H104" s="65"/>
      <c r="I104" s="174"/>
      <c r="J104" s="65"/>
      <c r="K104" s="65"/>
      <c r="L104" s="63"/>
      <c r="M104" s="220"/>
      <c r="N104" s="44"/>
      <c r="O104" s="44"/>
      <c r="P104" s="44"/>
      <c r="Q104" s="44"/>
      <c r="R104" s="44"/>
      <c r="S104" s="44"/>
      <c r="T104" s="80"/>
      <c r="AT104" s="25" t="s">
        <v>177</v>
      </c>
      <c r="AU104" s="25" t="s">
        <v>93</v>
      </c>
    </row>
    <row r="105" spans="2:65" s="12" customFormat="1" ht="13.5">
      <c r="B105" s="222"/>
      <c r="C105" s="223"/>
      <c r="D105" s="218" t="s">
        <v>179</v>
      </c>
      <c r="E105" s="224" t="s">
        <v>50</v>
      </c>
      <c r="F105" s="225" t="s">
        <v>1381</v>
      </c>
      <c r="G105" s="223"/>
      <c r="H105" s="226" t="s">
        <v>50</v>
      </c>
      <c r="I105" s="227"/>
      <c r="J105" s="223"/>
      <c r="K105" s="223"/>
      <c r="L105" s="228"/>
      <c r="M105" s="229"/>
      <c r="N105" s="230"/>
      <c r="O105" s="230"/>
      <c r="P105" s="230"/>
      <c r="Q105" s="230"/>
      <c r="R105" s="230"/>
      <c r="S105" s="230"/>
      <c r="T105" s="231"/>
      <c r="AT105" s="232" t="s">
        <v>179</v>
      </c>
      <c r="AU105" s="232" t="s">
        <v>93</v>
      </c>
      <c r="AV105" s="12" t="s">
        <v>25</v>
      </c>
      <c r="AW105" s="12" t="s">
        <v>48</v>
      </c>
      <c r="AX105" s="12" t="s">
        <v>85</v>
      </c>
      <c r="AY105" s="232" t="s">
        <v>166</v>
      </c>
    </row>
    <row r="106" spans="2:65" s="13" customFormat="1" ht="13.5">
      <c r="B106" s="233"/>
      <c r="C106" s="234"/>
      <c r="D106" s="235" t="s">
        <v>179</v>
      </c>
      <c r="E106" s="236" t="s">
        <v>50</v>
      </c>
      <c r="F106" s="237" t="s">
        <v>873</v>
      </c>
      <c r="G106" s="234"/>
      <c r="H106" s="238">
        <v>105</v>
      </c>
      <c r="I106" s="239"/>
      <c r="J106" s="234"/>
      <c r="K106" s="234"/>
      <c r="L106" s="240"/>
      <c r="M106" s="241"/>
      <c r="N106" s="242"/>
      <c r="O106" s="242"/>
      <c r="P106" s="242"/>
      <c r="Q106" s="242"/>
      <c r="R106" s="242"/>
      <c r="S106" s="242"/>
      <c r="T106" s="243"/>
      <c r="AT106" s="244" t="s">
        <v>179</v>
      </c>
      <c r="AU106" s="244" t="s">
        <v>93</v>
      </c>
      <c r="AV106" s="13" t="s">
        <v>93</v>
      </c>
      <c r="AW106" s="13" t="s">
        <v>48</v>
      </c>
      <c r="AX106" s="13" t="s">
        <v>85</v>
      </c>
      <c r="AY106" s="244" t="s">
        <v>166</v>
      </c>
    </row>
    <row r="107" spans="2:65" s="1" customFormat="1" ht="31.5" customHeight="1">
      <c r="B107" s="43"/>
      <c r="C107" s="206" t="s">
        <v>110</v>
      </c>
      <c r="D107" s="206" t="s">
        <v>169</v>
      </c>
      <c r="E107" s="207" t="s">
        <v>233</v>
      </c>
      <c r="F107" s="208" t="s">
        <v>234</v>
      </c>
      <c r="G107" s="209" t="s">
        <v>172</v>
      </c>
      <c r="H107" s="210">
        <v>525</v>
      </c>
      <c r="I107" s="211"/>
      <c r="J107" s="212">
        <f>ROUND(I107*H107,2)</f>
        <v>0</v>
      </c>
      <c r="K107" s="208" t="s">
        <v>173</v>
      </c>
      <c r="L107" s="63"/>
      <c r="M107" s="213" t="s">
        <v>50</v>
      </c>
      <c r="N107" s="214" t="s">
        <v>56</v>
      </c>
      <c r="O107" s="44"/>
      <c r="P107" s="215">
        <f>O107*H107</f>
        <v>0</v>
      </c>
      <c r="Q107" s="215">
        <v>0</v>
      </c>
      <c r="R107" s="215">
        <f>Q107*H107</f>
        <v>0</v>
      </c>
      <c r="S107" s="215">
        <v>0</v>
      </c>
      <c r="T107" s="216">
        <f>S107*H107</f>
        <v>0</v>
      </c>
      <c r="AR107" s="25" t="s">
        <v>110</v>
      </c>
      <c r="AT107" s="25" t="s">
        <v>169</v>
      </c>
      <c r="AU107" s="25" t="s">
        <v>93</v>
      </c>
      <c r="AY107" s="25" t="s">
        <v>166</v>
      </c>
      <c r="BE107" s="217">
        <f>IF(N107="základní",J107,0)</f>
        <v>0</v>
      </c>
      <c r="BF107" s="217">
        <f>IF(N107="snížená",J107,0)</f>
        <v>0</v>
      </c>
      <c r="BG107" s="217">
        <f>IF(N107="zákl. přenesená",J107,0)</f>
        <v>0</v>
      </c>
      <c r="BH107" s="217">
        <f>IF(N107="sníž. přenesená",J107,0)</f>
        <v>0</v>
      </c>
      <c r="BI107" s="217">
        <f>IF(N107="nulová",J107,0)</f>
        <v>0</v>
      </c>
      <c r="BJ107" s="25" t="s">
        <v>25</v>
      </c>
      <c r="BK107" s="217">
        <f>ROUND(I107*H107,2)</f>
        <v>0</v>
      </c>
      <c r="BL107" s="25" t="s">
        <v>110</v>
      </c>
      <c r="BM107" s="25" t="s">
        <v>235</v>
      </c>
    </row>
    <row r="108" spans="2:65" s="1" customFormat="1" ht="40.5">
      <c r="B108" s="43"/>
      <c r="C108" s="65"/>
      <c r="D108" s="218" t="s">
        <v>175</v>
      </c>
      <c r="E108" s="65"/>
      <c r="F108" s="219" t="s">
        <v>236</v>
      </c>
      <c r="G108" s="65"/>
      <c r="H108" s="65"/>
      <c r="I108" s="174"/>
      <c r="J108" s="65"/>
      <c r="K108" s="65"/>
      <c r="L108" s="63"/>
      <c r="M108" s="220"/>
      <c r="N108" s="44"/>
      <c r="O108" s="44"/>
      <c r="P108" s="44"/>
      <c r="Q108" s="44"/>
      <c r="R108" s="44"/>
      <c r="S108" s="44"/>
      <c r="T108" s="80"/>
      <c r="AT108" s="25" t="s">
        <v>175</v>
      </c>
      <c r="AU108" s="25" t="s">
        <v>93</v>
      </c>
    </row>
    <row r="109" spans="2:65" s="1" customFormat="1" ht="189">
      <c r="B109" s="43"/>
      <c r="C109" s="65"/>
      <c r="D109" s="218" t="s">
        <v>177</v>
      </c>
      <c r="E109" s="65"/>
      <c r="F109" s="221" t="s">
        <v>216</v>
      </c>
      <c r="G109" s="65"/>
      <c r="H109" s="65"/>
      <c r="I109" s="174"/>
      <c r="J109" s="65"/>
      <c r="K109" s="65"/>
      <c r="L109" s="63"/>
      <c r="M109" s="220"/>
      <c r="N109" s="44"/>
      <c r="O109" s="44"/>
      <c r="P109" s="44"/>
      <c r="Q109" s="44"/>
      <c r="R109" s="44"/>
      <c r="S109" s="44"/>
      <c r="T109" s="80"/>
      <c r="AT109" s="25" t="s">
        <v>177</v>
      </c>
      <c r="AU109" s="25" t="s">
        <v>93</v>
      </c>
    </row>
    <row r="110" spans="2:65" s="12" customFormat="1" ht="13.5">
      <c r="B110" s="222"/>
      <c r="C110" s="223"/>
      <c r="D110" s="218" t="s">
        <v>179</v>
      </c>
      <c r="E110" s="224" t="s">
        <v>50</v>
      </c>
      <c r="F110" s="225" t="s">
        <v>237</v>
      </c>
      <c r="G110" s="223"/>
      <c r="H110" s="226" t="s">
        <v>50</v>
      </c>
      <c r="I110" s="227"/>
      <c r="J110" s="223"/>
      <c r="K110" s="223"/>
      <c r="L110" s="228"/>
      <c r="M110" s="229"/>
      <c r="N110" s="230"/>
      <c r="O110" s="230"/>
      <c r="P110" s="230"/>
      <c r="Q110" s="230"/>
      <c r="R110" s="230"/>
      <c r="S110" s="230"/>
      <c r="T110" s="231"/>
      <c r="AT110" s="232" t="s">
        <v>179</v>
      </c>
      <c r="AU110" s="232" t="s">
        <v>93</v>
      </c>
      <c r="AV110" s="12" t="s">
        <v>25</v>
      </c>
      <c r="AW110" s="12" t="s">
        <v>48</v>
      </c>
      <c r="AX110" s="12" t="s">
        <v>85</v>
      </c>
      <c r="AY110" s="232" t="s">
        <v>166</v>
      </c>
    </row>
    <row r="111" spans="2:65" s="12" customFormat="1" ht="13.5">
      <c r="B111" s="222"/>
      <c r="C111" s="223"/>
      <c r="D111" s="218" t="s">
        <v>179</v>
      </c>
      <c r="E111" s="224" t="s">
        <v>50</v>
      </c>
      <c r="F111" s="225" t="s">
        <v>1381</v>
      </c>
      <c r="G111" s="223"/>
      <c r="H111" s="226" t="s">
        <v>50</v>
      </c>
      <c r="I111" s="227"/>
      <c r="J111" s="223"/>
      <c r="K111" s="223"/>
      <c r="L111" s="228"/>
      <c r="M111" s="229"/>
      <c r="N111" s="230"/>
      <c r="O111" s="230"/>
      <c r="P111" s="230"/>
      <c r="Q111" s="230"/>
      <c r="R111" s="230"/>
      <c r="S111" s="230"/>
      <c r="T111" s="231"/>
      <c r="AT111" s="232" t="s">
        <v>179</v>
      </c>
      <c r="AU111" s="232" t="s">
        <v>93</v>
      </c>
      <c r="AV111" s="12" t="s">
        <v>25</v>
      </c>
      <c r="AW111" s="12" t="s">
        <v>48</v>
      </c>
      <c r="AX111" s="12" t="s">
        <v>85</v>
      </c>
      <c r="AY111" s="232" t="s">
        <v>166</v>
      </c>
    </row>
    <row r="112" spans="2:65" s="13" customFormat="1" ht="13.5">
      <c r="B112" s="233"/>
      <c r="C112" s="234"/>
      <c r="D112" s="235" t="s">
        <v>179</v>
      </c>
      <c r="E112" s="236" t="s">
        <v>50</v>
      </c>
      <c r="F112" s="237" t="s">
        <v>1382</v>
      </c>
      <c r="G112" s="234"/>
      <c r="H112" s="238">
        <v>525</v>
      </c>
      <c r="I112" s="239"/>
      <c r="J112" s="234"/>
      <c r="K112" s="234"/>
      <c r="L112" s="240"/>
      <c r="M112" s="241"/>
      <c r="N112" s="242"/>
      <c r="O112" s="242"/>
      <c r="P112" s="242"/>
      <c r="Q112" s="242"/>
      <c r="R112" s="242"/>
      <c r="S112" s="242"/>
      <c r="T112" s="243"/>
      <c r="AT112" s="244" t="s">
        <v>179</v>
      </c>
      <c r="AU112" s="244" t="s">
        <v>93</v>
      </c>
      <c r="AV112" s="13" t="s">
        <v>93</v>
      </c>
      <c r="AW112" s="13" t="s">
        <v>48</v>
      </c>
      <c r="AX112" s="13" t="s">
        <v>25</v>
      </c>
      <c r="AY112" s="244" t="s">
        <v>166</v>
      </c>
    </row>
    <row r="113" spans="2:65" s="1" customFormat="1" ht="22.5" customHeight="1">
      <c r="B113" s="43"/>
      <c r="C113" s="206" t="s">
        <v>119</v>
      </c>
      <c r="D113" s="206" t="s">
        <v>169</v>
      </c>
      <c r="E113" s="207" t="s">
        <v>241</v>
      </c>
      <c r="F113" s="208" t="s">
        <v>242</v>
      </c>
      <c r="G113" s="209" t="s">
        <v>243</v>
      </c>
      <c r="H113" s="210">
        <v>189</v>
      </c>
      <c r="I113" s="211"/>
      <c r="J113" s="212">
        <f>ROUND(I113*H113,2)</f>
        <v>0</v>
      </c>
      <c r="K113" s="208" t="s">
        <v>173</v>
      </c>
      <c r="L113" s="63"/>
      <c r="M113" s="213" t="s">
        <v>50</v>
      </c>
      <c r="N113" s="214" t="s">
        <v>56</v>
      </c>
      <c r="O113" s="44"/>
      <c r="P113" s="215">
        <f>O113*H113</f>
        <v>0</v>
      </c>
      <c r="Q113" s="215">
        <v>0</v>
      </c>
      <c r="R113" s="215">
        <f>Q113*H113</f>
        <v>0</v>
      </c>
      <c r="S113" s="215">
        <v>0</v>
      </c>
      <c r="T113" s="216">
        <f>S113*H113</f>
        <v>0</v>
      </c>
      <c r="AR113" s="25" t="s">
        <v>110</v>
      </c>
      <c r="AT113" s="25" t="s">
        <v>169</v>
      </c>
      <c r="AU113" s="25" t="s">
        <v>93</v>
      </c>
      <c r="AY113" s="25" t="s">
        <v>166</v>
      </c>
      <c r="BE113" s="217">
        <f>IF(N113="základní",J113,0)</f>
        <v>0</v>
      </c>
      <c r="BF113" s="217">
        <f>IF(N113="snížená",J113,0)</f>
        <v>0</v>
      </c>
      <c r="BG113" s="217">
        <f>IF(N113="zákl. přenesená",J113,0)</f>
        <v>0</v>
      </c>
      <c r="BH113" s="217">
        <f>IF(N113="sníž. přenesená",J113,0)</f>
        <v>0</v>
      </c>
      <c r="BI113" s="217">
        <f>IF(N113="nulová",J113,0)</f>
        <v>0</v>
      </c>
      <c r="BJ113" s="25" t="s">
        <v>25</v>
      </c>
      <c r="BK113" s="217">
        <f>ROUND(I113*H113,2)</f>
        <v>0</v>
      </c>
      <c r="BL113" s="25" t="s">
        <v>110</v>
      </c>
      <c r="BM113" s="25" t="s">
        <v>119</v>
      </c>
    </row>
    <row r="114" spans="2:65" s="1" customFormat="1" ht="13.5">
      <c r="B114" s="43"/>
      <c r="C114" s="65"/>
      <c r="D114" s="218" t="s">
        <v>175</v>
      </c>
      <c r="E114" s="65"/>
      <c r="F114" s="219" t="s">
        <v>244</v>
      </c>
      <c r="G114" s="65"/>
      <c r="H114" s="65"/>
      <c r="I114" s="174"/>
      <c r="J114" s="65"/>
      <c r="K114" s="65"/>
      <c r="L114" s="63"/>
      <c r="M114" s="220"/>
      <c r="N114" s="44"/>
      <c r="O114" s="44"/>
      <c r="P114" s="44"/>
      <c r="Q114" s="44"/>
      <c r="R114" s="44"/>
      <c r="S114" s="44"/>
      <c r="T114" s="80"/>
      <c r="AT114" s="25" t="s">
        <v>175</v>
      </c>
      <c r="AU114" s="25" t="s">
        <v>93</v>
      </c>
    </row>
    <row r="115" spans="2:65" s="1" customFormat="1" ht="297">
      <c r="B115" s="43"/>
      <c r="C115" s="65"/>
      <c r="D115" s="218" t="s">
        <v>177</v>
      </c>
      <c r="E115" s="65"/>
      <c r="F115" s="221" t="s">
        <v>245</v>
      </c>
      <c r="G115" s="65"/>
      <c r="H115" s="65"/>
      <c r="I115" s="174"/>
      <c r="J115" s="65"/>
      <c r="K115" s="65"/>
      <c r="L115" s="63"/>
      <c r="M115" s="220"/>
      <c r="N115" s="44"/>
      <c r="O115" s="44"/>
      <c r="P115" s="44"/>
      <c r="Q115" s="44"/>
      <c r="R115" s="44"/>
      <c r="S115" s="44"/>
      <c r="T115" s="80"/>
      <c r="AT115" s="25" t="s">
        <v>177</v>
      </c>
      <c r="AU115" s="25" t="s">
        <v>93</v>
      </c>
    </row>
    <row r="116" spans="2:65" s="12" customFormat="1" ht="13.5">
      <c r="B116" s="222"/>
      <c r="C116" s="223"/>
      <c r="D116" s="218" t="s">
        <v>179</v>
      </c>
      <c r="E116" s="224" t="s">
        <v>50</v>
      </c>
      <c r="F116" s="225" t="s">
        <v>1381</v>
      </c>
      <c r="G116" s="223"/>
      <c r="H116" s="226" t="s">
        <v>50</v>
      </c>
      <c r="I116" s="227"/>
      <c r="J116" s="223"/>
      <c r="K116" s="223"/>
      <c r="L116" s="228"/>
      <c r="M116" s="229"/>
      <c r="N116" s="230"/>
      <c r="O116" s="230"/>
      <c r="P116" s="230"/>
      <c r="Q116" s="230"/>
      <c r="R116" s="230"/>
      <c r="S116" s="230"/>
      <c r="T116" s="231"/>
      <c r="AT116" s="232" t="s">
        <v>179</v>
      </c>
      <c r="AU116" s="232" t="s">
        <v>93</v>
      </c>
      <c r="AV116" s="12" t="s">
        <v>25</v>
      </c>
      <c r="AW116" s="12" t="s">
        <v>48</v>
      </c>
      <c r="AX116" s="12" t="s">
        <v>85</v>
      </c>
      <c r="AY116" s="232" t="s">
        <v>166</v>
      </c>
    </row>
    <row r="117" spans="2:65" s="13" customFormat="1" ht="13.5">
      <c r="B117" s="233"/>
      <c r="C117" s="234"/>
      <c r="D117" s="235" t="s">
        <v>179</v>
      </c>
      <c r="E117" s="236" t="s">
        <v>50</v>
      </c>
      <c r="F117" s="237" t="s">
        <v>1383</v>
      </c>
      <c r="G117" s="234"/>
      <c r="H117" s="238">
        <v>189</v>
      </c>
      <c r="I117" s="239"/>
      <c r="J117" s="234"/>
      <c r="K117" s="234"/>
      <c r="L117" s="240"/>
      <c r="M117" s="241"/>
      <c r="N117" s="242"/>
      <c r="O117" s="242"/>
      <c r="P117" s="242"/>
      <c r="Q117" s="242"/>
      <c r="R117" s="242"/>
      <c r="S117" s="242"/>
      <c r="T117" s="243"/>
      <c r="AT117" s="244" t="s">
        <v>179</v>
      </c>
      <c r="AU117" s="244" t="s">
        <v>93</v>
      </c>
      <c r="AV117" s="13" t="s">
        <v>93</v>
      </c>
      <c r="AW117" s="13" t="s">
        <v>48</v>
      </c>
      <c r="AX117" s="13" t="s">
        <v>25</v>
      </c>
      <c r="AY117" s="244" t="s">
        <v>166</v>
      </c>
    </row>
    <row r="118" spans="2:65" s="1" customFormat="1" ht="22.5" customHeight="1">
      <c r="B118" s="43"/>
      <c r="C118" s="206" t="s">
        <v>211</v>
      </c>
      <c r="D118" s="206" t="s">
        <v>169</v>
      </c>
      <c r="E118" s="207" t="s">
        <v>247</v>
      </c>
      <c r="F118" s="208" t="s">
        <v>248</v>
      </c>
      <c r="G118" s="209" t="s">
        <v>172</v>
      </c>
      <c r="H118" s="210">
        <v>76.400000000000006</v>
      </c>
      <c r="I118" s="211"/>
      <c r="J118" s="212">
        <f>ROUND(I118*H118,2)</f>
        <v>0</v>
      </c>
      <c r="K118" s="208" t="s">
        <v>173</v>
      </c>
      <c r="L118" s="63"/>
      <c r="M118" s="213" t="s">
        <v>50</v>
      </c>
      <c r="N118" s="214" t="s">
        <v>56</v>
      </c>
      <c r="O118" s="44"/>
      <c r="P118" s="215">
        <f>O118*H118</f>
        <v>0</v>
      </c>
      <c r="Q118" s="215">
        <v>0</v>
      </c>
      <c r="R118" s="215">
        <f>Q118*H118</f>
        <v>0</v>
      </c>
      <c r="S118" s="215">
        <v>0</v>
      </c>
      <c r="T118" s="216">
        <f>S118*H118</f>
        <v>0</v>
      </c>
      <c r="AR118" s="25" t="s">
        <v>110</v>
      </c>
      <c r="AT118" s="25" t="s">
        <v>169</v>
      </c>
      <c r="AU118" s="25" t="s">
        <v>93</v>
      </c>
      <c r="AY118" s="25" t="s">
        <v>166</v>
      </c>
      <c r="BE118" s="217">
        <f>IF(N118="základní",J118,0)</f>
        <v>0</v>
      </c>
      <c r="BF118" s="217">
        <f>IF(N118="snížená",J118,0)</f>
        <v>0</v>
      </c>
      <c r="BG118" s="217">
        <f>IF(N118="zákl. přenesená",J118,0)</f>
        <v>0</v>
      </c>
      <c r="BH118" s="217">
        <f>IF(N118="sníž. přenesená",J118,0)</f>
        <v>0</v>
      </c>
      <c r="BI118" s="217">
        <f>IF(N118="nulová",J118,0)</f>
        <v>0</v>
      </c>
      <c r="BJ118" s="25" t="s">
        <v>25</v>
      </c>
      <c r="BK118" s="217">
        <f>ROUND(I118*H118,2)</f>
        <v>0</v>
      </c>
      <c r="BL118" s="25" t="s">
        <v>110</v>
      </c>
      <c r="BM118" s="25" t="s">
        <v>249</v>
      </c>
    </row>
    <row r="119" spans="2:65" s="1" customFormat="1" ht="27">
      <c r="B119" s="43"/>
      <c r="C119" s="65"/>
      <c r="D119" s="218" t="s">
        <v>175</v>
      </c>
      <c r="E119" s="65"/>
      <c r="F119" s="219" t="s">
        <v>250</v>
      </c>
      <c r="G119" s="65"/>
      <c r="H119" s="65"/>
      <c r="I119" s="174"/>
      <c r="J119" s="65"/>
      <c r="K119" s="65"/>
      <c r="L119" s="63"/>
      <c r="M119" s="220"/>
      <c r="N119" s="44"/>
      <c r="O119" s="44"/>
      <c r="P119" s="44"/>
      <c r="Q119" s="44"/>
      <c r="R119" s="44"/>
      <c r="S119" s="44"/>
      <c r="T119" s="80"/>
      <c r="AT119" s="25" t="s">
        <v>175</v>
      </c>
      <c r="AU119" s="25" t="s">
        <v>93</v>
      </c>
    </row>
    <row r="120" spans="2:65" s="1" customFormat="1" ht="148.5">
      <c r="B120" s="43"/>
      <c r="C120" s="65"/>
      <c r="D120" s="218" t="s">
        <v>177</v>
      </c>
      <c r="E120" s="65"/>
      <c r="F120" s="221" t="s">
        <v>251</v>
      </c>
      <c r="G120" s="65"/>
      <c r="H120" s="65"/>
      <c r="I120" s="174"/>
      <c r="J120" s="65"/>
      <c r="K120" s="65"/>
      <c r="L120" s="63"/>
      <c r="M120" s="220"/>
      <c r="N120" s="44"/>
      <c r="O120" s="44"/>
      <c r="P120" s="44"/>
      <c r="Q120" s="44"/>
      <c r="R120" s="44"/>
      <c r="S120" s="44"/>
      <c r="T120" s="80"/>
      <c r="AT120" s="25" t="s">
        <v>177</v>
      </c>
      <c r="AU120" s="25" t="s">
        <v>93</v>
      </c>
    </row>
    <row r="121" spans="2:65" s="12" customFormat="1" ht="13.5">
      <c r="B121" s="222"/>
      <c r="C121" s="223"/>
      <c r="D121" s="218" t="s">
        <v>179</v>
      </c>
      <c r="E121" s="224" t="s">
        <v>50</v>
      </c>
      <c r="F121" s="225" t="s">
        <v>1384</v>
      </c>
      <c r="G121" s="223"/>
      <c r="H121" s="226" t="s">
        <v>50</v>
      </c>
      <c r="I121" s="227"/>
      <c r="J121" s="223"/>
      <c r="K121" s="223"/>
      <c r="L121" s="228"/>
      <c r="M121" s="229"/>
      <c r="N121" s="230"/>
      <c r="O121" s="230"/>
      <c r="P121" s="230"/>
      <c r="Q121" s="230"/>
      <c r="R121" s="230"/>
      <c r="S121" s="230"/>
      <c r="T121" s="231"/>
      <c r="AT121" s="232" t="s">
        <v>179</v>
      </c>
      <c r="AU121" s="232" t="s">
        <v>93</v>
      </c>
      <c r="AV121" s="12" t="s">
        <v>25</v>
      </c>
      <c r="AW121" s="12" t="s">
        <v>48</v>
      </c>
      <c r="AX121" s="12" t="s">
        <v>85</v>
      </c>
      <c r="AY121" s="232" t="s">
        <v>166</v>
      </c>
    </row>
    <row r="122" spans="2:65" s="13" customFormat="1" ht="13.5">
      <c r="B122" s="233"/>
      <c r="C122" s="234"/>
      <c r="D122" s="218" t="s">
        <v>179</v>
      </c>
      <c r="E122" s="245" t="s">
        <v>50</v>
      </c>
      <c r="F122" s="246" t="s">
        <v>1385</v>
      </c>
      <c r="G122" s="234"/>
      <c r="H122" s="247">
        <v>19.100000000000001</v>
      </c>
      <c r="I122" s="239"/>
      <c r="J122" s="234"/>
      <c r="K122" s="234"/>
      <c r="L122" s="240"/>
      <c r="M122" s="241"/>
      <c r="N122" s="242"/>
      <c r="O122" s="242"/>
      <c r="P122" s="242"/>
      <c r="Q122" s="242"/>
      <c r="R122" s="242"/>
      <c r="S122" s="242"/>
      <c r="T122" s="243"/>
      <c r="AT122" s="244" t="s">
        <v>179</v>
      </c>
      <c r="AU122" s="244" t="s">
        <v>93</v>
      </c>
      <c r="AV122" s="13" t="s">
        <v>93</v>
      </c>
      <c r="AW122" s="13" t="s">
        <v>48</v>
      </c>
      <c r="AX122" s="13" t="s">
        <v>85</v>
      </c>
      <c r="AY122" s="244" t="s">
        <v>166</v>
      </c>
    </row>
    <row r="123" spans="2:65" s="12" customFormat="1" ht="13.5">
      <c r="B123" s="222"/>
      <c r="C123" s="223"/>
      <c r="D123" s="218" t="s">
        <v>179</v>
      </c>
      <c r="E123" s="224" t="s">
        <v>50</v>
      </c>
      <c r="F123" s="225" t="s">
        <v>1071</v>
      </c>
      <c r="G123" s="223"/>
      <c r="H123" s="226" t="s">
        <v>50</v>
      </c>
      <c r="I123" s="227"/>
      <c r="J123" s="223"/>
      <c r="K123" s="223"/>
      <c r="L123" s="228"/>
      <c r="M123" s="229"/>
      <c r="N123" s="230"/>
      <c r="O123" s="230"/>
      <c r="P123" s="230"/>
      <c r="Q123" s="230"/>
      <c r="R123" s="230"/>
      <c r="S123" s="230"/>
      <c r="T123" s="231"/>
      <c r="AT123" s="232" t="s">
        <v>179</v>
      </c>
      <c r="AU123" s="232" t="s">
        <v>93</v>
      </c>
      <c r="AV123" s="12" t="s">
        <v>25</v>
      </c>
      <c r="AW123" s="12" t="s">
        <v>48</v>
      </c>
      <c r="AX123" s="12" t="s">
        <v>85</v>
      </c>
      <c r="AY123" s="232" t="s">
        <v>166</v>
      </c>
    </row>
    <row r="124" spans="2:65" s="13" customFormat="1" ht="13.5">
      <c r="B124" s="233"/>
      <c r="C124" s="234"/>
      <c r="D124" s="235" t="s">
        <v>179</v>
      </c>
      <c r="E124" s="236" t="s">
        <v>50</v>
      </c>
      <c r="F124" s="237" t="s">
        <v>1386</v>
      </c>
      <c r="G124" s="234"/>
      <c r="H124" s="238">
        <v>57.3</v>
      </c>
      <c r="I124" s="239"/>
      <c r="J124" s="234"/>
      <c r="K124" s="234"/>
      <c r="L124" s="240"/>
      <c r="M124" s="241"/>
      <c r="N124" s="242"/>
      <c r="O124" s="242"/>
      <c r="P124" s="242"/>
      <c r="Q124" s="242"/>
      <c r="R124" s="242"/>
      <c r="S124" s="242"/>
      <c r="T124" s="243"/>
      <c r="AT124" s="244" t="s">
        <v>179</v>
      </c>
      <c r="AU124" s="244" t="s">
        <v>93</v>
      </c>
      <c r="AV124" s="13" t="s">
        <v>93</v>
      </c>
      <c r="AW124" s="13" t="s">
        <v>48</v>
      </c>
      <c r="AX124" s="13" t="s">
        <v>85</v>
      </c>
      <c r="AY124" s="244" t="s">
        <v>166</v>
      </c>
    </row>
    <row r="125" spans="2:65" s="1" customFormat="1" ht="22.5" customHeight="1">
      <c r="B125" s="43"/>
      <c r="C125" s="206" t="s">
        <v>224</v>
      </c>
      <c r="D125" s="206" t="s">
        <v>169</v>
      </c>
      <c r="E125" s="207" t="s">
        <v>212</v>
      </c>
      <c r="F125" s="208" t="s">
        <v>213</v>
      </c>
      <c r="G125" s="209" t="s">
        <v>172</v>
      </c>
      <c r="H125" s="210">
        <v>76.400000000000006</v>
      </c>
      <c r="I125" s="211"/>
      <c r="J125" s="212">
        <f>ROUND(I125*H125,2)</f>
        <v>0</v>
      </c>
      <c r="K125" s="208" t="s">
        <v>173</v>
      </c>
      <c r="L125" s="63"/>
      <c r="M125" s="213" t="s">
        <v>50</v>
      </c>
      <c r="N125" s="214" t="s">
        <v>56</v>
      </c>
      <c r="O125" s="44"/>
      <c r="P125" s="215">
        <f>O125*H125</f>
        <v>0</v>
      </c>
      <c r="Q125" s="215">
        <v>0</v>
      </c>
      <c r="R125" s="215">
        <f>Q125*H125</f>
        <v>0</v>
      </c>
      <c r="S125" s="215">
        <v>0</v>
      </c>
      <c r="T125" s="216">
        <f>S125*H125</f>
        <v>0</v>
      </c>
      <c r="AR125" s="25" t="s">
        <v>110</v>
      </c>
      <c r="AT125" s="25" t="s">
        <v>169</v>
      </c>
      <c r="AU125" s="25" t="s">
        <v>93</v>
      </c>
      <c r="AY125" s="25" t="s">
        <v>166</v>
      </c>
      <c r="BE125" s="217">
        <f>IF(N125="základní",J125,0)</f>
        <v>0</v>
      </c>
      <c r="BF125" s="217">
        <f>IF(N125="snížená",J125,0)</f>
        <v>0</v>
      </c>
      <c r="BG125" s="217">
        <f>IF(N125="zákl. přenesená",J125,0)</f>
        <v>0</v>
      </c>
      <c r="BH125" s="217">
        <f>IF(N125="sníž. přenesená",J125,0)</f>
        <v>0</v>
      </c>
      <c r="BI125" s="217">
        <f>IF(N125="nulová",J125,0)</f>
        <v>0</v>
      </c>
      <c r="BJ125" s="25" t="s">
        <v>25</v>
      </c>
      <c r="BK125" s="217">
        <f>ROUND(I125*H125,2)</f>
        <v>0</v>
      </c>
      <c r="BL125" s="25" t="s">
        <v>110</v>
      </c>
      <c r="BM125" s="25" t="s">
        <v>255</v>
      </c>
    </row>
    <row r="126" spans="2:65" s="1" customFormat="1" ht="40.5">
      <c r="B126" s="43"/>
      <c r="C126" s="65"/>
      <c r="D126" s="218" t="s">
        <v>175</v>
      </c>
      <c r="E126" s="65"/>
      <c r="F126" s="219" t="s">
        <v>215</v>
      </c>
      <c r="G126" s="65"/>
      <c r="H126" s="65"/>
      <c r="I126" s="174"/>
      <c r="J126" s="65"/>
      <c r="K126" s="65"/>
      <c r="L126" s="63"/>
      <c r="M126" s="220"/>
      <c r="N126" s="44"/>
      <c r="O126" s="44"/>
      <c r="P126" s="44"/>
      <c r="Q126" s="44"/>
      <c r="R126" s="44"/>
      <c r="S126" s="44"/>
      <c r="T126" s="80"/>
      <c r="AT126" s="25" t="s">
        <v>175</v>
      </c>
      <c r="AU126" s="25" t="s">
        <v>93</v>
      </c>
    </row>
    <row r="127" spans="2:65" s="1" customFormat="1" ht="189">
      <c r="B127" s="43"/>
      <c r="C127" s="65"/>
      <c r="D127" s="218" t="s">
        <v>177</v>
      </c>
      <c r="E127" s="65"/>
      <c r="F127" s="221" t="s">
        <v>216</v>
      </c>
      <c r="G127" s="65"/>
      <c r="H127" s="65"/>
      <c r="I127" s="174"/>
      <c r="J127" s="65"/>
      <c r="K127" s="65"/>
      <c r="L127" s="63"/>
      <c r="M127" s="220"/>
      <c r="N127" s="44"/>
      <c r="O127" s="44"/>
      <c r="P127" s="44"/>
      <c r="Q127" s="44"/>
      <c r="R127" s="44"/>
      <c r="S127" s="44"/>
      <c r="T127" s="80"/>
      <c r="AT127" s="25" t="s">
        <v>177</v>
      </c>
      <c r="AU127" s="25" t="s">
        <v>93</v>
      </c>
    </row>
    <row r="128" spans="2:65" s="12" customFormat="1" ht="13.5">
      <c r="B128" s="222"/>
      <c r="C128" s="223"/>
      <c r="D128" s="218" t="s">
        <v>179</v>
      </c>
      <c r="E128" s="224" t="s">
        <v>50</v>
      </c>
      <c r="F128" s="225" t="s">
        <v>1384</v>
      </c>
      <c r="G128" s="223"/>
      <c r="H128" s="226" t="s">
        <v>50</v>
      </c>
      <c r="I128" s="227"/>
      <c r="J128" s="223"/>
      <c r="K128" s="223"/>
      <c r="L128" s="228"/>
      <c r="M128" s="229"/>
      <c r="N128" s="230"/>
      <c r="O128" s="230"/>
      <c r="P128" s="230"/>
      <c r="Q128" s="230"/>
      <c r="R128" s="230"/>
      <c r="S128" s="230"/>
      <c r="T128" s="231"/>
      <c r="AT128" s="232" t="s">
        <v>179</v>
      </c>
      <c r="AU128" s="232" t="s">
        <v>93</v>
      </c>
      <c r="AV128" s="12" t="s">
        <v>25</v>
      </c>
      <c r="AW128" s="12" t="s">
        <v>48</v>
      </c>
      <c r="AX128" s="12" t="s">
        <v>85</v>
      </c>
      <c r="AY128" s="232" t="s">
        <v>166</v>
      </c>
    </row>
    <row r="129" spans="2:65" s="13" customFormat="1" ht="13.5">
      <c r="B129" s="233"/>
      <c r="C129" s="234"/>
      <c r="D129" s="218" t="s">
        <v>179</v>
      </c>
      <c r="E129" s="245" t="s">
        <v>50</v>
      </c>
      <c r="F129" s="246" t="s">
        <v>1385</v>
      </c>
      <c r="G129" s="234"/>
      <c r="H129" s="247">
        <v>19.100000000000001</v>
      </c>
      <c r="I129" s="239"/>
      <c r="J129" s="234"/>
      <c r="K129" s="234"/>
      <c r="L129" s="240"/>
      <c r="M129" s="241"/>
      <c r="N129" s="242"/>
      <c r="O129" s="242"/>
      <c r="P129" s="242"/>
      <c r="Q129" s="242"/>
      <c r="R129" s="242"/>
      <c r="S129" s="242"/>
      <c r="T129" s="243"/>
      <c r="AT129" s="244" t="s">
        <v>179</v>
      </c>
      <c r="AU129" s="244" t="s">
        <v>93</v>
      </c>
      <c r="AV129" s="13" t="s">
        <v>93</v>
      </c>
      <c r="AW129" s="13" t="s">
        <v>48</v>
      </c>
      <c r="AX129" s="13" t="s">
        <v>85</v>
      </c>
      <c r="AY129" s="244" t="s">
        <v>166</v>
      </c>
    </row>
    <row r="130" spans="2:65" s="12" customFormat="1" ht="13.5">
      <c r="B130" s="222"/>
      <c r="C130" s="223"/>
      <c r="D130" s="218" t="s">
        <v>179</v>
      </c>
      <c r="E130" s="224" t="s">
        <v>50</v>
      </c>
      <c r="F130" s="225" t="s">
        <v>1071</v>
      </c>
      <c r="G130" s="223"/>
      <c r="H130" s="226" t="s">
        <v>50</v>
      </c>
      <c r="I130" s="227"/>
      <c r="J130" s="223"/>
      <c r="K130" s="223"/>
      <c r="L130" s="228"/>
      <c r="M130" s="229"/>
      <c r="N130" s="230"/>
      <c r="O130" s="230"/>
      <c r="P130" s="230"/>
      <c r="Q130" s="230"/>
      <c r="R130" s="230"/>
      <c r="S130" s="230"/>
      <c r="T130" s="231"/>
      <c r="AT130" s="232" t="s">
        <v>179</v>
      </c>
      <c r="AU130" s="232" t="s">
        <v>93</v>
      </c>
      <c r="AV130" s="12" t="s">
        <v>25</v>
      </c>
      <c r="AW130" s="12" t="s">
        <v>48</v>
      </c>
      <c r="AX130" s="12" t="s">
        <v>85</v>
      </c>
      <c r="AY130" s="232" t="s">
        <v>166</v>
      </c>
    </row>
    <row r="131" spans="2:65" s="13" customFormat="1" ht="13.5">
      <c r="B131" s="233"/>
      <c r="C131" s="234"/>
      <c r="D131" s="235" t="s">
        <v>179</v>
      </c>
      <c r="E131" s="236" t="s">
        <v>50</v>
      </c>
      <c r="F131" s="237" t="s">
        <v>1386</v>
      </c>
      <c r="G131" s="234"/>
      <c r="H131" s="238">
        <v>57.3</v>
      </c>
      <c r="I131" s="239"/>
      <c r="J131" s="234"/>
      <c r="K131" s="234"/>
      <c r="L131" s="240"/>
      <c r="M131" s="241"/>
      <c r="N131" s="242"/>
      <c r="O131" s="242"/>
      <c r="P131" s="242"/>
      <c r="Q131" s="242"/>
      <c r="R131" s="242"/>
      <c r="S131" s="242"/>
      <c r="T131" s="243"/>
      <c r="AT131" s="244" t="s">
        <v>179</v>
      </c>
      <c r="AU131" s="244" t="s">
        <v>93</v>
      </c>
      <c r="AV131" s="13" t="s">
        <v>93</v>
      </c>
      <c r="AW131" s="13" t="s">
        <v>48</v>
      </c>
      <c r="AX131" s="13" t="s">
        <v>85</v>
      </c>
      <c r="AY131" s="244" t="s">
        <v>166</v>
      </c>
    </row>
    <row r="132" spans="2:65" s="1" customFormat="1" ht="22.5" customHeight="1">
      <c r="B132" s="43"/>
      <c r="C132" s="206" t="s">
        <v>232</v>
      </c>
      <c r="D132" s="206" t="s">
        <v>169</v>
      </c>
      <c r="E132" s="207" t="s">
        <v>225</v>
      </c>
      <c r="F132" s="208" t="s">
        <v>226</v>
      </c>
      <c r="G132" s="209" t="s">
        <v>172</v>
      </c>
      <c r="H132" s="210">
        <v>49.8</v>
      </c>
      <c r="I132" s="211"/>
      <c r="J132" s="212">
        <f>ROUND(I132*H132,2)</f>
        <v>0</v>
      </c>
      <c r="K132" s="208" t="s">
        <v>173</v>
      </c>
      <c r="L132" s="63"/>
      <c r="M132" s="213" t="s">
        <v>50</v>
      </c>
      <c r="N132" s="214" t="s">
        <v>56</v>
      </c>
      <c r="O132" s="44"/>
      <c r="P132" s="215">
        <f>O132*H132</f>
        <v>0</v>
      </c>
      <c r="Q132" s="215">
        <v>0</v>
      </c>
      <c r="R132" s="215">
        <f>Q132*H132</f>
        <v>0</v>
      </c>
      <c r="S132" s="215">
        <v>0</v>
      </c>
      <c r="T132" s="216">
        <f>S132*H132</f>
        <v>0</v>
      </c>
      <c r="AR132" s="25" t="s">
        <v>110</v>
      </c>
      <c r="AT132" s="25" t="s">
        <v>169</v>
      </c>
      <c r="AU132" s="25" t="s">
        <v>93</v>
      </c>
      <c r="AY132" s="25" t="s">
        <v>166</v>
      </c>
      <c r="BE132" s="217">
        <f>IF(N132="základní",J132,0)</f>
        <v>0</v>
      </c>
      <c r="BF132" s="217">
        <f>IF(N132="snížená",J132,0)</f>
        <v>0</v>
      </c>
      <c r="BG132" s="217">
        <f>IF(N132="zákl. přenesená",J132,0)</f>
        <v>0</v>
      </c>
      <c r="BH132" s="217">
        <f>IF(N132="sníž. přenesená",J132,0)</f>
        <v>0</v>
      </c>
      <c r="BI132" s="217">
        <f>IF(N132="nulová",J132,0)</f>
        <v>0</v>
      </c>
      <c r="BJ132" s="25" t="s">
        <v>25</v>
      </c>
      <c r="BK132" s="217">
        <f>ROUND(I132*H132,2)</f>
        <v>0</v>
      </c>
      <c r="BL132" s="25" t="s">
        <v>110</v>
      </c>
      <c r="BM132" s="25" t="s">
        <v>1387</v>
      </c>
    </row>
    <row r="133" spans="2:65" s="1" customFormat="1" ht="40.5">
      <c r="B133" s="43"/>
      <c r="C133" s="65"/>
      <c r="D133" s="218" t="s">
        <v>175</v>
      </c>
      <c r="E133" s="65"/>
      <c r="F133" s="219" t="s">
        <v>227</v>
      </c>
      <c r="G133" s="65"/>
      <c r="H133" s="65"/>
      <c r="I133" s="174"/>
      <c r="J133" s="65"/>
      <c r="K133" s="65"/>
      <c r="L133" s="63"/>
      <c r="M133" s="220"/>
      <c r="N133" s="44"/>
      <c r="O133" s="44"/>
      <c r="P133" s="44"/>
      <c r="Q133" s="44"/>
      <c r="R133" s="44"/>
      <c r="S133" s="44"/>
      <c r="T133" s="80"/>
      <c r="AT133" s="25" t="s">
        <v>175</v>
      </c>
      <c r="AU133" s="25" t="s">
        <v>93</v>
      </c>
    </row>
    <row r="134" spans="2:65" s="1" customFormat="1" ht="189">
      <c r="B134" s="43"/>
      <c r="C134" s="65"/>
      <c r="D134" s="218" t="s">
        <v>177</v>
      </c>
      <c r="E134" s="65"/>
      <c r="F134" s="221" t="s">
        <v>216</v>
      </c>
      <c r="G134" s="65"/>
      <c r="H134" s="65"/>
      <c r="I134" s="174"/>
      <c r="J134" s="65"/>
      <c r="K134" s="65"/>
      <c r="L134" s="63"/>
      <c r="M134" s="220"/>
      <c r="N134" s="44"/>
      <c r="O134" s="44"/>
      <c r="P134" s="44"/>
      <c r="Q134" s="44"/>
      <c r="R134" s="44"/>
      <c r="S134" s="44"/>
      <c r="T134" s="80"/>
      <c r="AT134" s="25" t="s">
        <v>177</v>
      </c>
      <c r="AU134" s="25" t="s">
        <v>93</v>
      </c>
    </row>
    <row r="135" spans="2:65" s="12" customFormat="1" ht="13.5">
      <c r="B135" s="222"/>
      <c r="C135" s="223"/>
      <c r="D135" s="218" t="s">
        <v>179</v>
      </c>
      <c r="E135" s="224" t="s">
        <v>50</v>
      </c>
      <c r="F135" s="225" t="s">
        <v>1071</v>
      </c>
      <c r="G135" s="223"/>
      <c r="H135" s="226" t="s">
        <v>50</v>
      </c>
      <c r="I135" s="227"/>
      <c r="J135" s="223"/>
      <c r="K135" s="223"/>
      <c r="L135" s="228"/>
      <c r="M135" s="229"/>
      <c r="N135" s="230"/>
      <c r="O135" s="230"/>
      <c r="P135" s="230"/>
      <c r="Q135" s="230"/>
      <c r="R135" s="230"/>
      <c r="S135" s="230"/>
      <c r="T135" s="231"/>
      <c r="AT135" s="232" t="s">
        <v>179</v>
      </c>
      <c r="AU135" s="232" t="s">
        <v>93</v>
      </c>
      <c r="AV135" s="12" t="s">
        <v>25</v>
      </c>
      <c r="AW135" s="12" t="s">
        <v>48</v>
      </c>
      <c r="AX135" s="12" t="s">
        <v>85</v>
      </c>
      <c r="AY135" s="232" t="s">
        <v>166</v>
      </c>
    </row>
    <row r="136" spans="2:65" s="13" customFormat="1" ht="13.5">
      <c r="B136" s="233"/>
      <c r="C136" s="234"/>
      <c r="D136" s="235" t="s">
        <v>179</v>
      </c>
      <c r="E136" s="236" t="s">
        <v>50</v>
      </c>
      <c r="F136" s="237" t="s">
        <v>1388</v>
      </c>
      <c r="G136" s="234"/>
      <c r="H136" s="238">
        <v>49.8</v>
      </c>
      <c r="I136" s="239"/>
      <c r="J136" s="234"/>
      <c r="K136" s="234"/>
      <c r="L136" s="240"/>
      <c r="M136" s="241"/>
      <c r="N136" s="242"/>
      <c r="O136" s="242"/>
      <c r="P136" s="242"/>
      <c r="Q136" s="242"/>
      <c r="R136" s="242"/>
      <c r="S136" s="242"/>
      <c r="T136" s="243"/>
      <c r="AT136" s="244" t="s">
        <v>179</v>
      </c>
      <c r="AU136" s="244" t="s">
        <v>93</v>
      </c>
      <c r="AV136" s="13" t="s">
        <v>93</v>
      </c>
      <c r="AW136" s="13" t="s">
        <v>48</v>
      </c>
      <c r="AX136" s="13" t="s">
        <v>85</v>
      </c>
      <c r="AY136" s="244" t="s">
        <v>166</v>
      </c>
    </row>
    <row r="137" spans="2:65" s="1" customFormat="1" ht="22.5" customHeight="1">
      <c r="B137" s="43"/>
      <c r="C137" s="206" t="s">
        <v>240</v>
      </c>
      <c r="D137" s="206" t="s">
        <v>169</v>
      </c>
      <c r="E137" s="207" t="s">
        <v>309</v>
      </c>
      <c r="F137" s="208" t="s">
        <v>310</v>
      </c>
      <c r="G137" s="209" t="s">
        <v>284</v>
      </c>
      <c r="H137" s="210">
        <v>226</v>
      </c>
      <c r="I137" s="211"/>
      <c r="J137" s="212">
        <f>ROUND(I137*H137,2)</f>
        <v>0</v>
      </c>
      <c r="K137" s="208" t="s">
        <v>173</v>
      </c>
      <c r="L137" s="63"/>
      <c r="M137" s="213" t="s">
        <v>50</v>
      </c>
      <c r="N137" s="214" t="s">
        <v>56</v>
      </c>
      <c r="O137" s="44"/>
      <c r="P137" s="215">
        <f>O137*H137</f>
        <v>0</v>
      </c>
      <c r="Q137" s="215">
        <v>0</v>
      </c>
      <c r="R137" s="215">
        <f>Q137*H137</f>
        <v>0</v>
      </c>
      <c r="S137" s="215">
        <v>0</v>
      </c>
      <c r="T137" s="216">
        <f>S137*H137</f>
        <v>0</v>
      </c>
      <c r="AR137" s="25" t="s">
        <v>110</v>
      </c>
      <c r="AT137" s="25" t="s">
        <v>169</v>
      </c>
      <c r="AU137" s="25" t="s">
        <v>93</v>
      </c>
      <c r="AY137" s="25" t="s">
        <v>166</v>
      </c>
      <c r="BE137" s="217">
        <f>IF(N137="základní",J137,0)</f>
        <v>0</v>
      </c>
      <c r="BF137" s="217">
        <f>IF(N137="snížená",J137,0)</f>
        <v>0</v>
      </c>
      <c r="BG137" s="217">
        <f>IF(N137="zákl. přenesená",J137,0)</f>
        <v>0</v>
      </c>
      <c r="BH137" s="217">
        <f>IF(N137="sníž. přenesená",J137,0)</f>
        <v>0</v>
      </c>
      <c r="BI137" s="217">
        <f>IF(N137="nulová",J137,0)</f>
        <v>0</v>
      </c>
      <c r="BJ137" s="25" t="s">
        <v>25</v>
      </c>
      <c r="BK137" s="217">
        <f>ROUND(I137*H137,2)</f>
        <v>0</v>
      </c>
      <c r="BL137" s="25" t="s">
        <v>110</v>
      </c>
      <c r="BM137" s="25" t="s">
        <v>311</v>
      </c>
    </row>
    <row r="138" spans="2:65" s="1" customFormat="1" ht="13.5">
      <c r="B138" s="43"/>
      <c r="C138" s="65"/>
      <c r="D138" s="218" t="s">
        <v>175</v>
      </c>
      <c r="E138" s="65"/>
      <c r="F138" s="219" t="s">
        <v>312</v>
      </c>
      <c r="G138" s="65"/>
      <c r="H138" s="65"/>
      <c r="I138" s="174"/>
      <c r="J138" s="65"/>
      <c r="K138" s="65"/>
      <c r="L138" s="63"/>
      <c r="M138" s="220"/>
      <c r="N138" s="44"/>
      <c r="O138" s="44"/>
      <c r="P138" s="44"/>
      <c r="Q138" s="44"/>
      <c r="R138" s="44"/>
      <c r="S138" s="44"/>
      <c r="T138" s="80"/>
      <c r="AT138" s="25" t="s">
        <v>175</v>
      </c>
      <c r="AU138" s="25" t="s">
        <v>93</v>
      </c>
    </row>
    <row r="139" spans="2:65" s="1" customFormat="1" ht="175.5">
      <c r="B139" s="43"/>
      <c r="C139" s="65"/>
      <c r="D139" s="218" t="s">
        <v>177</v>
      </c>
      <c r="E139" s="65"/>
      <c r="F139" s="221" t="s">
        <v>313</v>
      </c>
      <c r="G139" s="65"/>
      <c r="H139" s="65"/>
      <c r="I139" s="174"/>
      <c r="J139" s="65"/>
      <c r="K139" s="65"/>
      <c r="L139" s="63"/>
      <c r="M139" s="220"/>
      <c r="N139" s="44"/>
      <c r="O139" s="44"/>
      <c r="P139" s="44"/>
      <c r="Q139" s="44"/>
      <c r="R139" s="44"/>
      <c r="S139" s="44"/>
      <c r="T139" s="80"/>
      <c r="AT139" s="25" t="s">
        <v>177</v>
      </c>
      <c r="AU139" s="25" t="s">
        <v>93</v>
      </c>
    </row>
    <row r="140" spans="2:65" s="12" customFormat="1" ht="13.5">
      <c r="B140" s="222"/>
      <c r="C140" s="223"/>
      <c r="D140" s="218" t="s">
        <v>179</v>
      </c>
      <c r="E140" s="224" t="s">
        <v>50</v>
      </c>
      <c r="F140" s="225" t="s">
        <v>252</v>
      </c>
      <c r="G140" s="223"/>
      <c r="H140" s="226" t="s">
        <v>50</v>
      </c>
      <c r="I140" s="227"/>
      <c r="J140" s="223"/>
      <c r="K140" s="223"/>
      <c r="L140" s="228"/>
      <c r="M140" s="229"/>
      <c r="N140" s="230"/>
      <c r="O140" s="230"/>
      <c r="P140" s="230"/>
      <c r="Q140" s="230"/>
      <c r="R140" s="230"/>
      <c r="S140" s="230"/>
      <c r="T140" s="231"/>
      <c r="AT140" s="232" t="s">
        <v>179</v>
      </c>
      <c r="AU140" s="232" t="s">
        <v>93</v>
      </c>
      <c r="AV140" s="12" t="s">
        <v>25</v>
      </c>
      <c r="AW140" s="12" t="s">
        <v>48</v>
      </c>
      <c r="AX140" s="12" t="s">
        <v>85</v>
      </c>
      <c r="AY140" s="232" t="s">
        <v>166</v>
      </c>
    </row>
    <row r="141" spans="2:65" s="13" customFormat="1" ht="13.5">
      <c r="B141" s="233"/>
      <c r="C141" s="234"/>
      <c r="D141" s="218" t="s">
        <v>179</v>
      </c>
      <c r="E141" s="245" t="s">
        <v>50</v>
      </c>
      <c r="F141" s="246" t="s">
        <v>501</v>
      </c>
      <c r="G141" s="234"/>
      <c r="H141" s="247">
        <v>49</v>
      </c>
      <c r="I141" s="239"/>
      <c r="J141" s="234"/>
      <c r="K141" s="234"/>
      <c r="L141" s="240"/>
      <c r="M141" s="241"/>
      <c r="N141" s="242"/>
      <c r="O141" s="242"/>
      <c r="P141" s="242"/>
      <c r="Q141" s="242"/>
      <c r="R141" s="242"/>
      <c r="S141" s="242"/>
      <c r="T141" s="243"/>
      <c r="AT141" s="244" t="s">
        <v>179</v>
      </c>
      <c r="AU141" s="244" t="s">
        <v>93</v>
      </c>
      <c r="AV141" s="13" t="s">
        <v>93</v>
      </c>
      <c r="AW141" s="13" t="s">
        <v>48</v>
      </c>
      <c r="AX141" s="13" t="s">
        <v>85</v>
      </c>
      <c r="AY141" s="244" t="s">
        <v>166</v>
      </c>
    </row>
    <row r="142" spans="2:65" s="12" customFormat="1" ht="13.5">
      <c r="B142" s="222"/>
      <c r="C142" s="223"/>
      <c r="D142" s="218" t="s">
        <v>179</v>
      </c>
      <c r="E142" s="224" t="s">
        <v>50</v>
      </c>
      <c r="F142" s="225" t="s">
        <v>1072</v>
      </c>
      <c r="G142" s="223"/>
      <c r="H142" s="226" t="s">
        <v>50</v>
      </c>
      <c r="I142" s="227"/>
      <c r="J142" s="223"/>
      <c r="K142" s="223"/>
      <c r="L142" s="228"/>
      <c r="M142" s="229"/>
      <c r="N142" s="230"/>
      <c r="O142" s="230"/>
      <c r="P142" s="230"/>
      <c r="Q142" s="230"/>
      <c r="R142" s="230"/>
      <c r="S142" s="230"/>
      <c r="T142" s="231"/>
      <c r="AT142" s="232" t="s">
        <v>179</v>
      </c>
      <c r="AU142" s="232" t="s">
        <v>93</v>
      </c>
      <c r="AV142" s="12" t="s">
        <v>25</v>
      </c>
      <c r="AW142" s="12" t="s">
        <v>48</v>
      </c>
      <c r="AX142" s="12" t="s">
        <v>85</v>
      </c>
      <c r="AY142" s="232" t="s">
        <v>166</v>
      </c>
    </row>
    <row r="143" spans="2:65" s="13" customFormat="1" ht="13.5">
      <c r="B143" s="233"/>
      <c r="C143" s="234"/>
      <c r="D143" s="218" t="s">
        <v>179</v>
      </c>
      <c r="E143" s="245" t="s">
        <v>50</v>
      </c>
      <c r="F143" s="246" t="s">
        <v>259</v>
      </c>
      <c r="G143" s="234"/>
      <c r="H143" s="247">
        <v>13</v>
      </c>
      <c r="I143" s="239"/>
      <c r="J143" s="234"/>
      <c r="K143" s="234"/>
      <c r="L143" s="240"/>
      <c r="M143" s="241"/>
      <c r="N143" s="242"/>
      <c r="O143" s="242"/>
      <c r="P143" s="242"/>
      <c r="Q143" s="242"/>
      <c r="R143" s="242"/>
      <c r="S143" s="242"/>
      <c r="T143" s="243"/>
      <c r="AT143" s="244" t="s">
        <v>179</v>
      </c>
      <c r="AU143" s="244" t="s">
        <v>93</v>
      </c>
      <c r="AV143" s="13" t="s">
        <v>93</v>
      </c>
      <c r="AW143" s="13" t="s">
        <v>48</v>
      </c>
      <c r="AX143" s="13" t="s">
        <v>85</v>
      </c>
      <c r="AY143" s="244" t="s">
        <v>166</v>
      </c>
    </row>
    <row r="144" spans="2:65" s="12" customFormat="1" ht="13.5">
      <c r="B144" s="222"/>
      <c r="C144" s="223"/>
      <c r="D144" s="218" t="s">
        <v>179</v>
      </c>
      <c r="E144" s="224" t="s">
        <v>50</v>
      </c>
      <c r="F144" s="225" t="s">
        <v>706</v>
      </c>
      <c r="G144" s="223"/>
      <c r="H144" s="226" t="s">
        <v>50</v>
      </c>
      <c r="I144" s="227"/>
      <c r="J144" s="223"/>
      <c r="K144" s="223"/>
      <c r="L144" s="228"/>
      <c r="M144" s="229"/>
      <c r="N144" s="230"/>
      <c r="O144" s="230"/>
      <c r="P144" s="230"/>
      <c r="Q144" s="230"/>
      <c r="R144" s="230"/>
      <c r="S144" s="230"/>
      <c r="T144" s="231"/>
      <c r="AT144" s="232" t="s">
        <v>179</v>
      </c>
      <c r="AU144" s="232" t="s">
        <v>93</v>
      </c>
      <c r="AV144" s="12" t="s">
        <v>25</v>
      </c>
      <c r="AW144" s="12" t="s">
        <v>48</v>
      </c>
      <c r="AX144" s="12" t="s">
        <v>85</v>
      </c>
      <c r="AY144" s="232" t="s">
        <v>166</v>
      </c>
    </row>
    <row r="145" spans="2:65" s="13" customFormat="1" ht="13.5">
      <c r="B145" s="233"/>
      <c r="C145" s="234"/>
      <c r="D145" s="235" t="s">
        <v>179</v>
      </c>
      <c r="E145" s="236" t="s">
        <v>50</v>
      </c>
      <c r="F145" s="237" t="s">
        <v>1389</v>
      </c>
      <c r="G145" s="234"/>
      <c r="H145" s="238">
        <v>164</v>
      </c>
      <c r="I145" s="239"/>
      <c r="J145" s="234"/>
      <c r="K145" s="234"/>
      <c r="L145" s="240"/>
      <c r="M145" s="241"/>
      <c r="N145" s="242"/>
      <c r="O145" s="242"/>
      <c r="P145" s="242"/>
      <c r="Q145" s="242"/>
      <c r="R145" s="242"/>
      <c r="S145" s="242"/>
      <c r="T145" s="243"/>
      <c r="AT145" s="244" t="s">
        <v>179</v>
      </c>
      <c r="AU145" s="244" t="s">
        <v>93</v>
      </c>
      <c r="AV145" s="13" t="s">
        <v>93</v>
      </c>
      <c r="AW145" s="13" t="s">
        <v>48</v>
      </c>
      <c r="AX145" s="13" t="s">
        <v>85</v>
      </c>
      <c r="AY145" s="244" t="s">
        <v>166</v>
      </c>
    </row>
    <row r="146" spans="2:65" s="1" customFormat="1" ht="22.5" customHeight="1">
      <c r="B146" s="43"/>
      <c r="C146" s="206" t="s">
        <v>30</v>
      </c>
      <c r="D146" s="206" t="s">
        <v>169</v>
      </c>
      <c r="E146" s="207" t="s">
        <v>282</v>
      </c>
      <c r="F146" s="208" t="s">
        <v>283</v>
      </c>
      <c r="G146" s="209" t="s">
        <v>284</v>
      </c>
      <c r="H146" s="210">
        <v>191</v>
      </c>
      <c r="I146" s="211"/>
      <c r="J146" s="212">
        <f>ROUND(I146*H146,2)</f>
        <v>0</v>
      </c>
      <c r="K146" s="208" t="s">
        <v>173</v>
      </c>
      <c r="L146" s="63"/>
      <c r="M146" s="213" t="s">
        <v>50</v>
      </c>
      <c r="N146" s="214" t="s">
        <v>56</v>
      </c>
      <c r="O146" s="44"/>
      <c r="P146" s="215">
        <f>O146*H146</f>
        <v>0</v>
      </c>
      <c r="Q146" s="215">
        <v>0</v>
      </c>
      <c r="R146" s="215">
        <f>Q146*H146</f>
        <v>0</v>
      </c>
      <c r="S146" s="215">
        <v>0</v>
      </c>
      <c r="T146" s="216">
        <f>S146*H146</f>
        <v>0</v>
      </c>
      <c r="AR146" s="25" t="s">
        <v>110</v>
      </c>
      <c r="AT146" s="25" t="s">
        <v>169</v>
      </c>
      <c r="AU146" s="25" t="s">
        <v>93</v>
      </c>
      <c r="AY146" s="25" t="s">
        <v>166</v>
      </c>
      <c r="BE146" s="217">
        <f>IF(N146="základní",J146,0)</f>
        <v>0</v>
      </c>
      <c r="BF146" s="217">
        <f>IF(N146="snížená",J146,0)</f>
        <v>0</v>
      </c>
      <c r="BG146" s="217">
        <f>IF(N146="zákl. přenesená",J146,0)</f>
        <v>0</v>
      </c>
      <c r="BH146" s="217">
        <f>IF(N146="sníž. přenesená",J146,0)</f>
        <v>0</v>
      </c>
      <c r="BI146" s="217">
        <f>IF(N146="nulová",J146,0)</f>
        <v>0</v>
      </c>
      <c r="BJ146" s="25" t="s">
        <v>25</v>
      </c>
      <c r="BK146" s="217">
        <f>ROUND(I146*H146,2)</f>
        <v>0</v>
      </c>
      <c r="BL146" s="25" t="s">
        <v>110</v>
      </c>
      <c r="BM146" s="25" t="s">
        <v>1390</v>
      </c>
    </row>
    <row r="147" spans="2:65" s="1" customFormat="1" ht="27">
      <c r="B147" s="43"/>
      <c r="C147" s="65"/>
      <c r="D147" s="218" t="s">
        <v>175</v>
      </c>
      <c r="E147" s="65"/>
      <c r="F147" s="219" t="s">
        <v>286</v>
      </c>
      <c r="G147" s="65"/>
      <c r="H147" s="65"/>
      <c r="I147" s="174"/>
      <c r="J147" s="65"/>
      <c r="K147" s="65"/>
      <c r="L147" s="63"/>
      <c r="M147" s="220"/>
      <c r="N147" s="44"/>
      <c r="O147" s="44"/>
      <c r="P147" s="44"/>
      <c r="Q147" s="44"/>
      <c r="R147" s="44"/>
      <c r="S147" s="44"/>
      <c r="T147" s="80"/>
      <c r="AT147" s="25" t="s">
        <v>175</v>
      </c>
      <c r="AU147" s="25" t="s">
        <v>93</v>
      </c>
    </row>
    <row r="148" spans="2:65" s="1" customFormat="1" ht="121.5">
      <c r="B148" s="43"/>
      <c r="C148" s="65"/>
      <c r="D148" s="218" t="s">
        <v>177</v>
      </c>
      <c r="E148" s="65"/>
      <c r="F148" s="221" t="s">
        <v>287</v>
      </c>
      <c r="G148" s="65"/>
      <c r="H148" s="65"/>
      <c r="I148" s="174"/>
      <c r="J148" s="65"/>
      <c r="K148" s="65"/>
      <c r="L148" s="63"/>
      <c r="M148" s="220"/>
      <c r="N148" s="44"/>
      <c r="O148" s="44"/>
      <c r="P148" s="44"/>
      <c r="Q148" s="44"/>
      <c r="R148" s="44"/>
      <c r="S148" s="44"/>
      <c r="T148" s="80"/>
      <c r="AT148" s="25" t="s">
        <v>177</v>
      </c>
      <c r="AU148" s="25" t="s">
        <v>93</v>
      </c>
    </row>
    <row r="149" spans="2:65" s="12" customFormat="1" ht="13.5">
      <c r="B149" s="222"/>
      <c r="C149" s="223"/>
      <c r="D149" s="218" t="s">
        <v>179</v>
      </c>
      <c r="E149" s="224" t="s">
        <v>50</v>
      </c>
      <c r="F149" s="225" t="s">
        <v>1384</v>
      </c>
      <c r="G149" s="223"/>
      <c r="H149" s="226" t="s">
        <v>50</v>
      </c>
      <c r="I149" s="227"/>
      <c r="J149" s="223"/>
      <c r="K149" s="223"/>
      <c r="L149" s="228"/>
      <c r="M149" s="229"/>
      <c r="N149" s="230"/>
      <c r="O149" s="230"/>
      <c r="P149" s="230"/>
      <c r="Q149" s="230"/>
      <c r="R149" s="230"/>
      <c r="S149" s="230"/>
      <c r="T149" s="231"/>
      <c r="AT149" s="232" t="s">
        <v>179</v>
      </c>
      <c r="AU149" s="232" t="s">
        <v>93</v>
      </c>
      <c r="AV149" s="12" t="s">
        <v>25</v>
      </c>
      <c r="AW149" s="12" t="s">
        <v>48</v>
      </c>
      <c r="AX149" s="12" t="s">
        <v>85</v>
      </c>
      <c r="AY149" s="232" t="s">
        <v>166</v>
      </c>
    </row>
    <row r="150" spans="2:65" s="13" customFormat="1" ht="13.5">
      <c r="B150" s="233"/>
      <c r="C150" s="234"/>
      <c r="D150" s="235" t="s">
        <v>179</v>
      </c>
      <c r="E150" s="236" t="s">
        <v>50</v>
      </c>
      <c r="F150" s="237" t="s">
        <v>1391</v>
      </c>
      <c r="G150" s="234"/>
      <c r="H150" s="238">
        <v>191</v>
      </c>
      <c r="I150" s="239"/>
      <c r="J150" s="234"/>
      <c r="K150" s="234"/>
      <c r="L150" s="240"/>
      <c r="M150" s="241"/>
      <c r="N150" s="242"/>
      <c r="O150" s="242"/>
      <c r="P150" s="242"/>
      <c r="Q150" s="242"/>
      <c r="R150" s="242"/>
      <c r="S150" s="242"/>
      <c r="T150" s="243"/>
      <c r="AT150" s="244" t="s">
        <v>179</v>
      </c>
      <c r="AU150" s="244" t="s">
        <v>93</v>
      </c>
      <c r="AV150" s="13" t="s">
        <v>93</v>
      </c>
      <c r="AW150" s="13" t="s">
        <v>48</v>
      </c>
      <c r="AX150" s="13" t="s">
        <v>85</v>
      </c>
      <c r="AY150" s="244" t="s">
        <v>166</v>
      </c>
    </row>
    <row r="151" spans="2:65" s="1" customFormat="1" ht="22.5" customHeight="1">
      <c r="B151" s="43"/>
      <c r="C151" s="206" t="s">
        <v>254</v>
      </c>
      <c r="D151" s="206" t="s">
        <v>169</v>
      </c>
      <c r="E151" s="207" t="s">
        <v>1392</v>
      </c>
      <c r="F151" s="208" t="s">
        <v>1393</v>
      </c>
      <c r="G151" s="209" t="s">
        <v>284</v>
      </c>
      <c r="H151" s="210">
        <v>191</v>
      </c>
      <c r="I151" s="211"/>
      <c r="J151" s="212">
        <f>ROUND(I151*H151,2)</f>
        <v>0</v>
      </c>
      <c r="K151" s="208" t="s">
        <v>173</v>
      </c>
      <c r="L151" s="63"/>
      <c r="M151" s="213" t="s">
        <v>50</v>
      </c>
      <c r="N151" s="214" t="s">
        <v>56</v>
      </c>
      <c r="O151" s="44"/>
      <c r="P151" s="215">
        <f>O151*H151</f>
        <v>0</v>
      </c>
      <c r="Q151" s="215">
        <v>0</v>
      </c>
      <c r="R151" s="215">
        <f>Q151*H151</f>
        <v>0</v>
      </c>
      <c r="S151" s="215">
        <v>0</v>
      </c>
      <c r="T151" s="216">
        <f>S151*H151</f>
        <v>0</v>
      </c>
      <c r="AR151" s="25" t="s">
        <v>110</v>
      </c>
      <c r="AT151" s="25" t="s">
        <v>169</v>
      </c>
      <c r="AU151" s="25" t="s">
        <v>93</v>
      </c>
      <c r="AY151" s="25" t="s">
        <v>166</v>
      </c>
      <c r="BE151" s="217">
        <f>IF(N151="základní",J151,0)</f>
        <v>0</v>
      </c>
      <c r="BF151" s="217">
        <f>IF(N151="snížená",J151,0)</f>
        <v>0</v>
      </c>
      <c r="BG151" s="217">
        <f>IF(N151="zákl. přenesená",J151,0)</f>
        <v>0</v>
      </c>
      <c r="BH151" s="217">
        <f>IF(N151="sníž. přenesená",J151,0)</f>
        <v>0</v>
      </c>
      <c r="BI151" s="217">
        <f>IF(N151="nulová",J151,0)</f>
        <v>0</v>
      </c>
      <c r="BJ151" s="25" t="s">
        <v>25</v>
      </c>
      <c r="BK151" s="217">
        <f>ROUND(I151*H151,2)</f>
        <v>0</v>
      </c>
      <c r="BL151" s="25" t="s">
        <v>110</v>
      </c>
      <c r="BM151" s="25" t="s">
        <v>1394</v>
      </c>
    </row>
    <row r="152" spans="2:65" s="1" customFormat="1" ht="27">
      <c r="B152" s="43"/>
      <c r="C152" s="65"/>
      <c r="D152" s="218" t="s">
        <v>175</v>
      </c>
      <c r="E152" s="65"/>
      <c r="F152" s="219" t="s">
        <v>1395</v>
      </c>
      <c r="G152" s="65"/>
      <c r="H152" s="65"/>
      <c r="I152" s="174"/>
      <c r="J152" s="65"/>
      <c r="K152" s="65"/>
      <c r="L152" s="63"/>
      <c r="M152" s="220"/>
      <c r="N152" s="44"/>
      <c r="O152" s="44"/>
      <c r="P152" s="44"/>
      <c r="Q152" s="44"/>
      <c r="R152" s="44"/>
      <c r="S152" s="44"/>
      <c r="T152" s="80"/>
      <c r="AT152" s="25" t="s">
        <v>175</v>
      </c>
      <c r="AU152" s="25" t="s">
        <v>93</v>
      </c>
    </row>
    <row r="153" spans="2:65" s="1" customFormat="1" ht="121.5">
      <c r="B153" s="43"/>
      <c r="C153" s="65"/>
      <c r="D153" s="218" t="s">
        <v>177</v>
      </c>
      <c r="E153" s="65"/>
      <c r="F153" s="221" t="s">
        <v>287</v>
      </c>
      <c r="G153" s="65"/>
      <c r="H153" s="65"/>
      <c r="I153" s="174"/>
      <c r="J153" s="65"/>
      <c r="K153" s="65"/>
      <c r="L153" s="63"/>
      <c r="M153" s="220"/>
      <c r="N153" s="44"/>
      <c r="O153" s="44"/>
      <c r="P153" s="44"/>
      <c r="Q153" s="44"/>
      <c r="R153" s="44"/>
      <c r="S153" s="44"/>
      <c r="T153" s="80"/>
      <c r="AT153" s="25" t="s">
        <v>177</v>
      </c>
      <c r="AU153" s="25" t="s">
        <v>93</v>
      </c>
    </row>
    <row r="154" spans="2:65" s="12" customFormat="1" ht="13.5">
      <c r="B154" s="222"/>
      <c r="C154" s="223"/>
      <c r="D154" s="218" t="s">
        <v>179</v>
      </c>
      <c r="E154" s="224" t="s">
        <v>50</v>
      </c>
      <c r="F154" s="225" t="s">
        <v>1071</v>
      </c>
      <c r="G154" s="223"/>
      <c r="H154" s="226" t="s">
        <v>50</v>
      </c>
      <c r="I154" s="227"/>
      <c r="J154" s="223"/>
      <c r="K154" s="223"/>
      <c r="L154" s="228"/>
      <c r="M154" s="229"/>
      <c r="N154" s="230"/>
      <c r="O154" s="230"/>
      <c r="P154" s="230"/>
      <c r="Q154" s="230"/>
      <c r="R154" s="230"/>
      <c r="S154" s="230"/>
      <c r="T154" s="231"/>
      <c r="AT154" s="232" t="s">
        <v>179</v>
      </c>
      <c r="AU154" s="232" t="s">
        <v>93</v>
      </c>
      <c r="AV154" s="12" t="s">
        <v>25</v>
      </c>
      <c r="AW154" s="12" t="s">
        <v>48</v>
      </c>
      <c r="AX154" s="12" t="s">
        <v>85</v>
      </c>
      <c r="AY154" s="232" t="s">
        <v>166</v>
      </c>
    </row>
    <row r="155" spans="2:65" s="13" customFormat="1" ht="13.5">
      <c r="B155" s="233"/>
      <c r="C155" s="234"/>
      <c r="D155" s="235" t="s">
        <v>179</v>
      </c>
      <c r="E155" s="236" t="s">
        <v>50</v>
      </c>
      <c r="F155" s="237" t="s">
        <v>1391</v>
      </c>
      <c r="G155" s="234"/>
      <c r="H155" s="238">
        <v>191</v>
      </c>
      <c r="I155" s="239"/>
      <c r="J155" s="234"/>
      <c r="K155" s="234"/>
      <c r="L155" s="240"/>
      <c r="M155" s="241"/>
      <c r="N155" s="242"/>
      <c r="O155" s="242"/>
      <c r="P155" s="242"/>
      <c r="Q155" s="242"/>
      <c r="R155" s="242"/>
      <c r="S155" s="242"/>
      <c r="T155" s="243"/>
      <c r="AT155" s="244" t="s">
        <v>179</v>
      </c>
      <c r="AU155" s="244" t="s">
        <v>93</v>
      </c>
      <c r="AV155" s="13" t="s">
        <v>93</v>
      </c>
      <c r="AW155" s="13" t="s">
        <v>48</v>
      </c>
      <c r="AX155" s="13" t="s">
        <v>85</v>
      </c>
      <c r="AY155" s="244" t="s">
        <v>166</v>
      </c>
    </row>
    <row r="156" spans="2:65" s="1" customFormat="1" ht="22.5" customHeight="1">
      <c r="B156" s="43"/>
      <c r="C156" s="259" t="s">
        <v>256</v>
      </c>
      <c r="D156" s="259" t="s">
        <v>269</v>
      </c>
      <c r="E156" s="260" t="s">
        <v>291</v>
      </c>
      <c r="F156" s="261" t="s">
        <v>292</v>
      </c>
      <c r="G156" s="262" t="s">
        <v>172</v>
      </c>
      <c r="H156" s="263">
        <v>49.8</v>
      </c>
      <c r="I156" s="264"/>
      <c r="J156" s="265">
        <f>ROUND(I156*H156,2)</f>
        <v>0</v>
      </c>
      <c r="K156" s="261" t="s">
        <v>50</v>
      </c>
      <c r="L156" s="266"/>
      <c r="M156" s="267" t="s">
        <v>50</v>
      </c>
      <c r="N156" s="268" t="s">
        <v>56</v>
      </c>
      <c r="O156" s="44"/>
      <c r="P156" s="215">
        <f>O156*H156</f>
        <v>0</v>
      </c>
      <c r="Q156" s="215">
        <v>0</v>
      </c>
      <c r="R156" s="215">
        <f>Q156*H156</f>
        <v>0</v>
      </c>
      <c r="S156" s="215">
        <v>0</v>
      </c>
      <c r="T156" s="216">
        <f>S156*H156</f>
        <v>0</v>
      </c>
      <c r="AR156" s="25" t="s">
        <v>232</v>
      </c>
      <c r="AT156" s="25" t="s">
        <v>269</v>
      </c>
      <c r="AU156" s="25" t="s">
        <v>93</v>
      </c>
      <c r="AY156" s="25" t="s">
        <v>166</v>
      </c>
      <c r="BE156" s="217">
        <f>IF(N156="základní",J156,0)</f>
        <v>0</v>
      </c>
      <c r="BF156" s="217">
        <f>IF(N156="snížená",J156,0)</f>
        <v>0</v>
      </c>
      <c r="BG156" s="217">
        <f>IF(N156="zákl. přenesená",J156,0)</f>
        <v>0</v>
      </c>
      <c r="BH156" s="217">
        <f>IF(N156="sníž. přenesená",J156,0)</f>
        <v>0</v>
      </c>
      <c r="BI156" s="217">
        <f>IF(N156="nulová",J156,0)</f>
        <v>0</v>
      </c>
      <c r="BJ156" s="25" t="s">
        <v>25</v>
      </c>
      <c r="BK156" s="217">
        <f>ROUND(I156*H156,2)</f>
        <v>0</v>
      </c>
      <c r="BL156" s="25" t="s">
        <v>110</v>
      </c>
      <c r="BM156" s="25" t="s">
        <v>1396</v>
      </c>
    </row>
    <row r="157" spans="2:65" s="1" customFormat="1" ht="13.5">
      <c r="B157" s="43"/>
      <c r="C157" s="65"/>
      <c r="D157" s="218" t="s">
        <v>175</v>
      </c>
      <c r="E157" s="65"/>
      <c r="F157" s="219" t="s">
        <v>294</v>
      </c>
      <c r="G157" s="65"/>
      <c r="H157" s="65"/>
      <c r="I157" s="174"/>
      <c r="J157" s="65"/>
      <c r="K157" s="65"/>
      <c r="L157" s="63"/>
      <c r="M157" s="220"/>
      <c r="N157" s="44"/>
      <c r="O157" s="44"/>
      <c r="P157" s="44"/>
      <c r="Q157" s="44"/>
      <c r="R157" s="44"/>
      <c r="S157" s="44"/>
      <c r="T157" s="80"/>
      <c r="AT157" s="25" t="s">
        <v>175</v>
      </c>
      <c r="AU157" s="25" t="s">
        <v>93</v>
      </c>
    </row>
    <row r="158" spans="2:65" s="12" customFormat="1" ht="13.5">
      <c r="B158" s="222"/>
      <c r="C158" s="223"/>
      <c r="D158" s="218" t="s">
        <v>179</v>
      </c>
      <c r="E158" s="224" t="s">
        <v>50</v>
      </c>
      <c r="F158" s="225" t="s">
        <v>1071</v>
      </c>
      <c r="G158" s="223"/>
      <c r="H158" s="226" t="s">
        <v>50</v>
      </c>
      <c r="I158" s="227"/>
      <c r="J158" s="223"/>
      <c r="K158" s="223"/>
      <c r="L158" s="228"/>
      <c r="M158" s="229"/>
      <c r="N158" s="230"/>
      <c r="O158" s="230"/>
      <c r="P158" s="230"/>
      <c r="Q158" s="230"/>
      <c r="R158" s="230"/>
      <c r="S158" s="230"/>
      <c r="T158" s="231"/>
      <c r="AT158" s="232" t="s">
        <v>179</v>
      </c>
      <c r="AU158" s="232" t="s">
        <v>93</v>
      </c>
      <c r="AV158" s="12" t="s">
        <v>25</v>
      </c>
      <c r="AW158" s="12" t="s">
        <v>48</v>
      </c>
      <c r="AX158" s="12" t="s">
        <v>85</v>
      </c>
      <c r="AY158" s="232" t="s">
        <v>166</v>
      </c>
    </row>
    <row r="159" spans="2:65" s="13" customFormat="1" ht="13.5">
      <c r="B159" s="233"/>
      <c r="C159" s="234"/>
      <c r="D159" s="235" t="s">
        <v>179</v>
      </c>
      <c r="E159" s="236" t="s">
        <v>50</v>
      </c>
      <c r="F159" s="237" t="s">
        <v>1397</v>
      </c>
      <c r="G159" s="234"/>
      <c r="H159" s="238">
        <v>49.8</v>
      </c>
      <c r="I159" s="239"/>
      <c r="J159" s="234"/>
      <c r="K159" s="234"/>
      <c r="L159" s="240"/>
      <c r="M159" s="241"/>
      <c r="N159" s="242"/>
      <c r="O159" s="242"/>
      <c r="P159" s="242"/>
      <c r="Q159" s="242"/>
      <c r="R159" s="242"/>
      <c r="S159" s="242"/>
      <c r="T159" s="243"/>
      <c r="AT159" s="244" t="s">
        <v>179</v>
      </c>
      <c r="AU159" s="244" t="s">
        <v>93</v>
      </c>
      <c r="AV159" s="13" t="s">
        <v>93</v>
      </c>
      <c r="AW159" s="13" t="s">
        <v>48</v>
      </c>
      <c r="AX159" s="13" t="s">
        <v>85</v>
      </c>
      <c r="AY159" s="244" t="s">
        <v>166</v>
      </c>
    </row>
    <row r="160" spans="2:65" s="1" customFormat="1" ht="22.5" customHeight="1">
      <c r="B160" s="43"/>
      <c r="C160" s="206" t="s">
        <v>259</v>
      </c>
      <c r="D160" s="206" t="s">
        <v>169</v>
      </c>
      <c r="E160" s="207" t="s">
        <v>297</v>
      </c>
      <c r="F160" s="208" t="s">
        <v>298</v>
      </c>
      <c r="G160" s="209" t="s">
        <v>284</v>
      </c>
      <c r="H160" s="210">
        <v>191</v>
      </c>
      <c r="I160" s="211"/>
      <c r="J160" s="212">
        <f>ROUND(I160*H160,2)</f>
        <v>0</v>
      </c>
      <c r="K160" s="208" t="s">
        <v>173</v>
      </c>
      <c r="L160" s="63"/>
      <c r="M160" s="213" t="s">
        <v>50</v>
      </c>
      <c r="N160" s="214" t="s">
        <v>56</v>
      </c>
      <c r="O160" s="44"/>
      <c r="P160" s="215">
        <f>O160*H160</f>
        <v>0</v>
      </c>
      <c r="Q160" s="215">
        <v>0</v>
      </c>
      <c r="R160" s="215">
        <f>Q160*H160</f>
        <v>0</v>
      </c>
      <c r="S160" s="215">
        <v>0</v>
      </c>
      <c r="T160" s="216">
        <f>S160*H160</f>
        <v>0</v>
      </c>
      <c r="AR160" s="25" t="s">
        <v>110</v>
      </c>
      <c r="AT160" s="25" t="s">
        <v>169</v>
      </c>
      <c r="AU160" s="25" t="s">
        <v>93</v>
      </c>
      <c r="AY160" s="25" t="s">
        <v>166</v>
      </c>
      <c r="BE160" s="217">
        <f>IF(N160="základní",J160,0)</f>
        <v>0</v>
      </c>
      <c r="BF160" s="217">
        <f>IF(N160="snížená",J160,0)</f>
        <v>0</v>
      </c>
      <c r="BG160" s="217">
        <f>IF(N160="zákl. přenesená",J160,0)</f>
        <v>0</v>
      </c>
      <c r="BH160" s="217">
        <f>IF(N160="sníž. přenesená",J160,0)</f>
        <v>0</v>
      </c>
      <c r="BI160" s="217">
        <f>IF(N160="nulová",J160,0)</f>
        <v>0</v>
      </c>
      <c r="BJ160" s="25" t="s">
        <v>25</v>
      </c>
      <c r="BK160" s="217">
        <f>ROUND(I160*H160,2)</f>
        <v>0</v>
      </c>
      <c r="BL160" s="25" t="s">
        <v>110</v>
      </c>
      <c r="BM160" s="25" t="s">
        <v>1398</v>
      </c>
    </row>
    <row r="161" spans="2:65" s="1" customFormat="1" ht="27">
      <c r="B161" s="43"/>
      <c r="C161" s="65"/>
      <c r="D161" s="218" t="s">
        <v>175</v>
      </c>
      <c r="E161" s="65"/>
      <c r="F161" s="219" t="s">
        <v>300</v>
      </c>
      <c r="G161" s="65"/>
      <c r="H161" s="65"/>
      <c r="I161" s="174"/>
      <c r="J161" s="65"/>
      <c r="K161" s="65"/>
      <c r="L161" s="63"/>
      <c r="M161" s="220"/>
      <c r="N161" s="44"/>
      <c r="O161" s="44"/>
      <c r="P161" s="44"/>
      <c r="Q161" s="44"/>
      <c r="R161" s="44"/>
      <c r="S161" s="44"/>
      <c r="T161" s="80"/>
      <c r="AT161" s="25" t="s">
        <v>175</v>
      </c>
      <c r="AU161" s="25" t="s">
        <v>93</v>
      </c>
    </row>
    <row r="162" spans="2:65" s="1" customFormat="1" ht="121.5">
      <c r="B162" s="43"/>
      <c r="C162" s="65"/>
      <c r="D162" s="218" t="s">
        <v>177</v>
      </c>
      <c r="E162" s="65"/>
      <c r="F162" s="221" t="s">
        <v>301</v>
      </c>
      <c r="G162" s="65"/>
      <c r="H162" s="65"/>
      <c r="I162" s="174"/>
      <c r="J162" s="65"/>
      <c r="K162" s="65"/>
      <c r="L162" s="63"/>
      <c r="M162" s="220"/>
      <c r="N162" s="44"/>
      <c r="O162" s="44"/>
      <c r="P162" s="44"/>
      <c r="Q162" s="44"/>
      <c r="R162" s="44"/>
      <c r="S162" s="44"/>
      <c r="T162" s="80"/>
      <c r="AT162" s="25" t="s">
        <v>177</v>
      </c>
      <c r="AU162" s="25" t="s">
        <v>93</v>
      </c>
    </row>
    <row r="163" spans="2:65" s="12" customFormat="1" ht="13.5">
      <c r="B163" s="222"/>
      <c r="C163" s="223"/>
      <c r="D163" s="218" t="s">
        <v>179</v>
      </c>
      <c r="E163" s="224" t="s">
        <v>50</v>
      </c>
      <c r="F163" s="225" t="s">
        <v>1384</v>
      </c>
      <c r="G163" s="223"/>
      <c r="H163" s="226" t="s">
        <v>50</v>
      </c>
      <c r="I163" s="227"/>
      <c r="J163" s="223"/>
      <c r="K163" s="223"/>
      <c r="L163" s="228"/>
      <c r="M163" s="229"/>
      <c r="N163" s="230"/>
      <c r="O163" s="230"/>
      <c r="P163" s="230"/>
      <c r="Q163" s="230"/>
      <c r="R163" s="230"/>
      <c r="S163" s="230"/>
      <c r="T163" s="231"/>
      <c r="AT163" s="232" t="s">
        <v>179</v>
      </c>
      <c r="AU163" s="232" t="s">
        <v>93</v>
      </c>
      <c r="AV163" s="12" t="s">
        <v>25</v>
      </c>
      <c r="AW163" s="12" t="s">
        <v>48</v>
      </c>
      <c r="AX163" s="12" t="s">
        <v>85</v>
      </c>
      <c r="AY163" s="232" t="s">
        <v>166</v>
      </c>
    </row>
    <row r="164" spans="2:65" s="13" customFormat="1" ht="13.5">
      <c r="B164" s="233"/>
      <c r="C164" s="234"/>
      <c r="D164" s="235" t="s">
        <v>179</v>
      </c>
      <c r="E164" s="236" t="s">
        <v>50</v>
      </c>
      <c r="F164" s="237" t="s">
        <v>1391</v>
      </c>
      <c r="G164" s="234"/>
      <c r="H164" s="238">
        <v>191</v>
      </c>
      <c r="I164" s="239"/>
      <c r="J164" s="234"/>
      <c r="K164" s="234"/>
      <c r="L164" s="240"/>
      <c r="M164" s="241"/>
      <c r="N164" s="242"/>
      <c r="O164" s="242"/>
      <c r="P164" s="242"/>
      <c r="Q164" s="242"/>
      <c r="R164" s="242"/>
      <c r="S164" s="242"/>
      <c r="T164" s="243"/>
      <c r="AT164" s="244" t="s">
        <v>179</v>
      </c>
      <c r="AU164" s="244" t="s">
        <v>93</v>
      </c>
      <c r="AV164" s="13" t="s">
        <v>93</v>
      </c>
      <c r="AW164" s="13" t="s">
        <v>48</v>
      </c>
      <c r="AX164" s="13" t="s">
        <v>85</v>
      </c>
      <c r="AY164" s="244" t="s">
        <v>166</v>
      </c>
    </row>
    <row r="165" spans="2:65" s="1" customFormat="1" ht="22.5" customHeight="1">
      <c r="B165" s="43"/>
      <c r="C165" s="259" t="s">
        <v>268</v>
      </c>
      <c r="D165" s="259" t="s">
        <v>269</v>
      </c>
      <c r="E165" s="260" t="s">
        <v>303</v>
      </c>
      <c r="F165" s="261" t="s">
        <v>304</v>
      </c>
      <c r="G165" s="262" t="s">
        <v>305</v>
      </c>
      <c r="H165" s="263">
        <v>2.8650000000000002</v>
      </c>
      <c r="I165" s="264"/>
      <c r="J165" s="265">
        <f>ROUND(I165*H165,2)</f>
        <v>0</v>
      </c>
      <c r="K165" s="261" t="s">
        <v>173</v>
      </c>
      <c r="L165" s="266"/>
      <c r="M165" s="267" t="s">
        <v>50</v>
      </c>
      <c r="N165" s="268" t="s">
        <v>56</v>
      </c>
      <c r="O165" s="44"/>
      <c r="P165" s="215">
        <f>O165*H165</f>
        <v>0</v>
      </c>
      <c r="Q165" s="215">
        <v>1E-3</v>
      </c>
      <c r="R165" s="215">
        <f>Q165*H165</f>
        <v>2.8650000000000004E-3</v>
      </c>
      <c r="S165" s="215">
        <v>0</v>
      </c>
      <c r="T165" s="216">
        <f>S165*H165</f>
        <v>0</v>
      </c>
      <c r="AR165" s="25" t="s">
        <v>232</v>
      </c>
      <c r="AT165" s="25" t="s">
        <v>269</v>
      </c>
      <c r="AU165" s="25" t="s">
        <v>93</v>
      </c>
      <c r="AY165" s="25" t="s">
        <v>166</v>
      </c>
      <c r="BE165" s="217">
        <f>IF(N165="základní",J165,0)</f>
        <v>0</v>
      </c>
      <c r="BF165" s="217">
        <f>IF(N165="snížená",J165,0)</f>
        <v>0</v>
      </c>
      <c r="BG165" s="217">
        <f>IF(N165="zákl. přenesená",J165,0)</f>
        <v>0</v>
      </c>
      <c r="BH165" s="217">
        <f>IF(N165="sníž. přenesená",J165,0)</f>
        <v>0</v>
      </c>
      <c r="BI165" s="217">
        <f>IF(N165="nulová",J165,0)</f>
        <v>0</v>
      </c>
      <c r="BJ165" s="25" t="s">
        <v>25</v>
      </c>
      <c r="BK165" s="217">
        <f>ROUND(I165*H165,2)</f>
        <v>0</v>
      </c>
      <c r="BL165" s="25" t="s">
        <v>110</v>
      </c>
      <c r="BM165" s="25" t="s">
        <v>1399</v>
      </c>
    </row>
    <row r="166" spans="2:65" s="1" customFormat="1" ht="13.5">
      <c r="B166" s="43"/>
      <c r="C166" s="65"/>
      <c r="D166" s="218" t="s">
        <v>175</v>
      </c>
      <c r="E166" s="65"/>
      <c r="F166" s="219" t="s">
        <v>304</v>
      </c>
      <c r="G166" s="65"/>
      <c r="H166" s="65"/>
      <c r="I166" s="174"/>
      <c r="J166" s="65"/>
      <c r="K166" s="65"/>
      <c r="L166" s="63"/>
      <c r="M166" s="220"/>
      <c r="N166" s="44"/>
      <c r="O166" s="44"/>
      <c r="P166" s="44"/>
      <c r="Q166" s="44"/>
      <c r="R166" s="44"/>
      <c r="S166" s="44"/>
      <c r="T166" s="80"/>
      <c r="AT166" s="25" t="s">
        <v>175</v>
      </c>
      <c r="AU166" s="25" t="s">
        <v>93</v>
      </c>
    </row>
    <row r="167" spans="2:65" s="12" customFormat="1" ht="13.5">
      <c r="B167" s="222"/>
      <c r="C167" s="223"/>
      <c r="D167" s="218" t="s">
        <v>179</v>
      </c>
      <c r="E167" s="224" t="s">
        <v>50</v>
      </c>
      <c r="F167" s="225" t="s">
        <v>1384</v>
      </c>
      <c r="G167" s="223"/>
      <c r="H167" s="226" t="s">
        <v>50</v>
      </c>
      <c r="I167" s="227"/>
      <c r="J167" s="223"/>
      <c r="K167" s="223"/>
      <c r="L167" s="228"/>
      <c r="M167" s="229"/>
      <c r="N167" s="230"/>
      <c r="O167" s="230"/>
      <c r="P167" s="230"/>
      <c r="Q167" s="230"/>
      <c r="R167" s="230"/>
      <c r="S167" s="230"/>
      <c r="T167" s="231"/>
      <c r="AT167" s="232" t="s">
        <v>179</v>
      </c>
      <c r="AU167" s="232" t="s">
        <v>93</v>
      </c>
      <c r="AV167" s="12" t="s">
        <v>25</v>
      </c>
      <c r="AW167" s="12" t="s">
        <v>48</v>
      </c>
      <c r="AX167" s="12" t="s">
        <v>85</v>
      </c>
      <c r="AY167" s="232" t="s">
        <v>166</v>
      </c>
    </row>
    <row r="168" spans="2:65" s="13" customFormat="1" ht="13.5">
      <c r="B168" s="233"/>
      <c r="C168" s="234"/>
      <c r="D168" s="218" t="s">
        <v>179</v>
      </c>
      <c r="E168" s="245" t="s">
        <v>50</v>
      </c>
      <c r="F168" s="246" t="s">
        <v>1400</v>
      </c>
      <c r="G168" s="234"/>
      <c r="H168" s="247">
        <v>2.8650000000000002</v>
      </c>
      <c r="I168" s="239"/>
      <c r="J168" s="234"/>
      <c r="K168" s="234"/>
      <c r="L168" s="240"/>
      <c r="M168" s="241"/>
      <c r="N168" s="242"/>
      <c r="O168" s="242"/>
      <c r="P168" s="242"/>
      <c r="Q168" s="242"/>
      <c r="R168" s="242"/>
      <c r="S168" s="242"/>
      <c r="T168" s="243"/>
      <c r="AT168" s="244" t="s">
        <v>179</v>
      </c>
      <c r="AU168" s="244" t="s">
        <v>93</v>
      </c>
      <c r="AV168" s="13" t="s">
        <v>93</v>
      </c>
      <c r="AW168" s="13" t="s">
        <v>48</v>
      </c>
      <c r="AX168" s="13" t="s">
        <v>85</v>
      </c>
      <c r="AY168" s="244" t="s">
        <v>166</v>
      </c>
    </row>
    <row r="169" spans="2:65" s="11" customFormat="1" ht="29.85" customHeight="1">
      <c r="B169" s="189"/>
      <c r="C169" s="190"/>
      <c r="D169" s="191" t="s">
        <v>84</v>
      </c>
      <c r="E169" s="269" t="s">
        <v>119</v>
      </c>
      <c r="F169" s="269" t="s">
        <v>329</v>
      </c>
      <c r="G169" s="190"/>
      <c r="H169" s="190"/>
      <c r="I169" s="193"/>
      <c r="J169" s="270">
        <f>BK169</f>
        <v>0</v>
      </c>
      <c r="K169" s="190"/>
      <c r="L169" s="195"/>
      <c r="M169" s="196"/>
      <c r="N169" s="197"/>
      <c r="O169" s="197"/>
      <c r="P169" s="198">
        <f>P170+P188</f>
        <v>0</v>
      </c>
      <c r="Q169" s="197"/>
      <c r="R169" s="198">
        <f>R170+R188</f>
        <v>210.63384572000001</v>
      </c>
      <c r="S169" s="197"/>
      <c r="T169" s="199">
        <f>T170+T188</f>
        <v>0</v>
      </c>
      <c r="AR169" s="200" t="s">
        <v>25</v>
      </c>
      <c r="AT169" s="201" t="s">
        <v>84</v>
      </c>
      <c r="AU169" s="201" t="s">
        <v>25</v>
      </c>
      <c r="AY169" s="200" t="s">
        <v>166</v>
      </c>
      <c r="BK169" s="202">
        <f>BK170+BK188</f>
        <v>0</v>
      </c>
    </row>
    <row r="170" spans="2:65" s="11" customFormat="1" ht="14.85" customHeight="1">
      <c r="B170" s="189"/>
      <c r="C170" s="190"/>
      <c r="D170" s="203" t="s">
        <v>84</v>
      </c>
      <c r="E170" s="204" t="s">
        <v>330</v>
      </c>
      <c r="F170" s="204" t="s">
        <v>331</v>
      </c>
      <c r="G170" s="190"/>
      <c r="H170" s="190"/>
      <c r="I170" s="193"/>
      <c r="J170" s="205">
        <f>BK170</f>
        <v>0</v>
      </c>
      <c r="K170" s="190"/>
      <c r="L170" s="195"/>
      <c r="M170" s="196"/>
      <c r="N170" s="197"/>
      <c r="O170" s="197"/>
      <c r="P170" s="198">
        <f>SUM(P171:P187)</f>
        <v>0</v>
      </c>
      <c r="Q170" s="197"/>
      <c r="R170" s="198">
        <f>SUM(R171:R187)</f>
        <v>115.25827999999998</v>
      </c>
      <c r="S170" s="197"/>
      <c r="T170" s="199">
        <f>SUM(T171:T187)</f>
        <v>0</v>
      </c>
      <c r="AR170" s="200" t="s">
        <v>25</v>
      </c>
      <c r="AT170" s="201" t="s">
        <v>84</v>
      </c>
      <c r="AU170" s="201" t="s">
        <v>93</v>
      </c>
      <c r="AY170" s="200" t="s">
        <v>166</v>
      </c>
      <c r="BK170" s="202">
        <f>SUM(BK171:BK187)</f>
        <v>0</v>
      </c>
    </row>
    <row r="171" spans="2:65" s="1" customFormat="1" ht="22.5" customHeight="1">
      <c r="B171" s="43"/>
      <c r="C171" s="206" t="s">
        <v>10</v>
      </c>
      <c r="D171" s="206" t="s">
        <v>169</v>
      </c>
      <c r="E171" s="207" t="s">
        <v>333</v>
      </c>
      <c r="F171" s="208" t="s">
        <v>334</v>
      </c>
      <c r="G171" s="209" t="s">
        <v>284</v>
      </c>
      <c r="H171" s="210">
        <v>62</v>
      </c>
      <c r="I171" s="211"/>
      <c r="J171" s="212">
        <f>ROUND(I171*H171,2)</f>
        <v>0</v>
      </c>
      <c r="K171" s="208" t="s">
        <v>173</v>
      </c>
      <c r="L171" s="63"/>
      <c r="M171" s="213" t="s">
        <v>50</v>
      </c>
      <c r="N171" s="214" t="s">
        <v>56</v>
      </c>
      <c r="O171" s="44"/>
      <c r="P171" s="215">
        <f>O171*H171</f>
        <v>0</v>
      </c>
      <c r="Q171" s="215">
        <v>0.27994000000000002</v>
      </c>
      <c r="R171" s="215">
        <f>Q171*H171</f>
        <v>17.356280000000002</v>
      </c>
      <c r="S171" s="215">
        <v>0</v>
      </c>
      <c r="T171" s="216">
        <f>S171*H171</f>
        <v>0</v>
      </c>
      <c r="AR171" s="25" t="s">
        <v>110</v>
      </c>
      <c r="AT171" s="25" t="s">
        <v>169</v>
      </c>
      <c r="AU171" s="25" t="s">
        <v>104</v>
      </c>
      <c r="AY171" s="25" t="s">
        <v>166</v>
      </c>
      <c r="BE171" s="217">
        <f>IF(N171="základní",J171,0)</f>
        <v>0</v>
      </c>
      <c r="BF171" s="217">
        <f>IF(N171="snížená",J171,0)</f>
        <v>0</v>
      </c>
      <c r="BG171" s="217">
        <f>IF(N171="zákl. přenesená",J171,0)</f>
        <v>0</v>
      </c>
      <c r="BH171" s="217">
        <f>IF(N171="sníž. přenesená",J171,0)</f>
        <v>0</v>
      </c>
      <c r="BI171" s="217">
        <f>IF(N171="nulová",J171,0)</f>
        <v>0</v>
      </c>
      <c r="BJ171" s="25" t="s">
        <v>25</v>
      </c>
      <c r="BK171" s="217">
        <f>ROUND(I171*H171,2)</f>
        <v>0</v>
      </c>
      <c r="BL171" s="25" t="s">
        <v>110</v>
      </c>
      <c r="BM171" s="25" t="s">
        <v>335</v>
      </c>
    </row>
    <row r="172" spans="2:65" s="1" customFormat="1" ht="13.5">
      <c r="B172" s="43"/>
      <c r="C172" s="65"/>
      <c r="D172" s="218" t="s">
        <v>175</v>
      </c>
      <c r="E172" s="65"/>
      <c r="F172" s="219" t="s">
        <v>336</v>
      </c>
      <c r="G172" s="65"/>
      <c r="H172" s="65"/>
      <c r="I172" s="174"/>
      <c r="J172" s="65"/>
      <c r="K172" s="65"/>
      <c r="L172" s="63"/>
      <c r="M172" s="220"/>
      <c r="N172" s="44"/>
      <c r="O172" s="44"/>
      <c r="P172" s="44"/>
      <c r="Q172" s="44"/>
      <c r="R172" s="44"/>
      <c r="S172" s="44"/>
      <c r="T172" s="80"/>
      <c r="AT172" s="25" t="s">
        <v>175</v>
      </c>
      <c r="AU172" s="25" t="s">
        <v>104</v>
      </c>
    </row>
    <row r="173" spans="2:65" s="12" customFormat="1" ht="13.5">
      <c r="B173" s="222"/>
      <c r="C173" s="223"/>
      <c r="D173" s="218" t="s">
        <v>179</v>
      </c>
      <c r="E173" s="224" t="s">
        <v>50</v>
      </c>
      <c r="F173" s="225" t="s">
        <v>252</v>
      </c>
      <c r="G173" s="223"/>
      <c r="H173" s="226" t="s">
        <v>50</v>
      </c>
      <c r="I173" s="227"/>
      <c r="J173" s="223"/>
      <c r="K173" s="223"/>
      <c r="L173" s="228"/>
      <c r="M173" s="229"/>
      <c r="N173" s="230"/>
      <c r="O173" s="230"/>
      <c r="P173" s="230"/>
      <c r="Q173" s="230"/>
      <c r="R173" s="230"/>
      <c r="S173" s="230"/>
      <c r="T173" s="231"/>
      <c r="AT173" s="232" t="s">
        <v>179</v>
      </c>
      <c r="AU173" s="232" t="s">
        <v>104</v>
      </c>
      <c r="AV173" s="12" t="s">
        <v>25</v>
      </c>
      <c r="AW173" s="12" t="s">
        <v>48</v>
      </c>
      <c r="AX173" s="12" t="s">
        <v>85</v>
      </c>
      <c r="AY173" s="232" t="s">
        <v>166</v>
      </c>
    </row>
    <row r="174" spans="2:65" s="13" customFormat="1" ht="13.5">
      <c r="B174" s="233"/>
      <c r="C174" s="234"/>
      <c r="D174" s="218" t="s">
        <v>179</v>
      </c>
      <c r="E174" s="245" t="s">
        <v>50</v>
      </c>
      <c r="F174" s="246" t="s">
        <v>501</v>
      </c>
      <c r="G174" s="234"/>
      <c r="H174" s="247">
        <v>49</v>
      </c>
      <c r="I174" s="239"/>
      <c r="J174" s="234"/>
      <c r="K174" s="234"/>
      <c r="L174" s="240"/>
      <c r="M174" s="241"/>
      <c r="N174" s="242"/>
      <c r="O174" s="242"/>
      <c r="P174" s="242"/>
      <c r="Q174" s="242"/>
      <c r="R174" s="242"/>
      <c r="S174" s="242"/>
      <c r="T174" s="243"/>
      <c r="AT174" s="244" t="s">
        <v>179</v>
      </c>
      <c r="AU174" s="244" t="s">
        <v>104</v>
      </c>
      <c r="AV174" s="13" t="s">
        <v>93</v>
      </c>
      <c r="AW174" s="13" t="s">
        <v>48</v>
      </c>
      <c r="AX174" s="13" t="s">
        <v>85</v>
      </c>
      <c r="AY174" s="244" t="s">
        <v>166</v>
      </c>
    </row>
    <row r="175" spans="2:65" s="12" customFormat="1" ht="13.5">
      <c r="B175" s="222"/>
      <c r="C175" s="223"/>
      <c r="D175" s="218" t="s">
        <v>179</v>
      </c>
      <c r="E175" s="224" t="s">
        <v>50</v>
      </c>
      <c r="F175" s="225" t="s">
        <v>443</v>
      </c>
      <c r="G175" s="223"/>
      <c r="H175" s="226" t="s">
        <v>50</v>
      </c>
      <c r="I175" s="227"/>
      <c r="J175" s="223"/>
      <c r="K175" s="223"/>
      <c r="L175" s="228"/>
      <c r="M175" s="229"/>
      <c r="N175" s="230"/>
      <c r="O175" s="230"/>
      <c r="P175" s="230"/>
      <c r="Q175" s="230"/>
      <c r="R175" s="230"/>
      <c r="S175" s="230"/>
      <c r="T175" s="231"/>
      <c r="AT175" s="232" t="s">
        <v>179</v>
      </c>
      <c r="AU175" s="232" t="s">
        <v>104</v>
      </c>
      <c r="AV175" s="12" t="s">
        <v>25</v>
      </c>
      <c r="AW175" s="12" t="s">
        <v>48</v>
      </c>
      <c r="AX175" s="12" t="s">
        <v>85</v>
      </c>
      <c r="AY175" s="232" t="s">
        <v>166</v>
      </c>
    </row>
    <row r="176" spans="2:65" s="13" customFormat="1" ht="13.5">
      <c r="B176" s="233"/>
      <c r="C176" s="234"/>
      <c r="D176" s="235" t="s">
        <v>179</v>
      </c>
      <c r="E176" s="236" t="s">
        <v>50</v>
      </c>
      <c r="F176" s="237" t="s">
        <v>259</v>
      </c>
      <c r="G176" s="234"/>
      <c r="H176" s="238">
        <v>13</v>
      </c>
      <c r="I176" s="239"/>
      <c r="J176" s="234"/>
      <c r="K176" s="234"/>
      <c r="L176" s="240"/>
      <c r="M176" s="241"/>
      <c r="N176" s="242"/>
      <c r="O176" s="242"/>
      <c r="P176" s="242"/>
      <c r="Q176" s="242"/>
      <c r="R176" s="242"/>
      <c r="S176" s="242"/>
      <c r="T176" s="243"/>
      <c r="AT176" s="244" t="s">
        <v>179</v>
      </c>
      <c r="AU176" s="244" t="s">
        <v>104</v>
      </c>
      <c r="AV176" s="13" t="s">
        <v>93</v>
      </c>
      <c r="AW176" s="13" t="s">
        <v>48</v>
      </c>
      <c r="AX176" s="13" t="s">
        <v>85</v>
      </c>
      <c r="AY176" s="244" t="s">
        <v>166</v>
      </c>
    </row>
    <row r="177" spans="2:65" s="1" customFormat="1" ht="22.5" customHeight="1">
      <c r="B177" s="43"/>
      <c r="C177" s="206" t="s">
        <v>281</v>
      </c>
      <c r="D177" s="206" t="s">
        <v>169</v>
      </c>
      <c r="E177" s="207" t="s">
        <v>340</v>
      </c>
      <c r="F177" s="208" t="s">
        <v>341</v>
      </c>
      <c r="G177" s="209" t="s">
        <v>284</v>
      </c>
      <c r="H177" s="210">
        <v>13</v>
      </c>
      <c r="I177" s="211"/>
      <c r="J177" s="212">
        <f>ROUND(I177*H177,2)</f>
        <v>0</v>
      </c>
      <c r="K177" s="208" t="s">
        <v>173</v>
      </c>
      <c r="L177" s="63"/>
      <c r="M177" s="213" t="s">
        <v>50</v>
      </c>
      <c r="N177" s="214" t="s">
        <v>56</v>
      </c>
      <c r="O177" s="44"/>
      <c r="P177" s="215">
        <f>O177*H177</f>
        <v>0</v>
      </c>
      <c r="Q177" s="215">
        <v>0.378</v>
      </c>
      <c r="R177" s="215">
        <f>Q177*H177</f>
        <v>4.9139999999999997</v>
      </c>
      <c r="S177" s="215">
        <v>0</v>
      </c>
      <c r="T177" s="216">
        <f>S177*H177</f>
        <v>0</v>
      </c>
      <c r="AR177" s="25" t="s">
        <v>110</v>
      </c>
      <c r="AT177" s="25" t="s">
        <v>169</v>
      </c>
      <c r="AU177" s="25" t="s">
        <v>104</v>
      </c>
      <c r="AY177" s="25" t="s">
        <v>166</v>
      </c>
      <c r="BE177" s="217">
        <f>IF(N177="základní",J177,0)</f>
        <v>0</v>
      </c>
      <c r="BF177" s="217">
        <f>IF(N177="snížená",J177,0)</f>
        <v>0</v>
      </c>
      <c r="BG177" s="217">
        <f>IF(N177="zákl. přenesená",J177,0)</f>
        <v>0</v>
      </c>
      <c r="BH177" s="217">
        <f>IF(N177="sníž. přenesená",J177,0)</f>
        <v>0</v>
      </c>
      <c r="BI177" s="217">
        <f>IF(N177="nulová",J177,0)</f>
        <v>0</v>
      </c>
      <c r="BJ177" s="25" t="s">
        <v>25</v>
      </c>
      <c r="BK177" s="217">
        <f>ROUND(I177*H177,2)</f>
        <v>0</v>
      </c>
      <c r="BL177" s="25" t="s">
        <v>110</v>
      </c>
      <c r="BM177" s="25" t="s">
        <v>342</v>
      </c>
    </row>
    <row r="178" spans="2:65" s="1" customFormat="1" ht="13.5">
      <c r="B178" s="43"/>
      <c r="C178" s="65"/>
      <c r="D178" s="218" t="s">
        <v>175</v>
      </c>
      <c r="E178" s="65"/>
      <c r="F178" s="219" t="s">
        <v>343</v>
      </c>
      <c r="G178" s="65"/>
      <c r="H178" s="65"/>
      <c r="I178" s="174"/>
      <c r="J178" s="65"/>
      <c r="K178" s="65"/>
      <c r="L178" s="63"/>
      <c r="M178" s="220"/>
      <c r="N178" s="44"/>
      <c r="O178" s="44"/>
      <c r="P178" s="44"/>
      <c r="Q178" s="44"/>
      <c r="R178" s="44"/>
      <c r="S178" s="44"/>
      <c r="T178" s="80"/>
      <c r="AT178" s="25" t="s">
        <v>175</v>
      </c>
      <c r="AU178" s="25" t="s">
        <v>104</v>
      </c>
    </row>
    <row r="179" spans="2:65" s="12" customFormat="1" ht="13.5">
      <c r="B179" s="222"/>
      <c r="C179" s="223"/>
      <c r="D179" s="218" t="s">
        <v>179</v>
      </c>
      <c r="E179" s="224" t="s">
        <v>50</v>
      </c>
      <c r="F179" s="225" t="s">
        <v>1072</v>
      </c>
      <c r="G179" s="223"/>
      <c r="H179" s="226" t="s">
        <v>50</v>
      </c>
      <c r="I179" s="227"/>
      <c r="J179" s="223"/>
      <c r="K179" s="223"/>
      <c r="L179" s="228"/>
      <c r="M179" s="229"/>
      <c r="N179" s="230"/>
      <c r="O179" s="230"/>
      <c r="P179" s="230"/>
      <c r="Q179" s="230"/>
      <c r="R179" s="230"/>
      <c r="S179" s="230"/>
      <c r="T179" s="231"/>
      <c r="AT179" s="232" t="s">
        <v>179</v>
      </c>
      <c r="AU179" s="232" t="s">
        <v>104</v>
      </c>
      <c r="AV179" s="12" t="s">
        <v>25</v>
      </c>
      <c r="AW179" s="12" t="s">
        <v>48</v>
      </c>
      <c r="AX179" s="12" t="s">
        <v>85</v>
      </c>
      <c r="AY179" s="232" t="s">
        <v>166</v>
      </c>
    </row>
    <row r="180" spans="2:65" s="13" customFormat="1" ht="13.5">
      <c r="B180" s="233"/>
      <c r="C180" s="234"/>
      <c r="D180" s="235" t="s">
        <v>179</v>
      </c>
      <c r="E180" s="236" t="s">
        <v>50</v>
      </c>
      <c r="F180" s="237" t="s">
        <v>259</v>
      </c>
      <c r="G180" s="234"/>
      <c r="H180" s="238">
        <v>13</v>
      </c>
      <c r="I180" s="239"/>
      <c r="J180" s="234"/>
      <c r="K180" s="234"/>
      <c r="L180" s="240"/>
      <c r="M180" s="241"/>
      <c r="N180" s="242"/>
      <c r="O180" s="242"/>
      <c r="P180" s="242"/>
      <c r="Q180" s="242"/>
      <c r="R180" s="242"/>
      <c r="S180" s="242"/>
      <c r="T180" s="243"/>
      <c r="AT180" s="244" t="s">
        <v>179</v>
      </c>
      <c r="AU180" s="244" t="s">
        <v>104</v>
      </c>
      <c r="AV180" s="13" t="s">
        <v>93</v>
      </c>
      <c r="AW180" s="13" t="s">
        <v>48</v>
      </c>
      <c r="AX180" s="13" t="s">
        <v>85</v>
      </c>
      <c r="AY180" s="244" t="s">
        <v>166</v>
      </c>
    </row>
    <row r="181" spans="2:65" s="1" customFormat="1" ht="22.5" customHeight="1">
      <c r="B181" s="43"/>
      <c r="C181" s="206" t="s">
        <v>290</v>
      </c>
      <c r="D181" s="206" t="s">
        <v>169</v>
      </c>
      <c r="E181" s="207" t="s">
        <v>1401</v>
      </c>
      <c r="F181" s="208" t="s">
        <v>1402</v>
      </c>
      <c r="G181" s="209" t="s">
        <v>284</v>
      </c>
      <c r="H181" s="210">
        <v>164</v>
      </c>
      <c r="I181" s="211"/>
      <c r="J181" s="212">
        <f>ROUND(I181*H181,2)</f>
        <v>0</v>
      </c>
      <c r="K181" s="208" t="s">
        <v>173</v>
      </c>
      <c r="L181" s="63"/>
      <c r="M181" s="213" t="s">
        <v>50</v>
      </c>
      <c r="N181" s="214" t="s">
        <v>56</v>
      </c>
      <c r="O181" s="44"/>
      <c r="P181" s="215">
        <f>O181*H181</f>
        <v>0</v>
      </c>
      <c r="Q181" s="215">
        <v>0.56699999999999995</v>
      </c>
      <c r="R181" s="215">
        <f>Q181*H181</f>
        <v>92.987999999999985</v>
      </c>
      <c r="S181" s="215">
        <v>0</v>
      </c>
      <c r="T181" s="216">
        <f>S181*H181</f>
        <v>0</v>
      </c>
      <c r="AR181" s="25" t="s">
        <v>110</v>
      </c>
      <c r="AT181" s="25" t="s">
        <v>169</v>
      </c>
      <c r="AU181" s="25" t="s">
        <v>104</v>
      </c>
      <c r="AY181" s="25" t="s">
        <v>166</v>
      </c>
      <c r="BE181" s="217">
        <f>IF(N181="základní",J181,0)</f>
        <v>0</v>
      </c>
      <c r="BF181" s="217">
        <f>IF(N181="snížená",J181,0)</f>
        <v>0</v>
      </c>
      <c r="BG181" s="217">
        <f>IF(N181="zákl. přenesená",J181,0)</f>
        <v>0</v>
      </c>
      <c r="BH181" s="217">
        <f>IF(N181="sníž. přenesená",J181,0)</f>
        <v>0</v>
      </c>
      <c r="BI181" s="217">
        <f>IF(N181="nulová",J181,0)</f>
        <v>0</v>
      </c>
      <c r="BJ181" s="25" t="s">
        <v>25</v>
      </c>
      <c r="BK181" s="217">
        <f>ROUND(I181*H181,2)</f>
        <v>0</v>
      </c>
      <c r="BL181" s="25" t="s">
        <v>110</v>
      </c>
      <c r="BM181" s="25" t="s">
        <v>1403</v>
      </c>
    </row>
    <row r="182" spans="2:65" s="1" customFormat="1" ht="13.5">
      <c r="B182" s="43"/>
      <c r="C182" s="65"/>
      <c r="D182" s="218" t="s">
        <v>175</v>
      </c>
      <c r="E182" s="65"/>
      <c r="F182" s="219" t="s">
        <v>1404</v>
      </c>
      <c r="G182" s="65"/>
      <c r="H182" s="65"/>
      <c r="I182" s="174"/>
      <c r="J182" s="65"/>
      <c r="K182" s="65"/>
      <c r="L182" s="63"/>
      <c r="M182" s="220"/>
      <c r="N182" s="44"/>
      <c r="O182" s="44"/>
      <c r="P182" s="44"/>
      <c r="Q182" s="44"/>
      <c r="R182" s="44"/>
      <c r="S182" s="44"/>
      <c r="T182" s="80"/>
      <c r="AT182" s="25" t="s">
        <v>175</v>
      </c>
      <c r="AU182" s="25" t="s">
        <v>104</v>
      </c>
    </row>
    <row r="183" spans="2:65" s="12" customFormat="1" ht="13.5">
      <c r="B183" s="222"/>
      <c r="C183" s="223"/>
      <c r="D183" s="218" t="s">
        <v>179</v>
      </c>
      <c r="E183" s="224" t="s">
        <v>50</v>
      </c>
      <c r="F183" s="225" t="s">
        <v>706</v>
      </c>
      <c r="G183" s="223"/>
      <c r="H183" s="226" t="s">
        <v>50</v>
      </c>
      <c r="I183" s="227"/>
      <c r="J183" s="223"/>
      <c r="K183" s="223"/>
      <c r="L183" s="228"/>
      <c r="M183" s="229"/>
      <c r="N183" s="230"/>
      <c r="O183" s="230"/>
      <c r="P183" s="230"/>
      <c r="Q183" s="230"/>
      <c r="R183" s="230"/>
      <c r="S183" s="230"/>
      <c r="T183" s="231"/>
      <c r="AT183" s="232" t="s">
        <v>179</v>
      </c>
      <c r="AU183" s="232" t="s">
        <v>104</v>
      </c>
      <c r="AV183" s="12" t="s">
        <v>25</v>
      </c>
      <c r="AW183" s="12" t="s">
        <v>48</v>
      </c>
      <c r="AX183" s="12" t="s">
        <v>85</v>
      </c>
      <c r="AY183" s="232" t="s">
        <v>166</v>
      </c>
    </row>
    <row r="184" spans="2:65" s="13" customFormat="1" ht="13.5">
      <c r="B184" s="233"/>
      <c r="C184" s="234"/>
      <c r="D184" s="235" t="s">
        <v>179</v>
      </c>
      <c r="E184" s="236" t="s">
        <v>50</v>
      </c>
      <c r="F184" s="237" t="s">
        <v>1389</v>
      </c>
      <c r="G184" s="234"/>
      <c r="H184" s="238">
        <v>164</v>
      </c>
      <c r="I184" s="239"/>
      <c r="J184" s="234"/>
      <c r="K184" s="234"/>
      <c r="L184" s="240"/>
      <c r="M184" s="241"/>
      <c r="N184" s="242"/>
      <c r="O184" s="242"/>
      <c r="P184" s="242"/>
      <c r="Q184" s="242"/>
      <c r="R184" s="242"/>
      <c r="S184" s="242"/>
      <c r="T184" s="243"/>
      <c r="AT184" s="244" t="s">
        <v>179</v>
      </c>
      <c r="AU184" s="244" t="s">
        <v>104</v>
      </c>
      <c r="AV184" s="13" t="s">
        <v>93</v>
      </c>
      <c r="AW184" s="13" t="s">
        <v>48</v>
      </c>
      <c r="AX184" s="13" t="s">
        <v>85</v>
      </c>
      <c r="AY184" s="244" t="s">
        <v>166</v>
      </c>
    </row>
    <row r="185" spans="2:65" s="1" customFormat="1" ht="31.5" customHeight="1">
      <c r="B185" s="43"/>
      <c r="C185" s="206" t="s">
        <v>296</v>
      </c>
      <c r="D185" s="206" t="s">
        <v>169</v>
      </c>
      <c r="E185" s="207" t="s">
        <v>402</v>
      </c>
      <c r="F185" s="208" t="s">
        <v>403</v>
      </c>
      <c r="G185" s="209" t="s">
        <v>243</v>
      </c>
      <c r="H185" s="210">
        <v>115.258</v>
      </c>
      <c r="I185" s="211"/>
      <c r="J185" s="212">
        <f>ROUND(I185*H185,2)</f>
        <v>0</v>
      </c>
      <c r="K185" s="208" t="s">
        <v>173</v>
      </c>
      <c r="L185" s="63"/>
      <c r="M185" s="213" t="s">
        <v>50</v>
      </c>
      <c r="N185" s="214" t="s">
        <v>56</v>
      </c>
      <c r="O185" s="44"/>
      <c r="P185" s="215">
        <f>O185*H185</f>
        <v>0</v>
      </c>
      <c r="Q185" s="215">
        <v>0</v>
      </c>
      <c r="R185" s="215">
        <f>Q185*H185</f>
        <v>0</v>
      </c>
      <c r="S185" s="215">
        <v>0</v>
      </c>
      <c r="T185" s="216">
        <f>S185*H185</f>
        <v>0</v>
      </c>
      <c r="AR185" s="25" t="s">
        <v>110</v>
      </c>
      <c r="AT185" s="25" t="s">
        <v>169</v>
      </c>
      <c r="AU185" s="25" t="s">
        <v>104</v>
      </c>
      <c r="AY185" s="25" t="s">
        <v>166</v>
      </c>
      <c r="BE185" s="217">
        <f>IF(N185="základní",J185,0)</f>
        <v>0</v>
      </c>
      <c r="BF185" s="217">
        <f>IF(N185="snížená",J185,0)</f>
        <v>0</v>
      </c>
      <c r="BG185" s="217">
        <f>IF(N185="zákl. přenesená",J185,0)</f>
        <v>0</v>
      </c>
      <c r="BH185" s="217">
        <f>IF(N185="sníž. přenesená",J185,0)</f>
        <v>0</v>
      </c>
      <c r="BI185" s="217">
        <f>IF(N185="nulová",J185,0)</f>
        <v>0</v>
      </c>
      <c r="BJ185" s="25" t="s">
        <v>25</v>
      </c>
      <c r="BK185" s="217">
        <f>ROUND(I185*H185,2)</f>
        <v>0</v>
      </c>
      <c r="BL185" s="25" t="s">
        <v>110</v>
      </c>
      <c r="BM185" s="25" t="s">
        <v>1405</v>
      </c>
    </row>
    <row r="186" spans="2:65" s="1" customFormat="1" ht="27">
      <c r="B186" s="43"/>
      <c r="C186" s="65"/>
      <c r="D186" s="218" t="s">
        <v>175</v>
      </c>
      <c r="E186" s="65"/>
      <c r="F186" s="219" t="s">
        <v>404</v>
      </c>
      <c r="G186" s="65"/>
      <c r="H186" s="65"/>
      <c r="I186" s="174"/>
      <c r="J186" s="65"/>
      <c r="K186" s="65"/>
      <c r="L186" s="63"/>
      <c r="M186" s="220"/>
      <c r="N186" s="44"/>
      <c r="O186" s="44"/>
      <c r="P186" s="44"/>
      <c r="Q186" s="44"/>
      <c r="R186" s="44"/>
      <c r="S186" s="44"/>
      <c r="T186" s="80"/>
      <c r="AT186" s="25" t="s">
        <v>175</v>
      </c>
      <c r="AU186" s="25" t="s">
        <v>104</v>
      </c>
    </row>
    <row r="187" spans="2:65" s="1" customFormat="1" ht="27">
      <c r="B187" s="43"/>
      <c r="C187" s="65"/>
      <c r="D187" s="218" t="s">
        <v>177</v>
      </c>
      <c r="E187" s="65"/>
      <c r="F187" s="221" t="s">
        <v>405</v>
      </c>
      <c r="G187" s="65"/>
      <c r="H187" s="65"/>
      <c r="I187" s="174"/>
      <c r="J187" s="65"/>
      <c r="K187" s="65"/>
      <c r="L187" s="63"/>
      <c r="M187" s="220"/>
      <c r="N187" s="44"/>
      <c r="O187" s="44"/>
      <c r="P187" s="44"/>
      <c r="Q187" s="44"/>
      <c r="R187" s="44"/>
      <c r="S187" s="44"/>
      <c r="T187" s="80"/>
      <c r="AT187" s="25" t="s">
        <v>177</v>
      </c>
      <c r="AU187" s="25" t="s">
        <v>104</v>
      </c>
    </row>
    <row r="188" spans="2:65" s="11" customFormat="1" ht="22.35" customHeight="1">
      <c r="B188" s="189"/>
      <c r="C188" s="190"/>
      <c r="D188" s="203" t="s">
        <v>84</v>
      </c>
      <c r="E188" s="204" t="s">
        <v>406</v>
      </c>
      <c r="F188" s="204" t="s">
        <v>407</v>
      </c>
      <c r="G188" s="190"/>
      <c r="H188" s="190"/>
      <c r="I188" s="193"/>
      <c r="J188" s="205">
        <f>BK188</f>
        <v>0</v>
      </c>
      <c r="K188" s="190"/>
      <c r="L188" s="195"/>
      <c r="M188" s="196"/>
      <c r="N188" s="197"/>
      <c r="O188" s="197"/>
      <c r="P188" s="198">
        <f>SUM(P189:P316)</f>
        <v>0</v>
      </c>
      <c r="Q188" s="197"/>
      <c r="R188" s="198">
        <f>SUM(R189:R316)</f>
        <v>95.375565720000012</v>
      </c>
      <c r="S188" s="197"/>
      <c r="T188" s="199">
        <f>SUM(T189:T316)</f>
        <v>0</v>
      </c>
      <c r="AR188" s="200" t="s">
        <v>25</v>
      </c>
      <c r="AT188" s="201" t="s">
        <v>84</v>
      </c>
      <c r="AU188" s="201" t="s">
        <v>93</v>
      </c>
      <c r="AY188" s="200" t="s">
        <v>166</v>
      </c>
      <c r="BK188" s="202">
        <f>SUM(BK189:BK316)</f>
        <v>0</v>
      </c>
    </row>
    <row r="189" spans="2:65" s="1" customFormat="1" ht="22.5" customHeight="1">
      <c r="B189" s="43"/>
      <c r="C189" s="206" t="s">
        <v>302</v>
      </c>
      <c r="D189" s="206" t="s">
        <v>169</v>
      </c>
      <c r="E189" s="207" t="s">
        <v>1103</v>
      </c>
      <c r="F189" s="208" t="s">
        <v>1104</v>
      </c>
      <c r="G189" s="209" t="s">
        <v>284</v>
      </c>
      <c r="H189" s="210">
        <v>18</v>
      </c>
      <c r="I189" s="211"/>
      <c r="J189" s="212">
        <f>ROUND(I189*H189,2)</f>
        <v>0</v>
      </c>
      <c r="K189" s="208" t="s">
        <v>173</v>
      </c>
      <c r="L189" s="63"/>
      <c r="M189" s="213" t="s">
        <v>50</v>
      </c>
      <c r="N189" s="214" t="s">
        <v>56</v>
      </c>
      <c r="O189" s="44"/>
      <c r="P189" s="215">
        <f>O189*H189</f>
        <v>0</v>
      </c>
      <c r="Q189" s="215">
        <v>8.4250000000000005E-2</v>
      </c>
      <c r="R189" s="215">
        <f>Q189*H189</f>
        <v>1.5165000000000002</v>
      </c>
      <c r="S189" s="215">
        <v>0</v>
      </c>
      <c r="T189" s="216">
        <f>S189*H189</f>
        <v>0</v>
      </c>
      <c r="AR189" s="25" t="s">
        <v>110</v>
      </c>
      <c r="AT189" s="25" t="s">
        <v>169</v>
      </c>
      <c r="AU189" s="25" t="s">
        <v>104</v>
      </c>
      <c r="AY189" s="25" t="s">
        <v>166</v>
      </c>
      <c r="BE189" s="217">
        <f>IF(N189="základní",J189,0)</f>
        <v>0</v>
      </c>
      <c r="BF189" s="217">
        <f>IF(N189="snížená",J189,0)</f>
        <v>0</v>
      </c>
      <c r="BG189" s="217">
        <f>IF(N189="zákl. přenesená",J189,0)</f>
        <v>0</v>
      </c>
      <c r="BH189" s="217">
        <f>IF(N189="sníž. přenesená",J189,0)</f>
        <v>0</v>
      </c>
      <c r="BI189" s="217">
        <f>IF(N189="nulová",J189,0)</f>
        <v>0</v>
      </c>
      <c r="BJ189" s="25" t="s">
        <v>25</v>
      </c>
      <c r="BK189" s="217">
        <f>ROUND(I189*H189,2)</f>
        <v>0</v>
      </c>
      <c r="BL189" s="25" t="s">
        <v>110</v>
      </c>
      <c r="BM189" s="25" t="s">
        <v>1105</v>
      </c>
    </row>
    <row r="190" spans="2:65" s="1" customFormat="1" ht="40.5">
      <c r="B190" s="43"/>
      <c r="C190" s="65"/>
      <c r="D190" s="218" t="s">
        <v>175</v>
      </c>
      <c r="E190" s="65"/>
      <c r="F190" s="219" t="s">
        <v>1106</v>
      </c>
      <c r="G190" s="65"/>
      <c r="H190" s="65"/>
      <c r="I190" s="174"/>
      <c r="J190" s="65"/>
      <c r="K190" s="65"/>
      <c r="L190" s="63"/>
      <c r="M190" s="220"/>
      <c r="N190" s="44"/>
      <c r="O190" s="44"/>
      <c r="P190" s="44"/>
      <c r="Q190" s="44"/>
      <c r="R190" s="44"/>
      <c r="S190" s="44"/>
      <c r="T190" s="80"/>
      <c r="AT190" s="25" t="s">
        <v>175</v>
      </c>
      <c r="AU190" s="25" t="s">
        <v>104</v>
      </c>
    </row>
    <row r="191" spans="2:65" s="1" customFormat="1" ht="121.5">
      <c r="B191" s="43"/>
      <c r="C191" s="65"/>
      <c r="D191" s="218" t="s">
        <v>177</v>
      </c>
      <c r="E191" s="65"/>
      <c r="F191" s="221" t="s">
        <v>1107</v>
      </c>
      <c r="G191" s="65"/>
      <c r="H191" s="65"/>
      <c r="I191" s="174"/>
      <c r="J191" s="65"/>
      <c r="K191" s="65"/>
      <c r="L191" s="63"/>
      <c r="M191" s="220"/>
      <c r="N191" s="44"/>
      <c r="O191" s="44"/>
      <c r="P191" s="44"/>
      <c r="Q191" s="44"/>
      <c r="R191" s="44"/>
      <c r="S191" s="44"/>
      <c r="T191" s="80"/>
      <c r="AT191" s="25" t="s">
        <v>177</v>
      </c>
      <c r="AU191" s="25" t="s">
        <v>104</v>
      </c>
    </row>
    <row r="192" spans="2:65" s="12" customFormat="1" ht="13.5">
      <c r="B192" s="222"/>
      <c r="C192" s="223"/>
      <c r="D192" s="218" t="s">
        <v>179</v>
      </c>
      <c r="E192" s="224" t="s">
        <v>50</v>
      </c>
      <c r="F192" s="225" t="s">
        <v>1082</v>
      </c>
      <c r="G192" s="223"/>
      <c r="H192" s="226" t="s">
        <v>50</v>
      </c>
      <c r="I192" s="227"/>
      <c r="J192" s="223"/>
      <c r="K192" s="223"/>
      <c r="L192" s="228"/>
      <c r="M192" s="229"/>
      <c r="N192" s="230"/>
      <c r="O192" s="230"/>
      <c r="P192" s="230"/>
      <c r="Q192" s="230"/>
      <c r="R192" s="230"/>
      <c r="S192" s="230"/>
      <c r="T192" s="231"/>
      <c r="AT192" s="232" t="s">
        <v>179</v>
      </c>
      <c r="AU192" s="232" t="s">
        <v>104</v>
      </c>
      <c r="AV192" s="12" t="s">
        <v>25</v>
      </c>
      <c r="AW192" s="12" t="s">
        <v>48</v>
      </c>
      <c r="AX192" s="12" t="s">
        <v>85</v>
      </c>
      <c r="AY192" s="232" t="s">
        <v>166</v>
      </c>
    </row>
    <row r="193" spans="2:65" s="13" customFormat="1" ht="13.5">
      <c r="B193" s="233"/>
      <c r="C193" s="234"/>
      <c r="D193" s="218" t="s">
        <v>179</v>
      </c>
      <c r="E193" s="245" t="s">
        <v>50</v>
      </c>
      <c r="F193" s="246" t="s">
        <v>268</v>
      </c>
      <c r="G193" s="234"/>
      <c r="H193" s="247">
        <v>14</v>
      </c>
      <c r="I193" s="239"/>
      <c r="J193" s="234"/>
      <c r="K193" s="234"/>
      <c r="L193" s="240"/>
      <c r="M193" s="241"/>
      <c r="N193" s="242"/>
      <c r="O193" s="242"/>
      <c r="P193" s="242"/>
      <c r="Q193" s="242"/>
      <c r="R193" s="242"/>
      <c r="S193" s="242"/>
      <c r="T193" s="243"/>
      <c r="AT193" s="244" t="s">
        <v>179</v>
      </c>
      <c r="AU193" s="244" t="s">
        <v>104</v>
      </c>
      <c r="AV193" s="13" t="s">
        <v>93</v>
      </c>
      <c r="AW193" s="13" t="s">
        <v>48</v>
      </c>
      <c r="AX193" s="13" t="s">
        <v>85</v>
      </c>
      <c r="AY193" s="244" t="s">
        <v>166</v>
      </c>
    </row>
    <row r="194" spans="2:65" s="12" customFormat="1" ht="13.5">
      <c r="B194" s="222"/>
      <c r="C194" s="223"/>
      <c r="D194" s="218" t="s">
        <v>179</v>
      </c>
      <c r="E194" s="224" t="s">
        <v>50</v>
      </c>
      <c r="F194" s="225" t="s">
        <v>1206</v>
      </c>
      <c r="G194" s="223"/>
      <c r="H194" s="226" t="s">
        <v>50</v>
      </c>
      <c r="I194" s="227"/>
      <c r="J194" s="223"/>
      <c r="K194" s="223"/>
      <c r="L194" s="228"/>
      <c r="M194" s="229"/>
      <c r="N194" s="230"/>
      <c r="O194" s="230"/>
      <c r="P194" s="230"/>
      <c r="Q194" s="230"/>
      <c r="R194" s="230"/>
      <c r="S194" s="230"/>
      <c r="T194" s="231"/>
      <c r="AT194" s="232" t="s">
        <v>179</v>
      </c>
      <c r="AU194" s="232" t="s">
        <v>104</v>
      </c>
      <c r="AV194" s="12" t="s">
        <v>25</v>
      </c>
      <c r="AW194" s="12" t="s">
        <v>48</v>
      </c>
      <c r="AX194" s="12" t="s">
        <v>85</v>
      </c>
      <c r="AY194" s="232" t="s">
        <v>166</v>
      </c>
    </row>
    <row r="195" spans="2:65" s="13" customFormat="1" ht="13.5">
      <c r="B195" s="233"/>
      <c r="C195" s="234"/>
      <c r="D195" s="235" t="s">
        <v>179</v>
      </c>
      <c r="E195" s="236" t="s">
        <v>50</v>
      </c>
      <c r="F195" s="237" t="s">
        <v>110</v>
      </c>
      <c r="G195" s="234"/>
      <c r="H195" s="238">
        <v>4</v>
      </c>
      <c r="I195" s="239"/>
      <c r="J195" s="234"/>
      <c r="K195" s="234"/>
      <c r="L195" s="240"/>
      <c r="M195" s="241"/>
      <c r="N195" s="242"/>
      <c r="O195" s="242"/>
      <c r="P195" s="242"/>
      <c r="Q195" s="242"/>
      <c r="R195" s="242"/>
      <c r="S195" s="242"/>
      <c r="T195" s="243"/>
      <c r="AT195" s="244" t="s">
        <v>179</v>
      </c>
      <c r="AU195" s="244" t="s">
        <v>104</v>
      </c>
      <c r="AV195" s="13" t="s">
        <v>93</v>
      </c>
      <c r="AW195" s="13" t="s">
        <v>48</v>
      </c>
      <c r="AX195" s="13" t="s">
        <v>85</v>
      </c>
      <c r="AY195" s="244" t="s">
        <v>166</v>
      </c>
    </row>
    <row r="196" spans="2:65" s="1" customFormat="1" ht="22.5" customHeight="1">
      <c r="B196" s="43"/>
      <c r="C196" s="259" t="s">
        <v>308</v>
      </c>
      <c r="D196" s="259" t="s">
        <v>269</v>
      </c>
      <c r="E196" s="260" t="s">
        <v>1109</v>
      </c>
      <c r="F196" s="261" t="s">
        <v>1406</v>
      </c>
      <c r="G196" s="262" t="s">
        <v>284</v>
      </c>
      <c r="H196" s="263">
        <v>14.14</v>
      </c>
      <c r="I196" s="264"/>
      <c r="J196" s="265">
        <f>ROUND(I196*H196,2)</f>
        <v>0</v>
      </c>
      <c r="K196" s="261" t="s">
        <v>50</v>
      </c>
      <c r="L196" s="266"/>
      <c r="M196" s="267" t="s">
        <v>50</v>
      </c>
      <c r="N196" s="268" t="s">
        <v>56</v>
      </c>
      <c r="O196" s="44"/>
      <c r="P196" s="215">
        <f>O196*H196</f>
        <v>0</v>
      </c>
      <c r="Q196" s="215">
        <v>0.14599999999999999</v>
      </c>
      <c r="R196" s="215">
        <f>Q196*H196</f>
        <v>2.0644399999999998</v>
      </c>
      <c r="S196" s="215">
        <v>0</v>
      </c>
      <c r="T196" s="216">
        <f>S196*H196</f>
        <v>0</v>
      </c>
      <c r="AR196" s="25" t="s">
        <v>232</v>
      </c>
      <c r="AT196" s="25" t="s">
        <v>269</v>
      </c>
      <c r="AU196" s="25" t="s">
        <v>104</v>
      </c>
      <c r="AY196" s="25" t="s">
        <v>166</v>
      </c>
      <c r="BE196" s="217">
        <f>IF(N196="základní",J196,0)</f>
        <v>0</v>
      </c>
      <c r="BF196" s="217">
        <f>IF(N196="snížená",J196,0)</f>
        <v>0</v>
      </c>
      <c r="BG196" s="217">
        <f>IF(N196="zákl. přenesená",J196,0)</f>
        <v>0</v>
      </c>
      <c r="BH196" s="217">
        <f>IF(N196="sníž. přenesená",J196,0)</f>
        <v>0</v>
      </c>
      <c r="BI196" s="217">
        <f>IF(N196="nulová",J196,0)</f>
        <v>0</v>
      </c>
      <c r="BJ196" s="25" t="s">
        <v>25</v>
      </c>
      <c r="BK196" s="217">
        <f>ROUND(I196*H196,2)</f>
        <v>0</v>
      </c>
      <c r="BL196" s="25" t="s">
        <v>110</v>
      </c>
      <c r="BM196" s="25" t="s">
        <v>1111</v>
      </c>
    </row>
    <row r="197" spans="2:65" s="1" customFormat="1" ht="27">
      <c r="B197" s="43"/>
      <c r="C197" s="65"/>
      <c r="D197" s="218" t="s">
        <v>175</v>
      </c>
      <c r="E197" s="65"/>
      <c r="F197" s="219" t="s">
        <v>1407</v>
      </c>
      <c r="G197" s="65"/>
      <c r="H197" s="65"/>
      <c r="I197" s="174"/>
      <c r="J197" s="65"/>
      <c r="K197" s="65"/>
      <c r="L197" s="63"/>
      <c r="M197" s="220"/>
      <c r="N197" s="44"/>
      <c r="O197" s="44"/>
      <c r="P197" s="44"/>
      <c r="Q197" s="44"/>
      <c r="R197" s="44"/>
      <c r="S197" s="44"/>
      <c r="T197" s="80"/>
      <c r="AT197" s="25" t="s">
        <v>175</v>
      </c>
      <c r="AU197" s="25" t="s">
        <v>104</v>
      </c>
    </row>
    <row r="198" spans="2:65" s="12" customFormat="1" ht="13.5">
      <c r="B198" s="222"/>
      <c r="C198" s="223"/>
      <c r="D198" s="218" t="s">
        <v>179</v>
      </c>
      <c r="E198" s="224" t="s">
        <v>50</v>
      </c>
      <c r="F198" s="225" t="s">
        <v>1082</v>
      </c>
      <c r="G198" s="223"/>
      <c r="H198" s="226" t="s">
        <v>50</v>
      </c>
      <c r="I198" s="227"/>
      <c r="J198" s="223"/>
      <c r="K198" s="223"/>
      <c r="L198" s="228"/>
      <c r="M198" s="229"/>
      <c r="N198" s="230"/>
      <c r="O198" s="230"/>
      <c r="P198" s="230"/>
      <c r="Q198" s="230"/>
      <c r="R198" s="230"/>
      <c r="S198" s="230"/>
      <c r="T198" s="231"/>
      <c r="AT198" s="232" t="s">
        <v>179</v>
      </c>
      <c r="AU198" s="232" t="s">
        <v>104</v>
      </c>
      <c r="AV198" s="12" t="s">
        <v>25</v>
      </c>
      <c r="AW198" s="12" t="s">
        <v>48</v>
      </c>
      <c r="AX198" s="12" t="s">
        <v>85</v>
      </c>
      <c r="AY198" s="232" t="s">
        <v>166</v>
      </c>
    </row>
    <row r="199" spans="2:65" s="13" customFormat="1" ht="13.5">
      <c r="B199" s="233"/>
      <c r="C199" s="234"/>
      <c r="D199" s="235" t="s">
        <v>179</v>
      </c>
      <c r="E199" s="236" t="s">
        <v>50</v>
      </c>
      <c r="F199" s="237" t="s">
        <v>1408</v>
      </c>
      <c r="G199" s="234"/>
      <c r="H199" s="238">
        <v>14.14</v>
      </c>
      <c r="I199" s="239"/>
      <c r="J199" s="234"/>
      <c r="K199" s="234"/>
      <c r="L199" s="240"/>
      <c r="M199" s="241"/>
      <c r="N199" s="242"/>
      <c r="O199" s="242"/>
      <c r="P199" s="242"/>
      <c r="Q199" s="242"/>
      <c r="R199" s="242"/>
      <c r="S199" s="242"/>
      <c r="T199" s="243"/>
      <c r="AT199" s="244" t="s">
        <v>179</v>
      </c>
      <c r="AU199" s="244" t="s">
        <v>104</v>
      </c>
      <c r="AV199" s="13" t="s">
        <v>93</v>
      </c>
      <c r="AW199" s="13" t="s">
        <v>48</v>
      </c>
      <c r="AX199" s="13" t="s">
        <v>85</v>
      </c>
      <c r="AY199" s="244" t="s">
        <v>166</v>
      </c>
    </row>
    <row r="200" spans="2:65" s="1" customFormat="1" ht="22.5" customHeight="1">
      <c r="B200" s="43"/>
      <c r="C200" s="259" t="s">
        <v>9</v>
      </c>
      <c r="D200" s="259" t="s">
        <v>269</v>
      </c>
      <c r="E200" s="260" t="s">
        <v>1409</v>
      </c>
      <c r="F200" s="261" t="s">
        <v>1410</v>
      </c>
      <c r="G200" s="262" t="s">
        <v>284</v>
      </c>
      <c r="H200" s="263">
        <v>4.04</v>
      </c>
      <c r="I200" s="264"/>
      <c r="J200" s="265">
        <f>ROUND(I200*H200,2)</f>
        <v>0</v>
      </c>
      <c r="K200" s="261" t="s">
        <v>50</v>
      </c>
      <c r="L200" s="266"/>
      <c r="M200" s="267" t="s">
        <v>50</v>
      </c>
      <c r="N200" s="268" t="s">
        <v>56</v>
      </c>
      <c r="O200" s="44"/>
      <c r="P200" s="215">
        <f>O200*H200</f>
        <v>0</v>
      </c>
      <c r="Q200" s="215">
        <v>0.14599999999999999</v>
      </c>
      <c r="R200" s="215">
        <f>Q200*H200</f>
        <v>0.58983999999999992</v>
      </c>
      <c r="S200" s="215">
        <v>0</v>
      </c>
      <c r="T200" s="216">
        <f>S200*H200</f>
        <v>0</v>
      </c>
      <c r="AR200" s="25" t="s">
        <v>232</v>
      </c>
      <c r="AT200" s="25" t="s">
        <v>269</v>
      </c>
      <c r="AU200" s="25" t="s">
        <v>104</v>
      </c>
      <c r="AY200" s="25" t="s">
        <v>166</v>
      </c>
      <c r="BE200" s="217">
        <f>IF(N200="základní",J200,0)</f>
        <v>0</v>
      </c>
      <c r="BF200" s="217">
        <f>IF(N200="snížená",J200,0)</f>
        <v>0</v>
      </c>
      <c r="BG200" s="217">
        <f>IF(N200="zákl. přenesená",J200,0)</f>
        <v>0</v>
      </c>
      <c r="BH200" s="217">
        <f>IF(N200="sníž. přenesená",J200,0)</f>
        <v>0</v>
      </c>
      <c r="BI200" s="217">
        <f>IF(N200="nulová",J200,0)</f>
        <v>0</v>
      </c>
      <c r="BJ200" s="25" t="s">
        <v>25</v>
      </c>
      <c r="BK200" s="217">
        <f>ROUND(I200*H200,2)</f>
        <v>0</v>
      </c>
      <c r="BL200" s="25" t="s">
        <v>110</v>
      </c>
      <c r="BM200" s="25" t="s">
        <v>1411</v>
      </c>
    </row>
    <row r="201" spans="2:65" s="1" customFormat="1" ht="13.5">
      <c r="B201" s="43"/>
      <c r="C201" s="65"/>
      <c r="D201" s="218" t="s">
        <v>175</v>
      </c>
      <c r="E201" s="65"/>
      <c r="F201" s="219" t="s">
        <v>1412</v>
      </c>
      <c r="G201" s="65"/>
      <c r="H201" s="65"/>
      <c r="I201" s="174"/>
      <c r="J201" s="65"/>
      <c r="K201" s="65"/>
      <c r="L201" s="63"/>
      <c r="M201" s="220"/>
      <c r="N201" s="44"/>
      <c r="O201" s="44"/>
      <c r="P201" s="44"/>
      <c r="Q201" s="44"/>
      <c r="R201" s="44"/>
      <c r="S201" s="44"/>
      <c r="T201" s="80"/>
      <c r="AT201" s="25" t="s">
        <v>175</v>
      </c>
      <c r="AU201" s="25" t="s">
        <v>104</v>
      </c>
    </row>
    <row r="202" spans="2:65" s="1" customFormat="1" ht="27">
      <c r="B202" s="43"/>
      <c r="C202" s="65"/>
      <c r="D202" s="218" t="s">
        <v>1050</v>
      </c>
      <c r="E202" s="65"/>
      <c r="F202" s="221" t="s">
        <v>1413</v>
      </c>
      <c r="G202" s="65"/>
      <c r="H202" s="65"/>
      <c r="I202" s="174"/>
      <c r="J202" s="65"/>
      <c r="K202" s="65"/>
      <c r="L202" s="63"/>
      <c r="M202" s="220"/>
      <c r="N202" s="44"/>
      <c r="O202" s="44"/>
      <c r="P202" s="44"/>
      <c r="Q202" s="44"/>
      <c r="R202" s="44"/>
      <c r="S202" s="44"/>
      <c r="T202" s="80"/>
      <c r="AT202" s="25" t="s">
        <v>1050</v>
      </c>
      <c r="AU202" s="25" t="s">
        <v>104</v>
      </c>
    </row>
    <row r="203" spans="2:65" s="12" customFormat="1" ht="13.5">
      <c r="B203" s="222"/>
      <c r="C203" s="223"/>
      <c r="D203" s="218" t="s">
        <v>179</v>
      </c>
      <c r="E203" s="224" t="s">
        <v>50</v>
      </c>
      <c r="F203" s="225" t="s">
        <v>1206</v>
      </c>
      <c r="G203" s="223"/>
      <c r="H203" s="226" t="s">
        <v>50</v>
      </c>
      <c r="I203" s="227"/>
      <c r="J203" s="223"/>
      <c r="K203" s="223"/>
      <c r="L203" s="228"/>
      <c r="M203" s="229"/>
      <c r="N203" s="230"/>
      <c r="O203" s="230"/>
      <c r="P203" s="230"/>
      <c r="Q203" s="230"/>
      <c r="R203" s="230"/>
      <c r="S203" s="230"/>
      <c r="T203" s="231"/>
      <c r="AT203" s="232" t="s">
        <v>179</v>
      </c>
      <c r="AU203" s="232" t="s">
        <v>104</v>
      </c>
      <c r="AV203" s="12" t="s">
        <v>25</v>
      </c>
      <c r="AW203" s="12" t="s">
        <v>48</v>
      </c>
      <c r="AX203" s="12" t="s">
        <v>85</v>
      </c>
      <c r="AY203" s="232" t="s">
        <v>166</v>
      </c>
    </row>
    <row r="204" spans="2:65" s="13" customFormat="1" ht="13.5">
      <c r="B204" s="233"/>
      <c r="C204" s="234"/>
      <c r="D204" s="235" t="s">
        <v>179</v>
      </c>
      <c r="E204" s="236" t="s">
        <v>50</v>
      </c>
      <c r="F204" s="237" t="s">
        <v>1414</v>
      </c>
      <c r="G204" s="234"/>
      <c r="H204" s="238">
        <v>4.04</v>
      </c>
      <c r="I204" s="239"/>
      <c r="J204" s="234"/>
      <c r="K204" s="234"/>
      <c r="L204" s="240"/>
      <c r="M204" s="241"/>
      <c r="N204" s="242"/>
      <c r="O204" s="242"/>
      <c r="P204" s="242"/>
      <c r="Q204" s="242"/>
      <c r="R204" s="242"/>
      <c r="S204" s="242"/>
      <c r="T204" s="243"/>
      <c r="AT204" s="244" t="s">
        <v>179</v>
      </c>
      <c r="AU204" s="244" t="s">
        <v>104</v>
      </c>
      <c r="AV204" s="13" t="s">
        <v>93</v>
      </c>
      <c r="AW204" s="13" t="s">
        <v>48</v>
      </c>
      <c r="AX204" s="13" t="s">
        <v>85</v>
      </c>
      <c r="AY204" s="244" t="s">
        <v>166</v>
      </c>
    </row>
    <row r="205" spans="2:65" s="1" customFormat="1" ht="22.5" customHeight="1">
      <c r="B205" s="43"/>
      <c r="C205" s="206" t="s">
        <v>332</v>
      </c>
      <c r="D205" s="206" t="s">
        <v>169</v>
      </c>
      <c r="E205" s="207" t="s">
        <v>1114</v>
      </c>
      <c r="F205" s="208" t="s">
        <v>1115</v>
      </c>
      <c r="G205" s="209" t="s">
        <v>284</v>
      </c>
      <c r="H205" s="210">
        <v>13</v>
      </c>
      <c r="I205" s="211"/>
      <c r="J205" s="212">
        <f>ROUND(I205*H205,2)</f>
        <v>0</v>
      </c>
      <c r="K205" s="208" t="s">
        <v>173</v>
      </c>
      <c r="L205" s="63"/>
      <c r="M205" s="213" t="s">
        <v>50</v>
      </c>
      <c r="N205" s="214" t="s">
        <v>56</v>
      </c>
      <c r="O205" s="44"/>
      <c r="P205" s="215">
        <f>O205*H205</f>
        <v>0</v>
      </c>
      <c r="Q205" s="215">
        <v>8.5650000000000004E-2</v>
      </c>
      <c r="R205" s="215">
        <f>Q205*H205</f>
        <v>1.1134500000000001</v>
      </c>
      <c r="S205" s="215">
        <v>0</v>
      </c>
      <c r="T205" s="216">
        <f>S205*H205</f>
        <v>0</v>
      </c>
      <c r="AR205" s="25" t="s">
        <v>110</v>
      </c>
      <c r="AT205" s="25" t="s">
        <v>169</v>
      </c>
      <c r="AU205" s="25" t="s">
        <v>104</v>
      </c>
      <c r="AY205" s="25" t="s">
        <v>166</v>
      </c>
      <c r="BE205" s="217">
        <f>IF(N205="základní",J205,0)</f>
        <v>0</v>
      </c>
      <c r="BF205" s="217">
        <f>IF(N205="snížená",J205,0)</f>
        <v>0</v>
      </c>
      <c r="BG205" s="217">
        <f>IF(N205="zákl. přenesená",J205,0)</f>
        <v>0</v>
      </c>
      <c r="BH205" s="217">
        <f>IF(N205="sníž. přenesená",J205,0)</f>
        <v>0</v>
      </c>
      <c r="BI205" s="217">
        <f>IF(N205="nulová",J205,0)</f>
        <v>0</v>
      </c>
      <c r="BJ205" s="25" t="s">
        <v>25</v>
      </c>
      <c r="BK205" s="217">
        <f>ROUND(I205*H205,2)</f>
        <v>0</v>
      </c>
      <c r="BL205" s="25" t="s">
        <v>110</v>
      </c>
      <c r="BM205" s="25" t="s">
        <v>1116</v>
      </c>
    </row>
    <row r="206" spans="2:65" s="1" customFormat="1" ht="40.5">
      <c r="B206" s="43"/>
      <c r="C206" s="65"/>
      <c r="D206" s="218" t="s">
        <v>175</v>
      </c>
      <c r="E206" s="65"/>
      <c r="F206" s="219" t="s">
        <v>1117</v>
      </c>
      <c r="G206" s="65"/>
      <c r="H206" s="65"/>
      <c r="I206" s="174"/>
      <c r="J206" s="65"/>
      <c r="K206" s="65"/>
      <c r="L206" s="63"/>
      <c r="M206" s="220"/>
      <c r="N206" s="44"/>
      <c r="O206" s="44"/>
      <c r="P206" s="44"/>
      <c r="Q206" s="44"/>
      <c r="R206" s="44"/>
      <c r="S206" s="44"/>
      <c r="T206" s="80"/>
      <c r="AT206" s="25" t="s">
        <v>175</v>
      </c>
      <c r="AU206" s="25" t="s">
        <v>104</v>
      </c>
    </row>
    <row r="207" spans="2:65" s="1" customFormat="1" ht="121.5">
      <c r="B207" s="43"/>
      <c r="C207" s="65"/>
      <c r="D207" s="218" t="s">
        <v>177</v>
      </c>
      <c r="E207" s="65"/>
      <c r="F207" s="221" t="s">
        <v>1107</v>
      </c>
      <c r="G207" s="65"/>
      <c r="H207" s="65"/>
      <c r="I207" s="174"/>
      <c r="J207" s="65"/>
      <c r="K207" s="65"/>
      <c r="L207" s="63"/>
      <c r="M207" s="220"/>
      <c r="N207" s="44"/>
      <c r="O207" s="44"/>
      <c r="P207" s="44"/>
      <c r="Q207" s="44"/>
      <c r="R207" s="44"/>
      <c r="S207" s="44"/>
      <c r="T207" s="80"/>
      <c r="AT207" s="25" t="s">
        <v>177</v>
      </c>
      <c r="AU207" s="25" t="s">
        <v>104</v>
      </c>
    </row>
    <row r="208" spans="2:65" s="12" customFormat="1" ht="13.5">
      <c r="B208" s="222"/>
      <c r="C208" s="223"/>
      <c r="D208" s="218" t="s">
        <v>179</v>
      </c>
      <c r="E208" s="224" t="s">
        <v>50</v>
      </c>
      <c r="F208" s="225" t="s">
        <v>217</v>
      </c>
      <c r="G208" s="223"/>
      <c r="H208" s="226" t="s">
        <v>50</v>
      </c>
      <c r="I208" s="227"/>
      <c r="J208" s="223"/>
      <c r="K208" s="223"/>
      <c r="L208" s="228"/>
      <c r="M208" s="229"/>
      <c r="N208" s="230"/>
      <c r="O208" s="230"/>
      <c r="P208" s="230"/>
      <c r="Q208" s="230"/>
      <c r="R208" s="230"/>
      <c r="S208" s="230"/>
      <c r="T208" s="231"/>
      <c r="AT208" s="232" t="s">
        <v>179</v>
      </c>
      <c r="AU208" s="232" t="s">
        <v>104</v>
      </c>
      <c r="AV208" s="12" t="s">
        <v>25</v>
      </c>
      <c r="AW208" s="12" t="s">
        <v>48</v>
      </c>
      <c r="AX208" s="12" t="s">
        <v>85</v>
      </c>
      <c r="AY208" s="232" t="s">
        <v>166</v>
      </c>
    </row>
    <row r="209" spans="2:65" s="13" customFormat="1" ht="13.5">
      <c r="B209" s="233"/>
      <c r="C209" s="234"/>
      <c r="D209" s="235" t="s">
        <v>179</v>
      </c>
      <c r="E209" s="236" t="s">
        <v>50</v>
      </c>
      <c r="F209" s="237" t="s">
        <v>259</v>
      </c>
      <c r="G209" s="234"/>
      <c r="H209" s="238">
        <v>13</v>
      </c>
      <c r="I209" s="239"/>
      <c r="J209" s="234"/>
      <c r="K209" s="234"/>
      <c r="L209" s="240"/>
      <c r="M209" s="241"/>
      <c r="N209" s="242"/>
      <c r="O209" s="242"/>
      <c r="P209" s="242"/>
      <c r="Q209" s="242"/>
      <c r="R209" s="242"/>
      <c r="S209" s="242"/>
      <c r="T209" s="243"/>
      <c r="AT209" s="244" t="s">
        <v>179</v>
      </c>
      <c r="AU209" s="244" t="s">
        <v>104</v>
      </c>
      <c r="AV209" s="13" t="s">
        <v>93</v>
      </c>
      <c r="AW209" s="13" t="s">
        <v>48</v>
      </c>
      <c r="AX209" s="13" t="s">
        <v>85</v>
      </c>
      <c r="AY209" s="244" t="s">
        <v>166</v>
      </c>
    </row>
    <row r="210" spans="2:65" s="1" customFormat="1" ht="22.5" customHeight="1">
      <c r="B210" s="43"/>
      <c r="C210" s="259" t="s">
        <v>339</v>
      </c>
      <c r="D210" s="259" t="s">
        <v>269</v>
      </c>
      <c r="E210" s="260" t="s">
        <v>1118</v>
      </c>
      <c r="F210" s="261" t="s">
        <v>1119</v>
      </c>
      <c r="G210" s="262" t="s">
        <v>284</v>
      </c>
      <c r="H210" s="263">
        <v>13.13</v>
      </c>
      <c r="I210" s="264"/>
      <c r="J210" s="265">
        <f>ROUND(I210*H210,2)</f>
        <v>0</v>
      </c>
      <c r="K210" s="261" t="s">
        <v>50</v>
      </c>
      <c r="L210" s="266"/>
      <c r="M210" s="267" t="s">
        <v>50</v>
      </c>
      <c r="N210" s="268" t="s">
        <v>56</v>
      </c>
      <c r="O210" s="44"/>
      <c r="P210" s="215">
        <f>O210*H210</f>
        <v>0</v>
      </c>
      <c r="Q210" s="215">
        <v>0.18</v>
      </c>
      <c r="R210" s="215">
        <f>Q210*H210</f>
        <v>2.3633999999999999</v>
      </c>
      <c r="S210" s="215">
        <v>0</v>
      </c>
      <c r="T210" s="216">
        <f>S210*H210</f>
        <v>0</v>
      </c>
      <c r="AR210" s="25" t="s">
        <v>232</v>
      </c>
      <c r="AT210" s="25" t="s">
        <v>269</v>
      </c>
      <c r="AU210" s="25" t="s">
        <v>104</v>
      </c>
      <c r="AY210" s="25" t="s">
        <v>166</v>
      </c>
      <c r="BE210" s="217">
        <f>IF(N210="základní",J210,0)</f>
        <v>0</v>
      </c>
      <c r="BF210" s="217">
        <f>IF(N210="snížená",J210,0)</f>
        <v>0</v>
      </c>
      <c r="BG210" s="217">
        <f>IF(N210="zákl. přenesená",J210,0)</f>
        <v>0</v>
      </c>
      <c r="BH210" s="217">
        <f>IF(N210="sníž. přenesená",J210,0)</f>
        <v>0</v>
      </c>
      <c r="BI210" s="217">
        <f>IF(N210="nulová",J210,0)</f>
        <v>0</v>
      </c>
      <c r="BJ210" s="25" t="s">
        <v>25</v>
      </c>
      <c r="BK210" s="217">
        <f>ROUND(I210*H210,2)</f>
        <v>0</v>
      </c>
      <c r="BL210" s="25" t="s">
        <v>110</v>
      </c>
      <c r="BM210" s="25" t="s">
        <v>1120</v>
      </c>
    </row>
    <row r="211" spans="2:65" s="1" customFormat="1" ht="27">
      <c r="B211" s="43"/>
      <c r="C211" s="65"/>
      <c r="D211" s="218" t="s">
        <v>175</v>
      </c>
      <c r="E211" s="65"/>
      <c r="F211" s="219" t="s">
        <v>1121</v>
      </c>
      <c r="G211" s="65"/>
      <c r="H211" s="65"/>
      <c r="I211" s="174"/>
      <c r="J211" s="65"/>
      <c r="K211" s="65"/>
      <c r="L211" s="63"/>
      <c r="M211" s="220"/>
      <c r="N211" s="44"/>
      <c r="O211" s="44"/>
      <c r="P211" s="44"/>
      <c r="Q211" s="44"/>
      <c r="R211" s="44"/>
      <c r="S211" s="44"/>
      <c r="T211" s="80"/>
      <c r="AT211" s="25" t="s">
        <v>175</v>
      </c>
      <c r="AU211" s="25" t="s">
        <v>104</v>
      </c>
    </row>
    <row r="212" spans="2:65" s="12" customFormat="1" ht="13.5">
      <c r="B212" s="222"/>
      <c r="C212" s="223"/>
      <c r="D212" s="218" t="s">
        <v>179</v>
      </c>
      <c r="E212" s="224" t="s">
        <v>50</v>
      </c>
      <c r="F212" s="225" t="s">
        <v>217</v>
      </c>
      <c r="G212" s="223"/>
      <c r="H212" s="226" t="s">
        <v>50</v>
      </c>
      <c r="I212" s="227"/>
      <c r="J212" s="223"/>
      <c r="K212" s="223"/>
      <c r="L212" s="228"/>
      <c r="M212" s="229"/>
      <c r="N212" s="230"/>
      <c r="O212" s="230"/>
      <c r="P212" s="230"/>
      <c r="Q212" s="230"/>
      <c r="R212" s="230"/>
      <c r="S212" s="230"/>
      <c r="T212" s="231"/>
      <c r="AT212" s="232" t="s">
        <v>179</v>
      </c>
      <c r="AU212" s="232" t="s">
        <v>104</v>
      </c>
      <c r="AV212" s="12" t="s">
        <v>25</v>
      </c>
      <c r="AW212" s="12" t="s">
        <v>48</v>
      </c>
      <c r="AX212" s="12" t="s">
        <v>85</v>
      </c>
      <c r="AY212" s="232" t="s">
        <v>166</v>
      </c>
    </row>
    <row r="213" spans="2:65" s="13" customFormat="1" ht="13.5">
      <c r="B213" s="233"/>
      <c r="C213" s="234"/>
      <c r="D213" s="235" t="s">
        <v>179</v>
      </c>
      <c r="E213" s="236" t="s">
        <v>50</v>
      </c>
      <c r="F213" s="237" t="s">
        <v>1415</v>
      </c>
      <c r="G213" s="234"/>
      <c r="H213" s="238">
        <v>13.13</v>
      </c>
      <c r="I213" s="239"/>
      <c r="J213" s="234"/>
      <c r="K213" s="234"/>
      <c r="L213" s="240"/>
      <c r="M213" s="241"/>
      <c r="N213" s="242"/>
      <c r="O213" s="242"/>
      <c r="P213" s="242"/>
      <c r="Q213" s="242"/>
      <c r="R213" s="242"/>
      <c r="S213" s="242"/>
      <c r="T213" s="243"/>
      <c r="AT213" s="244" t="s">
        <v>179</v>
      </c>
      <c r="AU213" s="244" t="s">
        <v>104</v>
      </c>
      <c r="AV213" s="13" t="s">
        <v>93</v>
      </c>
      <c r="AW213" s="13" t="s">
        <v>48</v>
      </c>
      <c r="AX213" s="13" t="s">
        <v>25</v>
      </c>
      <c r="AY213" s="244" t="s">
        <v>166</v>
      </c>
    </row>
    <row r="214" spans="2:65" s="1" customFormat="1" ht="31.5" customHeight="1">
      <c r="B214" s="43"/>
      <c r="C214" s="206" t="s">
        <v>344</v>
      </c>
      <c r="D214" s="206" t="s">
        <v>169</v>
      </c>
      <c r="E214" s="207" t="s">
        <v>1128</v>
      </c>
      <c r="F214" s="208" t="s">
        <v>1129</v>
      </c>
      <c r="G214" s="209" t="s">
        <v>284</v>
      </c>
      <c r="H214" s="210">
        <v>146</v>
      </c>
      <c r="I214" s="211"/>
      <c r="J214" s="212">
        <f>ROUND(I214*H214,2)</f>
        <v>0</v>
      </c>
      <c r="K214" s="208" t="s">
        <v>173</v>
      </c>
      <c r="L214" s="63"/>
      <c r="M214" s="213" t="s">
        <v>50</v>
      </c>
      <c r="N214" s="214" t="s">
        <v>56</v>
      </c>
      <c r="O214" s="44"/>
      <c r="P214" s="215">
        <f>O214*H214</f>
        <v>0</v>
      </c>
      <c r="Q214" s="215">
        <v>0.10100000000000001</v>
      </c>
      <c r="R214" s="215">
        <f>Q214*H214</f>
        <v>14.746</v>
      </c>
      <c r="S214" s="215">
        <v>0</v>
      </c>
      <c r="T214" s="216">
        <f>S214*H214</f>
        <v>0</v>
      </c>
      <c r="AR214" s="25" t="s">
        <v>110</v>
      </c>
      <c r="AT214" s="25" t="s">
        <v>169</v>
      </c>
      <c r="AU214" s="25" t="s">
        <v>104</v>
      </c>
      <c r="AY214" s="25" t="s">
        <v>166</v>
      </c>
      <c r="BE214" s="217">
        <f>IF(N214="základní",J214,0)</f>
        <v>0</v>
      </c>
      <c r="BF214" s="217">
        <f>IF(N214="snížená",J214,0)</f>
        <v>0</v>
      </c>
      <c r="BG214" s="217">
        <f>IF(N214="zákl. přenesená",J214,0)</f>
        <v>0</v>
      </c>
      <c r="BH214" s="217">
        <f>IF(N214="sníž. přenesená",J214,0)</f>
        <v>0</v>
      </c>
      <c r="BI214" s="217">
        <f>IF(N214="nulová",J214,0)</f>
        <v>0</v>
      </c>
      <c r="BJ214" s="25" t="s">
        <v>25</v>
      </c>
      <c r="BK214" s="217">
        <f>ROUND(I214*H214,2)</f>
        <v>0</v>
      </c>
      <c r="BL214" s="25" t="s">
        <v>110</v>
      </c>
      <c r="BM214" s="25" t="s">
        <v>1130</v>
      </c>
    </row>
    <row r="215" spans="2:65" s="1" customFormat="1" ht="40.5">
      <c r="B215" s="43"/>
      <c r="C215" s="65"/>
      <c r="D215" s="218" t="s">
        <v>175</v>
      </c>
      <c r="E215" s="65"/>
      <c r="F215" s="219" t="s">
        <v>1131</v>
      </c>
      <c r="G215" s="65"/>
      <c r="H215" s="65"/>
      <c r="I215" s="174"/>
      <c r="J215" s="65"/>
      <c r="K215" s="65"/>
      <c r="L215" s="63"/>
      <c r="M215" s="220"/>
      <c r="N215" s="44"/>
      <c r="O215" s="44"/>
      <c r="P215" s="44"/>
      <c r="Q215" s="44"/>
      <c r="R215" s="44"/>
      <c r="S215" s="44"/>
      <c r="T215" s="80"/>
      <c r="AT215" s="25" t="s">
        <v>175</v>
      </c>
      <c r="AU215" s="25" t="s">
        <v>104</v>
      </c>
    </row>
    <row r="216" spans="2:65" s="1" customFormat="1" ht="81">
      <c r="B216" s="43"/>
      <c r="C216" s="65"/>
      <c r="D216" s="218" t="s">
        <v>177</v>
      </c>
      <c r="E216" s="65"/>
      <c r="F216" s="221" t="s">
        <v>1132</v>
      </c>
      <c r="G216" s="65"/>
      <c r="H216" s="65"/>
      <c r="I216" s="174"/>
      <c r="J216" s="65"/>
      <c r="K216" s="65"/>
      <c r="L216" s="63"/>
      <c r="M216" s="220"/>
      <c r="N216" s="44"/>
      <c r="O216" s="44"/>
      <c r="P216" s="44"/>
      <c r="Q216" s="44"/>
      <c r="R216" s="44"/>
      <c r="S216" s="44"/>
      <c r="T216" s="80"/>
      <c r="AT216" s="25" t="s">
        <v>177</v>
      </c>
      <c r="AU216" s="25" t="s">
        <v>104</v>
      </c>
    </row>
    <row r="217" spans="2:65" s="12" customFormat="1" ht="13.5">
      <c r="B217" s="222"/>
      <c r="C217" s="223"/>
      <c r="D217" s="218" t="s">
        <v>179</v>
      </c>
      <c r="E217" s="224" t="s">
        <v>50</v>
      </c>
      <c r="F217" s="225" t="s">
        <v>1216</v>
      </c>
      <c r="G217" s="223"/>
      <c r="H217" s="226" t="s">
        <v>50</v>
      </c>
      <c r="I217" s="227"/>
      <c r="J217" s="223"/>
      <c r="K217" s="223"/>
      <c r="L217" s="228"/>
      <c r="M217" s="229"/>
      <c r="N217" s="230"/>
      <c r="O217" s="230"/>
      <c r="P217" s="230"/>
      <c r="Q217" s="230"/>
      <c r="R217" s="230"/>
      <c r="S217" s="230"/>
      <c r="T217" s="231"/>
      <c r="AT217" s="232" t="s">
        <v>179</v>
      </c>
      <c r="AU217" s="232" t="s">
        <v>104</v>
      </c>
      <c r="AV217" s="12" t="s">
        <v>25</v>
      </c>
      <c r="AW217" s="12" t="s">
        <v>48</v>
      </c>
      <c r="AX217" s="12" t="s">
        <v>85</v>
      </c>
      <c r="AY217" s="232" t="s">
        <v>166</v>
      </c>
    </row>
    <row r="218" spans="2:65" s="13" customFormat="1" ht="13.5">
      <c r="B218" s="233"/>
      <c r="C218" s="234"/>
      <c r="D218" s="235" t="s">
        <v>179</v>
      </c>
      <c r="E218" s="236" t="s">
        <v>50</v>
      </c>
      <c r="F218" s="237" t="s">
        <v>1357</v>
      </c>
      <c r="G218" s="234"/>
      <c r="H218" s="238">
        <v>146</v>
      </c>
      <c r="I218" s="239"/>
      <c r="J218" s="234"/>
      <c r="K218" s="234"/>
      <c r="L218" s="240"/>
      <c r="M218" s="241"/>
      <c r="N218" s="242"/>
      <c r="O218" s="242"/>
      <c r="P218" s="242"/>
      <c r="Q218" s="242"/>
      <c r="R218" s="242"/>
      <c r="S218" s="242"/>
      <c r="T218" s="243"/>
      <c r="AT218" s="244" t="s">
        <v>179</v>
      </c>
      <c r="AU218" s="244" t="s">
        <v>104</v>
      </c>
      <c r="AV218" s="13" t="s">
        <v>93</v>
      </c>
      <c r="AW218" s="13" t="s">
        <v>48</v>
      </c>
      <c r="AX218" s="13" t="s">
        <v>85</v>
      </c>
      <c r="AY218" s="244" t="s">
        <v>166</v>
      </c>
    </row>
    <row r="219" spans="2:65" s="1" customFormat="1" ht="22.5" customHeight="1">
      <c r="B219" s="43"/>
      <c r="C219" s="259" t="s">
        <v>349</v>
      </c>
      <c r="D219" s="259" t="s">
        <v>269</v>
      </c>
      <c r="E219" s="260" t="s">
        <v>1134</v>
      </c>
      <c r="F219" s="261" t="s">
        <v>1135</v>
      </c>
      <c r="G219" s="262" t="s">
        <v>284</v>
      </c>
      <c r="H219" s="263">
        <v>147.46</v>
      </c>
      <c r="I219" s="264"/>
      <c r="J219" s="265">
        <f>ROUND(I219*H219,2)</f>
        <v>0</v>
      </c>
      <c r="K219" s="261" t="s">
        <v>50</v>
      </c>
      <c r="L219" s="266"/>
      <c r="M219" s="267" t="s">
        <v>50</v>
      </c>
      <c r="N219" s="268" t="s">
        <v>56</v>
      </c>
      <c r="O219" s="44"/>
      <c r="P219" s="215">
        <f>O219*H219</f>
        <v>0</v>
      </c>
      <c r="Q219" s="215">
        <v>0.12</v>
      </c>
      <c r="R219" s="215">
        <f>Q219*H219</f>
        <v>17.6952</v>
      </c>
      <c r="S219" s="215">
        <v>0</v>
      </c>
      <c r="T219" s="216">
        <f>S219*H219</f>
        <v>0</v>
      </c>
      <c r="AR219" s="25" t="s">
        <v>232</v>
      </c>
      <c r="AT219" s="25" t="s">
        <v>269</v>
      </c>
      <c r="AU219" s="25" t="s">
        <v>104</v>
      </c>
      <c r="AY219" s="25" t="s">
        <v>166</v>
      </c>
      <c r="BE219" s="217">
        <f>IF(N219="základní",J219,0)</f>
        <v>0</v>
      </c>
      <c r="BF219" s="217">
        <f>IF(N219="snížená",J219,0)</f>
        <v>0</v>
      </c>
      <c r="BG219" s="217">
        <f>IF(N219="zákl. přenesená",J219,0)</f>
        <v>0</v>
      </c>
      <c r="BH219" s="217">
        <f>IF(N219="sníž. přenesená",J219,0)</f>
        <v>0</v>
      </c>
      <c r="BI219" s="217">
        <f>IF(N219="nulová",J219,0)</f>
        <v>0</v>
      </c>
      <c r="BJ219" s="25" t="s">
        <v>25</v>
      </c>
      <c r="BK219" s="217">
        <f>ROUND(I219*H219,2)</f>
        <v>0</v>
      </c>
      <c r="BL219" s="25" t="s">
        <v>110</v>
      </c>
      <c r="BM219" s="25" t="s">
        <v>1136</v>
      </c>
    </row>
    <row r="220" spans="2:65" s="1" customFormat="1" ht="13.5">
      <c r="B220" s="43"/>
      <c r="C220" s="65"/>
      <c r="D220" s="218" t="s">
        <v>175</v>
      </c>
      <c r="E220" s="65"/>
      <c r="F220" s="219" t="s">
        <v>1137</v>
      </c>
      <c r="G220" s="65"/>
      <c r="H220" s="65"/>
      <c r="I220" s="174"/>
      <c r="J220" s="65"/>
      <c r="K220" s="65"/>
      <c r="L220" s="63"/>
      <c r="M220" s="220"/>
      <c r="N220" s="44"/>
      <c r="O220" s="44"/>
      <c r="P220" s="44"/>
      <c r="Q220" s="44"/>
      <c r="R220" s="44"/>
      <c r="S220" s="44"/>
      <c r="T220" s="80"/>
      <c r="AT220" s="25" t="s">
        <v>175</v>
      </c>
      <c r="AU220" s="25" t="s">
        <v>104</v>
      </c>
    </row>
    <row r="221" spans="2:65" s="12" customFormat="1" ht="13.5">
      <c r="B221" s="222"/>
      <c r="C221" s="223"/>
      <c r="D221" s="218" t="s">
        <v>179</v>
      </c>
      <c r="E221" s="224" t="s">
        <v>50</v>
      </c>
      <c r="F221" s="225" t="s">
        <v>1216</v>
      </c>
      <c r="G221" s="223"/>
      <c r="H221" s="226" t="s">
        <v>50</v>
      </c>
      <c r="I221" s="227"/>
      <c r="J221" s="223"/>
      <c r="K221" s="223"/>
      <c r="L221" s="228"/>
      <c r="M221" s="229"/>
      <c r="N221" s="230"/>
      <c r="O221" s="230"/>
      <c r="P221" s="230"/>
      <c r="Q221" s="230"/>
      <c r="R221" s="230"/>
      <c r="S221" s="230"/>
      <c r="T221" s="231"/>
      <c r="AT221" s="232" t="s">
        <v>179</v>
      </c>
      <c r="AU221" s="232" t="s">
        <v>104</v>
      </c>
      <c r="AV221" s="12" t="s">
        <v>25</v>
      </c>
      <c r="AW221" s="12" t="s">
        <v>48</v>
      </c>
      <c r="AX221" s="12" t="s">
        <v>85</v>
      </c>
      <c r="AY221" s="232" t="s">
        <v>166</v>
      </c>
    </row>
    <row r="222" spans="2:65" s="13" customFormat="1" ht="13.5">
      <c r="B222" s="233"/>
      <c r="C222" s="234"/>
      <c r="D222" s="235" t="s">
        <v>179</v>
      </c>
      <c r="E222" s="236" t="s">
        <v>50</v>
      </c>
      <c r="F222" s="237" t="s">
        <v>1416</v>
      </c>
      <c r="G222" s="234"/>
      <c r="H222" s="238">
        <v>147.46</v>
      </c>
      <c r="I222" s="239"/>
      <c r="J222" s="234"/>
      <c r="K222" s="234"/>
      <c r="L222" s="240"/>
      <c r="M222" s="241"/>
      <c r="N222" s="242"/>
      <c r="O222" s="242"/>
      <c r="P222" s="242"/>
      <c r="Q222" s="242"/>
      <c r="R222" s="242"/>
      <c r="S222" s="242"/>
      <c r="T222" s="243"/>
      <c r="AT222" s="244" t="s">
        <v>179</v>
      </c>
      <c r="AU222" s="244" t="s">
        <v>104</v>
      </c>
      <c r="AV222" s="13" t="s">
        <v>93</v>
      </c>
      <c r="AW222" s="13" t="s">
        <v>48</v>
      </c>
      <c r="AX222" s="13" t="s">
        <v>85</v>
      </c>
      <c r="AY222" s="244" t="s">
        <v>166</v>
      </c>
    </row>
    <row r="223" spans="2:65" s="1" customFormat="1" ht="22.5" customHeight="1">
      <c r="B223" s="43"/>
      <c r="C223" s="206" t="s">
        <v>354</v>
      </c>
      <c r="D223" s="206" t="s">
        <v>169</v>
      </c>
      <c r="E223" s="207" t="s">
        <v>416</v>
      </c>
      <c r="F223" s="208" t="s">
        <v>417</v>
      </c>
      <c r="G223" s="209" t="s">
        <v>389</v>
      </c>
      <c r="H223" s="210">
        <v>41</v>
      </c>
      <c r="I223" s="211"/>
      <c r="J223" s="212">
        <f>ROUND(I223*H223,2)</f>
        <v>0</v>
      </c>
      <c r="K223" s="208" t="s">
        <v>173</v>
      </c>
      <c r="L223" s="63"/>
      <c r="M223" s="213" t="s">
        <v>50</v>
      </c>
      <c r="N223" s="214" t="s">
        <v>56</v>
      </c>
      <c r="O223" s="44"/>
      <c r="P223" s="215">
        <f>O223*H223</f>
        <v>0</v>
      </c>
      <c r="Q223" s="215">
        <v>8.9779999999999999E-2</v>
      </c>
      <c r="R223" s="215">
        <f>Q223*H223</f>
        <v>3.6809799999999999</v>
      </c>
      <c r="S223" s="215">
        <v>0</v>
      </c>
      <c r="T223" s="216">
        <f>S223*H223</f>
        <v>0</v>
      </c>
      <c r="AR223" s="25" t="s">
        <v>110</v>
      </c>
      <c r="AT223" s="25" t="s">
        <v>169</v>
      </c>
      <c r="AU223" s="25" t="s">
        <v>104</v>
      </c>
      <c r="AY223" s="25" t="s">
        <v>166</v>
      </c>
      <c r="BE223" s="217">
        <f>IF(N223="základní",J223,0)</f>
        <v>0</v>
      </c>
      <c r="BF223" s="217">
        <f>IF(N223="snížená",J223,0)</f>
        <v>0</v>
      </c>
      <c r="BG223" s="217">
        <f>IF(N223="zákl. přenesená",J223,0)</f>
        <v>0</v>
      </c>
      <c r="BH223" s="217">
        <f>IF(N223="sníž. přenesená",J223,0)</f>
        <v>0</v>
      </c>
      <c r="BI223" s="217">
        <f>IF(N223="nulová",J223,0)</f>
        <v>0</v>
      </c>
      <c r="BJ223" s="25" t="s">
        <v>25</v>
      </c>
      <c r="BK223" s="217">
        <f>ROUND(I223*H223,2)</f>
        <v>0</v>
      </c>
      <c r="BL223" s="25" t="s">
        <v>110</v>
      </c>
      <c r="BM223" s="25" t="s">
        <v>418</v>
      </c>
    </row>
    <row r="224" spans="2:65" s="1" customFormat="1" ht="40.5">
      <c r="B224" s="43"/>
      <c r="C224" s="65"/>
      <c r="D224" s="218" t="s">
        <v>175</v>
      </c>
      <c r="E224" s="65"/>
      <c r="F224" s="219" t="s">
        <v>419</v>
      </c>
      <c r="G224" s="65"/>
      <c r="H224" s="65"/>
      <c r="I224" s="174"/>
      <c r="J224" s="65"/>
      <c r="K224" s="65"/>
      <c r="L224" s="63"/>
      <c r="M224" s="220"/>
      <c r="N224" s="44"/>
      <c r="O224" s="44"/>
      <c r="P224" s="44"/>
      <c r="Q224" s="44"/>
      <c r="R224" s="44"/>
      <c r="S224" s="44"/>
      <c r="T224" s="80"/>
      <c r="AT224" s="25" t="s">
        <v>175</v>
      </c>
      <c r="AU224" s="25" t="s">
        <v>104</v>
      </c>
    </row>
    <row r="225" spans="2:65" s="1" customFormat="1" ht="135">
      <c r="B225" s="43"/>
      <c r="C225" s="65"/>
      <c r="D225" s="218" t="s">
        <v>177</v>
      </c>
      <c r="E225" s="65"/>
      <c r="F225" s="221" t="s">
        <v>420</v>
      </c>
      <c r="G225" s="65"/>
      <c r="H225" s="65"/>
      <c r="I225" s="174"/>
      <c r="J225" s="65"/>
      <c r="K225" s="65"/>
      <c r="L225" s="63"/>
      <c r="M225" s="220"/>
      <c r="N225" s="44"/>
      <c r="O225" s="44"/>
      <c r="P225" s="44"/>
      <c r="Q225" s="44"/>
      <c r="R225" s="44"/>
      <c r="S225" s="44"/>
      <c r="T225" s="80"/>
      <c r="AT225" s="25" t="s">
        <v>177</v>
      </c>
      <c r="AU225" s="25" t="s">
        <v>104</v>
      </c>
    </row>
    <row r="226" spans="2:65" s="12" customFormat="1" ht="13.5">
      <c r="B226" s="222"/>
      <c r="C226" s="223"/>
      <c r="D226" s="218" t="s">
        <v>179</v>
      </c>
      <c r="E226" s="224" t="s">
        <v>50</v>
      </c>
      <c r="F226" s="225" t="s">
        <v>421</v>
      </c>
      <c r="G226" s="223"/>
      <c r="H226" s="226" t="s">
        <v>50</v>
      </c>
      <c r="I226" s="227"/>
      <c r="J226" s="223"/>
      <c r="K226" s="223"/>
      <c r="L226" s="228"/>
      <c r="M226" s="229"/>
      <c r="N226" s="230"/>
      <c r="O226" s="230"/>
      <c r="P226" s="230"/>
      <c r="Q226" s="230"/>
      <c r="R226" s="230"/>
      <c r="S226" s="230"/>
      <c r="T226" s="231"/>
      <c r="AT226" s="232" t="s">
        <v>179</v>
      </c>
      <c r="AU226" s="232" t="s">
        <v>104</v>
      </c>
      <c r="AV226" s="12" t="s">
        <v>25</v>
      </c>
      <c r="AW226" s="12" t="s">
        <v>48</v>
      </c>
      <c r="AX226" s="12" t="s">
        <v>85</v>
      </c>
      <c r="AY226" s="232" t="s">
        <v>166</v>
      </c>
    </row>
    <row r="227" spans="2:65" s="13" customFormat="1" ht="13.5">
      <c r="B227" s="233"/>
      <c r="C227" s="234"/>
      <c r="D227" s="235" t="s">
        <v>179</v>
      </c>
      <c r="E227" s="236" t="s">
        <v>50</v>
      </c>
      <c r="F227" s="237" t="s">
        <v>460</v>
      </c>
      <c r="G227" s="234"/>
      <c r="H227" s="238">
        <v>41</v>
      </c>
      <c r="I227" s="239"/>
      <c r="J227" s="234"/>
      <c r="K227" s="234"/>
      <c r="L227" s="240"/>
      <c r="M227" s="241"/>
      <c r="N227" s="242"/>
      <c r="O227" s="242"/>
      <c r="P227" s="242"/>
      <c r="Q227" s="242"/>
      <c r="R227" s="242"/>
      <c r="S227" s="242"/>
      <c r="T227" s="243"/>
      <c r="AT227" s="244" t="s">
        <v>179</v>
      </c>
      <c r="AU227" s="244" t="s">
        <v>104</v>
      </c>
      <c r="AV227" s="13" t="s">
        <v>93</v>
      </c>
      <c r="AW227" s="13" t="s">
        <v>48</v>
      </c>
      <c r="AX227" s="13" t="s">
        <v>85</v>
      </c>
      <c r="AY227" s="244" t="s">
        <v>166</v>
      </c>
    </row>
    <row r="228" spans="2:65" s="1" customFormat="1" ht="31.5" customHeight="1">
      <c r="B228" s="43"/>
      <c r="C228" s="206" t="s">
        <v>363</v>
      </c>
      <c r="D228" s="206" t="s">
        <v>169</v>
      </c>
      <c r="E228" s="207" t="s">
        <v>1139</v>
      </c>
      <c r="F228" s="208" t="s">
        <v>1140</v>
      </c>
      <c r="G228" s="209" t="s">
        <v>389</v>
      </c>
      <c r="H228" s="210">
        <v>88</v>
      </c>
      <c r="I228" s="211"/>
      <c r="J228" s="212">
        <f>ROUND(I228*H228,2)</f>
        <v>0</v>
      </c>
      <c r="K228" s="208" t="s">
        <v>173</v>
      </c>
      <c r="L228" s="63"/>
      <c r="M228" s="213" t="s">
        <v>50</v>
      </c>
      <c r="N228" s="214" t="s">
        <v>56</v>
      </c>
      <c r="O228" s="44"/>
      <c r="P228" s="215">
        <f>O228*H228</f>
        <v>0</v>
      </c>
      <c r="Q228" s="215">
        <v>0.1295</v>
      </c>
      <c r="R228" s="215">
        <f>Q228*H228</f>
        <v>11.396000000000001</v>
      </c>
      <c r="S228" s="215">
        <v>0</v>
      </c>
      <c r="T228" s="216">
        <f>S228*H228</f>
        <v>0</v>
      </c>
      <c r="AR228" s="25" t="s">
        <v>110</v>
      </c>
      <c r="AT228" s="25" t="s">
        <v>169</v>
      </c>
      <c r="AU228" s="25" t="s">
        <v>104</v>
      </c>
      <c r="AY228" s="25" t="s">
        <v>166</v>
      </c>
      <c r="BE228" s="217">
        <f>IF(N228="základní",J228,0)</f>
        <v>0</v>
      </c>
      <c r="BF228" s="217">
        <f>IF(N228="snížená",J228,0)</f>
        <v>0</v>
      </c>
      <c r="BG228" s="217">
        <f>IF(N228="zákl. přenesená",J228,0)</f>
        <v>0</v>
      </c>
      <c r="BH228" s="217">
        <f>IF(N228="sníž. přenesená",J228,0)</f>
        <v>0</v>
      </c>
      <c r="BI228" s="217">
        <f>IF(N228="nulová",J228,0)</f>
        <v>0</v>
      </c>
      <c r="BJ228" s="25" t="s">
        <v>25</v>
      </c>
      <c r="BK228" s="217">
        <f>ROUND(I228*H228,2)</f>
        <v>0</v>
      </c>
      <c r="BL228" s="25" t="s">
        <v>110</v>
      </c>
      <c r="BM228" s="25" t="s">
        <v>1141</v>
      </c>
    </row>
    <row r="229" spans="2:65" s="1" customFormat="1" ht="40.5">
      <c r="B229" s="43"/>
      <c r="C229" s="65"/>
      <c r="D229" s="218" t="s">
        <v>175</v>
      </c>
      <c r="E229" s="65"/>
      <c r="F229" s="219" t="s">
        <v>1142</v>
      </c>
      <c r="G229" s="65"/>
      <c r="H229" s="65"/>
      <c r="I229" s="174"/>
      <c r="J229" s="65"/>
      <c r="K229" s="65"/>
      <c r="L229" s="63"/>
      <c r="M229" s="220"/>
      <c r="N229" s="44"/>
      <c r="O229" s="44"/>
      <c r="P229" s="44"/>
      <c r="Q229" s="44"/>
      <c r="R229" s="44"/>
      <c r="S229" s="44"/>
      <c r="T229" s="80"/>
      <c r="AT229" s="25" t="s">
        <v>175</v>
      </c>
      <c r="AU229" s="25" t="s">
        <v>104</v>
      </c>
    </row>
    <row r="230" spans="2:65" s="1" customFormat="1" ht="94.5">
      <c r="B230" s="43"/>
      <c r="C230" s="65"/>
      <c r="D230" s="218" t="s">
        <v>177</v>
      </c>
      <c r="E230" s="65"/>
      <c r="F230" s="221" t="s">
        <v>1143</v>
      </c>
      <c r="G230" s="65"/>
      <c r="H230" s="65"/>
      <c r="I230" s="174"/>
      <c r="J230" s="65"/>
      <c r="K230" s="65"/>
      <c r="L230" s="63"/>
      <c r="M230" s="220"/>
      <c r="N230" s="44"/>
      <c r="O230" s="44"/>
      <c r="P230" s="44"/>
      <c r="Q230" s="44"/>
      <c r="R230" s="44"/>
      <c r="S230" s="44"/>
      <c r="T230" s="80"/>
      <c r="AT230" s="25" t="s">
        <v>177</v>
      </c>
      <c r="AU230" s="25" t="s">
        <v>104</v>
      </c>
    </row>
    <row r="231" spans="2:65" s="12" customFormat="1" ht="13.5">
      <c r="B231" s="222"/>
      <c r="C231" s="223"/>
      <c r="D231" s="218" t="s">
        <v>179</v>
      </c>
      <c r="E231" s="224" t="s">
        <v>50</v>
      </c>
      <c r="F231" s="225" t="s">
        <v>399</v>
      </c>
      <c r="G231" s="223"/>
      <c r="H231" s="226" t="s">
        <v>50</v>
      </c>
      <c r="I231" s="227"/>
      <c r="J231" s="223"/>
      <c r="K231" s="223"/>
      <c r="L231" s="228"/>
      <c r="M231" s="229"/>
      <c r="N231" s="230"/>
      <c r="O231" s="230"/>
      <c r="P231" s="230"/>
      <c r="Q231" s="230"/>
      <c r="R231" s="230"/>
      <c r="S231" s="230"/>
      <c r="T231" s="231"/>
      <c r="AT231" s="232" t="s">
        <v>179</v>
      </c>
      <c r="AU231" s="232" t="s">
        <v>104</v>
      </c>
      <c r="AV231" s="12" t="s">
        <v>25</v>
      </c>
      <c r="AW231" s="12" t="s">
        <v>48</v>
      </c>
      <c r="AX231" s="12" t="s">
        <v>85</v>
      </c>
      <c r="AY231" s="232" t="s">
        <v>166</v>
      </c>
    </row>
    <row r="232" spans="2:65" s="13" customFormat="1" ht="13.5">
      <c r="B232" s="233"/>
      <c r="C232" s="234"/>
      <c r="D232" s="235" t="s">
        <v>179</v>
      </c>
      <c r="E232" s="236" t="s">
        <v>50</v>
      </c>
      <c r="F232" s="237" t="s">
        <v>756</v>
      </c>
      <c r="G232" s="234"/>
      <c r="H232" s="238">
        <v>88</v>
      </c>
      <c r="I232" s="239"/>
      <c r="J232" s="234"/>
      <c r="K232" s="234"/>
      <c r="L232" s="240"/>
      <c r="M232" s="241"/>
      <c r="N232" s="242"/>
      <c r="O232" s="242"/>
      <c r="P232" s="242"/>
      <c r="Q232" s="242"/>
      <c r="R232" s="242"/>
      <c r="S232" s="242"/>
      <c r="T232" s="243"/>
      <c r="AT232" s="244" t="s">
        <v>179</v>
      </c>
      <c r="AU232" s="244" t="s">
        <v>104</v>
      </c>
      <c r="AV232" s="13" t="s">
        <v>93</v>
      </c>
      <c r="AW232" s="13" t="s">
        <v>48</v>
      </c>
      <c r="AX232" s="13" t="s">
        <v>85</v>
      </c>
      <c r="AY232" s="244" t="s">
        <v>166</v>
      </c>
    </row>
    <row r="233" spans="2:65" s="1" customFormat="1" ht="22.5" customHeight="1">
      <c r="B233" s="43"/>
      <c r="C233" s="259" t="s">
        <v>372</v>
      </c>
      <c r="D233" s="259" t="s">
        <v>269</v>
      </c>
      <c r="E233" s="260" t="s">
        <v>1144</v>
      </c>
      <c r="F233" s="261" t="s">
        <v>1145</v>
      </c>
      <c r="G233" s="262" t="s">
        <v>440</v>
      </c>
      <c r="H233" s="263">
        <v>88.88</v>
      </c>
      <c r="I233" s="264"/>
      <c r="J233" s="265">
        <f>ROUND(I233*H233,2)</f>
        <v>0</v>
      </c>
      <c r="K233" s="261" t="s">
        <v>173</v>
      </c>
      <c r="L233" s="266"/>
      <c r="M233" s="267" t="s">
        <v>50</v>
      </c>
      <c r="N233" s="268" t="s">
        <v>56</v>
      </c>
      <c r="O233" s="44"/>
      <c r="P233" s="215">
        <f>O233*H233</f>
        <v>0</v>
      </c>
      <c r="Q233" s="215">
        <v>5.1499999999999997E-2</v>
      </c>
      <c r="R233" s="215">
        <f>Q233*H233</f>
        <v>4.5773199999999994</v>
      </c>
      <c r="S233" s="215">
        <v>0</v>
      </c>
      <c r="T233" s="216">
        <f>S233*H233</f>
        <v>0</v>
      </c>
      <c r="AR233" s="25" t="s">
        <v>232</v>
      </c>
      <c r="AT233" s="25" t="s">
        <v>269</v>
      </c>
      <c r="AU233" s="25" t="s">
        <v>104</v>
      </c>
      <c r="AY233" s="25" t="s">
        <v>166</v>
      </c>
      <c r="BE233" s="217">
        <f>IF(N233="základní",J233,0)</f>
        <v>0</v>
      </c>
      <c r="BF233" s="217">
        <f>IF(N233="snížená",J233,0)</f>
        <v>0</v>
      </c>
      <c r="BG233" s="217">
        <f>IF(N233="zákl. přenesená",J233,0)</f>
        <v>0</v>
      </c>
      <c r="BH233" s="217">
        <f>IF(N233="sníž. přenesená",J233,0)</f>
        <v>0</v>
      </c>
      <c r="BI233" s="217">
        <f>IF(N233="nulová",J233,0)</f>
        <v>0</v>
      </c>
      <c r="BJ233" s="25" t="s">
        <v>25</v>
      </c>
      <c r="BK233" s="217">
        <f>ROUND(I233*H233,2)</f>
        <v>0</v>
      </c>
      <c r="BL233" s="25" t="s">
        <v>110</v>
      </c>
      <c r="BM233" s="25" t="s">
        <v>1146</v>
      </c>
    </row>
    <row r="234" spans="2:65" s="1" customFormat="1" ht="13.5">
      <c r="B234" s="43"/>
      <c r="C234" s="65"/>
      <c r="D234" s="218" t="s">
        <v>175</v>
      </c>
      <c r="E234" s="65"/>
      <c r="F234" s="219" t="s">
        <v>1147</v>
      </c>
      <c r="G234" s="65"/>
      <c r="H234" s="65"/>
      <c r="I234" s="174"/>
      <c r="J234" s="65"/>
      <c r="K234" s="65"/>
      <c r="L234" s="63"/>
      <c r="M234" s="220"/>
      <c r="N234" s="44"/>
      <c r="O234" s="44"/>
      <c r="P234" s="44"/>
      <c r="Q234" s="44"/>
      <c r="R234" s="44"/>
      <c r="S234" s="44"/>
      <c r="T234" s="80"/>
      <c r="AT234" s="25" t="s">
        <v>175</v>
      </c>
      <c r="AU234" s="25" t="s">
        <v>104</v>
      </c>
    </row>
    <row r="235" spans="2:65" s="12" customFormat="1" ht="13.5">
      <c r="B235" s="222"/>
      <c r="C235" s="223"/>
      <c r="D235" s="218" t="s">
        <v>179</v>
      </c>
      <c r="E235" s="224" t="s">
        <v>50</v>
      </c>
      <c r="F235" s="225" t="s">
        <v>1417</v>
      </c>
      <c r="G235" s="223"/>
      <c r="H235" s="226" t="s">
        <v>50</v>
      </c>
      <c r="I235" s="227"/>
      <c r="J235" s="223"/>
      <c r="K235" s="223"/>
      <c r="L235" s="228"/>
      <c r="M235" s="229"/>
      <c r="N235" s="230"/>
      <c r="O235" s="230"/>
      <c r="P235" s="230"/>
      <c r="Q235" s="230"/>
      <c r="R235" s="230"/>
      <c r="S235" s="230"/>
      <c r="T235" s="231"/>
      <c r="AT235" s="232" t="s">
        <v>179</v>
      </c>
      <c r="AU235" s="232" t="s">
        <v>104</v>
      </c>
      <c r="AV235" s="12" t="s">
        <v>25</v>
      </c>
      <c r="AW235" s="12" t="s">
        <v>48</v>
      </c>
      <c r="AX235" s="12" t="s">
        <v>85</v>
      </c>
      <c r="AY235" s="232" t="s">
        <v>166</v>
      </c>
    </row>
    <row r="236" spans="2:65" s="13" customFormat="1" ht="13.5">
      <c r="B236" s="233"/>
      <c r="C236" s="234"/>
      <c r="D236" s="235" t="s">
        <v>179</v>
      </c>
      <c r="E236" s="236" t="s">
        <v>50</v>
      </c>
      <c r="F236" s="237" t="s">
        <v>1418</v>
      </c>
      <c r="G236" s="234"/>
      <c r="H236" s="238">
        <v>88.88</v>
      </c>
      <c r="I236" s="239"/>
      <c r="J236" s="234"/>
      <c r="K236" s="234"/>
      <c r="L236" s="240"/>
      <c r="M236" s="241"/>
      <c r="N236" s="242"/>
      <c r="O236" s="242"/>
      <c r="P236" s="242"/>
      <c r="Q236" s="242"/>
      <c r="R236" s="242"/>
      <c r="S236" s="242"/>
      <c r="T236" s="243"/>
      <c r="AT236" s="244" t="s">
        <v>179</v>
      </c>
      <c r="AU236" s="244" t="s">
        <v>104</v>
      </c>
      <c r="AV236" s="13" t="s">
        <v>93</v>
      </c>
      <c r="AW236" s="13" t="s">
        <v>48</v>
      </c>
      <c r="AX236" s="13" t="s">
        <v>85</v>
      </c>
      <c r="AY236" s="244" t="s">
        <v>166</v>
      </c>
    </row>
    <row r="237" spans="2:65" s="1" customFormat="1" ht="22.5" customHeight="1">
      <c r="B237" s="43"/>
      <c r="C237" s="206" t="s">
        <v>381</v>
      </c>
      <c r="D237" s="206" t="s">
        <v>169</v>
      </c>
      <c r="E237" s="207" t="s">
        <v>1419</v>
      </c>
      <c r="F237" s="208" t="s">
        <v>1420</v>
      </c>
      <c r="G237" s="209" t="s">
        <v>389</v>
      </c>
      <c r="H237" s="210">
        <v>14.67</v>
      </c>
      <c r="I237" s="211"/>
      <c r="J237" s="212">
        <f>ROUND(I237*H237,2)</f>
        <v>0</v>
      </c>
      <c r="K237" s="208" t="s">
        <v>173</v>
      </c>
      <c r="L237" s="63"/>
      <c r="M237" s="213" t="s">
        <v>50</v>
      </c>
      <c r="N237" s="214" t="s">
        <v>56</v>
      </c>
      <c r="O237" s="44"/>
      <c r="P237" s="215">
        <f>O237*H237</f>
        <v>0</v>
      </c>
      <c r="Q237" s="215">
        <v>0.17488999999999999</v>
      </c>
      <c r="R237" s="215">
        <f>Q237*H237</f>
        <v>2.5656363</v>
      </c>
      <c r="S237" s="215">
        <v>0</v>
      </c>
      <c r="T237" s="216">
        <f>S237*H237</f>
        <v>0</v>
      </c>
      <c r="AR237" s="25" t="s">
        <v>110</v>
      </c>
      <c r="AT237" s="25" t="s">
        <v>169</v>
      </c>
      <c r="AU237" s="25" t="s">
        <v>104</v>
      </c>
      <c r="AY237" s="25" t="s">
        <v>166</v>
      </c>
      <c r="BE237" s="217">
        <f>IF(N237="základní",J237,0)</f>
        <v>0</v>
      </c>
      <c r="BF237" s="217">
        <f>IF(N237="snížená",J237,0)</f>
        <v>0</v>
      </c>
      <c r="BG237" s="217">
        <f>IF(N237="zákl. přenesená",J237,0)</f>
        <v>0</v>
      </c>
      <c r="BH237" s="217">
        <f>IF(N237="sníž. přenesená",J237,0)</f>
        <v>0</v>
      </c>
      <c r="BI237" s="217">
        <f>IF(N237="nulová",J237,0)</f>
        <v>0</v>
      </c>
      <c r="BJ237" s="25" t="s">
        <v>25</v>
      </c>
      <c r="BK237" s="217">
        <f>ROUND(I237*H237,2)</f>
        <v>0</v>
      </c>
      <c r="BL237" s="25" t="s">
        <v>110</v>
      </c>
      <c r="BM237" s="25" t="s">
        <v>1421</v>
      </c>
    </row>
    <row r="238" spans="2:65" s="1" customFormat="1" ht="27">
      <c r="B238" s="43"/>
      <c r="C238" s="65"/>
      <c r="D238" s="218" t="s">
        <v>175</v>
      </c>
      <c r="E238" s="65"/>
      <c r="F238" s="219" t="s">
        <v>1422</v>
      </c>
      <c r="G238" s="65"/>
      <c r="H238" s="65"/>
      <c r="I238" s="174"/>
      <c r="J238" s="65"/>
      <c r="K238" s="65"/>
      <c r="L238" s="63"/>
      <c r="M238" s="220"/>
      <c r="N238" s="44"/>
      <c r="O238" s="44"/>
      <c r="P238" s="44"/>
      <c r="Q238" s="44"/>
      <c r="R238" s="44"/>
      <c r="S238" s="44"/>
      <c r="T238" s="80"/>
      <c r="AT238" s="25" t="s">
        <v>175</v>
      </c>
      <c r="AU238" s="25" t="s">
        <v>104</v>
      </c>
    </row>
    <row r="239" spans="2:65" s="1" customFormat="1" ht="40.5">
      <c r="B239" s="43"/>
      <c r="C239" s="65"/>
      <c r="D239" s="218" t="s">
        <v>177</v>
      </c>
      <c r="E239" s="65"/>
      <c r="F239" s="221" t="s">
        <v>1423</v>
      </c>
      <c r="G239" s="65"/>
      <c r="H239" s="65"/>
      <c r="I239" s="174"/>
      <c r="J239" s="65"/>
      <c r="K239" s="65"/>
      <c r="L239" s="63"/>
      <c r="M239" s="220"/>
      <c r="N239" s="44"/>
      <c r="O239" s="44"/>
      <c r="P239" s="44"/>
      <c r="Q239" s="44"/>
      <c r="R239" s="44"/>
      <c r="S239" s="44"/>
      <c r="T239" s="80"/>
      <c r="AT239" s="25" t="s">
        <v>177</v>
      </c>
      <c r="AU239" s="25" t="s">
        <v>104</v>
      </c>
    </row>
    <row r="240" spans="2:65" s="12" customFormat="1" ht="13.5">
      <c r="B240" s="222"/>
      <c r="C240" s="223"/>
      <c r="D240" s="218" t="s">
        <v>179</v>
      </c>
      <c r="E240" s="224" t="s">
        <v>50</v>
      </c>
      <c r="F240" s="225" t="s">
        <v>1424</v>
      </c>
      <c r="G240" s="223"/>
      <c r="H240" s="226" t="s">
        <v>50</v>
      </c>
      <c r="I240" s="227"/>
      <c r="J240" s="223"/>
      <c r="K240" s="223"/>
      <c r="L240" s="228"/>
      <c r="M240" s="229"/>
      <c r="N240" s="230"/>
      <c r="O240" s="230"/>
      <c r="P240" s="230"/>
      <c r="Q240" s="230"/>
      <c r="R240" s="230"/>
      <c r="S240" s="230"/>
      <c r="T240" s="231"/>
      <c r="AT240" s="232" t="s">
        <v>179</v>
      </c>
      <c r="AU240" s="232" t="s">
        <v>104</v>
      </c>
      <c r="AV240" s="12" t="s">
        <v>25</v>
      </c>
      <c r="AW240" s="12" t="s">
        <v>48</v>
      </c>
      <c r="AX240" s="12" t="s">
        <v>85</v>
      </c>
      <c r="AY240" s="232" t="s">
        <v>166</v>
      </c>
    </row>
    <row r="241" spans="2:65" s="13" customFormat="1" ht="13.5">
      <c r="B241" s="233"/>
      <c r="C241" s="234"/>
      <c r="D241" s="218" t="s">
        <v>179</v>
      </c>
      <c r="E241" s="245" t="s">
        <v>50</v>
      </c>
      <c r="F241" s="246" t="s">
        <v>256</v>
      </c>
      <c r="G241" s="234"/>
      <c r="H241" s="247">
        <v>12</v>
      </c>
      <c r="I241" s="239"/>
      <c r="J241" s="234"/>
      <c r="K241" s="234"/>
      <c r="L241" s="240"/>
      <c r="M241" s="241"/>
      <c r="N241" s="242"/>
      <c r="O241" s="242"/>
      <c r="P241" s="242"/>
      <c r="Q241" s="242"/>
      <c r="R241" s="242"/>
      <c r="S241" s="242"/>
      <c r="T241" s="243"/>
      <c r="AT241" s="244" t="s">
        <v>179</v>
      </c>
      <c r="AU241" s="244" t="s">
        <v>104</v>
      </c>
      <c r="AV241" s="13" t="s">
        <v>93</v>
      </c>
      <c r="AW241" s="13" t="s">
        <v>48</v>
      </c>
      <c r="AX241" s="13" t="s">
        <v>85</v>
      </c>
      <c r="AY241" s="244" t="s">
        <v>166</v>
      </c>
    </row>
    <row r="242" spans="2:65" s="12" customFormat="1" ht="13.5">
      <c r="B242" s="222"/>
      <c r="C242" s="223"/>
      <c r="D242" s="218" t="s">
        <v>179</v>
      </c>
      <c r="E242" s="224" t="s">
        <v>50</v>
      </c>
      <c r="F242" s="225" t="s">
        <v>370</v>
      </c>
      <c r="G242" s="223"/>
      <c r="H242" s="226" t="s">
        <v>50</v>
      </c>
      <c r="I242" s="227"/>
      <c r="J242" s="223"/>
      <c r="K242" s="223"/>
      <c r="L242" s="228"/>
      <c r="M242" s="229"/>
      <c r="N242" s="230"/>
      <c r="O242" s="230"/>
      <c r="P242" s="230"/>
      <c r="Q242" s="230"/>
      <c r="R242" s="230"/>
      <c r="S242" s="230"/>
      <c r="T242" s="231"/>
      <c r="AT242" s="232" t="s">
        <v>179</v>
      </c>
      <c r="AU242" s="232" t="s">
        <v>104</v>
      </c>
      <c r="AV242" s="12" t="s">
        <v>25</v>
      </c>
      <c r="AW242" s="12" t="s">
        <v>48</v>
      </c>
      <c r="AX242" s="12" t="s">
        <v>85</v>
      </c>
      <c r="AY242" s="232" t="s">
        <v>166</v>
      </c>
    </row>
    <row r="243" spans="2:65" s="13" customFormat="1" ht="13.5">
      <c r="B243" s="233"/>
      <c r="C243" s="234"/>
      <c r="D243" s="218" t="s">
        <v>179</v>
      </c>
      <c r="E243" s="245" t="s">
        <v>50</v>
      </c>
      <c r="F243" s="246" t="s">
        <v>1425</v>
      </c>
      <c r="G243" s="234"/>
      <c r="H243" s="247">
        <v>0.67</v>
      </c>
      <c r="I243" s="239"/>
      <c r="J243" s="234"/>
      <c r="K243" s="234"/>
      <c r="L243" s="240"/>
      <c r="M243" s="241"/>
      <c r="N243" s="242"/>
      <c r="O243" s="242"/>
      <c r="P243" s="242"/>
      <c r="Q243" s="242"/>
      <c r="R243" s="242"/>
      <c r="S243" s="242"/>
      <c r="T243" s="243"/>
      <c r="AT243" s="244" t="s">
        <v>179</v>
      </c>
      <c r="AU243" s="244" t="s">
        <v>104</v>
      </c>
      <c r="AV243" s="13" t="s">
        <v>93</v>
      </c>
      <c r="AW243" s="13" t="s">
        <v>48</v>
      </c>
      <c r="AX243" s="13" t="s">
        <v>85</v>
      </c>
      <c r="AY243" s="244" t="s">
        <v>166</v>
      </c>
    </row>
    <row r="244" spans="2:65" s="12" customFormat="1" ht="13.5">
      <c r="B244" s="222"/>
      <c r="C244" s="223"/>
      <c r="D244" s="218" t="s">
        <v>179</v>
      </c>
      <c r="E244" s="224" t="s">
        <v>50</v>
      </c>
      <c r="F244" s="225" t="s">
        <v>379</v>
      </c>
      <c r="G244" s="223"/>
      <c r="H244" s="226" t="s">
        <v>50</v>
      </c>
      <c r="I244" s="227"/>
      <c r="J244" s="223"/>
      <c r="K244" s="223"/>
      <c r="L244" s="228"/>
      <c r="M244" s="229"/>
      <c r="N244" s="230"/>
      <c r="O244" s="230"/>
      <c r="P244" s="230"/>
      <c r="Q244" s="230"/>
      <c r="R244" s="230"/>
      <c r="S244" s="230"/>
      <c r="T244" s="231"/>
      <c r="AT244" s="232" t="s">
        <v>179</v>
      </c>
      <c r="AU244" s="232" t="s">
        <v>104</v>
      </c>
      <c r="AV244" s="12" t="s">
        <v>25</v>
      </c>
      <c r="AW244" s="12" t="s">
        <v>48</v>
      </c>
      <c r="AX244" s="12" t="s">
        <v>85</v>
      </c>
      <c r="AY244" s="232" t="s">
        <v>166</v>
      </c>
    </row>
    <row r="245" spans="2:65" s="13" customFormat="1" ht="13.5">
      <c r="B245" s="233"/>
      <c r="C245" s="234"/>
      <c r="D245" s="235" t="s">
        <v>179</v>
      </c>
      <c r="E245" s="236" t="s">
        <v>50</v>
      </c>
      <c r="F245" s="237" t="s">
        <v>93</v>
      </c>
      <c r="G245" s="234"/>
      <c r="H245" s="238">
        <v>2</v>
      </c>
      <c r="I245" s="239"/>
      <c r="J245" s="234"/>
      <c r="K245" s="234"/>
      <c r="L245" s="240"/>
      <c r="M245" s="241"/>
      <c r="N245" s="242"/>
      <c r="O245" s="242"/>
      <c r="P245" s="242"/>
      <c r="Q245" s="242"/>
      <c r="R245" s="242"/>
      <c r="S245" s="242"/>
      <c r="T245" s="243"/>
      <c r="AT245" s="244" t="s">
        <v>179</v>
      </c>
      <c r="AU245" s="244" t="s">
        <v>104</v>
      </c>
      <c r="AV245" s="13" t="s">
        <v>93</v>
      </c>
      <c r="AW245" s="13" t="s">
        <v>48</v>
      </c>
      <c r="AX245" s="13" t="s">
        <v>85</v>
      </c>
      <c r="AY245" s="244" t="s">
        <v>166</v>
      </c>
    </row>
    <row r="246" spans="2:65" s="1" customFormat="1" ht="22.5" customHeight="1">
      <c r="B246" s="43"/>
      <c r="C246" s="259" t="s">
        <v>386</v>
      </c>
      <c r="D246" s="259" t="s">
        <v>269</v>
      </c>
      <c r="E246" s="260" t="s">
        <v>1426</v>
      </c>
      <c r="F246" s="261" t="s">
        <v>1427</v>
      </c>
      <c r="G246" s="262" t="s">
        <v>440</v>
      </c>
      <c r="H246" s="263">
        <v>12.12</v>
      </c>
      <c r="I246" s="264"/>
      <c r="J246" s="265">
        <f>ROUND(I246*H246,2)</f>
        <v>0</v>
      </c>
      <c r="K246" s="261" t="s">
        <v>50</v>
      </c>
      <c r="L246" s="266"/>
      <c r="M246" s="267" t="s">
        <v>50</v>
      </c>
      <c r="N246" s="268" t="s">
        <v>56</v>
      </c>
      <c r="O246" s="44"/>
      <c r="P246" s="215">
        <f>O246*H246</f>
        <v>0</v>
      </c>
      <c r="Q246" s="215">
        <v>0.3</v>
      </c>
      <c r="R246" s="215">
        <f>Q246*H246</f>
        <v>3.6359999999999997</v>
      </c>
      <c r="S246" s="215">
        <v>0</v>
      </c>
      <c r="T246" s="216">
        <f>S246*H246</f>
        <v>0</v>
      </c>
      <c r="AR246" s="25" t="s">
        <v>232</v>
      </c>
      <c r="AT246" s="25" t="s">
        <v>269</v>
      </c>
      <c r="AU246" s="25" t="s">
        <v>104</v>
      </c>
      <c r="AY246" s="25" t="s">
        <v>166</v>
      </c>
      <c r="BE246" s="217">
        <f>IF(N246="základní",J246,0)</f>
        <v>0</v>
      </c>
      <c r="BF246" s="217">
        <f>IF(N246="snížená",J246,0)</f>
        <v>0</v>
      </c>
      <c r="BG246" s="217">
        <f>IF(N246="zákl. přenesená",J246,0)</f>
        <v>0</v>
      </c>
      <c r="BH246" s="217">
        <f>IF(N246="sníž. přenesená",J246,0)</f>
        <v>0</v>
      </c>
      <c r="BI246" s="217">
        <f>IF(N246="nulová",J246,0)</f>
        <v>0</v>
      </c>
      <c r="BJ246" s="25" t="s">
        <v>25</v>
      </c>
      <c r="BK246" s="217">
        <f>ROUND(I246*H246,2)</f>
        <v>0</v>
      </c>
      <c r="BL246" s="25" t="s">
        <v>110</v>
      </c>
      <c r="BM246" s="25" t="s">
        <v>1428</v>
      </c>
    </row>
    <row r="247" spans="2:65" s="1" customFormat="1" ht="13.5">
      <c r="B247" s="43"/>
      <c r="C247" s="65"/>
      <c r="D247" s="218" t="s">
        <v>175</v>
      </c>
      <c r="E247" s="65"/>
      <c r="F247" s="219" t="s">
        <v>1429</v>
      </c>
      <c r="G247" s="65"/>
      <c r="H247" s="65"/>
      <c r="I247" s="174"/>
      <c r="J247" s="65"/>
      <c r="K247" s="65"/>
      <c r="L247" s="63"/>
      <c r="M247" s="220"/>
      <c r="N247" s="44"/>
      <c r="O247" s="44"/>
      <c r="P247" s="44"/>
      <c r="Q247" s="44"/>
      <c r="R247" s="44"/>
      <c r="S247" s="44"/>
      <c r="T247" s="80"/>
      <c r="AT247" s="25" t="s">
        <v>175</v>
      </c>
      <c r="AU247" s="25" t="s">
        <v>104</v>
      </c>
    </row>
    <row r="248" spans="2:65" s="12" customFormat="1" ht="13.5">
      <c r="B248" s="222"/>
      <c r="C248" s="223"/>
      <c r="D248" s="218" t="s">
        <v>179</v>
      </c>
      <c r="E248" s="224" t="s">
        <v>50</v>
      </c>
      <c r="F248" s="225" t="s">
        <v>1424</v>
      </c>
      <c r="G248" s="223"/>
      <c r="H248" s="226" t="s">
        <v>50</v>
      </c>
      <c r="I248" s="227"/>
      <c r="J248" s="223"/>
      <c r="K248" s="223"/>
      <c r="L248" s="228"/>
      <c r="M248" s="229"/>
      <c r="N248" s="230"/>
      <c r="O248" s="230"/>
      <c r="P248" s="230"/>
      <c r="Q248" s="230"/>
      <c r="R248" s="230"/>
      <c r="S248" s="230"/>
      <c r="T248" s="231"/>
      <c r="AT248" s="232" t="s">
        <v>179</v>
      </c>
      <c r="AU248" s="232" t="s">
        <v>104</v>
      </c>
      <c r="AV248" s="12" t="s">
        <v>25</v>
      </c>
      <c r="AW248" s="12" t="s">
        <v>48</v>
      </c>
      <c r="AX248" s="12" t="s">
        <v>85</v>
      </c>
      <c r="AY248" s="232" t="s">
        <v>166</v>
      </c>
    </row>
    <row r="249" spans="2:65" s="13" customFormat="1" ht="13.5">
      <c r="B249" s="233"/>
      <c r="C249" s="234"/>
      <c r="D249" s="235" t="s">
        <v>179</v>
      </c>
      <c r="E249" s="236" t="s">
        <v>50</v>
      </c>
      <c r="F249" s="237" t="s">
        <v>1430</v>
      </c>
      <c r="G249" s="234"/>
      <c r="H249" s="238">
        <v>12.12</v>
      </c>
      <c r="I249" s="239"/>
      <c r="J249" s="234"/>
      <c r="K249" s="234"/>
      <c r="L249" s="240"/>
      <c r="M249" s="241"/>
      <c r="N249" s="242"/>
      <c r="O249" s="242"/>
      <c r="P249" s="242"/>
      <c r="Q249" s="242"/>
      <c r="R249" s="242"/>
      <c r="S249" s="242"/>
      <c r="T249" s="243"/>
      <c r="AT249" s="244" t="s">
        <v>179</v>
      </c>
      <c r="AU249" s="244" t="s">
        <v>104</v>
      </c>
      <c r="AV249" s="13" t="s">
        <v>93</v>
      </c>
      <c r="AW249" s="13" t="s">
        <v>48</v>
      </c>
      <c r="AX249" s="13" t="s">
        <v>85</v>
      </c>
      <c r="AY249" s="244" t="s">
        <v>166</v>
      </c>
    </row>
    <row r="250" spans="2:65" s="1" customFormat="1" ht="22.5" customHeight="1">
      <c r="B250" s="43"/>
      <c r="C250" s="259" t="s">
        <v>393</v>
      </c>
      <c r="D250" s="259" t="s">
        <v>269</v>
      </c>
      <c r="E250" s="260" t="s">
        <v>1431</v>
      </c>
      <c r="F250" s="261" t="s">
        <v>1432</v>
      </c>
      <c r="G250" s="262" t="s">
        <v>440</v>
      </c>
      <c r="H250" s="263">
        <v>2.02</v>
      </c>
      <c r="I250" s="264"/>
      <c r="J250" s="265">
        <f>ROUND(I250*H250,2)</f>
        <v>0</v>
      </c>
      <c r="K250" s="261" t="s">
        <v>50</v>
      </c>
      <c r="L250" s="266"/>
      <c r="M250" s="267" t="s">
        <v>50</v>
      </c>
      <c r="N250" s="268" t="s">
        <v>56</v>
      </c>
      <c r="O250" s="44"/>
      <c r="P250" s="215">
        <f>O250*H250</f>
        <v>0</v>
      </c>
      <c r="Q250" s="215">
        <v>0.28999999999999998</v>
      </c>
      <c r="R250" s="215">
        <f>Q250*H250</f>
        <v>0.58579999999999999</v>
      </c>
      <c r="S250" s="215">
        <v>0</v>
      </c>
      <c r="T250" s="216">
        <f>S250*H250</f>
        <v>0</v>
      </c>
      <c r="AR250" s="25" t="s">
        <v>232</v>
      </c>
      <c r="AT250" s="25" t="s">
        <v>269</v>
      </c>
      <c r="AU250" s="25" t="s">
        <v>104</v>
      </c>
      <c r="AY250" s="25" t="s">
        <v>166</v>
      </c>
      <c r="BE250" s="217">
        <f>IF(N250="základní",J250,0)</f>
        <v>0</v>
      </c>
      <c r="BF250" s="217">
        <f>IF(N250="snížená",J250,0)</f>
        <v>0</v>
      </c>
      <c r="BG250" s="217">
        <f>IF(N250="zákl. přenesená",J250,0)</f>
        <v>0</v>
      </c>
      <c r="BH250" s="217">
        <f>IF(N250="sníž. přenesená",J250,0)</f>
        <v>0</v>
      </c>
      <c r="BI250" s="217">
        <f>IF(N250="nulová",J250,0)</f>
        <v>0</v>
      </c>
      <c r="BJ250" s="25" t="s">
        <v>25</v>
      </c>
      <c r="BK250" s="217">
        <f>ROUND(I250*H250,2)</f>
        <v>0</v>
      </c>
      <c r="BL250" s="25" t="s">
        <v>110</v>
      </c>
      <c r="BM250" s="25" t="s">
        <v>1433</v>
      </c>
    </row>
    <row r="251" spans="2:65" s="1" customFormat="1" ht="13.5">
      <c r="B251" s="43"/>
      <c r="C251" s="65"/>
      <c r="D251" s="218" t="s">
        <v>175</v>
      </c>
      <c r="E251" s="65"/>
      <c r="F251" s="219" t="s">
        <v>1434</v>
      </c>
      <c r="G251" s="65"/>
      <c r="H251" s="65"/>
      <c r="I251" s="174"/>
      <c r="J251" s="65"/>
      <c r="K251" s="65"/>
      <c r="L251" s="63"/>
      <c r="M251" s="220"/>
      <c r="N251" s="44"/>
      <c r="O251" s="44"/>
      <c r="P251" s="44"/>
      <c r="Q251" s="44"/>
      <c r="R251" s="44"/>
      <c r="S251" s="44"/>
      <c r="T251" s="80"/>
      <c r="AT251" s="25" t="s">
        <v>175</v>
      </c>
      <c r="AU251" s="25" t="s">
        <v>104</v>
      </c>
    </row>
    <row r="252" spans="2:65" s="12" customFormat="1" ht="13.5">
      <c r="B252" s="222"/>
      <c r="C252" s="223"/>
      <c r="D252" s="218" t="s">
        <v>179</v>
      </c>
      <c r="E252" s="224" t="s">
        <v>50</v>
      </c>
      <c r="F252" s="225" t="s">
        <v>1108</v>
      </c>
      <c r="G252" s="223"/>
      <c r="H252" s="226" t="s">
        <v>50</v>
      </c>
      <c r="I252" s="227"/>
      <c r="J252" s="223"/>
      <c r="K252" s="223"/>
      <c r="L252" s="228"/>
      <c r="M252" s="229"/>
      <c r="N252" s="230"/>
      <c r="O252" s="230"/>
      <c r="P252" s="230"/>
      <c r="Q252" s="230"/>
      <c r="R252" s="230"/>
      <c r="S252" s="230"/>
      <c r="T252" s="231"/>
      <c r="AT252" s="232" t="s">
        <v>179</v>
      </c>
      <c r="AU252" s="232" t="s">
        <v>104</v>
      </c>
      <c r="AV252" s="12" t="s">
        <v>25</v>
      </c>
      <c r="AW252" s="12" t="s">
        <v>48</v>
      </c>
      <c r="AX252" s="12" t="s">
        <v>85</v>
      </c>
      <c r="AY252" s="232" t="s">
        <v>166</v>
      </c>
    </row>
    <row r="253" spans="2:65" s="13" customFormat="1" ht="13.5">
      <c r="B253" s="233"/>
      <c r="C253" s="234"/>
      <c r="D253" s="235" t="s">
        <v>179</v>
      </c>
      <c r="E253" s="236" t="s">
        <v>50</v>
      </c>
      <c r="F253" s="237" t="s">
        <v>1122</v>
      </c>
      <c r="G253" s="234"/>
      <c r="H253" s="238">
        <v>2.02</v>
      </c>
      <c r="I253" s="239"/>
      <c r="J253" s="234"/>
      <c r="K253" s="234"/>
      <c r="L253" s="240"/>
      <c r="M253" s="241"/>
      <c r="N253" s="242"/>
      <c r="O253" s="242"/>
      <c r="P253" s="242"/>
      <c r="Q253" s="242"/>
      <c r="R253" s="242"/>
      <c r="S253" s="242"/>
      <c r="T253" s="243"/>
      <c r="AT253" s="244" t="s">
        <v>179</v>
      </c>
      <c r="AU253" s="244" t="s">
        <v>104</v>
      </c>
      <c r="AV253" s="13" t="s">
        <v>93</v>
      </c>
      <c r="AW253" s="13" t="s">
        <v>48</v>
      </c>
      <c r="AX253" s="13" t="s">
        <v>85</v>
      </c>
      <c r="AY253" s="244" t="s">
        <v>166</v>
      </c>
    </row>
    <row r="254" spans="2:65" s="1" customFormat="1" ht="22.5" customHeight="1">
      <c r="B254" s="43"/>
      <c r="C254" s="259" t="s">
        <v>401</v>
      </c>
      <c r="D254" s="259" t="s">
        <v>269</v>
      </c>
      <c r="E254" s="260" t="s">
        <v>1435</v>
      </c>
      <c r="F254" s="261" t="s">
        <v>1436</v>
      </c>
      <c r="G254" s="262" t="s">
        <v>440</v>
      </c>
      <c r="H254" s="263">
        <v>2.02</v>
      </c>
      <c r="I254" s="264"/>
      <c r="J254" s="265">
        <f>ROUND(I254*H254,2)</f>
        <v>0</v>
      </c>
      <c r="K254" s="261" t="s">
        <v>50</v>
      </c>
      <c r="L254" s="266"/>
      <c r="M254" s="267" t="s">
        <v>50</v>
      </c>
      <c r="N254" s="268" t="s">
        <v>56</v>
      </c>
      <c r="O254" s="44"/>
      <c r="P254" s="215">
        <f>O254*H254</f>
        <v>0</v>
      </c>
      <c r="Q254" s="215">
        <v>0.28999999999999998</v>
      </c>
      <c r="R254" s="215">
        <f>Q254*H254</f>
        <v>0.58579999999999999</v>
      </c>
      <c r="S254" s="215">
        <v>0</v>
      </c>
      <c r="T254" s="216">
        <f>S254*H254</f>
        <v>0</v>
      </c>
      <c r="AR254" s="25" t="s">
        <v>232</v>
      </c>
      <c r="AT254" s="25" t="s">
        <v>269</v>
      </c>
      <c r="AU254" s="25" t="s">
        <v>104</v>
      </c>
      <c r="AY254" s="25" t="s">
        <v>166</v>
      </c>
      <c r="BE254" s="217">
        <f>IF(N254="základní",J254,0)</f>
        <v>0</v>
      </c>
      <c r="BF254" s="217">
        <f>IF(N254="snížená",J254,0)</f>
        <v>0</v>
      </c>
      <c r="BG254" s="217">
        <f>IF(N254="zákl. přenesená",J254,0)</f>
        <v>0</v>
      </c>
      <c r="BH254" s="217">
        <f>IF(N254="sníž. přenesená",J254,0)</f>
        <v>0</v>
      </c>
      <c r="BI254" s="217">
        <f>IF(N254="nulová",J254,0)</f>
        <v>0</v>
      </c>
      <c r="BJ254" s="25" t="s">
        <v>25</v>
      </c>
      <c r="BK254" s="217">
        <f>ROUND(I254*H254,2)</f>
        <v>0</v>
      </c>
      <c r="BL254" s="25" t="s">
        <v>110</v>
      </c>
      <c r="BM254" s="25" t="s">
        <v>1437</v>
      </c>
    </row>
    <row r="255" spans="2:65" s="1" customFormat="1" ht="13.5">
      <c r="B255" s="43"/>
      <c r="C255" s="65"/>
      <c r="D255" s="218" t="s">
        <v>175</v>
      </c>
      <c r="E255" s="65"/>
      <c r="F255" s="219" t="s">
        <v>1436</v>
      </c>
      <c r="G255" s="65"/>
      <c r="H255" s="65"/>
      <c r="I255" s="174"/>
      <c r="J255" s="65"/>
      <c r="K255" s="65"/>
      <c r="L255" s="63"/>
      <c r="M255" s="220"/>
      <c r="N255" s="44"/>
      <c r="O255" s="44"/>
      <c r="P255" s="44"/>
      <c r="Q255" s="44"/>
      <c r="R255" s="44"/>
      <c r="S255" s="44"/>
      <c r="T255" s="80"/>
      <c r="AT255" s="25" t="s">
        <v>175</v>
      </c>
      <c r="AU255" s="25" t="s">
        <v>104</v>
      </c>
    </row>
    <row r="256" spans="2:65" s="12" customFormat="1" ht="13.5">
      <c r="B256" s="222"/>
      <c r="C256" s="223"/>
      <c r="D256" s="218" t="s">
        <v>179</v>
      </c>
      <c r="E256" s="224" t="s">
        <v>50</v>
      </c>
      <c r="F256" s="225" t="s">
        <v>1133</v>
      </c>
      <c r="G256" s="223"/>
      <c r="H256" s="226" t="s">
        <v>50</v>
      </c>
      <c r="I256" s="227"/>
      <c r="J256" s="223"/>
      <c r="K256" s="223"/>
      <c r="L256" s="228"/>
      <c r="M256" s="229"/>
      <c r="N256" s="230"/>
      <c r="O256" s="230"/>
      <c r="P256" s="230"/>
      <c r="Q256" s="230"/>
      <c r="R256" s="230"/>
      <c r="S256" s="230"/>
      <c r="T256" s="231"/>
      <c r="AT256" s="232" t="s">
        <v>179</v>
      </c>
      <c r="AU256" s="232" t="s">
        <v>104</v>
      </c>
      <c r="AV256" s="12" t="s">
        <v>25</v>
      </c>
      <c r="AW256" s="12" t="s">
        <v>48</v>
      </c>
      <c r="AX256" s="12" t="s">
        <v>85</v>
      </c>
      <c r="AY256" s="232" t="s">
        <v>166</v>
      </c>
    </row>
    <row r="257" spans="2:65" s="13" customFormat="1" ht="13.5">
      <c r="B257" s="233"/>
      <c r="C257" s="234"/>
      <c r="D257" s="235" t="s">
        <v>179</v>
      </c>
      <c r="E257" s="236" t="s">
        <v>50</v>
      </c>
      <c r="F257" s="237" t="s">
        <v>1122</v>
      </c>
      <c r="G257" s="234"/>
      <c r="H257" s="238">
        <v>2.02</v>
      </c>
      <c r="I257" s="239"/>
      <c r="J257" s="234"/>
      <c r="K257" s="234"/>
      <c r="L257" s="240"/>
      <c r="M257" s="241"/>
      <c r="N257" s="242"/>
      <c r="O257" s="242"/>
      <c r="P257" s="242"/>
      <c r="Q257" s="242"/>
      <c r="R257" s="242"/>
      <c r="S257" s="242"/>
      <c r="T257" s="243"/>
      <c r="AT257" s="244" t="s">
        <v>179</v>
      </c>
      <c r="AU257" s="244" t="s">
        <v>104</v>
      </c>
      <c r="AV257" s="13" t="s">
        <v>93</v>
      </c>
      <c r="AW257" s="13" t="s">
        <v>48</v>
      </c>
      <c r="AX257" s="13" t="s">
        <v>85</v>
      </c>
      <c r="AY257" s="244" t="s">
        <v>166</v>
      </c>
    </row>
    <row r="258" spans="2:65" s="1" customFormat="1" ht="31.5" customHeight="1">
      <c r="B258" s="43"/>
      <c r="C258" s="206" t="s">
        <v>408</v>
      </c>
      <c r="D258" s="206" t="s">
        <v>169</v>
      </c>
      <c r="E258" s="207" t="s">
        <v>1438</v>
      </c>
      <c r="F258" s="208" t="s">
        <v>1439</v>
      </c>
      <c r="G258" s="209" t="s">
        <v>389</v>
      </c>
      <c r="H258" s="210">
        <v>68.8</v>
      </c>
      <c r="I258" s="211"/>
      <c r="J258" s="212">
        <f>ROUND(I258*H258,2)</f>
        <v>0</v>
      </c>
      <c r="K258" s="208" t="s">
        <v>173</v>
      </c>
      <c r="L258" s="63"/>
      <c r="M258" s="213" t="s">
        <v>50</v>
      </c>
      <c r="N258" s="214" t="s">
        <v>56</v>
      </c>
      <c r="O258" s="44"/>
      <c r="P258" s="215">
        <f>O258*H258</f>
        <v>0</v>
      </c>
      <c r="Q258" s="215">
        <v>0.15540000000000001</v>
      </c>
      <c r="R258" s="215">
        <f>Q258*H258</f>
        <v>10.691520000000001</v>
      </c>
      <c r="S258" s="215">
        <v>0</v>
      </c>
      <c r="T258" s="216">
        <f>S258*H258</f>
        <v>0</v>
      </c>
      <c r="AR258" s="25" t="s">
        <v>110</v>
      </c>
      <c r="AT258" s="25" t="s">
        <v>169</v>
      </c>
      <c r="AU258" s="25" t="s">
        <v>104</v>
      </c>
      <c r="AY258" s="25" t="s">
        <v>166</v>
      </c>
      <c r="BE258" s="217">
        <f>IF(N258="základní",J258,0)</f>
        <v>0</v>
      </c>
      <c r="BF258" s="217">
        <f>IF(N258="snížená",J258,0)</f>
        <v>0</v>
      </c>
      <c r="BG258" s="217">
        <f>IF(N258="zákl. přenesená",J258,0)</f>
        <v>0</v>
      </c>
      <c r="BH258" s="217">
        <f>IF(N258="sníž. přenesená",J258,0)</f>
        <v>0</v>
      </c>
      <c r="BI258" s="217">
        <f>IF(N258="nulová",J258,0)</f>
        <v>0</v>
      </c>
      <c r="BJ258" s="25" t="s">
        <v>25</v>
      </c>
      <c r="BK258" s="217">
        <f>ROUND(I258*H258,2)</f>
        <v>0</v>
      </c>
      <c r="BL258" s="25" t="s">
        <v>110</v>
      </c>
      <c r="BM258" s="25" t="s">
        <v>1440</v>
      </c>
    </row>
    <row r="259" spans="2:65" s="1" customFormat="1" ht="40.5">
      <c r="B259" s="43"/>
      <c r="C259" s="65"/>
      <c r="D259" s="218" t="s">
        <v>175</v>
      </c>
      <c r="E259" s="65"/>
      <c r="F259" s="219" t="s">
        <v>1441</v>
      </c>
      <c r="G259" s="65"/>
      <c r="H259" s="65"/>
      <c r="I259" s="174"/>
      <c r="J259" s="65"/>
      <c r="K259" s="65"/>
      <c r="L259" s="63"/>
      <c r="M259" s="220"/>
      <c r="N259" s="44"/>
      <c r="O259" s="44"/>
      <c r="P259" s="44"/>
      <c r="Q259" s="44"/>
      <c r="R259" s="44"/>
      <c r="S259" s="44"/>
      <c r="T259" s="80"/>
      <c r="AT259" s="25" t="s">
        <v>175</v>
      </c>
      <c r="AU259" s="25" t="s">
        <v>104</v>
      </c>
    </row>
    <row r="260" spans="2:65" s="1" customFormat="1" ht="94.5">
      <c r="B260" s="43"/>
      <c r="C260" s="65"/>
      <c r="D260" s="218" t="s">
        <v>177</v>
      </c>
      <c r="E260" s="65"/>
      <c r="F260" s="221" t="s">
        <v>1442</v>
      </c>
      <c r="G260" s="65"/>
      <c r="H260" s="65"/>
      <c r="I260" s="174"/>
      <c r="J260" s="65"/>
      <c r="K260" s="65"/>
      <c r="L260" s="63"/>
      <c r="M260" s="220"/>
      <c r="N260" s="44"/>
      <c r="O260" s="44"/>
      <c r="P260" s="44"/>
      <c r="Q260" s="44"/>
      <c r="R260" s="44"/>
      <c r="S260" s="44"/>
      <c r="T260" s="80"/>
      <c r="AT260" s="25" t="s">
        <v>177</v>
      </c>
      <c r="AU260" s="25" t="s">
        <v>104</v>
      </c>
    </row>
    <row r="261" spans="2:65" s="12" customFormat="1" ht="13.5">
      <c r="B261" s="222"/>
      <c r="C261" s="223"/>
      <c r="D261" s="218" t="s">
        <v>179</v>
      </c>
      <c r="E261" s="224" t="s">
        <v>50</v>
      </c>
      <c r="F261" s="225" t="s">
        <v>361</v>
      </c>
      <c r="G261" s="223"/>
      <c r="H261" s="226" t="s">
        <v>50</v>
      </c>
      <c r="I261" s="227"/>
      <c r="J261" s="223"/>
      <c r="K261" s="223"/>
      <c r="L261" s="228"/>
      <c r="M261" s="229"/>
      <c r="N261" s="230"/>
      <c r="O261" s="230"/>
      <c r="P261" s="230"/>
      <c r="Q261" s="230"/>
      <c r="R261" s="230"/>
      <c r="S261" s="230"/>
      <c r="T261" s="231"/>
      <c r="AT261" s="232" t="s">
        <v>179</v>
      </c>
      <c r="AU261" s="232" t="s">
        <v>104</v>
      </c>
      <c r="AV261" s="12" t="s">
        <v>25</v>
      </c>
      <c r="AW261" s="12" t="s">
        <v>48</v>
      </c>
      <c r="AX261" s="12" t="s">
        <v>85</v>
      </c>
      <c r="AY261" s="232" t="s">
        <v>166</v>
      </c>
    </row>
    <row r="262" spans="2:65" s="13" customFormat="1" ht="13.5">
      <c r="B262" s="233"/>
      <c r="C262" s="234"/>
      <c r="D262" s="218" t="s">
        <v>179</v>
      </c>
      <c r="E262" s="245" t="s">
        <v>50</v>
      </c>
      <c r="F262" s="246" t="s">
        <v>460</v>
      </c>
      <c r="G262" s="234"/>
      <c r="H262" s="247">
        <v>41</v>
      </c>
      <c r="I262" s="239"/>
      <c r="J262" s="234"/>
      <c r="K262" s="234"/>
      <c r="L262" s="240"/>
      <c r="M262" s="241"/>
      <c r="N262" s="242"/>
      <c r="O262" s="242"/>
      <c r="P262" s="242"/>
      <c r="Q262" s="242"/>
      <c r="R262" s="242"/>
      <c r="S262" s="242"/>
      <c r="T262" s="243"/>
      <c r="AT262" s="244" t="s">
        <v>179</v>
      </c>
      <c r="AU262" s="244" t="s">
        <v>104</v>
      </c>
      <c r="AV262" s="13" t="s">
        <v>93</v>
      </c>
      <c r="AW262" s="13" t="s">
        <v>48</v>
      </c>
      <c r="AX262" s="13" t="s">
        <v>85</v>
      </c>
      <c r="AY262" s="244" t="s">
        <v>166</v>
      </c>
    </row>
    <row r="263" spans="2:65" s="12" customFormat="1" ht="13.5">
      <c r="B263" s="222"/>
      <c r="C263" s="223"/>
      <c r="D263" s="218" t="s">
        <v>179</v>
      </c>
      <c r="E263" s="224" t="s">
        <v>50</v>
      </c>
      <c r="F263" s="225" t="s">
        <v>337</v>
      </c>
      <c r="G263" s="223"/>
      <c r="H263" s="226" t="s">
        <v>50</v>
      </c>
      <c r="I263" s="227"/>
      <c r="J263" s="223"/>
      <c r="K263" s="223"/>
      <c r="L263" s="228"/>
      <c r="M263" s="229"/>
      <c r="N263" s="230"/>
      <c r="O263" s="230"/>
      <c r="P263" s="230"/>
      <c r="Q263" s="230"/>
      <c r="R263" s="230"/>
      <c r="S263" s="230"/>
      <c r="T263" s="231"/>
      <c r="AT263" s="232" t="s">
        <v>179</v>
      </c>
      <c r="AU263" s="232" t="s">
        <v>104</v>
      </c>
      <c r="AV263" s="12" t="s">
        <v>25</v>
      </c>
      <c r="AW263" s="12" t="s">
        <v>48</v>
      </c>
      <c r="AX263" s="12" t="s">
        <v>85</v>
      </c>
      <c r="AY263" s="232" t="s">
        <v>166</v>
      </c>
    </row>
    <row r="264" spans="2:65" s="13" customFormat="1" ht="13.5">
      <c r="B264" s="233"/>
      <c r="C264" s="234"/>
      <c r="D264" s="218" t="s">
        <v>179</v>
      </c>
      <c r="E264" s="245" t="s">
        <v>50</v>
      </c>
      <c r="F264" s="246" t="s">
        <v>1443</v>
      </c>
      <c r="G264" s="234"/>
      <c r="H264" s="247">
        <v>0.8</v>
      </c>
      <c r="I264" s="239"/>
      <c r="J264" s="234"/>
      <c r="K264" s="234"/>
      <c r="L264" s="240"/>
      <c r="M264" s="241"/>
      <c r="N264" s="242"/>
      <c r="O264" s="242"/>
      <c r="P264" s="242"/>
      <c r="Q264" s="242"/>
      <c r="R264" s="242"/>
      <c r="S264" s="242"/>
      <c r="T264" s="243"/>
      <c r="AT264" s="244" t="s">
        <v>179</v>
      </c>
      <c r="AU264" s="244" t="s">
        <v>104</v>
      </c>
      <c r="AV264" s="13" t="s">
        <v>93</v>
      </c>
      <c r="AW264" s="13" t="s">
        <v>48</v>
      </c>
      <c r="AX264" s="13" t="s">
        <v>85</v>
      </c>
      <c r="AY264" s="244" t="s">
        <v>166</v>
      </c>
    </row>
    <row r="265" spans="2:65" s="12" customFormat="1" ht="13.5">
      <c r="B265" s="222"/>
      <c r="C265" s="223"/>
      <c r="D265" s="218" t="s">
        <v>179</v>
      </c>
      <c r="E265" s="224" t="s">
        <v>50</v>
      </c>
      <c r="F265" s="225" t="s">
        <v>314</v>
      </c>
      <c r="G265" s="223"/>
      <c r="H265" s="226" t="s">
        <v>50</v>
      </c>
      <c r="I265" s="227"/>
      <c r="J265" s="223"/>
      <c r="K265" s="223"/>
      <c r="L265" s="228"/>
      <c r="M265" s="229"/>
      <c r="N265" s="230"/>
      <c r="O265" s="230"/>
      <c r="P265" s="230"/>
      <c r="Q265" s="230"/>
      <c r="R265" s="230"/>
      <c r="S265" s="230"/>
      <c r="T265" s="231"/>
      <c r="AT265" s="232" t="s">
        <v>179</v>
      </c>
      <c r="AU265" s="232" t="s">
        <v>104</v>
      </c>
      <c r="AV265" s="12" t="s">
        <v>25</v>
      </c>
      <c r="AW265" s="12" t="s">
        <v>48</v>
      </c>
      <c r="AX265" s="12" t="s">
        <v>85</v>
      </c>
      <c r="AY265" s="232" t="s">
        <v>166</v>
      </c>
    </row>
    <row r="266" spans="2:65" s="13" customFormat="1" ht="13.5">
      <c r="B266" s="233"/>
      <c r="C266" s="234"/>
      <c r="D266" s="218" t="s">
        <v>179</v>
      </c>
      <c r="E266" s="245" t="s">
        <v>50</v>
      </c>
      <c r="F266" s="246" t="s">
        <v>302</v>
      </c>
      <c r="G266" s="234"/>
      <c r="H266" s="247">
        <v>19</v>
      </c>
      <c r="I266" s="239"/>
      <c r="J266" s="234"/>
      <c r="K266" s="234"/>
      <c r="L266" s="240"/>
      <c r="M266" s="241"/>
      <c r="N266" s="242"/>
      <c r="O266" s="242"/>
      <c r="P266" s="242"/>
      <c r="Q266" s="242"/>
      <c r="R266" s="242"/>
      <c r="S266" s="242"/>
      <c r="T266" s="243"/>
      <c r="AT266" s="244" t="s">
        <v>179</v>
      </c>
      <c r="AU266" s="244" t="s">
        <v>104</v>
      </c>
      <c r="AV266" s="13" t="s">
        <v>93</v>
      </c>
      <c r="AW266" s="13" t="s">
        <v>48</v>
      </c>
      <c r="AX266" s="13" t="s">
        <v>85</v>
      </c>
      <c r="AY266" s="244" t="s">
        <v>166</v>
      </c>
    </row>
    <row r="267" spans="2:65" s="12" customFormat="1" ht="13.5">
      <c r="B267" s="222"/>
      <c r="C267" s="223"/>
      <c r="D267" s="218" t="s">
        <v>179</v>
      </c>
      <c r="E267" s="224" t="s">
        <v>50</v>
      </c>
      <c r="F267" s="225" t="s">
        <v>325</v>
      </c>
      <c r="G267" s="223"/>
      <c r="H267" s="226" t="s">
        <v>50</v>
      </c>
      <c r="I267" s="227"/>
      <c r="J267" s="223"/>
      <c r="K267" s="223"/>
      <c r="L267" s="228"/>
      <c r="M267" s="229"/>
      <c r="N267" s="230"/>
      <c r="O267" s="230"/>
      <c r="P267" s="230"/>
      <c r="Q267" s="230"/>
      <c r="R267" s="230"/>
      <c r="S267" s="230"/>
      <c r="T267" s="231"/>
      <c r="AT267" s="232" t="s">
        <v>179</v>
      </c>
      <c r="AU267" s="232" t="s">
        <v>104</v>
      </c>
      <c r="AV267" s="12" t="s">
        <v>25</v>
      </c>
      <c r="AW267" s="12" t="s">
        <v>48</v>
      </c>
      <c r="AX267" s="12" t="s">
        <v>85</v>
      </c>
      <c r="AY267" s="232" t="s">
        <v>166</v>
      </c>
    </row>
    <row r="268" spans="2:65" s="13" customFormat="1" ht="13.5">
      <c r="B268" s="233"/>
      <c r="C268" s="234"/>
      <c r="D268" s="218" t="s">
        <v>179</v>
      </c>
      <c r="E268" s="245" t="s">
        <v>50</v>
      </c>
      <c r="F268" s="246" t="s">
        <v>110</v>
      </c>
      <c r="G268" s="234"/>
      <c r="H268" s="247">
        <v>4</v>
      </c>
      <c r="I268" s="239"/>
      <c r="J268" s="234"/>
      <c r="K268" s="234"/>
      <c r="L268" s="240"/>
      <c r="M268" s="241"/>
      <c r="N268" s="242"/>
      <c r="O268" s="242"/>
      <c r="P268" s="242"/>
      <c r="Q268" s="242"/>
      <c r="R268" s="242"/>
      <c r="S268" s="242"/>
      <c r="T268" s="243"/>
      <c r="AT268" s="244" t="s">
        <v>179</v>
      </c>
      <c r="AU268" s="244" t="s">
        <v>104</v>
      </c>
      <c r="AV268" s="13" t="s">
        <v>93</v>
      </c>
      <c r="AW268" s="13" t="s">
        <v>48</v>
      </c>
      <c r="AX268" s="13" t="s">
        <v>85</v>
      </c>
      <c r="AY268" s="244" t="s">
        <v>166</v>
      </c>
    </row>
    <row r="269" spans="2:65" s="12" customFormat="1" ht="13.5">
      <c r="B269" s="222"/>
      <c r="C269" s="223"/>
      <c r="D269" s="218" t="s">
        <v>179</v>
      </c>
      <c r="E269" s="224" t="s">
        <v>50</v>
      </c>
      <c r="F269" s="225" t="s">
        <v>327</v>
      </c>
      <c r="G269" s="223"/>
      <c r="H269" s="226" t="s">
        <v>50</v>
      </c>
      <c r="I269" s="227"/>
      <c r="J269" s="223"/>
      <c r="K269" s="223"/>
      <c r="L269" s="228"/>
      <c r="M269" s="229"/>
      <c r="N269" s="230"/>
      <c r="O269" s="230"/>
      <c r="P269" s="230"/>
      <c r="Q269" s="230"/>
      <c r="R269" s="230"/>
      <c r="S269" s="230"/>
      <c r="T269" s="231"/>
      <c r="AT269" s="232" t="s">
        <v>179</v>
      </c>
      <c r="AU269" s="232" t="s">
        <v>104</v>
      </c>
      <c r="AV269" s="12" t="s">
        <v>25</v>
      </c>
      <c r="AW269" s="12" t="s">
        <v>48</v>
      </c>
      <c r="AX269" s="12" t="s">
        <v>85</v>
      </c>
      <c r="AY269" s="232" t="s">
        <v>166</v>
      </c>
    </row>
    <row r="270" spans="2:65" s="13" customFormat="1" ht="13.5">
      <c r="B270" s="233"/>
      <c r="C270" s="234"/>
      <c r="D270" s="235" t="s">
        <v>179</v>
      </c>
      <c r="E270" s="236" t="s">
        <v>50</v>
      </c>
      <c r="F270" s="237" t="s">
        <v>110</v>
      </c>
      <c r="G270" s="234"/>
      <c r="H270" s="238">
        <v>4</v>
      </c>
      <c r="I270" s="239"/>
      <c r="J270" s="234"/>
      <c r="K270" s="234"/>
      <c r="L270" s="240"/>
      <c r="M270" s="241"/>
      <c r="N270" s="242"/>
      <c r="O270" s="242"/>
      <c r="P270" s="242"/>
      <c r="Q270" s="242"/>
      <c r="R270" s="242"/>
      <c r="S270" s="242"/>
      <c r="T270" s="243"/>
      <c r="AT270" s="244" t="s">
        <v>179</v>
      </c>
      <c r="AU270" s="244" t="s">
        <v>104</v>
      </c>
      <c r="AV270" s="13" t="s">
        <v>93</v>
      </c>
      <c r="AW270" s="13" t="s">
        <v>48</v>
      </c>
      <c r="AX270" s="13" t="s">
        <v>85</v>
      </c>
      <c r="AY270" s="244" t="s">
        <v>166</v>
      </c>
    </row>
    <row r="271" spans="2:65" s="1" customFormat="1" ht="22.5" customHeight="1">
      <c r="B271" s="43"/>
      <c r="C271" s="259" t="s">
        <v>415</v>
      </c>
      <c r="D271" s="259" t="s">
        <v>269</v>
      </c>
      <c r="E271" s="260" t="s">
        <v>1444</v>
      </c>
      <c r="F271" s="261" t="s">
        <v>1445</v>
      </c>
      <c r="G271" s="262" t="s">
        <v>440</v>
      </c>
      <c r="H271" s="263">
        <v>41.41</v>
      </c>
      <c r="I271" s="264"/>
      <c r="J271" s="265">
        <f>ROUND(I271*H271,2)</f>
        <v>0</v>
      </c>
      <c r="K271" s="261" t="s">
        <v>173</v>
      </c>
      <c r="L271" s="266"/>
      <c r="M271" s="267" t="s">
        <v>50</v>
      </c>
      <c r="N271" s="268" t="s">
        <v>56</v>
      </c>
      <c r="O271" s="44"/>
      <c r="P271" s="215">
        <f>O271*H271</f>
        <v>0</v>
      </c>
      <c r="Q271" s="215">
        <v>8.2100000000000006E-2</v>
      </c>
      <c r="R271" s="215">
        <f>Q271*H271</f>
        <v>3.3997609999999998</v>
      </c>
      <c r="S271" s="215">
        <v>0</v>
      </c>
      <c r="T271" s="216">
        <f>S271*H271</f>
        <v>0</v>
      </c>
      <c r="AR271" s="25" t="s">
        <v>232</v>
      </c>
      <c r="AT271" s="25" t="s">
        <v>269</v>
      </c>
      <c r="AU271" s="25" t="s">
        <v>104</v>
      </c>
      <c r="AY271" s="25" t="s">
        <v>166</v>
      </c>
      <c r="BE271" s="217">
        <f>IF(N271="základní",J271,0)</f>
        <v>0</v>
      </c>
      <c r="BF271" s="217">
        <f>IF(N271="snížená",J271,0)</f>
        <v>0</v>
      </c>
      <c r="BG271" s="217">
        <f>IF(N271="zákl. přenesená",J271,0)</f>
        <v>0</v>
      </c>
      <c r="BH271" s="217">
        <f>IF(N271="sníž. přenesená",J271,0)</f>
        <v>0</v>
      </c>
      <c r="BI271" s="217">
        <f>IF(N271="nulová",J271,0)</f>
        <v>0</v>
      </c>
      <c r="BJ271" s="25" t="s">
        <v>25</v>
      </c>
      <c r="BK271" s="217">
        <f>ROUND(I271*H271,2)</f>
        <v>0</v>
      </c>
      <c r="BL271" s="25" t="s">
        <v>110</v>
      </c>
      <c r="BM271" s="25" t="s">
        <v>1446</v>
      </c>
    </row>
    <row r="272" spans="2:65" s="1" customFormat="1" ht="13.5">
      <c r="B272" s="43"/>
      <c r="C272" s="65"/>
      <c r="D272" s="218" t="s">
        <v>175</v>
      </c>
      <c r="E272" s="65"/>
      <c r="F272" s="219" t="s">
        <v>1447</v>
      </c>
      <c r="G272" s="65"/>
      <c r="H272" s="65"/>
      <c r="I272" s="174"/>
      <c r="J272" s="65"/>
      <c r="K272" s="65"/>
      <c r="L272" s="63"/>
      <c r="M272" s="220"/>
      <c r="N272" s="44"/>
      <c r="O272" s="44"/>
      <c r="P272" s="44"/>
      <c r="Q272" s="44"/>
      <c r="R272" s="44"/>
      <c r="S272" s="44"/>
      <c r="T272" s="80"/>
      <c r="AT272" s="25" t="s">
        <v>175</v>
      </c>
      <c r="AU272" s="25" t="s">
        <v>104</v>
      </c>
    </row>
    <row r="273" spans="2:65" s="12" customFormat="1" ht="13.5">
      <c r="B273" s="222"/>
      <c r="C273" s="223"/>
      <c r="D273" s="218" t="s">
        <v>179</v>
      </c>
      <c r="E273" s="224" t="s">
        <v>50</v>
      </c>
      <c r="F273" s="225" t="s">
        <v>1448</v>
      </c>
      <c r="G273" s="223"/>
      <c r="H273" s="226" t="s">
        <v>50</v>
      </c>
      <c r="I273" s="227"/>
      <c r="J273" s="223"/>
      <c r="K273" s="223"/>
      <c r="L273" s="228"/>
      <c r="M273" s="229"/>
      <c r="N273" s="230"/>
      <c r="O273" s="230"/>
      <c r="P273" s="230"/>
      <c r="Q273" s="230"/>
      <c r="R273" s="230"/>
      <c r="S273" s="230"/>
      <c r="T273" s="231"/>
      <c r="AT273" s="232" t="s">
        <v>179</v>
      </c>
      <c r="AU273" s="232" t="s">
        <v>104</v>
      </c>
      <c r="AV273" s="12" t="s">
        <v>25</v>
      </c>
      <c r="AW273" s="12" t="s">
        <v>48</v>
      </c>
      <c r="AX273" s="12" t="s">
        <v>85</v>
      </c>
      <c r="AY273" s="232" t="s">
        <v>166</v>
      </c>
    </row>
    <row r="274" spans="2:65" s="13" customFormat="1" ht="13.5">
      <c r="B274" s="233"/>
      <c r="C274" s="234"/>
      <c r="D274" s="235" t="s">
        <v>179</v>
      </c>
      <c r="E274" s="236" t="s">
        <v>50</v>
      </c>
      <c r="F274" s="237" t="s">
        <v>1449</v>
      </c>
      <c r="G274" s="234"/>
      <c r="H274" s="238">
        <v>41.41</v>
      </c>
      <c r="I274" s="239"/>
      <c r="J274" s="234"/>
      <c r="K274" s="234"/>
      <c r="L274" s="240"/>
      <c r="M274" s="241"/>
      <c r="N274" s="242"/>
      <c r="O274" s="242"/>
      <c r="P274" s="242"/>
      <c r="Q274" s="242"/>
      <c r="R274" s="242"/>
      <c r="S274" s="242"/>
      <c r="T274" s="243"/>
      <c r="AT274" s="244" t="s">
        <v>179</v>
      </c>
      <c r="AU274" s="244" t="s">
        <v>104</v>
      </c>
      <c r="AV274" s="13" t="s">
        <v>93</v>
      </c>
      <c r="AW274" s="13" t="s">
        <v>48</v>
      </c>
      <c r="AX274" s="13" t="s">
        <v>85</v>
      </c>
      <c r="AY274" s="244" t="s">
        <v>166</v>
      </c>
    </row>
    <row r="275" spans="2:65" s="1" customFormat="1" ht="22.5" customHeight="1">
      <c r="B275" s="43"/>
      <c r="C275" s="259" t="s">
        <v>423</v>
      </c>
      <c r="D275" s="259" t="s">
        <v>269</v>
      </c>
      <c r="E275" s="260" t="s">
        <v>1450</v>
      </c>
      <c r="F275" s="261" t="s">
        <v>1451</v>
      </c>
      <c r="G275" s="262" t="s">
        <v>440</v>
      </c>
      <c r="H275" s="263">
        <v>8.08</v>
      </c>
      <c r="I275" s="264"/>
      <c r="J275" s="265">
        <f>ROUND(I275*H275,2)</f>
        <v>0</v>
      </c>
      <c r="K275" s="261" t="s">
        <v>173</v>
      </c>
      <c r="L275" s="266"/>
      <c r="M275" s="267" t="s">
        <v>50</v>
      </c>
      <c r="N275" s="268" t="s">
        <v>56</v>
      </c>
      <c r="O275" s="44"/>
      <c r="P275" s="215">
        <f>O275*H275</f>
        <v>0</v>
      </c>
      <c r="Q275" s="215">
        <v>6.4000000000000001E-2</v>
      </c>
      <c r="R275" s="215">
        <f>Q275*H275</f>
        <v>0.51712000000000002</v>
      </c>
      <c r="S275" s="215">
        <v>0</v>
      </c>
      <c r="T275" s="216">
        <f>S275*H275</f>
        <v>0</v>
      </c>
      <c r="AR275" s="25" t="s">
        <v>232</v>
      </c>
      <c r="AT275" s="25" t="s">
        <v>269</v>
      </c>
      <c r="AU275" s="25" t="s">
        <v>104</v>
      </c>
      <c r="AY275" s="25" t="s">
        <v>166</v>
      </c>
      <c r="BE275" s="217">
        <f>IF(N275="základní",J275,0)</f>
        <v>0</v>
      </c>
      <c r="BF275" s="217">
        <f>IF(N275="snížená",J275,0)</f>
        <v>0</v>
      </c>
      <c r="BG275" s="217">
        <f>IF(N275="zákl. přenesená",J275,0)</f>
        <v>0</v>
      </c>
      <c r="BH275" s="217">
        <f>IF(N275="sníž. přenesená",J275,0)</f>
        <v>0</v>
      </c>
      <c r="BI275" s="217">
        <f>IF(N275="nulová",J275,0)</f>
        <v>0</v>
      </c>
      <c r="BJ275" s="25" t="s">
        <v>25</v>
      </c>
      <c r="BK275" s="217">
        <f>ROUND(I275*H275,2)</f>
        <v>0</v>
      </c>
      <c r="BL275" s="25" t="s">
        <v>110</v>
      </c>
      <c r="BM275" s="25" t="s">
        <v>1452</v>
      </c>
    </row>
    <row r="276" spans="2:65" s="1" customFormat="1" ht="13.5">
      <c r="B276" s="43"/>
      <c r="C276" s="65"/>
      <c r="D276" s="218" t="s">
        <v>175</v>
      </c>
      <c r="E276" s="65"/>
      <c r="F276" s="219" t="s">
        <v>1453</v>
      </c>
      <c r="G276" s="65"/>
      <c r="H276" s="65"/>
      <c r="I276" s="174"/>
      <c r="J276" s="65"/>
      <c r="K276" s="65"/>
      <c r="L276" s="63"/>
      <c r="M276" s="220"/>
      <c r="N276" s="44"/>
      <c r="O276" s="44"/>
      <c r="P276" s="44"/>
      <c r="Q276" s="44"/>
      <c r="R276" s="44"/>
      <c r="S276" s="44"/>
      <c r="T276" s="80"/>
      <c r="AT276" s="25" t="s">
        <v>175</v>
      </c>
      <c r="AU276" s="25" t="s">
        <v>104</v>
      </c>
    </row>
    <row r="277" spans="2:65" s="12" customFormat="1" ht="13.5">
      <c r="B277" s="222"/>
      <c r="C277" s="223"/>
      <c r="D277" s="218" t="s">
        <v>179</v>
      </c>
      <c r="E277" s="224" t="s">
        <v>50</v>
      </c>
      <c r="F277" s="225" t="s">
        <v>353</v>
      </c>
      <c r="G277" s="223"/>
      <c r="H277" s="226" t="s">
        <v>50</v>
      </c>
      <c r="I277" s="227"/>
      <c r="J277" s="223"/>
      <c r="K277" s="223"/>
      <c r="L277" s="228"/>
      <c r="M277" s="229"/>
      <c r="N277" s="230"/>
      <c r="O277" s="230"/>
      <c r="P277" s="230"/>
      <c r="Q277" s="230"/>
      <c r="R277" s="230"/>
      <c r="S277" s="230"/>
      <c r="T277" s="231"/>
      <c r="AT277" s="232" t="s">
        <v>179</v>
      </c>
      <c r="AU277" s="232" t="s">
        <v>104</v>
      </c>
      <c r="AV277" s="12" t="s">
        <v>25</v>
      </c>
      <c r="AW277" s="12" t="s">
        <v>48</v>
      </c>
      <c r="AX277" s="12" t="s">
        <v>85</v>
      </c>
      <c r="AY277" s="232" t="s">
        <v>166</v>
      </c>
    </row>
    <row r="278" spans="2:65" s="13" customFormat="1" ht="13.5">
      <c r="B278" s="233"/>
      <c r="C278" s="234"/>
      <c r="D278" s="218" t="s">
        <v>179</v>
      </c>
      <c r="E278" s="245" t="s">
        <v>50</v>
      </c>
      <c r="F278" s="246" t="s">
        <v>1414</v>
      </c>
      <c r="G278" s="234"/>
      <c r="H278" s="247">
        <v>4.04</v>
      </c>
      <c r="I278" s="239"/>
      <c r="J278" s="234"/>
      <c r="K278" s="234"/>
      <c r="L278" s="240"/>
      <c r="M278" s="241"/>
      <c r="N278" s="242"/>
      <c r="O278" s="242"/>
      <c r="P278" s="242"/>
      <c r="Q278" s="242"/>
      <c r="R278" s="242"/>
      <c r="S278" s="242"/>
      <c r="T278" s="243"/>
      <c r="AT278" s="244" t="s">
        <v>179</v>
      </c>
      <c r="AU278" s="244" t="s">
        <v>104</v>
      </c>
      <c r="AV278" s="13" t="s">
        <v>93</v>
      </c>
      <c r="AW278" s="13" t="s">
        <v>48</v>
      </c>
      <c r="AX278" s="13" t="s">
        <v>85</v>
      </c>
      <c r="AY278" s="244" t="s">
        <v>166</v>
      </c>
    </row>
    <row r="279" spans="2:65" s="12" customFormat="1" ht="13.5">
      <c r="B279" s="222"/>
      <c r="C279" s="223"/>
      <c r="D279" s="218" t="s">
        <v>179</v>
      </c>
      <c r="E279" s="224" t="s">
        <v>50</v>
      </c>
      <c r="F279" s="225" t="s">
        <v>327</v>
      </c>
      <c r="G279" s="223"/>
      <c r="H279" s="226" t="s">
        <v>50</v>
      </c>
      <c r="I279" s="227"/>
      <c r="J279" s="223"/>
      <c r="K279" s="223"/>
      <c r="L279" s="228"/>
      <c r="M279" s="229"/>
      <c r="N279" s="230"/>
      <c r="O279" s="230"/>
      <c r="P279" s="230"/>
      <c r="Q279" s="230"/>
      <c r="R279" s="230"/>
      <c r="S279" s="230"/>
      <c r="T279" s="231"/>
      <c r="AT279" s="232" t="s">
        <v>179</v>
      </c>
      <c r="AU279" s="232" t="s">
        <v>104</v>
      </c>
      <c r="AV279" s="12" t="s">
        <v>25</v>
      </c>
      <c r="AW279" s="12" t="s">
        <v>48</v>
      </c>
      <c r="AX279" s="12" t="s">
        <v>85</v>
      </c>
      <c r="AY279" s="232" t="s">
        <v>166</v>
      </c>
    </row>
    <row r="280" spans="2:65" s="13" customFormat="1" ht="13.5">
      <c r="B280" s="233"/>
      <c r="C280" s="234"/>
      <c r="D280" s="235" t="s">
        <v>179</v>
      </c>
      <c r="E280" s="236" t="s">
        <v>50</v>
      </c>
      <c r="F280" s="237" t="s">
        <v>1414</v>
      </c>
      <c r="G280" s="234"/>
      <c r="H280" s="238">
        <v>4.04</v>
      </c>
      <c r="I280" s="239"/>
      <c r="J280" s="234"/>
      <c r="K280" s="234"/>
      <c r="L280" s="240"/>
      <c r="M280" s="241"/>
      <c r="N280" s="242"/>
      <c r="O280" s="242"/>
      <c r="P280" s="242"/>
      <c r="Q280" s="242"/>
      <c r="R280" s="242"/>
      <c r="S280" s="242"/>
      <c r="T280" s="243"/>
      <c r="AT280" s="244" t="s">
        <v>179</v>
      </c>
      <c r="AU280" s="244" t="s">
        <v>104</v>
      </c>
      <c r="AV280" s="13" t="s">
        <v>93</v>
      </c>
      <c r="AW280" s="13" t="s">
        <v>48</v>
      </c>
      <c r="AX280" s="13" t="s">
        <v>85</v>
      </c>
      <c r="AY280" s="244" t="s">
        <v>166</v>
      </c>
    </row>
    <row r="281" spans="2:65" s="1" customFormat="1" ht="22.5" customHeight="1">
      <c r="B281" s="43"/>
      <c r="C281" s="259" t="s">
        <v>429</v>
      </c>
      <c r="D281" s="259" t="s">
        <v>269</v>
      </c>
      <c r="E281" s="260" t="s">
        <v>1454</v>
      </c>
      <c r="F281" s="261" t="s">
        <v>1455</v>
      </c>
      <c r="G281" s="262" t="s">
        <v>440</v>
      </c>
      <c r="H281" s="263">
        <v>19.190000000000001</v>
      </c>
      <c r="I281" s="264"/>
      <c r="J281" s="265">
        <f>ROUND(I281*H281,2)</f>
        <v>0</v>
      </c>
      <c r="K281" s="261" t="s">
        <v>173</v>
      </c>
      <c r="L281" s="266"/>
      <c r="M281" s="267" t="s">
        <v>50</v>
      </c>
      <c r="N281" s="268" t="s">
        <v>56</v>
      </c>
      <c r="O281" s="44"/>
      <c r="P281" s="215">
        <f>O281*H281</f>
        <v>0</v>
      </c>
      <c r="Q281" s="215">
        <v>4.8300000000000003E-2</v>
      </c>
      <c r="R281" s="215">
        <f>Q281*H281</f>
        <v>0.92687700000000006</v>
      </c>
      <c r="S281" s="215">
        <v>0</v>
      </c>
      <c r="T281" s="216">
        <f>S281*H281</f>
        <v>0</v>
      </c>
      <c r="AR281" s="25" t="s">
        <v>232</v>
      </c>
      <c r="AT281" s="25" t="s">
        <v>269</v>
      </c>
      <c r="AU281" s="25" t="s">
        <v>104</v>
      </c>
      <c r="AY281" s="25" t="s">
        <v>166</v>
      </c>
      <c r="BE281" s="217">
        <f>IF(N281="základní",J281,0)</f>
        <v>0</v>
      </c>
      <c r="BF281" s="217">
        <f>IF(N281="snížená",J281,0)</f>
        <v>0</v>
      </c>
      <c r="BG281" s="217">
        <f>IF(N281="zákl. přenesená",J281,0)</f>
        <v>0</v>
      </c>
      <c r="BH281" s="217">
        <f>IF(N281="sníž. přenesená",J281,0)</f>
        <v>0</v>
      </c>
      <c r="BI281" s="217">
        <f>IF(N281="nulová",J281,0)</f>
        <v>0</v>
      </c>
      <c r="BJ281" s="25" t="s">
        <v>25</v>
      </c>
      <c r="BK281" s="217">
        <f>ROUND(I281*H281,2)</f>
        <v>0</v>
      </c>
      <c r="BL281" s="25" t="s">
        <v>110</v>
      </c>
      <c r="BM281" s="25" t="s">
        <v>1456</v>
      </c>
    </row>
    <row r="282" spans="2:65" s="1" customFormat="1" ht="13.5">
      <c r="B282" s="43"/>
      <c r="C282" s="65"/>
      <c r="D282" s="218" t="s">
        <v>175</v>
      </c>
      <c r="E282" s="65"/>
      <c r="F282" s="219" t="s">
        <v>1457</v>
      </c>
      <c r="G282" s="65"/>
      <c r="H282" s="65"/>
      <c r="I282" s="174"/>
      <c r="J282" s="65"/>
      <c r="K282" s="65"/>
      <c r="L282" s="63"/>
      <c r="M282" s="220"/>
      <c r="N282" s="44"/>
      <c r="O282" s="44"/>
      <c r="P282" s="44"/>
      <c r="Q282" s="44"/>
      <c r="R282" s="44"/>
      <c r="S282" s="44"/>
      <c r="T282" s="80"/>
      <c r="AT282" s="25" t="s">
        <v>175</v>
      </c>
      <c r="AU282" s="25" t="s">
        <v>104</v>
      </c>
    </row>
    <row r="283" spans="2:65" s="12" customFormat="1" ht="13.5">
      <c r="B283" s="222"/>
      <c r="C283" s="223"/>
      <c r="D283" s="218" t="s">
        <v>179</v>
      </c>
      <c r="E283" s="224" t="s">
        <v>50</v>
      </c>
      <c r="F283" s="225" t="s">
        <v>1458</v>
      </c>
      <c r="G283" s="223"/>
      <c r="H283" s="226" t="s">
        <v>50</v>
      </c>
      <c r="I283" s="227"/>
      <c r="J283" s="223"/>
      <c r="K283" s="223"/>
      <c r="L283" s="228"/>
      <c r="M283" s="229"/>
      <c r="N283" s="230"/>
      <c r="O283" s="230"/>
      <c r="P283" s="230"/>
      <c r="Q283" s="230"/>
      <c r="R283" s="230"/>
      <c r="S283" s="230"/>
      <c r="T283" s="231"/>
      <c r="AT283" s="232" t="s">
        <v>179</v>
      </c>
      <c r="AU283" s="232" t="s">
        <v>104</v>
      </c>
      <c r="AV283" s="12" t="s">
        <v>25</v>
      </c>
      <c r="AW283" s="12" t="s">
        <v>48</v>
      </c>
      <c r="AX283" s="12" t="s">
        <v>85</v>
      </c>
      <c r="AY283" s="232" t="s">
        <v>166</v>
      </c>
    </row>
    <row r="284" spans="2:65" s="13" customFormat="1" ht="13.5">
      <c r="B284" s="233"/>
      <c r="C284" s="234"/>
      <c r="D284" s="235" t="s">
        <v>179</v>
      </c>
      <c r="E284" s="236" t="s">
        <v>50</v>
      </c>
      <c r="F284" s="237" t="s">
        <v>1459</v>
      </c>
      <c r="G284" s="234"/>
      <c r="H284" s="238">
        <v>19.190000000000001</v>
      </c>
      <c r="I284" s="239"/>
      <c r="J284" s="234"/>
      <c r="K284" s="234"/>
      <c r="L284" s="240"/>
      <c r="M284" s="241"/>
      <c r="N284" s="242"/>
      <c r="O284" s="242"/>
      <c r="P284" s="242"/>
      <c r="Q284" s="242"/>
      <c r="R284" s="242"/>
      <c r="S284" s="242"/>
      <c r="T284" s="243"/>
      <c r="AT284" s="244" t="s">
        <v>179</v>
      </c>
      <c r="AU284" s="244" t="s">
        <v>104</v>
      </c>
      <c r="AV284" s="13" t="s">
        <v>93</v>
      </c>
      <c r="AW284" s="13" t="s">
        <v>48</v>
      </c>
      <c r="AX284" s="13" t="s">
        <v>85</v>
      </c>
      <c r="AY284" s="244" t="s">
        <v>166</v>
      </c>
    </row>
    <row r="285" spans="2:65" s="1" customFormat="1" ht="22.5" customHeight="1">
      <c r="B285" s="43"/>
      <c r="C285" s="259" t="s">
        <v>437</v>
      </c>
      <c r="D285" s="259" t="s">
        <v>269</v>
      </c>
      <c r="E285" s="260" t="s">
        <v>1460</v>
      </c>
      <c r="F285" s="261" t="s">
        <v>1461</v>
      </c>
      <c r="G285" s="262" t="s">
        <v>440</v>
      </c>
      <c r="H285" s="263">
        <v>1.01</v>
      </c>
      <c r="I285" s="264"/>
      <c r="J285" s="265">
        <f>ROUND(I285*H285,2)</f>
        <v>0</v>
      </c>
      <c r="K285" s="261" t="s">
        <v>173</v>
      </c>
      <c r="L285" s="266"/>
      <c r="M285" s="267" t="s">
        <v>50</v>
      </c>
      <c r="N285" s="268" t="s">
        <v>56</v>
      </c>
      <c r="O285" s="44"/>
      <c r="P285" s="215">
        <f>O285*H285</f>
        <v>0</v>
      </c>
      <c r="Q285" s="215">
        <v>5.8500000000000003E-2</v>
      </c>
      <c r="R285" s="215">
        <f>Q285*H285</f>
        <v>5.9085000000000006E-2</v>
      </c>
      <c r="S285" s="215">
        <v>0</v>
      </c>
      <c r="T285" s="216">
        <f>S285*H285</f>
        <v>0</v>
      </c>
      <c r="AR285" s="25" t="s">
        <v>232</v>
      </c>
      <c r="AT285" s="25" t="s">
        <v>269</v>
      </c>
      <c r="AU285" s="25" t="s">
        <v>104</v>
      </c>
      <c r="AY285" s="25" t="s">
        <v>166</v>
      </c>
      <c r="BE285" s="217">
        <f>IF(N285="základní",J285,0)</f>
        <v>0</v>
      </c>
      <c r="BF285" s="217">
        <f>IF(N285="snížená",J285,0)</f>
        <v>0</v>
      </c>
      <c r="BG285" s="217">
        <f>IF(N285="zákl. přenesená",J285,0)</f>
        <v>0</v>
      </c>
      <c r="BH285" s="217">
        <f>IF(N285="sníž. přenesená",J285,0)</f>
        <v>0</v>
      </c>
      <c r="BI285" s="217">
        <f>IF(N285="nulová",J285,0)</f>
        <v>0</v>
      </c>
      <c r="BJ285" s="25" t="s">
        <v>25</v>
      </c>
      <c r="BK285" s="217">
        <f>ROUND(I285*H285,2)</f>
        <v>0</v>
      </c>
      <c r="BL285" s="25" t="s">
        <v>110</v>
      </c>
      <c r="BM285" s="25" t="s">
        <v>1462</v>
      </c>
    </row>
    <row r="286" spans="2:65" s="1" customFormat="1" ht="13.5">
      <c r="B286" s="43"/>
      <c r="C286" s="65"/>
      <c r="D286" s="218" t="s">
        <v>175</v>
      </c>
      <c r="E286" s="65"/>
      <c r="F286" s="219" t="s">
        <v>1463</v>
      </c>
      <c r="G286" s="65"/>
      <c r="H286" s="65"/>
      <c r="I286" s="174"/>
      <c r="J286" s="65"/>
      <c r="K286" s="65"/>
      <c r="L286" s="63"/>
      <c r="M286" s="220"/>
      <c r="N286" s="44"/>
      <c r="O286" s="44"/>
      <c r="P286" s="44"/>
      <c r="Q286" s="44"/>
      <c r="R286" s="44"/>
      <c r="S286" s="44"/>
      <c r="T286" s="80"/>
      <c r="AT286" s="25" t="s">
        <v>175</v>
      </c>
      <c r="AU286" s="25" t="s">
        <v>104</v>
      </c>
    </row>
    <row r="287" spans="2:65" s="12" customFormat="1" ht="13.5">
      <c r="B287" s="222"/>
      <c r="C287" s="223"/>
      <c r="D287" s="218" t="s">
        <v>179</v>
      </c>
      <c r="E287" s="224" t="s">
        <v>50</v>
      </c>
      <c r="F287" s="225" t="s">
        <v>1464</v>
      </c>
      <c r="G287" s="223"/>
      <c r="H287" s="226" t="s">
        <v>50</v>
      </c>
      <c r="I287" s="227"/>
      <c r="J287" s="223"/>
      <c r="K287" s="223"/>
      <c r="L287" s="228"/>
      <c r="M287" s="229"/>
      <c r="N287" s="230"/>
      <c r="O287" s="230"/>
      <c r="P287" s="230"/>
      <c r="Q287" s="230"/>
      <c r="R287" s="230"/>
      <c r="S287" s="230"/>
      <c r="T287" s="231"/>
      <c r="AT287" s="232" t="s">
        <v>179</v>
      </c>
      <c r="AU287" s="232" t="s">
        <v>104</v>
      </c>
      <c r="AV287" s="12" t="s">
        <v>25</v>
      </c>
      <c r="AW287" s="12" t="s">
        <v>48</v>
      </c>
      <c r="AX287" s="12" t="s">
        <v>85</v>
      </c>
      <c r="AY287" s="232" t="s">
        <v>166</v>
      </c>
    </row>
    <row r="288" spans="2:65" s="13" customFormat="1" ht="13.5">
      <c r="B288" s="233"/>
      <c r="C288" s="234"/>
      <c r="D288" s="235" t="s">
        <v>179</v>
      </c>
      <c r="E288" s="236" t="s">
        <v>50</v>
      </c>
      <c r="F288" s="237" t="s">
        <v>1465</v>
      </c>
      <c r="G288" s="234"/>
      <c r="H288" s="238">
        <v>1.01</v>
      </c>
      <c r="I288" s="239"/>
      <c r="J288" s="234"/>
      <c r="K288" s="234"/>
      <c r="L288" s="240"/>
      <c r="M288" s="241"/>
      <c r="N288" s="242"/>
      <c r="O288" s="242"/>
      <c r="P288" s="242"/>
      <c r="Q288" s="242"/>
      <c r="R288" s="242"/>
      <c r="S288" s="242"/>
      <c r="T288" s="243"/>
      <c r="AT288" s="244" t="s">
        <v>179</v>
      </c>
      <c r="AU288" s="244" t="s">
        <v>104</v>
      </c>
      <c r="AV288" s="13" t="s">
        <v>93</v>
      </c>
      <c r="AW288" s="13" t="s">
        <v>48</v>
      </c>
      <c r="AX288" s="13" t="s">
        <v>85</v>
      </c>
      <c r="AY288" s="244" t="s">
        <v>166</v>
      </c>
    </row>
    <row r="289" spans="2:65" s="1" customFormat="1" ht="22.5" customHeight="1">
      <c r="B289" s="43"/>
      <c r="C289" s="206" t="s">
        <v>444</v>
      </c>
      <c r="D289" s="206" t="s">
        <v>169</v>
      </c>
      <c r="E289" s="207" t="s">
        <v>424</v>
      </c>
      <c r="F289" s="208" t="s">
        <v>425</v>
      </c>
      <c r="G289" s="209" t="s">
        <v>172</v>
      </c>
      <c r="H289" s="210">
        <v>5.6130000000000004</v>
      </c>
      <c r="I289" s="211"/>
      <c r="J289" s="212">
        <f>ROUND(I289*H289,2)</f>
        <v>0</v>
      </c>
      <c r="K289" s="208" t="s">
        <v>173</v>
      </c>
      <c r="L289" s="63"/>
      <c r="M289" s="213" t="s">
        <v>50</v>
      </c>
      <c r="N289" s="214" t="s">
        <v>56</v>
      </c>
      <c r="O289" s="44"/>
      <c r="P289" s="215">
        <f>O289*H289</f>
        <v>0</v>
      </c>
      <c r="Q289" s="215">
        <v>2.2563399999999998</v>
      </c>
      <c r="R289" s="215">
        <f>Q289*H289</f>
        <v>12.66483642</v>
      </c>
      <c r="S289" s="215">
        <v>0</v>
      </c>
      <c r="T289" s="216">
        <f>S289*H289</f>
        <v>0</v>
      </c>
      <c r="AR289" s="25" t="s">
        <v>110</v>
      </c>
      <c r="AT289" s="25" t="s">
        <v>169</v>
      </c>
      <c r="AU289" s="25" t="s">
        <v>104</v>
      </c>
      <c r="AY289" s="25" t="s">
        <v>166</v>
      </c>
      <c r="BE289" s="217">
        <f>IF(N289="základní",J289,0)</f>
        <v>0</v>
      </c>
      <c r="BF289" s="217">
        <f>IF(N289="snížená",J289,0)</f>
        <v>0</v>
      </c>
      <c r="BG289" s="217">
        <f>IF(N289="zákl. přenesená",J289,0)</f>
        <v>0</v>
      </c>
      <c r="BH289" s="217">
        <f>IF(N289="sníž. přenesená",J289,0)</f>
        <v>0</v>
      </c>
      <c r="BI289" s="217">
        <f>IF(N289="nulová",J289,0)</f>
        <v>0</v>
      </c>
      <c r="BJ289" s="25" t="s">
        <v>25</v>
      </c>
      <c r="BK289" s="217">
        <f>ROUND(I289*H289,2)</f>
        <v>0</v>
      </c>
      <c r="BL289" s="25" t="s">
        <v>110</v>
      </c>
      <c r="BM289" s="25" t="s">
        <v>426</v>
      </c>
    </row>
    <row r="290" spans="2:65" s="1" customFormat="1" ht="13.5">
      <c r="B290" s="43"/>
      <c r="C290" s="65"/>
      <c r="D290" s="218" t="s">
        <v>175</v>
      </c>
      <c r="E290" s="65"/>
      <c r="F290" s="219" t="s">
        <v>427</v>
      </c>
      <c r="G290" s="65"/>
      <c r="H290" s="65"/>
      <c r="I290" s="174"/>
      <c r="J290" s="65"/>
      <c r="K290" s="65"/>
      <c r="L290" s="63"/>
      <c r="M290" s="220"/>
      <c r="N290" s="44"/>
      <c r="O290" s="44"/>
      <c r="P290" s="44"/>
      <c r="Q290" s="44"/>
      <c r="R290" s="44"/>
      <c r="S290" s="44"/>
      <c r="T290" s="80"/>
      <c r="AT290" s="25" t="s">
        <v>175</v>
      </c>
      <c r="AU290" s="25" t="s">
        <v>104</v>
      </c>
    </row>
    <row r="291" spans="2:65" s="12" customFormat="1" ht="13.5">
      <c r="B291" s="222"/>
      <c r="C291" s="223"/>
      <c r="D291" s="218" t="s">
        <v>179</v>
      </c>
      <c r="E291" s="224" t="s">
        <v>50</v>
      </c>
      <c r="F291" s="225" t="s">
        <v>421</v>
      </c>
      <c r="G291" s="223"/>
      <c r="H291" s="226" t="s">
        <v>50</v>
      </c>
      <c r="I291" s="227"/>
      <c r="J291" s="223"/>
      <c r="K291" s="223"/>
      <c r="L291" s="228"/>
      <c r="M291" s="229"/>
      <c r="N291" s="230"/>
      <c r="O291" s="230"/>
      <c r="P291" s="230"/>
      <c r="Q291" s="230"/>
      <c r="R291" s="230"/>
      <c r="S291" s="230"/>
      <c r="T291" s="231"/>
      <c r="AT291" s="232" t="s">
        <v>179</v>
      </c>
      <c r="AU291" s="232" t="s">
        <v>104</v>
      </c>
      <c r="AV291" s="12" t="s">
        <v>25</v>
      </c>
      <c r="AW291" s="12" t="s">
        <v>48</v>
      </c>
      <c r="AX291" s="12" t="s">
        <v>85</v>
      </c>
      <c r="AY291" s="232" t="s">
        <v>166</v>
      </c>
    </row>
    <row r="292" spans="2:65" s="13" customFormat="1" ht="13.5">
      <c r="B292" s="233"/>
      <c r="C292" s="234"/>
      <c r="D292" s="218" t="s">
        <v>179</v>
      </c>
      <c r="E292" s="245" t="s">
        <v>50</v>
      </c>
      <c r="F292" s="246" t="s">
        <v>1466</v>
      </c>
      <c r="G292" s="234"/>
      <c r="H292" s="247">
        <v>0.61499999999999999</v>
      </c>
      <c r="I292" s="239"/>
      <c r="J292" s="234"/>
      <c r="K292" s="234"/>
      <c r="L292" s="240"/>
      <c r="M292" s="241"/>
      <c r="N292" s="242"/>
      <c r="O292" s="242"/>
      <c r="P292" s="242"/>
      <c r="Q292" s="242"/>
      <c r="R292" s="242"/>
      <c r="S292" s="242"/>
      <c r="T292" s="243"/>
      <c r="AT292" s="244" t="s">
        <v>179</v>
      </c>
      <c r="AU292" s="244" t="s">
        <v>104</v>
      </c>
      <c r="AV292" s="13" t="s">
        <v>93</v>
      </c>
      <c r="AW292" s="13" t="s">
        <v>48</v>
      </c>
      <c r="AX292" s="13" t="s">
        <v>85</v>
      </c>
      <c r="AY292" s="244" t="s">
        <v>166</v>
      </c>
    </row>
    <row r="293" spans="2:65" s="12" customFormat="1" ht="13.5">
      <c r="B293" s="222"/>
      <c r="C293" s="223"/>
      <c r="D293" s="218" t="s">
        <v>179</v>
      </c>
      <c r="E293" s="224" t="s">
        <v>50</v>
      </c>
      <c r="F293" s="225" t="s">
        <v>399</v>
      </c>
      <c r="G293" s="223"/>
      <c r="H293" s="226" t="s">
        <v>50</v>
      </c>
      <c r="I293" s="227"/>
      <c r="J293" s="223"/>
      <c r="K293" s="223"/>
      <c r="L293" s="228"/>
      <c r="M293" s="229"/>
      <c r="N293" s="230"/>
      <c r="O293" s="230"/>
      <c r="P293" s="230"/>
      <c r="Q293" s="230"/>
      <c r="R293" s="230"/>
      <c r="S293" s="230"/>
      <c r="T293" s="231"/>
      <c r="AT293" s="232" t="s">
        <v>179</v>
      </c>
      <c r="AU293" s="232" t="s">
        <v>104</v>
      </c>
      <c r="AV293" s="12" t="s">
        <v>25</v>
      </c>
      <c r="AW293" s="12" t="s">
        <v>48</v>
      </c>
      <c r="AX293" s="12" t="s">
        <v>85</v>
      </c>
      <c r="AY293" s="232" t="s">
        <v>166</v>
      </c>
    </row>
    <row r="294" spans="2:65" s="13" customFormat="1" ht="13.5">
      <c r="B294" s="233"/>
      <c r="C294" s="234"/>
      <c r="D294" s="218" t="s">
        <v>179</v>
      </c>
      <c r="E294" s="245" t="s">
        <v>50</v>
      </c>
      <c r="F294" s="246" t="s">
        <v>1467</v>
      </c>
      <c r="G294" s="234"/>
      <c r="H294" s="247">
        <v>2.2000000000000002</v>
      </c>
      <c r="I294" s="239"/>
      <c r="J294" s="234"/>
      <c r="K294" s="234"/>
      <c r="L294" s="240"/>
      <c r="M294" s="241"/>
      <c r="N294" s="242"/>
      <c r="O294" s="242"/>
      <c r="P294" s="242"/>
      <c r="Q294" s="242"/>
      <c r="R294" s="242"/>
      <c r="S294" s="242"/>
      <c r="T294" s="243"/>
      <c r="AT294" s="244" t="s">
        <v>179</v>
      </c>
      <c r="AU294" s="244" t="s">
        <v>104</v>
      </c>
      <c r="AV294" s="13" t="s">
        <v>93</v>
      </c>
      <c r="AW294" s="13" t="s">
        <v>48</v>
      </c>
      <c r="AX294" s="13" t="s">
        <v>85</v>
      </c>
      <c r="AY294" s="244" t="s">
        <v>166</v>
      </c>
    </row>
    <row r="295" spans="2:65" s="12" customFormat="1" ht="13.5">
      <c r="B295" s="222"/>
      <c r="C295" s="223"/>
      <c r="D295" s="218" t="s">
        <v>179</v>
      </c>
      <c r="E295" s="224" t="s">
        <v>50</v>
      </c>
      <c r="F295" s="225" t="s">
        <v>1424</v>
      </c>
      <c r="G295" s="223"/>
      <c r="H295" s="226" t="s">
        <v>50</v>
      </c>
      <c r="I295" s="227"/>
      <c r="J295" s="223"/>
      <c r="K295" s="223"/>
      <c r="L295" s="228"/>
      <c r="M295" s="229"/>
      <c r="N295" s="230"/>
      <c r="O295" s="230"/>
      <c r="P295" s="230"/>
      <c r="Q295" s="230"/>
      <c r="R295" s="230"/>
      <c r="S295" s="230"/>
      <c r="T295" s="231"/>
      <c r="AT295" s="232" t="s">
        <v>179</v>
      </c>
      <c r="AU295" s="232" t="s">
        <v>104</v>
      </c>
      <c r="AV295" s="12" t="s">
        <v>25</v>
      </c>
      <c r="AW295" s="12" t="s">
        <v>48</v>
      </c>
      <c r="AX295" s="12" t="s">
        <v>85</v>
      </c>
      <c r="AY295" s="232" t="s">
        <v>166</v>
      </c>
    </row>
    <row r="296" spans="2:65" s="13" customFormat="1" ht="13.5">
      <c r="B296" s="233"/>
      <c r="C296" s="234"/>
      <c r="D296" s="218" t="s">
        <v>179</v>
      </c>
      <c r="E296" s="245" t="s">
        <v>50</v>
      </c>
      <c r="F296" s="246" t="s">
        <v>1468</v>
      </c>
      <c r="G296" s="234"/>
      <c r="H296" s="247">
        <v>0.6</v>
      </c>
      <c r="I296" s="239"/>
      <c r="J296" s="234"/>
      <c r="K296" s="234"/>
      <c r="L296" s="240"/>
      <c r="M296" s="241"/>
      <c r="N296" s="242"/>
      <c r="O296" s="242"/>
      <c r="P296" s="242"/>
      <c r="Q296" s="242"/>
      <c r="R296" s="242"/>
      <c r="S296" s="242"/>
      <c r="T296" s="243"/>
      <c r="AT296" s="244" t="s">
        <v>179</v>
      </c>
      <c r="AU296" s="244" t="s">
        <v>104</v>
      </c>
      <c r="AV296" s="13" t="s">
        <v>93</v>
      </c>
      <c r="AW296" s="13" t="s">
        <v>48</v>
      </c>
      <c r="AX296" s="13" t="s">
        <v>85</v>
      </c>
      <c r="AY296" s="244" t="s">
        <v>166</v>
      </c>
    </row>
    <row r="297" spans="2:65" s="12" customFormat="1" ht="13.5">
      <c r="B297" s="222"/>
      <c r="C297" s="223"/>
      <c r="D297" s="218" t="s">
        <v>179</v>
      </c>
      <c r="E297" s="224" t="s">
        <v>50</v>
      </c>
      <c r="F297" s="225" t="s">
        <v>370</v>
      </c>
      <c r="G297" s="223"/>
      <c r="H297" s="226" t="s">
        <v>50</v>
      </c>
      <c r="I297" s="227"/>
      <c r="J297" s="223"/>
      <c r="K297" s="223"/>
      <c r="L297" s="228"/>
      <c r="M297" s="229"/>
      <c r="N297" s="230"/>
      <c r="O297" s="230"/>
      <c r="P297" s="230"/>
      <c r="Q297" s="230"/>
      <c r="R297" s="230"/>
      <c r="S297" s="230"/>
      <c r="T297" s="231"/>
      <c r="AT297" s="232" t="s">
        <v>179</v>
      </c>
      <c r="AU297" s="232" t="s">
        <v>104</v>
      </c>
      <c r="AV297" s="12" t="s">
        <v>25</v>
      </c>
      <c r="AW297" s="12" t="s">
        <v>48</v>
      </c>
      <c r="AX297" s="12" t="s">
        <v>85</v>
      </c>
      <c r="AY297" s="232" t="s">
        <v>166</v>
      </c>
    </row>
    <row r="298" spans="2:65" s="13" customFormat="1" ht="13.5">
      <c r="B298" s="233"/>
      <c r="C298" s="234"/>
      <c r="D298" s="218" t="s">
        <v>179</v>
      </c>
      <c r="E298" s="245" t="s">
        <v>50</v>
      </c>
      <c r="F298" s="246" t="s">
        <v>1469</v>
      </c>
      <c r="G298" s="234"/>
      <c r="H298" s="247">
        <v>3.4000000000000002E-2</v>
      </c>
      <c r="I298" s="239"/>
      <c r="J298" s="234"/>
      <c r="K298" s="234"/>
      <c r="L298" s="240"/>
      <c r="M298" s="241"/>
      <c r="N298" s="242"/>
      <c r="O298" s="242"/>
      <c r="P298" s="242"/>
      <c r="Q298" s="242"/>
      <c r="R298" s="242"/>
      <c r="S298" s="242"/>
      <c r="T298" s="243"/>
      <c r="AT298" s="244" t="s">
        <v>179</v>
      </c>
      <c r="AU298" s="244" t="s">
        <v>104</v>
      </c>
      <c r="AV298" s="13" t="s">
        <v>93</v>
      </c>
      <c r="AW298" s="13" t="s">
        <v>48</v>
      </c>
      <c r="AX298" s="13" t="s">
        <v>85</v>
      </c>
      <c r="AY298" s="244" t="s">
        <v>166</v>
      </c>
    </row>
    <row r="299" spans="2:65" s="12" customFormat="1" ht="13.5">
      <c r="B299" s="222"/>
      <c r="C299" s="223"/>
      <c r="D299" s="218" t="s">
        <v>179</v>
      </c>
      <c r="E299" s="224" t="s">
        <v>50</v>
      </c>
      <c r="F299" s="225" t="s">
        <v>379</v>
      </c>
      <c r="G299" s="223"/>
      <c r="H299" s="226" t="s">
        <v>50</v>
      </c>
      <c r="I299" s="227"/>
      <c r="J299" s="223"/>
      <c r="K299" s="223"/>
      <c r="L299" s="228"/>
      <c r="M299" s="229"/>
      <c r="N299" s="230"/>
      <c r="O299" s="230"/>
      <c r="P299" s="230"/>
      <c r="Q299" s="230"/>
      <c r="R299" s="230"/>
      <c r="S299" s="230"/>
      <c r="T299" s="231"/>
      <c r="AT299" s="232" t="s">
        <v>179</v>
      </c>
      <c r="AU299" s="232" t="s">
        <v>104</v>
      </c>
      <c r="AV299" s="12" t="s">
        <v>25</v>
      </c>
      <c r="AW299" s="12" t="s">
        <v>48</v>
      </c>
      <c r="AX299" s="12" t="s">
        <v>85</v>
      </c>
      <c r="AY299" s="232" t="s">
        <v>166</v>
      </c>
    </row>
    <row r="300" spans="2:65" s="13" customFormat="1" ht="13.5">
      <c r="B300" s="233"/>
      <c r="C300" s="234"/>
      <c r="D300" s="218" t="s">
        <v>179</v>
      </c>
      <c r="E300" s="245" t="s">
        <v>50</v>
      </c>
      <c r="F300" s="246" t="s">
        <v>1470</v>
      </c>
      <c r="G300" s="234"/>
      <c r="H300" s="247">
        <v>0.1</v>
      </c>
      <c r="I300" s="239"/>
      <c r="J300" s="234"/>
      <c r="K300" s="234"/>
      <c r="L300" s="240"/>
      <c r="M300" s="241"/>
      <c r="N300" s="242"/>
      <c r="O300" s="242"/>
      <c r="P300" s="242"/>
      <c r="Q300" s="242"/>
      <c r="R300" s="242"/>
      <c r="S300" s="242"/>
      <c r="T300" s="243"/>
      <c r="AT300" s="244" t="s">
        <v>179</v>
      </c>
      <c r="AU300" s="244" t="s">
        <v>104</v>
      </c>
      <c r="AV300" s="13" t="s">
        <v>93</v>
      </c>
      <c r="AW300" s="13" t="s">
        <v>48</v>
      </c>
      <c r="AX300" s="13" t="s">
        <v>85</v>
      </c>
      <c r="AY300" s="244" t="s">
        <v>166</v>
      </c>
    </row>
    <row r="301" spans="2:65" s="12" customFormat="1" ht="13.5">
      <c r="B301" s="222"/>
      <c r="C301" s="223"/>
      <c r="D301" s="218" t="s">
        <v>179</v>
      </c>
      <c r="E301" s="224" t="s">
        <v>50</v>
      </c>
      <c r="F301" s="225" t="s">
        <v>361</v>
      </c>
      <c r="G301" s="223"/>
      <c r="H301" s="226" t="s">
        <v>50</v>
      </c>
      <c r="I301" s="227"/>
      <c r="J301" s="223"/>
      <c r="K301" s="223"/>
      <c r="L301" s="228"/>
      <c r="M301" s="229"/>
      <c r="N301" s="230"/>
      <c r="O301" s="230"/>
      <c r="P301" s="230"/>
      <c r="Q301" s="230"/>
      <c r="R301" s="230"/>
      <c r="S301" s="230"/>
      <c r="T301" s="231"/>
      <c r="AT301" s="232" t="s">
        <v>179</v>
      </c>
      <c r="AU301" s="232" t="s">
        <v>104</v>
      </c>
      <c r="AV301" s="12" t="s">
        <v>25</v>
      </c>
      <c r="AW301" s="12" t="s">
        <v>48</v>
      </c>
      <c r="AX301" s="12" t="s">
        <v>85</v>
      </c>
      <c r="AY301" s="232" t="s">
        <v>166</v>
      </c>
    </row>
    <row r="302" spans="2:65" s="13" customFormat="1" ht="13.5">
      <c r="B302" s="233"/>
      <c r="C302" s="234"/>
      <c r="D302" s="218" t="s">
        <v>179</v>
      </c>
      <c r="E302" s="245" t="s">
        <v>50</v>
      </c>
      <c r="F302" s="246" t="s">
        <v>1471</v>
      </c>
      <c r="G302" s="234"/>
      <c r="H302" s="247">
        <v>1.23</v>
      </c>
      <c r="I302" s="239"/>
      <c r="J302" s="234"/>
      <c r="K302" s="234"/>
      <c r="L302" s="240"/>
      <c r="M302" s="241"/>
      <c r="N302" s="242"/>
      <c r="O302" s="242"/>
      <c r="P302" s="242"/>
      <c r="Q302" s="242"/>
      <c r="R302" s="242"/>
      <c r="S302" s="242"/>
      <c r="T302" s="243"/>
      <c r="AT302" s="244" t="s">
        <v>179</v>
      </c>
      <c r="AU302" s="244" t="s">
        <v>104</v>
      </c>
      <c r="AV302" s="13" t="s">
        <v>93</v>
      </c>
      <c r="AW302" s="13" t="s">
        <v>48</v>
      </c>
      <c r="AX302" s="13" t="s">
        <v>85</v>
      </c>
      <c r="AY302" s="244" t="s">
        <v>166</v>
      </c>
    </row>
    <row r="303" spans="2:65" s="12" customFormat="1" ht="13.5">
      <c r="B303" s="222"/>
      <c r="C303" s="223"/>
      <c r="D303" s="218" t="s">
        <v>179</v>
      </c>
      <c r="E303" s="224" t="s">
        <v>50</v>
      </c>
      <c r="F303" s="225" t="s">
        <v>337</v>
      </c>
      <c r="G303" s="223"/>
      <c r="H303" s="226" t="s">
        <v>50</v>
      </c>
      <c r="I303" s="227"/>
      <c r="J303" s="223"/>
      <c r="K303" s="223"/>
      <c r="L303" s="228"/>
      <c r="M303" s="229"/>
      <c r="N303" s="230"/>
      <c r="O303" s="230"/>
      <c r="P303" s="230"/>
      <c r="Q303" s="230"/>
      <c r="R303" s="230"/>
      <c r="S303" s="230"/>
      <c r="T303" s="231"/>
      <c r="AT303" s="232" t="s">
        <v>179</v>
      </c>
      <c r="AU303" s="232" t="s">
        <v>104</v>
      </c>
      <c r="AV303" s="12" t="s">
        <v>25</v>
      </c>
      <c r="AW303" s="12" t="s">
        <v>48</v>
      </c>
      <c r="AX303" s="12" t="s">
        <v>85</v>
      </c>
      <c r="AY303" s="232" t="s">
        <v>166</v>
      </c>
    </row>
    <row r="304" spans="2:65" s="13" customFormat="1" ht="13.5">
      <c r="B304" s="233"/>
      <c r="C304" s="234"/>
      <c r="D304" s="218" t="s">
        <v>179</v>
      </c>
      <c r="E304" s="245" t="s">
        <v>50</v>
      </c>
      <c r="F304" s="246" t="s">
        <v>1472</v>
      </c>
      <c r="G304" s="234"/>
      <c r="H304" s="247">
        <v>2.4E-2</v>
      </c>
      <c r="I304" s="239"/>
      <c r="J304" s="234"/>
      <c r="K304" s="234"/>
      <c r="L304" s="240"/>
      <c r="M304" s="241"/>
      <c r="N304" s="242"/>
      <c r="O304" s="242"/>
      <c r="P304" s="242"/>
      <c r="Q304" s="242"/>
      <c r="R304" s="242"/>
      <c r="S304" s="242"/>
      <c r="T304" s="243"/>
      <c r="AT304" s="244" t="s">
        <v>179</v>
      </c>
      <c r="AU304" s="244" t="s">
        <v>104</v>
      </c>
      <c r="AV304" s="13" t="s">
        <v>93</v>
      </c>
      <c r="AW304" s="13" t="s">
        <v>48</v>
      </c>
      <c r="AX304" s="13" t="s">
        <v>85</v>
      </c>
      <c r="AY304" s="244" t="s">
        <v>166</v>
      </c>
    </row>
    <row r="305" spans="2:65" s="12" customFormat="1" ht="13.5">
      <c r="B305" s="222"/>
      <c r="C305" s="223"/>
      <c r="D305" s="218" t="s">
        <v>179</v>
      </c>
      <c r="E305" s="224" t="s">
        <v>50</v>
      </c>
      <c r="F305" s="225" t="s">
        <v>314</v>
      </c>
      <c r="G305" s="223"/>
      <c r="H305" s="226" t="s">
        <v>50</v>
      </c>
      <c r="I305" s="227"/>
      <c r="J305" s="223"/>
      <c r="K305" s="223"/>
      <c r="L305" s="228"/>
      <c r="M305" s="229"/>
      <c r="N305" s="230"/>
      <c r="O305" s="230"/>
      <c r="P305" s="230"/>
      <c r="Q305" s="230"/>
      <c r="R305" s="230"/>
      <c r="S305" s="230"/>
      <c r="T305" s="231"/>
      <c r="AT305" s="232" t="s">
        <v>179</v>
      </c>
      <c r="AU305" s="232" t="s">
        <v>104</v>
      </c>
      <c r="AV305" s="12" t="s">
        <v>25</v>
      </c>
      <c r="AW305" s="12" t="s">
        <v>48</v>
      </c>
      <c r="AX305" s="12" t="s">
        <v>85</v>
      </c>
      <c r="AY305" s="232" t="s">
        <v>166</v>
      </c>
    </row>
    <row r="306" spans="2:65" s="13" customFormat="1" ht="13.5">
      <c r="B306" s="233"/>
      <c r="C306" s="234"/>
      <c r="D306" s="218" t="s">
        <v>179</v>
      </c>
      <c r="E306" s="245" t="s">
        <v>50</v>
      </c>
      <c r="F306" s="246" t="s">
        <v>1473</v>
      </c>
      <c r="G306" s="234"/>
      <c r="H306" s="247">
        <v>0.56999999999999995</v>
      </c>
      <c r="I306" s="239"/>
      <c r="J306" s="234"/>
      <c r="K306" s="234"/>
      <c r="L306" s="240"/>
      <c r="M306" s="241"/>
      <c r="N306" s="242"/>
      <c r="O306" s="242"/>
      <c r="P306" s="242"/>
      <c r="Q306" s="242"/>
      <c r="R306" s="242"/>
      <c r="S306" s="242"/>
      <c r="T306" s="243"/>
      <c r="AT306" s="244" t="s">
        <v>179</v>
      </c>
      <c r="AU306" s="244" t="s">
        <v>104</v>
      </c>
      <c r="AV306" s="13" t="s">
        <v>93</v>
      </c>
      <c r="AW306" s="13" t="s">
        <v>48</v>
      </c>
      <c r="AX306" s="13" t="s">
        <v>85</v>
      </c>
      <c r="AY306" s="244" t="s">
        <v>166</v>
      </c>
    </row>
    <row r="307" spans="2:65" s="12" customFormat="1" ht="13.5">
      <c r="B307" s="222"/>
      <c r="C307" s="223"/>
      <c r="D307" s="218" t="s">
        <v>179</v>
      </c>
      <c r="E307" s="224" t="s">
        <v>50</v>
      </c>
      <c r="F307" s="225" t="s">
        <v>325</v>
      </c>
      <c r="G307" s="223"/>
      <c r="H307" s="226" t="s">
        <v>50</v>
      </c>
      <c r="I307" s="227"/>
      <c r="J307" s="223"/>
      <c r="K307" s="223"/>
      <c r="L307" s="228"/>
      <c r="M307" s="229"/>
      <c r="N307" s="230"/>
      <c r="O307" s="230"/>
      <c r="P307" s="230"/>
      <c r="Q307" s="230"/>
      <c r="R307" s="230"/>
      <c r="S307" s="230"/>
      <c r="T307" s="231"/>
      <c r="AT307" s="232" t="s">
        <v>179</v>
      </c>
      <c r="AU307" s="232" t="s">
        <v>104</v>
      </c>
      <c r="AV307" s="12" t="s">
        <v>25</v>
      </c>
      <c r="AW307" s="12" t="s">
        <v>48</v>
      </c>
      <c r="AX307" s="12" t="s">
        <v>85</v>
      </c>
      <c r="AY307" s="232" t="s">
        <v>166</v>
      </c>
    </row>
    <row r="308" spans="2:65" s="13" customFormat="1" ht="13.5">
      <c r="B308" s="233"/>
      <c r="C308" s="234"/>
      <c r="D308" s="218" t="s">
        <v>179</v>
      </c>
      <c r="E308" s="245" t="s">
        <v>50</v>
      </c>
      <c r="F308" s="246" t="s">
        <v>1474</v>
      </c>
      <c r="G308" s="234"/>
      <c r="H308" s="247">
        <v>0.12</v>
      </c>
      <c r="I308" s="239"/>
      <c r="J308" s="234"/>
      <c r="K308" s="234"/>
      <c r="L308" s="240"/>
      <c r="M308" s="241"/>
      <c r="N308" s="242"/>
      <c r="O308" s="242"/>
      <c r="P308" s="242"/>
      <c r="Q308" s="242"/>
      <c r="R308" s="242"/>
      <c r="S308" s="242"/>
      <c r="T308" s="243"/>
      <c r="AT308" s="244" t="s">
        <v>179</v>
      </c>
      <c r="AU308" s="244" t="s">
        <v>104</v>
      </c>
      <c r="AV308" s="13" t="s">
        <v>93</v>
      </c>
      <c r="AW308" s="13" t="s">
        <v>48</v>
      </c>
      <c r="AX308" s="13" t="s">
        <v>85</v>
      </c>
      <c r="AY308" s="244" t="s">
        <v>166</v>
      </c>
    </row>
    <row r="309" spans="2:65" s="12" customFormat="1" ht="13.5">
      <c r="B309" s="222"/>
      <c r="C309" s="223"/>
      <c r="D309" s="218" t="s">
        <v>179</v>
      </c>
      <c r="E309" s="224" t="s">
        <v>50</v>
      </c>
      <c r="F309" s="225" t="s">
        <v>327</v>
      </c>
      <c r="G309" s="223"/>
      <c r="H309" s="226" t="s">
        <v>50</v>
      </c>
      <c r="I309" s="227"/>
      <c r="J309" s="223"/>
      <c r="K309" s="223"/>
      <c r="L309" s="228"/>
      <c r="M309" s="229"/>
      <c r="N309" s="230"/>
      <c r="O309" s="230"/>
      <c r="P309" s="230"/>
      <c r="Q309" s="230"/>
      <c r="R309" s="230"/>
      <c r="S309" s="230"/>
      <c r="T309" s="231"/>
      <c r="AT309" s="232" t="s">
        <v>179</v>
      </c>
      <c r="AU309" s="232" t="s">
        <v>104</v>
      </c>
      <c r="AV309" s="12" t="s">
        <v>25</v>
      </c>
      <c r="AW309" s="12" t="s">
        <v>48</v>
      </c>
      <c r="AX309" s="12" t="s">
        <v>85</v>
      </c>
      <c r="AY309" s="232" t="s">
        <v>166</v>
      </c>
    </row>
    <row r="310" spans="2:65" s="13" customFormat="1" ht="13.5">
      <c r="B310" s="233"/>
      <c r="C310" s="234"/>
      <c r="D310" s="235" t="s">
        <v>179</v>
      </c>
      <c r="E310" s="236" t="s">
        <v>50</v>
      </c>
      <c r="F310" s="237" t="s">
        <v>1474</v>
      </c>
      <c r="G310" s="234"/>
      <c r="H310" s="238">
        <v>0.12</v>
      </c>
      <c r="I310" s="239"/>
      <c r="J310" s="234"/>
      <c r="K310" s="234"/>
      <c r="L310" s="240"/>
      <c r="M310" s="241"/>
      <c r="N310" s="242"/>
      <c r="O310" s="242"/>
      <c r="P310" s="242"/>
      <c r="Q310" s="242"/>
      <c r="R310" s="242"/>
      <c r="S310" s="242"/>
      <c r="T310" s="243"/>
      <c r="AT310" s="244" t="s">
        <v>179</v>
      </c>
      <c r="AU310" s="244" t="s">
        <v>104</v>
      </c>
      <c r="AV310" s="13" t="s">
        <v>93</v>
      </c>
      <c r="AW310" s="13" t="s">
        <v>48</v>
      </c>
      <c r="AX310" s="13" t="s">
        <v>85</v>
      </c>
      <c r="AY310" s="244" t="s">
        <v>166</v>
      </c>
    </row>
    <row r="311" spans="2:65" s="1" customFormat="1" ht="22.5" customHeight="1">
      <c r="B311" s="43"/>
      <c r="C311" s="206" t="s">
        <v>450</v>
      </c>
      <c r="D311" s="206" t="s">
        <v>169</v>
      </c>
      <c r="E311" s="207" t="s">
        <v>1175</v>
      </c>
      <c r="F311" s="208" t="s">
        <v>1176</v>
      </c>
      <c r="G311" s="209" t="s">
        <v>440</v>
      </c>
      <c r="H311" s="210">
        <v>10</v>
      </c>
      <c r="I311" s="211"/>
      <c r="J311" s="212">
        <f>ROUND(I311*H311,2)</f>
        <v>0</v>
      </c>
      <c r="K311" s="208" t="s">
        <v>50</v>
      </c>
      <c r="L311" s="63"/>
      <c r="M311" s="213" t="s">
        <v>50</v>
      </c>
      <c r="N311" s="214" t="s">
        <v>56</v>
      </c>
      <c r="O311" s="44"/>
      <c r="P311" s="215">
        <f>O311*H311</f>
        <v>0</v>
      </c>
      <c r="Q311" s="215">
        <v>0</v>
      </c>
      <c r="R311" s="215">
        <f>Q311*H311</f>
        <v>0</v>
      </c>
      <c r="S311" s="215">
        <v>0</v>
      </c>
      <c r="T311" s="216">
        <f>S311*H311</f>
        <v>0</v>
      </c>
      <c r="AR311" s="25" t="s">
        <v>110</v>
      </c>
      <c r="AT311" s="25" t="s">
        <v>169</v>
      </c>
      <c r="AU311" s="25" t="s">
        <v>104</v>
      </c>
      <c r="AY311" s="25" t="s">
        <v>166</v>
      </c>
      <c r="BE311" s="217">
        <f>IF(N311="základní",J311,0)</f>
        <v>0</v>
      </c>
      <c r="BF311" s="217">
        <f>IF(N311="snížená",J311,0)</f>
        <v>0</v>
      </c>
      <c r="BG311" s="217">
        <f>IF(N311="zákl. přenesená",J311,0)</f>
        <v>0</v>
      </c>
      <c r="BH311" s="217">
        <f>IF(N311="sníž. přenesená",J311,0)</f>
        <v>0</v>
      </c>
      <c r="BI311" s="217">
        <f>IF(N311="nulová",J311,0)</f>
        <v>0</v>
      </c>
      <c r="BJ311" s="25" t="s">
        <v>25</v>
      </c>
      <c r="BK311" s="217">
        <f>ROUND(I311*H311,2)</f>
        <v>0</v>
      </c>
      <c r="BL311" s="25" t="s">
        <v>110</v>
      </c>
      <c r="BM311" s="25" t="s">
        <v>1177</v>
      </c>
    </row>
    <row r="312" spans="2:65" s="1" customFormat="1" ht="13.5">
      <c r="B312" s="43"/>
      <c r="C312" s="65"/>
      <c r="D312" s="218" t="s">
        <v>175</v>
      </c>
      <c r="E312" s="65"/>
      <c r="F312" s="219" t="s">
        <v>1176</v>
      </c>
      <c r="G312" s="65"/>
      <c r="H312" s="65"/>
      <c r="I312" s="174"/>
      <c r="J312" s="65"/>
      <c r="K312" s="65"/>
      <c r="L312" s="63"/>
      <c r="M312" s="220"/>
      <c r="N312" s="44"/>
      <c r="O312" s="44"/>
      <c r="P312" s="44"/>
      <c r="Q312" s="44"/>
      <c r="R312" s="44"/>
      <c r="S312" s="44"/>
      <c r="T312" s="80"/>
      <c r="AT312" s="25" t="s">
        <v>175</v>
      </c>
      <c r="AU312" s="25" t="s">
        <v>104</v>
      </c>
    </row>
    <row r="313" spans="2:65" s="12" customFormat="1" ht="13.5">
      <c r="B313" s="222"/>
      <c r="C313" s="223"/>
      <c r="D313" s="218" t="s">
        <v>179</v>
      </c>
      <c r="E313" s="224" t="s">
        <v>50</v>
      </c>
      <c r="F313" s="225" t="s">
        <v>1475</v>
      </c>
      <c r="G313" s="223"/>
      <c r="H313" s="226" t="s">
        <v>50</v>
      </c>
      <c r="I313" s="227"/>
      <c r="J313" s="223"/>
      <c r="K313" s="223"/>
      <c r="L313" s="228"/>
      <c r="M313" s="229"/>
      <c r="N313" s="230"/>
      <c r="O313" s="230"/>
      <c r="P313" s="230"/>
      <c r="Q313" s="230"/>
      <c r="R313" s="230"/>
      <c r="S313" s="230"/>
      <c r="T313" s="231"/>
      <c r="AT313" s="232" t="s">
        <v>179</v>
      </c>
      <c r="AU313" s="232" t="s">
        <v>104</v>
      </c>
      <c r="AV313" s="12" t="s">
        <v>25</v>
      </c>
      <c r="AW313" s="12" t="s">
        <v>48</v>
      </c>
      <c r="AX313" s="12" t="s">
        <v>85</v>
      </c>
      <c r="AY313" s="232" t="s">
        <v>166</v>
      </c>
    </row>
    <row r="314" spans="2:65" s="13" customFormat="1" ht="13.5">
      <c r="B314" s="233"/>
      <c r="C314" s="234"/>
      <c r="D314" s="235" t="s">
        <v>179</v>
      </c>
      <c r="E314" s="236" t="s">
        <v>50</v>
      </c>
      <c r="F314" s="237" t="s">
        <v>1179</v>
      </c>
      <c r="G314" s="234"/>
      <c r="H314" s="238">
        <v>10</v>
      </c>
      <c r="I314" s="239"/>
      <c r="J314" s="234"/>
      <c r="K314" s="234"/>
      <c r="L314" s="240"/>
      <c r="M314" s="241"/>
      <c r="N314" s="242"/>
      <c r="O314" s="242"/>
      <c r="P314" s="242"/>
      <c r="Q314" s="242"/>
      <c r="R314" s="242"/>
      <c r="S314" s="242"/>
      <c r="T314" s="243"/>
      <c r="AT314" s="244" t="s">
        <v>179</v>
      </c>
      <c r="AU314" s="244" t="s">
        <v>104</v>
      </c>
      <c r="AV314" s="13" t="s">
        <v>93</v>
      </c>
      <c r="AW314" s="13" t="s">
        <v>48</v>
      </c>
      <c r="AX314" s="13" t="s">
        <v>85</v>
      </c>
      <c r="AY314" s="244" t="s">
        <v>166</v>
      </c>
    </row>
    <row r="315" spans="2:65" s="1" customFormat="1" ht="22.5" customHeight="1">
      <c r="B315" s="43"/>
      <c r="C315" s="206" t="s">
        <v>455</v>
      </c>
      <c r="D315" s="206" t="s">
        <v>169</v>
      </c>
      <c r="E315" s="207" t="s">
        <v>430</v>
      </c>
      <c r="F315" s="208" t="s">
        <v>431</v>
      </c>
      <c r="G315" s="209" t="s">
        <v>243</v>
      </c>
      <c r="H315" s="210">
        <v>95.376000000000005</v>
      </c>
      <c r="I315" s="211"/>
      <c r="J315" s="212">
        <f>ROUND(I315*H315,2)</f>
        <v>0</v>
      </c>
      <c r="K315" s="208" t="s">
        <v>173</v>
      </c>
      <c r="L315" s="63"/>
      <c r="M315" s="213" t="s">
        <v>50</v>
      </c>
      <c r="N315" s="214" t="s">
        <v>56</v>
      </c>
      <c r="O315" s="44"/>
      <c r="P315" s="215">
        <f>O315*H315</f>
        <v>0</v>
      </c>
      <c r="Q315" s="215">
        <v>0</v>
      </c>
      <c r="R315" s="215">
        <f>Q315*H315</f>
        <v>0</v>
      </c>
      <c r="S315" s="215">
        <v>0</v>
      </c>
      <c r="T315" s="216">
        <f>S315*H315</f>
        <v>0</v>
      </c>
      <c r="AR315" s="25" t="s">
        <v>110</v>
      </c>
      <c r="AT315" s="25" t="s">
        <v>169</v>
      </c>
      <c r="AU315" s="25" t="s">
        <v>104</v>
      </c>
      <c r="AY315" s="25" t="s">
        <v>166</v>
      </c>
      <c r="BE315" s="217">
        <f>IF(N315="základní",J315,0)</f>
        <v>0</v>
      </c>
      <c r="BF315" s="217">
        <f>IF(N315="snížená",J315,0)</f>
        <v>0</v>
      </c>
      <c r="BG315" s="217">
        <f>IF(N315="zákl. přenesená",J315,0)</f>
        <v>0</v>
      </c>
      <c r="BH315" s="217">
        <f>IF(N315="sníž. přenesená",J315,0)</f>
        <v>0</v>
      </c>
      <c r="BI315" s="217">
        <f>IF(N315="nulová",J315,0)</f>
        <v>0</v>
      </c>
      <c r="BJ315" s="25" t="s">
        <v>25</v>
      </c>
      <c r="BK315" s="217">
        <f>ROUND(I315*H315,2)</f>
        <v>0</v>
      </c>
      <c r="BL315" s="25" t="s">
        <v>110</v>
      </c>
      <c r="BM315" s="25" t="s">
        <v>432</v>
      </c>
    </row>
    <row r="316" spans="2:65" s="1" customFormat="1" ht="27">
      <c r="B316" s="43"/>
      <c r="C316" s="65"/>
      <c r="D316" s="218" t="s">
        <v>175</v>
      </c>
      <c r="E316" s="65"/>
      <c r="F316" s="219" t="s">
        <v>433</v>
      </c>
      <c r="G316" s="65"/>
      <c r="H316" s="65"/>
      <c r="I316" s="174"/>
      <c r="J316" s="65"/>
      <c r="K316" s="65"/>
      <c r="L316" s="63"/>
      <c r="M316" s="220"/>
      <c r="N316" s="44"/>
      <c r="O316" s="44"/>
      <c r="P316" s="44"/>
      <c r="Q316" s="44"/>
      <c r="R316" s="44"/>
      <c r="S316" s="44"/>
      <c r="T316" s="80"/>
      <c r="AT316" s="25" t="s">
        <v>175</v>
      </c>
      <c r="AU316" s="25" t="s">
        <v>104</v>
      </c>
    </row>
    <row r="317" spans="2:65" s="11" customFormat="1" ht="29.85" customHeight="1">
      <c r="B317" s="189"/>
      <c r="C317" s="190"/>
      <c r="D317" s="203" t="s">
        <v>84</v>
      </c>
      <c r="E317" s="204" t="s">
        <v>599</v>
      </c>
      <c r="F317" s="204" t="s">
        <v>600</v>
      </c>
      <c r="G317" s="190"/>
      <c r="H317" s="190"/>
      <c r="I317" s="193"/>
      <c r="J317" s="205">
        <f>BK317</f>
        <v>0</v>
      </c>
      <c r="K317" s="190"/>
      <c r="L317" s="195"/>
      <c r="M317" s="196"/>
      <c r="N317" s="197"/>
      <c r="O317" s="197"/>
      <c r="P317" s="198">
        <f>SUM(P318:P326)</f>
        <v>0</v>
      </c>
      <c r="Q317" s="197"/>
      <c r="R317" s="198">
        <f>SUM(R318:R326)</f>
        <v>1.7600000000000001E-3</v>
      </c>
      <c r="S317" s="197"/>
      <c r="T317" s="199">
        <f>SUM(T318:T326)</f>
        <v>0</v>
      </c>
      <c r="AR317" s="200" t="s">
        <v>25</v>
      </c>
      <c r="AT317" s="201" t="s">
        <v>84</v>
      </c>
      <c r="AU317" s="201" t="s">
        <v>25</v>
      </c>
      <c r="AY317" s="200" t="s">
        <v>166</v>
      </c>
      <c r="BK317" s="202">
        <f>SUM(BK318:BK326)</f>
        <v>0</v>
      </c>
    </row>
    <row r="318" spans="2:65" s="1" customFormat="1" ht="22.5" customHeight="1">
      <c r="B318" s="43"/>
      <c r="C318" s="206" t="s">
        <v>460</v>
      </c>
      <c r="D318" s="206" t="s">
        <v>169</v>
      </c>
      <c r="E318" s="207" t="s">
        <v>1249</v>
      </c>
      <c r="F318" s="208" t="s">
        <v>1250</v>
      </c>
      <c r="G318" s="209" t="s">
        <v>440</v>
      </c>
      <c r="H318" s="210">
        <v>44</v>
      </c>
      <c r="I318" s="211"/>
      <c r="J318" s="212">
        <f>ROUND(I318*H318,2)</f>
        <v>0</v>
      </c>
      <c r="K318" s="208" t="s">
        <v>173</v>
      </c>
      <c r="L318" s="63"/>
      <c r="M318" s="213" t="s">
        <v>50</v>
      </c>
      <c r="N318" s="214" t="s">
        <v>56</v>
      </c>
      <c r="O318" s="44"/>
      <c r="P318" s="215">
        <f>O318*H318</f>
        <v>0</v>
      </c>
      <c r="Q318" s="215">
        <v>4.0000000000000003E-5</v>
      </c>
      <c r="R318" s="215">
        <f>Q318*H318</f>
        <v>1.7600000000000001E-3</v>
      </c>
      <c r="S318" s="215">
        <v>0</v>
      </c>
      <c r="T318" s="216">
        <f>S318*H318</f>
        <v>0</v>
      </c>
      <c r="AR318" s="25" t="s">
        <v>110</v>
      </c>
      <c r="AT318" s="25" t="s">
        <v>169</v>
      </c>
      <c r="AU318" s="25" t="s">
        <v>93</v>
      </c>
      <c r="AY318" s="25" t="s">
        <v>166</v>
      </c>
      <c r="BE318" s="217">
        <f>IF(N318="základní",J318,0)</f>
        <v>0</v>
      </c>
      <c r="BF318" s="217">
        <f>IF(N318="snížená",J318,0)</f>
        <v>0</v>
      </c>
      <c r="BG318" s="217">
        <f>IF(N318="zákl. přenesená",J318,0)</f>
        <v>0</v>
      </c>
      <c r="BH318" s="217">
        <f>IF(N318="sníž. přenesená",J318,0)</f>
        <v>0</v>
      </c>
      <c r="BI318" s="217">
        <f>IF(N318="nulová",J318,0)</f>
        <v>0</v>
      </c>
      <c r="BJ318" s="25" t="s">
        <v>25</v>
      </c>
      <c r="BK318" s="217">
        <f>ROUND(I318*H318,2)</f>
        <v>0</v>
      </c>
      <c r="BL318" s="25" t="s">
        <v>110</v>
      </c>
      <c r="BM318" s="25" t="s">
        <v>1251</v>
      </c>
    </row>
    <row r="319" spans="2:65" s="1" customFormat="1" ht="13.5">
      <c r="B319" s="43"/>
      <c r="C319" s="65"/>
      <c r="D319" s="218" t="s">
        <v>175</v>
      </c>
      <c r="E319" s="65"/>
      <c r="F319" s="219" t="s">
        <v>1252</v>
      </c>
      <c r="G319" s="65"/>
      <c r="H319" s="65"/>
      <c r="I319" s="174"/>
      <c r="J319" s="65"/>
      <c r="K319" s="65"/>
      <c r="L319" s="63"/>
      <c r="M319" s="220"/>
      <c r="N319" s="44"/>
      <c r="O319" s="44"/>
      <c r="P319" s="44"/>
      <c r="Q319" s="44"/>
      <c r="R319" s="44"/>
      <c r="S319" s="44"/>
      <c r="T319" s="80"/>
      <c r="AT319" s="25" t="s">
        <v>175</v>
      </c>
      <c r="AU319" s="25" t="s">
        <v>93</v>
      </c>
    </row>
    <row r="320" spans="2:65" s="1" customFormat="1" ht="40.5">
      <c r="B320" s="43"/>
      <c r="C320" s="65"/>
      <c r="D320" s="218" t="s">
        <v>177</v>
      </c>
      <c r="E320" s="65"/>
      <c r="F320" s="221" t="s">
        <v>1253</v>
      </c>
      <c r="G320" s="65"/>
      <c r="H320" s="65"/>
      <c r="I320" s="174"/>
      <c r="J320" s="65"/>
      <c r="K320" s="65"/>
      <c r="L320" s="63"/>
      <c r="M320" s="220"/>
      <c r="N320" s="44"/>
      <c r="O320" s="44"/>
      <c r="P320" s="44"/>
      <c r="Q320" s="44"/>
      <c r="R320" s="44"/>
      <c r="S320" s="44"/>
      <c r="T320" s="80"/>
      <c r="AT320" s="25" t="s">
        <v>177</v>
      </c>
      <c r="AU320" s="25" t="s">
        <v>93</v>
      </c>
    </row>
    <row r="321" spans="2:65" s="12" customFormat="1" ht="13.5">
      <c r="B321" s="222"/>
      <c r="C321" s="223"/>
      <c r="D321" s="218" t="s">
        <v>179</v>
      </c>
      <c r="E321" s="224" t="s">
        <v>50</v>
      </c>
      <c r="F321" s="225" t="s">
        <v>1069</v>
      </c>
      <c r="G321" s="223"/>
      <c r="H321" s="226" t="s">
        <v>50</v>
      </c>
      <c r="I321" s="227"/>
      <c r="J321" s="223"/>
      <c r="K321" s="223"/>
      <c r="L321" s="228"/>
      <c r="M321" s="229"/>
      <c r="N321" s="230"/>
      <c r="O321" s="230"/>
      <c r="P321" s="230"/>
      <c r="Q321" s="230"/>
      <c r="R321" s="230"/>
      <c r="S321" s="230"/>
      <c r="T321" s="231"/>
      <c r="AT321" s="232" t="s">
        <v>179</v>
      </c>
      <c r="AU321" s="232" t="s">
        <v>93</v>
      </c>
      <c r="AV321" s="12" t="s">
        <v>25</v>
      </c>
      <c r="AW321" s="12" t="s">
        <v>48</v>
      </c>
      <c r="AX321" s="12" t="s">
        <v>85</v>
      </c>
      <c r="AY321" s="232" t="s">
        <v>166</v>
      </c>
    </row>
    <row r="322" spans="2:65" s="13" customFormat="1" ht="13.5">
      <c r="B322" s="233"/>
      <c r="C322" s="234"/>
      <c r="D322" s="235" t="s">
        <v>179</v>
      </c>
      <c r="E322" s="236" t="s">
        <v>50</v>
      </c>
      <c r="F322" s="237" t="s">
        <v>476</v>
      </c>
      <c r="G322" s="234"/>
      <c r="H322" s="238">
        <v>44</v>
      </c>
      <c r="I322" s="239"/>
      <c r="J322" s="234"/>
      <c r="K322" s="234"/>
      <c r="L322" s="240"/>
      <c r="M322" s="241"/>
      <c r="N322" s="242"/>
      <c r="O322" s="242"/>
      <c r="P322" s="242"/>
      <c r="Q322" s="242"/>
      <c r="R322" s="242"/>
      <c r="S322" s="242"/>
      <c r="T322" s="243"/>
      <c r="AT322" s="244" t="s">
        <v>179</v>
      </c>
      <c r="AU322" s="244" t="s">
        <v>93</v>
      </c>
      <c r="AV322" s="13" t="s">
        <v>93</v>
      </c>
      <c r="AW322" s="13" t="s">
        <v>48</v>
      </c>
      <c r="AX322" s="13" t="s">
        <v>85</v>
      </c>
      <c r="AY322" s="244" t="s">
        <v>166</v>
      </c>
    </row>
    <row r="323" spans="2:65" s="1" customFormat="1" ht="22.5" customHeight="1">
      <c r="B323" s="43"/>
      <c r="C323" s="259" t="s">
        <v>466</v>
      </c>
      <c r="D323" s="259" t="s">
        <v>269</v>
      </c>
      <c r="E323" s="260" t="s">
        <v>1256</v>
      </c>
      <c r="F323" s="261" t="s">
        <v>1257</v>
      </c>
      <c r="G323" s="262" t="s">
        <v>440</v>
      </c>
      <c r="H323" s="263">
        <v>44</v>
      </c>
      <c r="I323" s="264"/>
      <c r="J323" s="265">
        <f>ROUND(I323*H323,2)</f>
        <v>0</v>
      </c>
      <c r="K323" s="261" t="s">
        <v>50</v>
      </c>
      <c r="L323" s="266"/>
      <c r="M323" s="267" t="s">
        <v>50</v>
      </c>
      <c r="N323" s="268" t="s">
        <v>56</v>
      </c>
      <c r="O323" s="44"/>
      <c r="P323" s="215">
        <f>O323*H323</f>
        <v>0</v>
      </c>
      <c r="Q323" s="215">
        <v>0</v>
      </c>
      <c r="R323" s="215">
        <f>Q323*H323</f>
        <v>0</v>
      </c>
      <c r="S323" s="215">
        <v>0</v>
      </c>
      <c r="T323" s="216">
        <f>S323*H323</f>
        <v>0</v>
      </c>
      <c r="AR323" s="25" t="s">
        <v>232</v>
      </c>
      <c r="AT323" s="25" t="s">
        <v>269</v>
      </c>
      <c r="AU323" s="25" t="s">
        <v>93</v>
      </c>
      <c r="AY323" s="25" t="s">
        <v>166</v>
      </c>
      <c r="BE323" s="217">
        <f>IF(N323="základní",J323,0)</f>
        <v>0</v>
      </c>
      <c r="BF323" s="217">
        <f>IF(N323="snížená",J323,0)</f>
        <v>0</v>
      </c>
      <c r="BG323" s="217">
        <f>IF(N323="zákl. přenesená",J323,0)</f>
        <v>0</v>
      </c>
      <c r="BH323" s="217">
        <f>IF(N323="sníž. přenesená",J323,0)</f>
        <v>0</v>
      </c>
      <c r="BI323" s="217">
        <f>IF(N323="nulová",J323,0)</f>
        <v>0</v>
      </c>
      <c r="BJ323" s="25" t="s">
        <v>25</v>
      </c>
      <c r="BK323" s="217">
        <f>ROUND(I323*H323,2)</f>
        <v>0</v>
      </c>
      <c r="BL323" s="25" t="s">
        <v>110</v>
      </c>
      <c r="BM323" s="25" t="s">
        <v>1258</v>
      </c>
    </row>
    <row r="324" spans="2:65" s="1" customFormat="1" ht="13.5">
      <c r="B324" s="43"/>
      <c r="C324" s="65"/>
      <c r="D324" s="218" t="s">
        <v>175</v>
      </c>
      <c r="E324" s="65"/>
      <c r="F324" s="219" t="s">
        <v>1257</v>
      </c>
      <c r="G324" s="65"/>
      <c r="H324" s="65"/>
      <c r="I324" s="174"/>
      <c r="J324" s="65"/>
      <c r="K324" s="65"/>
      <c r="L324" s="63"/>
      <c r="M324" s="220"/>
      <c r="N324" s="44"/>
      <c r="O324" s="44"/>
      <c r="P324" s="44"/>
      <c r="Q324" s="44"/>
      <c r="R324" s="44"/>
      <c r="S324" s="44"/>
      <c r="T324" s="80"/>
      <c r="AT324" s="25" t="s">
        <v>175</v>
      </c>
      <c r="AU324" s="25" t="s">
        <v>93</v>
      </c>
    </row>
    <row r="325" spans="2:65" s="12" customFormat="1" ht="13.5">
      <c r="B325" s="222"/>
      <c r="C325" s="223"/>
      <c r="D325" s="218" t="s">
        <v>179</v>
      </c>
      <c r="E325" s="224" t="s">
        <v>50</v>
      </c>
      <c r="F325" s="225" t="s">
        <v>1069</v>
      </c>
      <c r="G325" s="223"/>
      <c r="H325" s="226" t="s">
        <v>50</v>
      </c>
      <c r="I325" s="227"/>
      <c r="J325" s="223"/>
      <c r="K325" s="223"/>
      <c r="L325" s="228"/>
      <c r="M325" s="229"/>
      <c r="N325" s="230"/>
      <c r="O325" s="230"/>
      <c r="P325" s="230"/>
      <c r="Q325" s="230"/>
      <c r="R325" s="230"/>
      <c r="S325" s="230"/>
      <c r="T325" s="231"/>
      <c r="AT325" s="232" t="s">
        <v>179</v>
      </c>
      <c r="AU325" s="232" t="s">
        <v>93</v>
      </c>
      <c r="AV325" s="12" t="s">
        <v>25</v>
      </c>
      <c r="AW325" s="12" t="s">
        <v>48</v>
      </c>
      <c r="AX325" s="12" t="s">
        <v>85</v>
      </c>
      <c r="AY325" s="232" t="s">
        <v>166</v>
      </c>
    </row>
    <row r="326" spans="2:65" s="13" customFormat="1" ht="13.5">
      <c r="B326" s="233"/>
      <c r="C326" s="234"/>
      <c r="D326" s="218" t="s">
        <v>179</v>
      </c>
      <c r="E326" s="245" t="s">
        <v>50</v>
      </c>
      <c r="F326" s="246" t="s">
        <v>476</v>
      </c>
      <c r="G326" s="234"/>
      <c r="H326" s="247">
        <v>44</v>
      </c>
      <c r="I326" s="239"/>
      <c r="J326" s="234"/>
      <c r="K326" s="234"/>
      <c r="L326" s="240"/>
      <c r="M326" s="241"/>
      <c r="N326" s="242"/>
      <c r="O326" s="242"/>
      <c r="P326" s="242"/>
      <c r="Q326" s="242"/>
      <c r="R326" s="242"/>
      <c r="S326" s="242"/>
      <c r="T326" s="243"/>
      <c r="AT326" s="244" t="s">
        <v>179</v>
      </c>
      <c r="AU326" s="244" t="s">
        <v>93</v>
      </c>
      <c r="AV326" s="13" t="s">
        <v>93</v>
      </c>
      <c r="AW326" s="13" t="s">
        <v>48</v>
      </c>
      <c r="AX326" s="13" t="s">
        <v>85</v>
      </c>
      <c r="AY326" s="244" t="s">
        <v>166</v>
      </c>
    </row>
    <row r="327" spans="2:65" s="11" customFormat="1" ht="29.85" customHeight="1">
      <c r="B327" s="189"/>
      <c r="C327" s="190"/>
      <c r="D327" s="203" t="s">
        <v>84</v>
      </c>
      <c r="E327" s="204" t="s">
        <v>679</v>
      </c>
      <c r="F327" s="204" t="s">
        <v>680</v>
      </c>
      <c r="G327" s="190"/>
      <c r="H327" s="190"/>
      <c r="I327" s="193"/>
      <c r="J327" s="205">
        <f>BK327</f>
        <v>0</v>
      </c>
      <c r="K327" s="190"/>
      <c r="L327" s="195"/>
      <c r="M327" s="196"/>
      <c r="N327" s="197"/>
      <c r="O327" s="197"/>
      <c r="P327" s="198">
        <f>SUM(P328:P522)</f>
        <v>0</v>
      </c>
      <c r="Q327" s="197"/>
      <c r="R327" s="198">
        <f>SUM(R328:R522)</f>
        <v>0</v>
      </c>
      <c r="S327" s="197"/>
      <c r="T327" s="199">
        <f>SUM(T328:T522)</f>
        <v>120.15924999999999</v>
      </c>
      <c r="AR327" s="200" t="s">
        <v>25</v>
      </c>
      <c r="AT327" s="201" t="s">
        <v>84</v>
      </c>
      <c r="AU327" s="201" t="s">
        <v>25</v>
      </c>
      <c r="AY327" s="200" t="s">
        <v>166</v>
      </c>
      <c r="BK327" s="202">
        <f>SUM(BK328:BK522)</f>
        <v>0</v>
      </c>
    </row>
    <row r="328" spans="2:65" s="1" customFormat="1" ht="22.5" customHeight="1">
      <c r="B328" s="43"/>
      <c r="C328" s="206" t="s">
        <v>471</v>
      </c>
      <c r="D328" s="206" t="s">
        <v>169</v>
      </c>
      <c r="E328" s="207" t="s">
        <v>701</v>
      </c>
      <c r="F328" s="208" t="s">
        <v>702</v>
      </c>
      <c r="G328" s="209" t="s">
        <v>440</v>
      </c>
      <c r="H328" s="210">
        <v>2</v>
      </c>
      <c r="I328" s="211"/>
      <c r="J328" s="212">
        <f>ROUND(I328*H328,2)</f>
        <v>0</v>
      </c>
      <c r="K328" s="208" t="s">
        <v>173</v>
      </c>
      <c r="L328" s="63"/>
      <c r="M328" s="213" t="s">
        <v>50</v>
      </c>
      <c r="N328" s="214" t="s">
        <v>56</v>
      </c>
      <c r="O328" s="44"/>
      <c r="P328" s="215">
        <f>O328*H328</f>
        <v>0</v>
      </c>
      <c r="Q328" s="215">
        <v>0</v>
      </c>
      <c r="R328" s="215">
        <f>Q328*H328</f>
        <v>0</v>
      </c>
      <c r="S328" s="215">
        <v>8.2000000000000003E-2</v>
      </c>
      <c r="T328" s="216">
        <f>S328*H328</f>
        <v>0.16400000000000001</v>
      </c>
      <c r="AR328" s="25" t="s">
        <v>110</v>
      </c>
      <c r="AT328" s="25" t="s">
        <v>169</v>
      </c>
      <c r="AU328" s="25" t="s">
        <v>93</v>
      </c>
      <c r="AY328" s="25" t="s">
        <v>166</v>
      </c>
      <c r="BE328" s="217">
        <f>IF(N328="základní",J328,0)</f>
        <v>0</v>
      </c>
      <c r="BF328" s="217">
        <f>IF(N328="snížená",J328,0)</f>
        <v>0</v>
      </c>
      <c r="BG328" s="217">
        <f>IF(N328="zákl. přenesená",J328,0)</f>
        <v>0</v>
      </c>
      <c r="BH328" s="217">
        <f>IF(N328="sníž. přenesená",J328,0)</f>
        <v>0</v>
      </c>
      <c r="BI328" s="217">
        <f>IF(N328="nulová",J328,0)</f>
        <v>0</v>
      </c>
      <c r="BJ328" s="25" t="s">
        <v>25</v>
      </c>
      <c r="BK328" s="217">
        <f>ROUND(I328*H328,2)</f>
        <v>0</v>
      </c>
      <c r="BL328" s="25" t="s">
        <v>110</v>
      </c>
      <c r="BM328" s="25" t="s">
        <v>703</v>
      </c>
    </row>
    <row r="329" spans="2:65" s="1" customFormat="1" ht="27">
      <c r="B329" s="43"/>
      <c r="C329" s="65"/>
      <c r="D329" s="218" t="s">
        <v>175</v>
      </c>
      <c r="E329" s="65"/>
      <c r="F329" s="219" t="s">
        <v>704</v>
      </c>
      <c r="G329" s="65"/>
      <c r="H329" s="65"/>
      <c r="I329" s="174"/>
      <c r="J329" s="65"/>
      <c r="K329" s="65"/>
      <c r="L329" s="63"/>
      <c r="M329" s="220"/>
      <c r="N329" s="44"/>
      <c r="O329" s="44"/>
      <c r="P329" s="44"/>
      <c r="Q329" s="44"/>
      <c r="R329" s="44"/>
      <c r="S329" s="44"/>
      <c r="T329" s="80"/>
      <c r="AT329" s="25" t="s">
        <v>175</v>
      </c>
      <c r="AU329" s="25" t="s">
        <v>93</v>
      </c>
    </row>
    <row r="330" spans="2:65" s="1" customFormat="1" ht="67.5">
      <c r="B330" s="43"/>
      <c r="C330" s="65"/>
      <c r="D330" s="218" t="s">
        <v>177</v>
      </c>
      <c r="E330" s="65"/>
      <c r="F330" s="221" t="s">
        <v>705</v>
      </c>
      <c r="G330" s="65"/>
      <c r="H330" s="65"/>
      <c r="I330" s="174"/>
      <c r="J330" s="65"/>
      <c r="K330" s="65"/>
      <c r="L330" s="63"/>
      <c r="M330" s="220"/>
      <c r="N330" s="44"/>
      <c r="O330" s="44"/>
      <c r="P330" s="44"/>
      <c r="Q330" s="44"/>
      <c r="R330" s="44"/>
      <c r="S330" s="44"/>
      <c r="T330" s="80"/>
      <c r="AT330" s="25" t="s">
        <v>177</v>
      </c>
      <c r="AU330" s="25" t="s">
        <v>93</v>
      </c>
    </row>
    <row r="331" spans="2:65" s="12" customFormat="1" ht="13.5">
      <c r="B331" s="222"/>
      <c r="C331" s="223"/>
      <c r="D331" s="218" t="s">
        <v>179</v>
      </c>
      <c r="E331" s="224" t="s">
        <v>50</v>
      </c>
      <c r="F331" s="225" t="s">
        <v>1476</v>
      </c>
      <c r="G331" s="223"/>
      <c r="H331" s="226" t="s">
        <v>50</v>
      </c>
      <c r="I331" s="227"/>
      <c r="J331" s="223"/>
      <c r="K331" s="223"/>
      <c r="L331" s="228"/>
      <c r="M331" s="229"/>
      <c r="N331" s="230"/>
      <c r="O331" s="230"/>
      <c r="P331" s="230"/>
      <c r="Q331" s="230"/>
      <c r="R331" s="230"/>
      <c r="S331" s="230"/>
      <c r="T331" s="231"/>
      <c r="AT331" s="232" t="s">
        <v>179</v>
      </c>
      <c r="AU331" s="232" t="s">
        <v>93</v>
      </c>
      <c r="AV331" s="12" t="s">
        <v>25</v>
      </c>
      <c r="AW331" s="12" t="s">
        <v>48</v>
      </c>
      <c r="AX331" s="12" t="s">
        <v>85</v>
      </c>
      <c r="AY331" s="232" t="s">
        <v>166</v>
      </c>
    </row>
    <row r="332" spans="2:65" s="13" customFormat="1" ht="13.5">
      <c r="B332" s="233"/>
      <c r="C332" s="234"/>
      <c r="D332" s="218" t="s">
        <v>179</v>
      </c>
      <c r="E332" s="245" t="s">
        <v>50</v>
      </c>
      <c r="F332" s="246" t="s">
        <v>25</v>
      </c>
      <c r="G332" s="234"/>
      <c r="H332" s="247">
        <v>1</v>
      </c>
      <c r="I332" s="239"/>
      <c r="J332" s="234"/>
      <c r="K332" s="234"/>
      <c r="L332" s="240"/>
      <c r="M332" s="241"/>
      <c r="N332" s="242"/>
      <c r="O332" s="242"/>
      <c r="P332" s="242"/>
      <c r="Q332" s="242"/>
      <c r="R332" s="242"/>
      <c r="S332" s="242"/>
      <c r="T332" s="243"/>
      <c r="AT332" s="244" t="s">
        <v>179</v>
      </c>
      <c r="AU332" s="244" t="s">
        <v>93</v>
      </c>
      <c r="AV332" s="13" t="s">
        <v>93</v>
      </c>
      <c r="AW332" s="13" t="s">
        <v>48</v>
      </c>
      <c r="AX332" s="13" t="s">
        <v>85</v>
      </c>
      <c r="AY332" s="244" t="s">
        <v>166</v>
      </c>
    </row>
    <row r="333" spans="2:65" s="12" customFormat="1" ht="13.5">
      <c r="B333" s="222"/>
      <c r="C333" s="223"/>
      <c r="D333" s="218" t="s">
        <v>179</v>
      </c>
      <c r="E333" s="224" t="s">
        <v>50</v>
      </c>
      <c r="F333" s="225" t="s">
        <v>1477</v>
      </c>
      <c r="G333" s="223"/>
      <c r="H333" s="226" t="s">
        <v>50</v>
      </c>
      <c r="I333" s="227"/>
      <c r="J333" s="223"/>
      <c r="K333" s="223"/>
      <c r="L333" s="228"/>
      <c r="M333" s="229"/>
      <c r="N333" s="230"/>
      <c r="O333" s="230"/>
      <c r="P333" s="230"/>
      <c r="Q333" s="230"/>
      <c r="R333" s="230"/>
      <c r="S333" s="230"/>
      <c r="T333" s="231"/>
      <c r="AT333" s="232" t="s">
        <v>179</v>
      </c>
      <c r="AU333" s="232" t="s">
        <v>93</v>
      </c>
      <c r="AV333" s="12" t="s">
        <v>25</v>
      </c>
      <c r="AW333" s="12" t="s">
        <v>48</v>
      </c>
      <c r="AX333" s="12" t="s">
        <v>85</v>
      </c>
      <c r="AY333" s="232" t="s">
        <v>166</v>
      </c>
    </row>
    <row r="334" spans="2:65" s="13" customFormat="1" ht="13.5">
      <c r="B334" s="233"/>
      <c r="C334" s="234"/>
      <c r="D334" s="235" t="s">
        <v>179</v>
      </c>
      <c r="E334" s="236" t="s">
        <v>50</v>
      </c>
      <c r="F334" s="237" t="s">
        <v>25</v>
      </c>
      <c r="G334" s="234"/>
      <c r="H334" s="238">
        <v>1</v>
      </c>
      <c r="I334" s="239"/>
      <c r="J334" s="234"/>
      <c r="K334" s="234"/>
      <c r="L334" s="240"/>
      <c r="M334" s="241"/>
      <c r="N334" s="242"/>
      <c r="O334" s="242"/>
      <c r="P334" s="242"/>
      <c r="Q334" s="242"/>
      <c r="R334" s="242"/>
      <c r="S334" s="242"/>
      <c r="T334" s="243"/>
      <c r="AT334" s="244" t="s">
        <v>179</v>
      </c>
      <c r="AU334" s="244" t="s">
        <v>93</v>
      </c>
      <c r="AV334" s="13" t="s">
        <v>93</v>
      </c>
      <c r="AW334" s="13" t="s">
        <v>48</v>
      </c>
      <c r="AX334" s="13" t="s">
        <v>85</v>
      </c>
      <c r="AY334" s="244" t="s">
        <v>166</v>
      </c>
    </row>
    <row r="335" spans="2:65" s="1" customFormat="1" ht="22.5" customHeight="1">
      <c r="B335" s="43"/>
      <c r="C335" s="206" t="s">
        <v>476</v>
      </c>
      <c r="D335" s="206" t="s">
        <v>169</v>
      </c>
      <c r="E335" s="207" t="s">
        <v>1478</v>
      </c>
      <c r="F335" s="208" t="s">
        <v>1479</v>
      </c>
      <c r="G335" s="209" t="s">
        <v>440</v>
      </c>
      <c r="H335" s="210">
        <v>2</v>
      </c>
      <c r="I335" s="211"/>
      <c r="J335" s="212">
        <f>ROUND(I335*H335,2)</f>
        <v>0</v>
      </c>
      <c r="K335" s="208" t="s">
        <v>173</v>
      </c>
      <c r="L335" s="63"/>
      <c r="M335" s="213" t="s">
        <v>50</v>
      </c>
      <c r="N335" s="214" t="s">
        <v>56</v>
      </c>
      <c r="O335" s="44"/>
      <c r="P335" s="215">
        <f>O335*H335</f>
        <v>0</v>
      </c>
      <c r="Q335" s="215">
        <v>0</v>
      </c>
      <c r="R335" s="215">
        <f>Q335*H335</f>
        <v>0</v>
      </c>
      <c r="S335" s="215">
        <v>1.4E-2</v>
      </c>
      <c r="T335" s="216">
        <f>S335*H335</f>
        <v>2.8000000000000001E-2</v>
      </c>
      <c r="AR335" s="25" t="s">
        <v>110</v>
      </c>
      <c r="AT335" s="25" t="s">
        <v>169</v>
      </c>
      <c r="AU335" s="25" t="s">
        <v>93</v>
      </c>
      <c r="AY335" s="25" t="s">
        <v>166</v>
      </c>
      <c r="BE335" s="217">
        <f>IF(N335="základní",J335,0)</f>
        <v>0</v>
      </c>
      <c r="BF335" s="217">
        <f>IF(N335="snížená",J335,0)</f>
        <v>0</v>
      </c>
      <c r="BG335" s="217">
        <f>IF(N335="zákl. přenesená",J335,0)</f>
        <v>0</v>
      </c>
      <c r="BH335" s="217">
        <f>IF(N335="sníž. přenesená",J335,0)</f>
        <v>0</v>
      </c>
      <c r="BI335" s="217">
        <f>IF(N335="nulová",J335,0)</f>
        <v>0</v>
      </c>
      <c r="BJ335" s="25" t="s">
        <v>25</v>
      </c>
      <c r="BK335" s="217">
        <f>ROUND(I335*H335,2)</f>
        <v>0</v>
      </c>
      <c r="BL335" s="25" t="s">
        <v>110</v>
      </c>
      <c r="BM335" s="25" t="s">
        <v>1480</v>
      </c>
    </row>
    <row r="336" spans="2:65" s="1" customFormat="1" ht="13.5">
      <c r="B336" s="43"/>
      <c r="C336" s="65"/>
      <c r="D336" s="218" t="s">
        <v>175</v>
      </c>
      <c r="E336" s="65"/>
      <c r="F336" s="219" t="s">
        <v>1479</v>
      </c>
      <c r="G336" s="65"/>
      <c r="H336" s="65"/>
      <c r="I336" s="174"/>
      <c r="J336" s="65"/>
      <c r="K336" s="65"/>
      <c r="L336" s="63"/>
      <c r="M336" s="220"/>
      <c r="N336" s="44"/>
      <c r="O336" s="44"/>
      <c r="P336" s="44"/>
      <c r="Q336" s="44"/>
      <c r="R336" s="44"/>
      <c r="S336" s="44"/>
      <c r="T336" s="80"/>
      <c r="AT336" s="25" t="s">
        <v>175</v>
      </c>
      <c r="AU336" s="25" t="s">
        <v>93</v>
      </c>
    </row>
    <row r="337" spans="2:65" s="1" customFormat="1" ht="67.5">
      <c r="B337" s="43"/>
      <c r="C337" s="65"/>
      <c r="D337" s="218" t="s">
        <v>177</v>
      </c>
      <c r="E337" s="65"/>
      <c r="F337" s="221" t="s">
        <v>1481</v>
      </c>
      <c r="G337" s="65"/>
      <c r="H337" s="65"/>
      <c r="I337" s="174"/>
      <c r="J337" s="65"/>
      <c r="K337" s="65"/>
      <c r="L337" s="63"/>
      <c r="M337" s="220"/>
      <c r="N337" s="44"/>
      <c r="O337" s="44"/>
      <c r="P337" s="44"/>
      <c r="Q337" s="44"/>
      <c r="R337" s="44"/>
      <c r="S337" s="44"/>
      <c r="T337" s="80"/>
      <c r="AT337" s="25" t="s">
        <v>177</v>
      </c>
      <c r="AU337" s="25" t="s">
        <v>93</v>
      </c>
    </row>
    <row r="338" spans="2:65" s="12" customFormat="1" ht="13.5">
      <c r="B338" s="222"/>
      <c r="C338" s="223"/>
      <c r="D338" s="218" t="s">
        <v>179</v>
      </c>
      <c r="E338" s="224" t="s">
        <v>50</v>
      </c>
      <c r="F338" s="225" t="s">
        <v>934</v>
      </c>
      <c r="G338" s="223"/>
      <c r="H338" s="226" t="s">
        <v>50</v>
      </c>
      <c r="I338" s="227"/>
      <c r="J338" s="223"/>
      <c r="K338" s="223"/>
      <c r="L338" s="228"/>
      <c r="M338" s="229"/>
      <c r="N338" s="230"/>
      <c r="O338" s="230"/>
      <c r="P338" s="230"/>
      <c r="Q338" s="230"/>
      <c r="R338" s="230"/>
      <c r="S338" s="230"/>
      <c r="T338" s="231"/>
      <c r="AT338" s="232" t="s">
        <v>179</v>
      </c>
      <c r="AU338" s="232" t="s">
        <v>93</v>
      </c>
      <c r="AV338" s="12" t="s">
        <v>25</v>
      </c>
      <c r="AW338" s="12" t="s">
        <v>48</v>
      </c>
      <c r="AX338" s="12" t="s">
        <v>85</v>
      </c>
      <c r="AY338" s="232" t="s">
        <v>166</v>
      </c>
    </row>
    <row r="339" spans="2:65" s="13" customFormat="1" ht="13.5">
      <c r="B339" s="233"/>
      <c r="C339" s="234"/>
      <c r="D339" s="235" t="s">
        <v>179</v>
      </c>
      <c r="E339" s="236" t="s">
        <v>50</v>
      </c>
      <c r="F339" s="237" t="s">
        <v>93</v>
      </c>
      <c r="G339" s="234"/>
      <c r="H339" s="238">
        <v>2</v>
      </c>
      <c r="I339" s="239"/>
      <c r="J339" s="234"/>
      <c r="K339" s="234"/>
      <c r="L339" s="240"/>
      <c r="M339" s="241"/>
      <c r="N339" s="242"/>
      <c r="O339" s="242"/>
      <c r="P339" s="242"/>
      <c r="Q339" s="242"/>
      <c r="R339" s="242"/>
      <c r="S339" s="242"/>
      <c r="T339" s="243"/>
      <c r="AT339" s="244" t="s">
        <v>179</v>
      </c>
      <c r="AU339" s="244" t="s">
        <v>93</v>
      </c>
      <c r="AV339" s="13" t="s">
        <v>93</v>
      </c>
      <c r="AW339" s="13" t="s">
        <v>48</v>
      </c>
      <c r="AX339" s="13" t="s">
        <v>85</v>
      </c>
      <c r="AY339" s="244" t="s">
        <v>166</v>
      </c>
    </row>
    <row r="340" spans="2:65" s="1" customFormat="1" ht="22.5" customHeight="1">
      <c r="B340" s="43"/>
      <c r="C340" s="206" t="s">
        <v>480</v>
      </c>
      <c r="D340" s="206" t="s">
        <v>169</v>
      </c>
      <c r="E340" s="207" t="s">
        <v>1482</v>
      </c>
      <c r="F340" s="208" t="s">
        <v>1483</v>
      </c>
      <c r="G340" s="209" t="s">
        <v>1484</v>
      </c>
      <c r="H340" s="210">
        <v>1</v>
      </c>
      <c r="I340" s="211"/>
      <c r="J340" s="212">
        <f>ROUND(I340*H340,2)</f>
        <v>0</v>
      </c>
      <c r="K340" s="208" t="s">
        <v>50</v>
      </c>
      <c r="L340" s="63"/>
      <c r="M340" s="213" t="s">
        <v>50</v>
      </c>
      <c r="N340" s="214" t="s">
        <v>56</v>
      </c>
      <c r="O340" s="44"/>
      <c r="P340" s="215">
        <f>O340*H340</f>
        <v>0</v>
      </c>
      <c r="Q340" s="215">
        <v>0</v>
      </c>
      <c r="R340" s="215">
        <f>Q340*H340</f>
        <v>0</v>
      </c>
      <c r="S340" s="215">
        <v>0.8</v>
      </c>
      <c r="T340" s="216">
        <f>S340*H340</f>
        <v>0.8</v>
      </c>
      <c r="AR340" s="25" t="s">
        <v>110</v>
      </c>
      <c r="AT340" s="25" t="s">
        <v>169</v>
      </c>
      <c r="AU340" s="25" t="s">
        <v>93</v>
      </c>
      <c r="AY340" s="25" t="s">
        <v>166</v>
      </c>
      <c r="BE340" s="217">
        <f>IF(N340="základní",J340,0)</f>
        <v>0</v>
      </c>
      <c r="BF340" s="217">
        <f>IF(N340="snížená",J340,0)</f>
        <v>0</v>
      </c>
      <c r="BG340" s="217">
        <f>IF(N340="zákl. přenesená",J340,0)</f>
        <v>0</v>
      </c>
      <c r="BH340" s="217">
        <f>IF(N340="sníž. přenesená",J340,0)</f>
        <v>0</v>
      </c>
      <c r="BI340" s="217">
        <f>IF(N340="nulová",J340,0)</f>
        <v>0</v>
      </c>
      <c r="BJ340" s="25" t="s">
        <v>25</v>
      </c>
      <c r="BK340" s="217">
        <f>ROUND(I340*H340,2)</f>
        <v>0</v>
      </c>
      <c r="BL340" s="25" t="s">
        <v>110</v>
      </c>
      <c r="BM340" s="25" t="s">
        <v>1485</v>
      </c>
    </row>
    <row r="341" spans="2:65" s="1" customFormat="1" ht="13.5">
      <c r="B341" s="43"/>
      <c r="C341" s="65"/>
      <c r="D341" s="218" t="s">
        <v>175</v>
      </c>
      <c r="E341" s="65"/>
      <c r="F341" s="219" t="s">
        <v>1483</v>
      </c>
      <c r="G341" s="65"/>
      <c r="H341" s="65"/>
      <c r="I341" s="174"/>
      <c r="J341" s="65"/>
      <c r="K341" s="65"/>
      <c r="L341" s="63"/>
      <c r="M341" s="220"/>
      <c r="N341" s="44"/>
      <c r="O341" s="44"/>
      <c r="P341" s="44"/>
      <c r="Q341" s="44"/>
      <c r="R341" s="44"/>
      <c r="S341" s="44"/>
      <c r="T341" s="80"/>
      <c r="AT341" s="25" t="s">
        <v>175</v>
      </c>
      <c r="AU341" s="25" t="s">
        <v>93</v>
      </c>
    </row>
    <row r="342" spans="2:65" s="12" customFormat="1" ht="13.5">
      <c r="B342" s="222"/>
      <c r="C342" s="223"/>
      <c r="D342" s="218" t="s">
        <v>179</v>
      </c>
      <c r="E342" s="224" t="s">
        <v>50</v>
      </c>
      <c r="F342" s="225" t="s">
        <v>1486</v>
      </c>
      <c r="G342" s="223"/>
      <c r="H342" s="226" t="s">
        <v>50</v>
      </c>
      <c r="I342" s="227"/>
      <c r="J342" s="223"/>
      <c r="K342" s="223"/>
      <c r="L342" s="228"/>
      <c r="M342" s="229"/>
      <c r="N342" s="230"/>
      <c r="O342" s="230"/>
      <c r="P342" s="230"/>
      <c r="Q342" s="230"/>
      <c r="R342" s="230"/>
      <c r="S342" s="230"/>
      <c r="T342" s="231"/>
      <c r="AT342" s="232" t="s">
        <v>179</v>
      </c>
      <c r="AU342" s="232" t="s">
        <v>93</v>
      </c>
      <c r="AV342" s="12" t="s">
        <v>25</v>
      </c>
      <c r="AW342" s="12" t="s">
        <v>48</v>
      </c>
      <c r="AX342" s="12" t="s">
        <v>85</v>
      </c>
      <c r="AY342" s="232" t="s">
        <v>166</v>
      </c>
    </row>
    <row r="343" spans="2:65" s="13" customFormat="1" ht="13.5">
      <c r="B343" s="233"/>
      <c r="C343" s="234"/>
      <c r="D343" s="235" t="s">
        <v>179</v>
      </c>
      <c r="E343" s="236" t="s">
        <v>50</v>
      </c>
      <c r="F343" s="237" t="s">
        <v>25</v>
      </c>
      <c r="G343" s="234"/>
      <c r="H343" s="238">
        <v>1</v>
      </c>
      <c r="I343" s="239"/>
      <c r="J343" s="234"/>
      <c r="K343" s="234"/>
      <c r="L343" s="240"/>
      <c r="M343" s="241"/>
      <c r="N343" s="242"/>
      <c r="O343" s="242"/>
      <c r="P343" s="242"/>
      <c r="Q343" s="242"/>
      <c r="R343" s="242"/>
      <c r="S343" s="242"/>
      <c r="T343" s="243"/>
      <c r="AT343" s="244" t="s">
        <v>179</v>
      </c>
      <c r="AU343" s="244" t="s">
        <v>93</v>
      </c>
      <c r="AV343" s="13" t="s">
        <v>93</v>
      </c>
      <c r="AW343" s="13" t="s">
        <v>48</v>
      </c>
      <c r="AX343" s="13" t="s">
        <v>85</v>
      </c>
      <c r="AY343" s="244" t="s">
        <v>166</v>
      </c>
    </row>
    <row r="344" spans="2:65" s="1" customFormat="1" ht="22.5" customHeight="1">
      <c r="B344" s="43"/>
      <c r="C344" s="206" t="s">
        <v>486</v>
      </c>
      <c r="D344" s="206" t="s">
        <v>169</v>
      </c>
      <c r="E344" s="207" t="s">
        <v>793</v>
      </c>
      <c r="F344" s="208" t="s">
        <v>794</v>
      </c>
      <c r="G344" s="209" t="s">
        <v>284</v>
      </c>
      <c r="H344" s="210">
        <v>18</v>
      </c>
      <c r="I344" s="211"/>
      <c r="J344" s="212">
        <f>ROUND(I344*H344,2)</f>
        <v>0</v>
      </c>
      <c r="K344" s="208" t="s">
        <v>173</v>
      </c>
      <c r="L344" s="63"/>
      <c r="M344" s="213" t="s">
        <v>50</v>
      </c>
      <c r="N344" s="214" t="s">
        <v>56</v>
      </c>
      <c r="O344" s="44"/>
      <c r="P344" s="215">
        <f>O344*H344</f>
        <v>0</v>
      </c>
      <c r="Q344" s="215">
        <v>0</v>
      </c>
      <c r="R344" s="215">
        <f>Q344*H344</f>
        <v>0</v>
      </c>
      <c r="S344" s="215">
        <v>0.32</v>
      </c>
      <c r="T344" s="216">
        <f>S344*H344</f>
        <v>5.76</v>
      </c>
      <c r="AR344" s="25" t="s">
        <v>110</v>
      </c>
      <c r="AT344" s="25" t="s">
        <v>169</v>
      </c>
      <c r="AU344" s="25" t="s">
        <v>93</v>
      </c>
      <c r="AY344" s="25" t="s">
        <v>166</v>
      </c>
      <c r="BE344" s="217">
        <f>IF(N344="základní",J344,0)</f>
        <v>0</v>
      </c>
      <c r="BF344" s="217">
        <f>IF(N344="snížená",J344,0)</f>
        <v>0</v>
      </c>
      <c r="BG344" s="217">
        <f>IF(N344="zákl. přenesená",J344,0)</f>
        <v>0</v>
      </c>
      <c r="BH344" s="217">
        <f>IF(N344="sníž. přenesená",J344,0)</f>
        <v>0</v>
      </c>
      <c r="BI344" s="217">
        <f>IF(N344="nulová",J344,0)</f>
        <v>0</v>
      </c>
      <c r="BJ344" s="25" t="s">
        <v>25</v>
      </c>
      <c r="BK344" s="217">
        <f>ROUND(I344*H344,2)</f>
        <v>0</v>
      </c>
      <c r="BL344" s="25" t="s">
        <v>110</v>
      </c>
      <c r="BM344" s="25" t="s">
        <v>795</v>
      </c>
    </row>
    <row r="345" spans="2:65" s="1" customFormat="1" ht="54">
      <c r="B345" s="43"/>
      <c r="C345" s="65"/>
      <c r="D345" s="218" t="s">
        <v>175</v>
      </c>
      <c r="E345" s="65"/>
      <c r="F345" s="219" t="s">
        <v>796</v>
      </c>
      <c r="G345" s="65"/>
      <c r="H345" s="65"/>
      <c r="I345" s="174"/>
      <c r="J345" s="65"/>
      <c r="K345" s="65"/>
      <c r="L345" s="63"/>
      <c r="M345" s="220"/>
      <c r="N345" s="44"/>
      <c r="O345" s="44"/>
      <c r="P345" s="44"/>
      <c r="Q345" s="44"/>
      <c r="R345" s="44"/>
      <c r="S345" s="44"/>
      <c r="T345" s="80"/>
      <c r="AT345" s="25" t="s">
        <v>175</v>
      </c>
      <c r="AU345" s="25" t="s">
        <v>93</v>
      </c>
    </row>
    <row r="346" spans="2:65" s="1" customFormat="1" ht="175.5">
      <c r="B346" s="43"/>
      <c r="C346" s="65"/>
      <c r="D346" s="218" t="s">
        <v>177</v>
      </c>
      <c r="E346" s="65"/>
      <c r="F346" s="221" t="s">
        <v>797</v>
      </c>
      <c r="G346" s="65"/>
      <c r="H346" s="65"/>
      <c r="I346" s="174"/>
      <c r="J346" s="65"/>
      <c r="K346" s="65"/>
      <c r="L346" s="63"/>
      <c r="M346" s="220"/>
      <c r="N346" s="44"/>
      <c r="O346" s="44"/>
      <c r="P346" s="44"/>
      <c r="Q346" s="44"/>
      <c r="R346" s="44"/>
      <c r="S346" s="44"/>
      <c r="T346" s="80"/>
      <c r="AT346" s="25" t="s">
        <v>177</v>
      </c>
      <c r="AU346" s="25" t="s">
        <v>93</v>
      </c>
    </row>
    <row r="347" spans="2:65" s="12" customFormat="1" ht="13.5">
      <c r="B347" s="222"/>
      <c r="C347" s="223"/>
      <c r="D347" s="218" t="s">
        <v>179</v>
      </c>
      <c r="E347" s="224" t="s">
        <v>50</v>
      </c>
      <c r="F347" s="225" t="s">
        <v>201</v>
      </c>
      <c r="G347" s="223"/>
      <c r="H347" s="226" t="s">
        <v>50</v>
      </c>
      <c r="I347" s="227"/>
      <c r="J347" s="223"/>
      <c r="K347" s="223"/>
      <c r="L347" s="228"/>
      <c r="M347" s="229"/>
      <c r="N347" s="230"/>
      <c r="O347" s="230"/>
      <c r="P347" s="230"/>
      <c r="Q347" s="230"/>
      <c r="R347" s="230"/>
      <c r="S347" s="230"/>
      <c r="T347" s="231"/>
      <c r="AT347" s="232" t="s">
        <v>179</v>
      </c>
      <c r="AU347" s="232" t="s">
        <v>93</v>
      </c>
      <c r="AV347" s="12" t="s">
        <v>25</v>
      </c>
      <c r="AW347" s="12" t="s">
        <v>48</v>
      </c>
      <c r="AX347" s="12" t="s">
        <v>85</v>
      </c>
      <c r="AY347" s="232" t="s">
        <v>166</v>
      </c>
    </row>
    <row r="348" spans="2:65" s="13" customFormat="1" ht="13.5">
      <c r="B348" s="233"/>
      <c r="C348" s="234"/>
      <c r="D348" s="235" t="s">
        <v>179</v>
      </c>
      <c r="E348" s="236" t="s">
        <v>50</v>
      </c>
      <c r="F348" s="237" t="s">
        <v>296</v>
      </c>
      <c r="G348" s="234"/>
      <c r="H348" s="238">
        <v>18</v>
      </c>
      <c r="I348" s="239"/>
      <c r="J348" s="234"/>
      <c r="K348" s="234"/>
      <c r="L348" s="240"/>
      <c r="M348" s="241"/>
      <c r="N348" s="242"/>
      <c r="O348" s="242"/>
      <c r="P348" s="242"/>
      <c r="Q348" s="242"/>
      <c r="R348" s="242"/>
      <c r="S348" s="242"/>
      <c r="T348" s="243"/>
      <c r="AT348" s="244" t="s">
        <v>179</v>
      </c>
      <c r="AU348" s="244" t="s">
        <v>93</v>
      </c>
      <c r="AV348" s="13" t="s">
        <v>93</v>
      </c>
      <c r="AW348" s="13" t="s">
        <v>48</v>
      </c>
      <c r="AX348" s="13" t="s">
        <v>85</v>
      </c>
      <c r="AY348" s="244" t="s">
        <v>166</v>
      </c>
    </row>
    <row r="349" spans="2:65" s="1" customFormat="1" ht="22.5" customHeight="1">
      <c r="B349" s="43"/>
      <c r="C349" s="206" t="s">
        <v>490</v>
      </c>
      <c r="D349" s="206" t="s">
        <v>169</v>
      </c>
      <c r="E349" s="207" t="s">
        <v>1487</v>
      </c>
      <c r="F349" s="208" t="s">
        <v>1488</v>
      </c>
      <c r="G349" s="209" t="s">
        <v>284</v>
      </c>
      <c r="H349" s="210">
        <v>8</v>
      </c>
      <c r="I349" s="211"/>
      <c r="J349" s="212">
        <f>ROUND(I349*H349,2)</f>
        <v>0</v>
      </c>
      <c r="K349" s="208" t="s">
        <v>173</v>
      </c>
      <c r="L349" s="63"/>
      <c r="M349" s="213" t="s">
        <v>50</v>
      </c>
      <c r="N349" s="214" t="s">
        <v>56</v>
      </c>
      <c r="O349" s="44"/>
      <c r="P349" s="215">
        <f>O349*H349</f>
        <v>0</v>
      </c>
      <c r="Q349" s="215">
        <v>0</v>
      </c>
      <c r="R349" s="215">
        <f>Q349*H349</f>
        <v>0</v>
      </c>
      <c r="S349" s="215">
        <v>0.38800000000000001</v>
      </c>
      <c r="T349" s="216">
        <f>S349*H349</f>
        <v>3.1040000000000001</v>
      </c>
      <c r="AR349" s="25" t="s">
        <v>110</v>
      </c>
      <c r="AT349" s="25" t="s">
        <v>169</v>
      </c>
      <c r="AU349" s="25" t="s">
        <v>93</v>
      </c>
      <c r="AY349" s="25" t="s">
        <v>166</v>
      </c>
      <c r="BE349" s="217">
        <f>IF(N349="základní",J349,0)</f>
        <v>0</v>
      </c>
      <c r="BF349" s="217">
        <f>IF(N349="snížená",J349,0)</f>
        <v>0</v>
      </c>
      <c r="BG349" s="217">
        <f>IF(N349="zákl. přenesená",J349,0)</f>
        <v>0</v>
      </c>
      <c r="BH349" s="217">
        <f>IF(N349="sníž. přenesená",J349,0)</f>
        <v>0</v>
      </c>
      <c r="BI349" s="217">
        <f>IF(N349="nulová",J349,0)</f>
        <v>0</v>
      </c>
      <c r="BJ349" s="25" t="s">
        <v>25</v>
      </c>
      <c r="BK349" s="217">
        <f>ROUND(I349*H349,2)</f>
        <v>0</v>
      </c>
      <c r="BL349" s="25" t="s">
        <v>110</v>
      </c>
      <c r="BM349" s="25" t="s">
        <v>1489</v>
      </c>
    </row>
    <row r="350" spans="2:65" s="1" customFormat="1" ht="40.5">
      <c r="B350" s="43"/>
      <c r="C350" s="65"/>
      <c r="D350" s="218" t="s">
        <v>175</v>
      </c>
      <c r="E350" s="65"/>
      <c r="F350" s="219" t="s">
        <v>1490</v>
      </c>
      <c r="G350" s="65"/>
      <c r="H350" s="65"/>
      <c r="I350" s="174"/>
      <c r="J350" s="65"/>
      <c r="K350" s="65"/>
      <c r="L350" s="63"/>
      <c r="M350" s="220"/>
      <c r="N350" s="44"/>
      <c r="O350" s="44"/>
      <c r="P350" s="44"/>
      <c r="Q350" s="44"/>
      <c r="R350" s="44"/>
      <c r="S350" s="44"/>
      <c r="T350" s="80"/>
      <c r="AT350" s="25" t="s">
        <v>175</v>
      </c>
      <c r="AU350" s="25" t="s">
        <v>93</v>
      </c>
    </row>
    <row r="351" spans="2:65" s="1" customFormat="1" ht="175.5">
      <c r="B351" s="43"/>
      <c r="C351" s="65"/>
      <c r="D351" s="218" t="s">
        <v>177</v>
      </c>
      <c r="E351" s="65"/>
      <c r="F351" s="221" t="s">
        <v>797</v>
      </c>
      <c r="G351" s="65"/>
      <c r="H351" s="65"/>
      <c r="I351" s="174"/>
      <c r="J351" s="65"/>
      <c r="K351" s="65"/>
      <c r="L351" s="63"/>
      <c r="M351" s="220"/>
      <c r="N351" s="44"/>
      <c r="O351" s="44"/>
      <c r="P351" s="44"/>
      <c r="Q351" s="44"/>
      <c r="R351" s="44"/>
      <c r="S351" s="44"/>
      <c r="T351" s="80"/>
      <c r="AT351" s="25" t="s">
        <v>177</v>
      </c>
      <c r="AU351" s="25" t="s">
        <v>93</v>
      </c>
    </row>
    <row r="352" spans="2:65" s="12" customFormat="1" ht="13.5">
      <c r="B352" s="222"/>
      <c r="C352" s="223"/>
      <c r="D352" s="218" t="s">
        <v>179</v>
      </c>
      <c r="E352" s="224" t="s">
        <v>50</v>
      </c>
      <c r="F352" s="225" t="s">
        <v>1168</v>
      </c>
      <c r="G352" s="223"/>
      <c r="H352" s="226" t="s">
        <v>50</v>
      </c>
      <c r="I352" s="227"/>
      <c r="J352" s="223"/>
      <c r="K352" s="223"/>
      <c r="L352" s="228"/>
      <c r="M352" s="229"/>
      <c r="N352" s="230"/>
      <c r="O352" s="230"/>
      <c r="P352" s="230"/>
      <c r="Q352" s="230"/>
      <c r="R352" s="230"/>
      <c r="S352" s="230"/>
      <c r="T352" s="231"/>
      <c r="AT352" s="232" t="s">
        <v>179</v>
      </c>
      <c r="AU352" s="232" t="s">
        <v>93</v>
      </c>
      <c r="AV352" s="12" t="s">
        <v>25</v>
      </c>
      <c r="AW352" s="12" t="s">
        <v>48</v>
      </c>
      <c r="AX352" s="12" t="s">
        <v>85</v>
      </c>
      <c r="AY352" s="232" t="s">
        <v>166</v>
      </c>
    </row>
    <row r="353" spans="2:65" s="13" customFormat="1" ht="13.5">
      <c r="B353" s="233"/>
      <c r="C353" s="234"/>
      <c r="D353" s="235" t="s">
        <v>179</v>
      </c>
      <c r="E353" s="236" t="s">
        <v>50</v>
      </c>
      <c r="F353" s="237" t="s">
        <v>1491</v>
      </c>
      <c r="G353" s="234"/>
      <c r="H353" s="238">
        <v>8</v>
      </c>
      <c r="I353" s="239"/>
      <c r="J353" s="234"/>
      <c r="K353" s="234"/>
      <c r="L353" s="240"/>
      <c r="M353" s="241"/>
      <c r="N353" s="242"/>
      <c r="O353" s="242"/>
      <c r="P353" s="242"/>
      <c r="Q353" s="242"/>
      <c r="R353" s="242"/>
      <c r="S353" s="242"/>
      <c r="T353" s="243"/>
      <c r="AT353" s="244" t="s">
        <v>179</v>
      </c>
      <c r="AU353" s="244" t="s">
        <v>93</v>
      </c>
      <c r="AV353" s="13" t="s">
        <v>93</v>
      </c>
      <c r="AW353" s="13" t="s">
        <v>48</v>
      </c>
      <c r="AX353" s="13" t="s">
        <v>85</v>
      </c>
      <c r="AY353" s="244" t="s">
        <v>166</v>
      </c>
    </row>
    <row r="354" spans="2:65" s="1" customFormat="1" ht="22.5" customHeight="1">
      <c r="B354" s="43"/>
      <c r="C354" s="206" t="s">
        <v>496</v>
      </c>
      <c r="D354" s="206" t="s">
        <v>169</v>
      </c>
      <c r="E354" s="207" t="s">
        <v>1492</v>
      </c>
      <c r="F354" s="208" t="s">
        <v>1493</v>
      </c>
      <c r="G354" s="209" t="s">
        <v>284</v>
      </c>
      <c r="H354" s="210">
        <v>50.25</v>
      </c>
      <c r="I354" s="211"/>
      <c r="J354" s="212">
        <f>ROUND(I354*H354,2)</f>
        <v>0</v>
      </c>
      <c r="K354" s="208" t="s">
        <v>173</v>
      </c>
      <c r="L354" s="63"/>
      <c r="M354" s="213" t="s">
        <v>50</v>
      </c>
      <c r="N354" s="214" t="s">
        <v>56</v>
      </c>
      <c r="O354" s="44"/>
      <c r="P354" s="215">
        <f>O354*H354</f>
        <v>0</v>
      </c>
      <c r="Q354" s="215">
        <v>0</v>
      </c>
      <c r="R354" s="215">
        <f>Q354*H354</f>
        <v>0</v>
      </c>
      <c r="S354" s="215">
        <v>0.185</v>
      </c>
      <c r="T354" s="216">
        <f>S354*H354</f>
        <v>9.2962500000000006</v>
      </c>
      <c r="AR354" s="25" t="s">
        <v>110</v>
      </c>
      <c r="AT354" s="25" t="s">
        <v>169</v>
      </c>
      <c r="AU354" s="25" t="s">
        <v>93</v>
      </c>
      <c r="AY354" s="25" t="s">
        <v>166</v>
      </c>
      <c r="BE354" s="217">
        <f>IF(N354="základní",J354,0)</f>
        <v>0</v>
      </c>
      <c r="BF354" s="217">
        <f>IF(N354="snížená",J354,0)</f>
        <v>0</v>
      </c>
      <c r="BG354" s="217">
        <f>IF(N354="zákl. přenesená",J354,0)</f>
        <v>0</v>
      </c>
      <c r="BH354" s="217">
        <f>IF(N354="sníž. přenesená",J354,0)</f>
        <v>0</v>
      </c>
      <c r="BI354" s="217">
        <f>IF(N354="nulová",J354,0)</f>
        <v>0</v>
      </c>
      <c r="BJ354" s="25" t="s">
        <v>25</v>
      </c>
      <c r="BK354" s="217">
        <f>ROUND(I354*H354,2)</f>
        <v>0</v>
      </c>
      <c r="BL354" s="25" t="s">
        <v>110</v>
      </c>
      <c r="BM354" s="25" t="s">
        <v>1494</v>
      </c>
    </row>
    <row r="355" spans="2:65" s="1" customFormat="1" ht="40.5">
      <c r="B355" s="43"/>
      <c r="C355" s="65"/>
      <c r="D355" s="218" t="s">
        <v>175</v>
      </c>
      <c r="E355" s="65"/>
      <c r="F355" s="219" t="s">
        <v>1495</v>
      </c>
      <c r="G355" s="65"/>
      <c r="H355" s="65"/>
      <c r="I355" s="174"/>
      <c r="J355" s="65"/>
      <c r="K355" s="65"/>
      <c r="L355" s="63"/>
      <c r="M355" s="220"/>
      <c r="N355" s="44"/>
      <c r="O355" s="44"/>
      <c r="P355" s="44"/>
      <c r="Q355" s="44"/>
      <c r="R355" s="44"/>
      <c r="S355" s="44"/>
      <c r="T355" s="80"/>
      <c r="AT355" s="25" t="s">
        <v>175</v>
      </c>
      <c r="AU355" s="25" t="s">
        <v>93</v>
      </c>
    </row>
    <row r="356" spans="2:65" s="1" customFormat="1" ht="256.5">
      <c r="B356" s="43"/>
      <c r="C356" s="65"/>
      <c r="D356" s="218" t="s">
        <v>177</v>
      </c>
      <c r="E356" s="65"/>
      <c r="F356" s="221" t="s">
        <v>1496</v>
      </c>
      <c r="G356" s="65"/>
      <c r="H356" s="65"/>
      <c r="I356" s="174"/>
      <c r="J356" s="65"/>
      <c r="K356" s="65"/>
      <c r="L356" s="63"/>
      <c r="M356" s="220"/>
      <c r="N356" s="44"/>
      <c r="O356" s="44"/>
      <c r="P356" s="44"/>
      <c r="Q356" s="44"/>
      <c r="R356" s="44"/>
      <c r="S356" s="44"/>
      <c r="T356" s="80"/>
      <c r="AT356" s="25" t="s">
        <v>177</v>
      </c>
      <c r="AU356" s="25" t="s">
        <v>93</v>
      </c>
    </row>
    <row r="357" spans="2:65" s="12" customFormat="1" ht="13.5">
      <c r="B357" s="222"/>
      <c r="C357" s="223"/>
      <c r="D357" s="218" t="s">
        <v>179</v>
      </c>
      <c r="E357" s="224" t="s">
        <v>50</v>
      </c>
      <c r="F357" s="225" t="s">
        <v>804</v>
      </c>
      <c r="G357" s="223"/>
      <c r="H357" s="226" t="s">
        <v>50</v>
      </c>
      <c r="I357" s="227"/>
      <c r="J357" s="223"/>
      <c r="K357" s="223"/>
      <c r="L357" s="228"/>
      <c r="M357" s="229"/>
      <c r="N357" s="230"/>
      <c r="O357" s="230"/>
      <c r="P357" s="230"/>
      <c r="Q357" s="230"/>
      <c r="R357" s="230"/>
      <c r="S357" s="230"/>
      <c r="T357" s="231"/>
      <c r="AT357" s="232" t="s">
        <v>179</v>
      </c>
      <c r="AU357" s="232" t="s">
        <v>93</v>
      </c>
      <c r="AV357" s="12" t="s">
        <v>25</v>
      </c>
      <c r="AW357" s="12" t="s">
        <v>48</v>
      </c>
      <c r="AX357" s="12" t="s">
        <v>85</v>
      </c>
      <c r="AY357" s="232" t="s">
        <v>166</v>
      </c>
    </row>
    <row r="358" spans="2:65" s="13" customFormat="1" ht="13.5">
      <c r="B358" s="233"/>
      <c r="C358" s="234"/>
      <c r="D358" s="218" t="s">
        <v>179</v>
      </c>
      <c r="E358" s="245" t="s">
        <v>50</v>
      </c>
      <c r="F358" s="246" t="s">
        <v>1497</v>
      </c>
      <c r="G358" s="234"/>
      <c r="H358" s="247">
        <v>21</v>
      </c>
      <c r="I358" s="239"/>
      <c r="J358" s="234"/>
      <c r="K358" s="234"/>
      <c r="L358" s="240"/>
      <c r="M358" s="241"/>
      <c r="N358" s="242"/>
      <c r="O358" s="242"/>
      <c r="P358" s="242"/>
      <c r="Q358" s="242"/>
      <c r="R358" s="242"/>
      <c r="S358" s="242"/>
      <c r="T358" s="243"/>
      <c r="AT358" s="244" t="s">
        <v>179</v>
      </c>
      <c r="AU358" s="244" t="s">
        <v>93</v>
      </c>
      <c r="AV358" s="13" t="s">
        <v>93</v>
      </c>
      <c r="AW358" s="13" t="s">
        <v>48</v>
      </c>
      <c r="AX358" s="13" t="s">
        <v>85</v>
      </c>
      <c r="AY358" s="244" t="s">
        <v>166</v>
      </c>
    </row>
    <row r="359" spans="2:65" s="12" customFormat="1" ht="13.5">
      <c r="B359" s="222"/>
      <c r="C359" s="223"/>
      <c r="D359" s="218" t="s">
        <v>179</v>
      </c>
      <c r="E359" s="224" t="s">
        <v>50</v>
      </c>
      <c r="F359" s="225" t="s">
        <v>810</v>
      </c>
      <c r="G359" s="223"/>
      <c r="H359" s="226" t="s">
        <v>50</v>
      </c>
      <c r="I359" s="227"/>
      <c r="J359" s="223"/>
      <c r="K359" s="223"/>
      <c r="L359" s="228"/>
      <c r="M359" s="229"/>
      <c r="N359" s="230"/>
      <c r="O359" s="230"/>
      <c r="P359" s="230"/>
      <c r="Q359" s="230"/>
      <c r="R359" s="230"/>
      <c r="S359" s="230"/>
      <c r="T359" s="231"/>
      <c r="AT359" s="232" t="s">
        <v>179</v>
      </c>
      <c r="AU359" s="232" t="s">
        <v>93</v>
      </c>
      <c r="AV359" s="12" t="s">
        <v>25</v>
      </c>
      <c r="AW359" s="12" t="s">
        <v>48</v>
      </c>
      <c r="AX359" s="12" t="s">
        <v>85</v>
      </c>
      <c r="AY359" s="232" t="s">
        <v>166</v>
      </c>
    </row>
    <row r="360" spans="2:65" s="13" customFormat="1" ht="13.5">
      <c r="B360" s="233"/>
      <c r="C360" s="234"/>
      <c r="D360" s="218" t="s">
        <v>179</v>
      </c>
      <c r="E360" s="245" t="s">
        <v>50</v>
      </c>
      <c r="F360" s="246" t="s">
        <v>1498</v>
      </c>
      <c r="G360" s="234"/>
      <c r="H360" s="247">
        <v>23.75</v>
      </c>
      <c r="I360" s="239"/>
      <c r="J360" s="234"/>
      <c r="K360" s="234"/>
      <c r="L360" s="240"/>
      <c r="M360" s="241"/>
      <c r="N360" s="242"/>
      <c r="O360" s="242"/>
      <c r="P360" s="242"/>
      <c r="Q360" s="242"/>
      <c r="R360" s="242"/>
      <c r="S360" s="242"/>
      <c r="T360" s="243"/>
      <c r="AT360" s="244" t="s">
        <v>179</v>
      </c>
      <c r="AU360" s="244" t="s">
        <v>93</v>
      </c>
      <c r="AV360" s="13" t="s">
        <v>93</v>
      </c>
      <c r="AW360" s="13" t="s">
        <v>48</v>
      </c>
      <c r="AX360" s="13" t="s">
        <v>85</v>
      </c>
      <c r="AY360" s="244" t="s">
        <v>166</v>
      </c>
    </row>
    <row r="361" spans="2:65" s="12" customFormat="1" ht="13.5">
      <c r="B361" s="222"/>
      <c r="C361" s="223"/>
      <c r="D361" s="218" t="s">
        <v>179</v>
      </c>
      <c r="E361" s="224" t="s">
        <v>50</v>
      </c>
      <c r="F361" s="225" t="s">
        <v>201</v>
      </c>
      <c r="G361" s="223"/>
      <c r="H361" s="226" t="s">
        <v>50</v>
      </c>
      <c r="I361" s="227"/>
      <c r="J361" s="223"/>
      <c r="K361" s="223"/>
      <c r="L361" s="228"/>
      <c r="M361" s="229"/>
      <c r="N361" s="230"/>
      <c r="O361" s="230"/>
      <c r="P361" s="230"/>
      <c r="Q361" s="230"/>
      <c r="R361" s="230"/>
      <c r="S361" s="230"/>
      <c r="T361" s="231"/>
      <c r="AT361" s="232" t="s">
        <v>179</v>
      </c>
      <c r="AU361" s="232" t="s">
        <v>93</v>
      </c>
      <c r="AV361" s="12" t="s">
        <v>25</v>
      </c>
      <c r="AW361" s="12" t="s">
        <v>48</v>
      </c>
      <c r="AX361" s="12" t="s">
        <v>85</v>
      </c>
      <c r="AY361" s="232" t="s">
        <v>166</v>
      </c>
    </row>
    <row r="362" spans="2:65" s="13" customFormat="1" ht="13.5">
      <c r="B362" s="233"/>
      <c r="C362" s="234"/>
      <c r="D362" s="235" t="s">
        <v>179</v>
      </c>
      <c r="E362" s="236" t="s">
        <v>50</v>
      </c>
      <c r="F362" s="237" t="s">
        <v>1499</v>
      </c>
      <c r="G362" s="234"/>
      <c r="H362" s="238">
        <v>5.5</v>
      </c>
      <c r="I362" s="239"/>
      <c r="J362" s="234"/>
      <c r="K362" s="234"/>
      <c r="L362" s="240"/>
      <c r="M362" s="241"/>
      <c r="N362" s="242"/>
      <c r="O362" s="242"/>
      <c r="P362" s="242"/>
      <c r="Q362" s="242"/>
      <c r="R362" s="242"/>
      <c r="S362" s="242"/>
      <c r="T362" s="243"/>
      <c r="AT362" s="244" t="s">
        <v>179</v>
      </c>
      <c r="AU362" s="244" t="s">
        <v>93</v>
      </c>
      <c r="AV362" s="13" t="s">
        <v>93</v>
      </c>
      <c r="AW362" s="13" t="s">
        <v>48</v>
      </c>
      <c r="AX362" s="13" t="s">
        <v>85</v>
      </c>
      <c r="AY362" s="244" t="s">
        <v>166</v>
      </c>
    </row>
    <row r="363" spans="2:65" s="1" customFormat="1" ht="22.5" customHeight="1">
      <c r="B363" s="43"/>
      <c r="C363" s="206" t="s">
        <v>501</v>
      </c>
      <c r="D363" s="206" t="s">
        <v>169</v>
      </c>
      <c r="E363" s="207" t="s">
        <v>1500</v>
      </c>
      <c r="F363" s="208" t="s">
        <v>1501</v>
      </c>
      <c r="G363" s="209" t="s">
        <v>389</v>
      </c>
      <c r="H363" s="210">
        <v>165</v>
      </c>
      <c r="I363" s="211"/>
      <c r="J363" s="212">
        <f>ROUND(I363*H363,2)</f>
        <v>0</v>
      </c>
      <c r="K363" s="208" t="s">
        <v>173</v>
      </c>
      <c r="L363" s="63"/>
      <c r="M363" s="213" t="s">
        <v>50</v>
      </c>
      <c r="N363" s="214" t="s">
        <v>56</v>
      </c>
      <c r="O363" s="44"/>
      <c r="P363" s="215">
        <f>O363*H363</f>
        <v>0</v>
      </c>
      <c r="Q363" s="215">
        <v>0</v>
      </c>
      <c r="R363" s="215">
        <f>Q363*H363</f>
        <v>0</v>
      </c>
      <c r="S363" s="215">
        <v>0.20499999999999999</v>
      </c>
      <c r="T363" s="216">
        <f>S363*H363</f>
        <v>33.824999999999996</v>
      </c>
      <c r="AR363" s="25" t="s">
        <v>110</v>
      </c>
      <c r="AT363" s="25" t="s">
        <v>169</v>
      </c>
      <c r="AU363" s="25" t="s">
        <v>93</v>
      </c>
      <c r="AY363" s="25" t="s">
        <v>166</v>
      </c>
      <c r="BE363" s="217">
        <f>IF(N363="základní",J363,0)</f>
        <v>0</v>
      </c>
      <c r="BF363" s="217">
        <f>IF(N363="snížená",J363,0)</f>
        <v>0</v>
      </c>
      <c r="BG363" s="217">
        <f>IF(N363="zákl. přenesená",J363,0)</f>
        <v>0</v>
      </c>
      <c r="BH363" s="217">
        <f>IF(N363="sníž. přenesená",J363,0)</f>
        <v>0</v>
      </c>
      <c r="BI363" s="217">
        <f>IF(N363="nulová",J363,0)</f>
        <v>0</v>
      </c>
      <c r="BJ363" s="25" t="s">
        <v>25</v>
      </c>
      <c r="BK363" s="217">
        <f>ROUND(I363*H363,2)</f>
        <v>0</v>
      </c>
      <c r="BL363" s="25" t="s">
        <v>110</v>
      </c>
      <c r="BM363" s="25" t="s">
        <v>1502</v>
      </c>
    </row>
    <row r="364" spans="2:65" s="1" customFormat="1" ht="27">
      <c r="B364" s="43"/>
      <c r="C364" s="65"/>
      <c r="D364" s="218" t="s">
        <v>175</v>
      </c>
      <c r="E364" s="65"/>
      <c r="F364" s="219" t="s">
        <v>1503</v>
      </c>
      <c r="G364" s="65"/>
      <c r="H364" s="65"/>
      <c r="I364" s="174"/>
      <c r="J364" s="65"/>
      <c r="K364" s="65"/>
      <c r="L364" s="63"/>
      <c r="M364" s="220"/>
      <c r="N364" s="44"/>
      <c r="O364" s="44"/>
      <c r="P364" s="44"/>
      <c r="Q364" s="44"/>
      <c r="R364" s="44"/>
      <c r="S364" s="44"/>
      <c r="T364" s="80"/>
      <c r="AT364" s="25" t="s">
        <v>175</v>
      </c>
      <c r="AU364" s="25" t="s">
        <v>93</v>
      </c>
    </row>
    <row r="365" spans="2:65" s="1" customFormat="1" ht="148.5">
      <c r="B365" s="43"/>
      <c r="C365" s="65"/>
      <c r="D365" s="218" t="s">
        <v>177</v>
      </c>
      <c r="E365" s="65"/>
      <c r="F365" s="221" t="s">
        <v>1504</v>
      </c>
      <c r="G365" s="65"/>
      <c r="H365" s="65"/>
      <c r="I365" s="174"/>
      <c r="J365" s="65"/>
      <c r="K365" s="65"/>
      <c r="L365" s="63"/>
      <c r="M365" s="220"/>
      <c r="N365" s="44"/>
      <c r="O365" s="44"/>
      <c r="P365" s="44"/>
      <c r="Q365" s="44"/>
      <c r="R365" s="44"/>
      <c r="S365" s="44"/>
      <c r="T365" s="80"/>
      <c r="AT365" s="25" t="s">
        <v>177</v>
      </c>
      <c r="AU365" s="25" t="s">
        <v>93</v>
      </c>
    </row>
    <row r="366" spans="2:65" s="12" customFormat="1" ht="13.5">
      <c r="B366" s="222"/>
      <c r="C366" s="223"/>
      <c r="D366" s="218" t="s">
        <v>179</v>
      </c>
      <c r="E366" s="224" t="s">
        <v>50</v>
      </c>
      <c r="F366" s="225" t="s">
        <v>804</v>
      </c>
      <c r="G366" s="223"/>
      <c r="H366" s="226" t="s">
        <v>50</v>
      </c>
      <c r="I366" s="227"/>
      <c r="J366" s="223"/>
      <c r="K366" s="223"/>
      <c r="L366" s="228"/>
      <c r="M366" s="229"/>
      <c r="N366" s="230"/>
      <c r="O366" s="230"/>
      <c r="P366" s="230"/>
      <c r="Q366" s="230"/>
      <c r="R366" s="230"/>
      <c r="S366" s="230"/>
      <c r="T366" s="231"/>
      <c r="AT366" s="232" t="s">
        <v>179</v>
      </c>
      <c r="AU366" s="232" t="s">
        <v>93</v>
      </c>
      <c r="AV366" s="12" t="s">
        <v>25</v>
      </c>
      <c r="AW366" s="12" t="s">
        <v>48</v>
      </c>
      <c r="AX366" s="12" t="s">
        <v>85</v>
      </c>
      <c r="AY366" s="232" t="s">
        <v>166</v>
      </c>
    </row>
    <row r="367" spans="2:65" s="13" customFormat="1" ht="13.5">
      <c r="B367" s="233"/>
      <c r="C367" s="234"/>
      <c r="D367" s="218" t="s">
        <v>179</v>
      </c>
      <c r="E367" s="245" t="s">
        <v>50</v>
      </c>
      <c r="F367" s="246" t="s">
        <v>626</v>
      </c>
      <c r="G367" s="234"/>
      <c r="H367" s="247">
        <v>70</v>
      </c>
      <c r="I367" s="239"/>
      <c r="J367" s="234"/>
      <c r="K367" s="234"/>
      <c r="L367" s="240"/>
      <c r="M367" s="241"/>
      <c r="N367" s="242"/>
      <c r="O367" s="242"/>
      <c r="P367" s="242"/>
      <c r="Q367" s="242"/>
      <c r="R367" s="242"/>
      <c r="S367" s="242"/>
      <c r="T367" s="243"/>
      <c r="AT367" s="244" t="s">
        <v>179</v>
      </c>
      <c r="AU367" s="244" t="s">
        <v>93</v>
      </c>
      <c r="AV367" s="13" t="s">
        <v>93</v>
      </c>
      <c r="AW367" s="13" t="s">
        <v>48</v>
      </c>
      <c r="AX367" s="13" t="s">
        <v>85</v>
      </c>
      <c r="AY367" s="244" t="s">
        <v>166</v>
      </c>
    </row>
    <row r="368" spans="2:65" s="12" customFormat="1" ht="13.5">
      <c r="B368" s="222"/>
      <c r="C368" s="223"/>
      <c r="D368" s="218" t="s">
        <v>179</v>
      </c>
      <c r="E368" s="224" t="s">
        <v>50</v>
      </c>
      <c r="F368" s="225" t="s">
        <v>810</v>
      </c>
      <c r="G368" s="223"/>
      <c r="H368" s="226" t="s">
        <v>50</v>
      </c>
      <c r="I368" s="227"/>
      <c r="J368" s="223"/>
      <c r="K368" s="223"/>
      <c r="L368" s="228"/>
      <c r="M368" s="229"/>
      <c r="N368" s="230"/>
      <c r="O368" s="230"/>
      <c r="P368" s="230"/>
      <c r="Q368" s="230"/>
      <c r="R368" s="230"/>
      <c r="S368" s="230"/>
      <c r="T368" s="231"/>
      <c r="AT368" s="232" t="s">
        <v>179</v>
      </c>
      <c r="AU368" s="232" t="s">
        <v>93</v>
      </c>
      <c r="AV368" s="12" t="s">
        <v>25</v>
      </c>
      <c r="AW368" s="12" t="s">
        <v>48</v>
      </c>
      <c r="AX368" s="12" t="s">
        <v>85</v>
      </c>
      <c r="AY368" s="232" t="s">
        <v>166</v>
      </c>
    </row>
    <row r="369" spans="2:65" s="13" customFormat="1" ht="13.5">
      <c r="B369" s="233"/>
      <c r="C369" s="234"/>
      <c r="D369" s="235" t="s">
        <v>179</v>
      </c>
      <c r="E369" s="236" t="s">
        <v>50</v>
      </c>
      <c r="F369" s="237" t="s">
        <v>799</v>
      </c>
      <c r="G369" s="234"/>
      <c r="H369" s="238">
        <v>95</v>
      </c>
      <c r="I369" s="239"/>
      <c r="J369" s="234"/>
      <c r="K369" s="234"/>
      <c r="L369" s="240"/>
      <c r="M369" s="241"/>
      <c r="N369" s="242"/>
      <c r="O369" s="242"/>
      <c r="P369" s="242"/>
      <c r="Q369" s="242"/>
      <c r="R369" s="242"/>
      <c r="S369" s="242"/>
      <c r="T369" s="243"/>
      <c r="AT369" s="244" t="s">
        <v>179</v>
      </c>
      <c r="AU369" s="244" t="s">
        <v>93</v>
      </c>
      <c r="AV369" s="13" t="s">
        <v>93</v>
      </c>
      <c r="AW369" s="13" t="s">
        <v>48</v>
      </c>
      <c r="AX369" s="13" t="s">
        <v>85</v>
      </c>
      <c r="AY369" s="244" t="s">
        <v>166</v>
      </c>
    </row>
    <row r="370" spans="2:65" s="1" customFormat="1" ht="22.5" customHeight="1">
      <c r="B370" s="43"/>
      <c r="C370" s="206" t="s">
        <v>506</v>
      </c>
      <c r="D370" s="206" t="s">
        <v>169</v>
      </c>
      <c r="E370" s="207" t="s">
        <v>1505</v>
      </c>
      <c r="F370" s="208" t="s">
        <v>1506</v>
      </c>
      <c r="G370" s="209" t="s">
        <v>389</v>
      </c>
      <c r="H370" s="210">
        <v>11</v>
      </c>
      <c r="I370" s="211"/>
      <c r="J370" s="212">
        <f>ROUND(I370*H370,2)</f>
        <v>0</v>
      </c>
      <c r="K370" s="208" t="s">
        <v>173</v>
      </c>
      <c r="L370" s="63"/>
      <c r="M370" s="213" t="s">
        <v>50</v>
      </c>
      <c r="N370" s="214" t="s">
        <v>56</v>
      </c>
      <c r="O370" s="44"/>
      <c r="P370" s="215">
        <f>O370*H370</f>
        <v>0</v>
      </c>
      <c r="Q370" s="215">
        <v>0</v>
      </c>
      <c r="R370" s="215">
        <f>Q370*H370</f>
        <v>0</v>
      </c>
      <c r="S370" s="215">
        <v>0.28999999999999998</v>
      </c>
      <c r="T370" s="216">
        <f>S370*H370</f>
        <v>3.19</v>
      </c>
      <c r="AR370" s="25" t="s">
        <v>110</v>
      </c>
      <c r="AT370" s="25" t="s">
        <v>169</v>
      </c>
      <c r="AU370" s="25" t="s">
        <v>93</v>
      </c>
      <c r="AY370" s="25" t="s">
        <v>166</v>
      </c>
      <c r="BE370" s="217">
        <f>IF(N370="základní",J370,0)</f>
        <v>0</v>
      </c>
      <c r="BF370" s="217">
        <f>IF(N370="snížená",J370,0)</f>
        <v>0</v>
      </c>
      <c r="BG370" s="217">
        <f>IF(N370="zákl. přenesená",J370,0)</f>
        <v>0</v>
      </c>
      <c r="BH370" s="217">
        <f>IF(N370="sníž. přenesená",J370,0)</f>
        <v>0</v>
      </c>
      <c r="BI370" s="217">
        <f>IF(N370="nulová",J370,0)</f>
        <v>0</v>
      </c>
      <c r="BJ370" s="25" t="s">
        <v>25</v>
      </c>
      <c r="BK370" s="217">
        <f>ROUND(I370*H370,2)</f>
        <v>0</v>
      </c>
      <c r="BL370" s="25" t="s">
        <v>110</v>
      </c>
      <c r="BM370" s="25" t="s">
        <v>1507</v>
      </c>
    </row>
    <row r="371" spans="2:65" s="1" customFormat="1" ht="27">
      <c r="B371" s="43"/>
      <c r="C371" s="65"/>
      <c r="D371" s="218" t="s">
        <v>175</v>
      </c>
      <c r="E371" s="65"/>
      <c r="F371" s="219" t="s">
        <v>1508</v>
      </c>
      <c r="G371" s="65"/>
      <c r="H371" s="65"/>
      <c r="I371" s="174"/>
      <c r="J371" s="65"/>
      <c r="K371" s="65"/>
      <c r="L371" s="63"/>
      <c r="M371" s="220"/>
      <c r="N371" s="44"/>
      <c r="O371" s="44"/>
      <c r="P371" s="44"/>
      <c r="Q371" s="44"/>
      <c r="R371" s="44"/>
      <c r="S371" s="44"/>
      <c r="T371" s="80"/>
      <c r="AT371" s="25" t="s">
        <v>175</v>
      </c>
      <c r="AU371" s="25" t="s">
        <v>93</v>
      </c>
    </row>
    <row r="372" spans="2:65" s="1" customFormat="1" ht="148.5">
      <c r="B372" s="43"/>
      <c r="C372" s="65"/>
      <c r="D372" s="218" t="s">
        <v>177</v>
      </c>
      <c r="E372" s="65"/>
      <c r="F372" s="221" t="s">
        <v>1504</v>
      </c>
      <c r="G372" s="65"/>
      <c r="H372" s="65"/>
      <c r="I372" s="174"/>
      <c r="J372" s="65"/>
      <c r="K372" s="65"/>
      <c r="L372" s="63"/>
      <c r="M372" s="220"/>
      <c r="N372" s="44"/>
      <c r="O372" s="44"/>
      <c r="P372" s="44"/>
      <c r="Q372" s="44"/>
      <c r="R372" s="44"/>
      <c r="S372" s="44"/>
      <c r="T372" s="80"/>
      <c r="AT372" s="25" t="s">
        <v>177</v>
      </c>
      <c r="AU372" s="25" t="s">
        <v>93</v>
      </c>
    </row>
    <row r="373" spans="2:65" s="12" customFormat="1" ht="13.5">
      <c r="B373" s="222"/>
      <c r="C373" s="223"/>
      <c r="D373" s="218" t="s">
        <v>179</v>
      </c>
      <c r="E373" s="224" t="s">
        <v>50</v>
      </c>
      <c r="F373" s="225" t="s">
        <v>1509</v>
      </c>
      <c r="G373" s="223"/>
      <c r="H373" s="226" t="s">
        <v>50</v>
      </c>
      <c r="I373" s="227"/>
      <c r="J373" s="223"/>
      <c r="K373" s="223"/>
      <c r="L373" s="228"/>
      <c r="M373" s="229"/>
      <c r="N373" s="230"/>
      <c r="O373" s="230"/>
      <c r="P373" s="230"/>
      <c r="Q373" s="230"/>
      <c r="R373" s="230"/>
      <c r="S373" s="230"/>
      <c r="T373" s="231"/>
      <c r="AT373" s="232" t="s">
        <v>179</v>
      </c>
      <c r="AU373" s="232" t="s">
        <v>93</v>
      </c>
      <c r="AV373" s="12" t="s">
        <v>25</v>
      </c>
      <c r="AW373" s="12" t="s">
        <v>48</v>
      </c>
      <c r="AX373" s="12" t="s">
        <v>85</v>
      </c>
      <c r="AY373" s="232" t="s">
        <v>166</v>
      </c>
    </row>
    <row r="374" spans="2:65" s="13" customFormat="1" ht="13.5">
      <c r="B374" s="233"/>
      <c r="C374" s="234"/>
      <c r="D374" s="235" t="s">
        <v>179</v>
      </c>
      <c r="E374" s="236" t="s">
        <v>50</v>
      </c>
      <c r="F374" s="237" t="s">
        <v>254</v>
      </c>
      <c r="G374" s="234"/>
      <c r="H374" s="238">
        <v>11</v>
      </c>
      <c r="I374" s="239"/>
      <c r="J374" s="234"/>
      <c r="K374" s="234"/>
      <c r="L374" s="240"/>
      <c r="M374" s="241"/>
      <c r="N374" s="242"/>
      <c r="O374" s="242"/>
      <c r="P374" s="242"/>
      <c r="Q374" s="242"/>
      <c r="R374" s="242"/>
      <c r="S374" s="242"/>
      <c r="T374" s="243"/>
      <c r="AT374" s="244" t="s">
        <v>179</v>
      </c>
      <c r="AU374" s="244" t="s">
        <v>93</v>
      </c>
      <c r="AV374" s="13" t="s">
        <v>93</v>
      </c>
      <c r="AW374" s="13" t="s">
        <v>48</v>
      </c>
      <c r="AX374" s="13" t="s">
        <v>85</v>
      </c>
      <c r="AY374" s="244" t="s">
        <v>166</v>
      </c>
    </row>
    <row r="375" spans="2:65" s="1" customFormat="1" ht="22.5" customHeight="1">
      <c r="B375" s="43"/>
      <c r="C375" s="206" t="s">
        <v>512</v>
      </c>
      <c r="D375" s="206" t="s">
        <v>169</v>
      </c>
      <c r="E375" s="207" t="s">
        <v>1510</v>
      </c>
      <c r="F375" s="208" t="s">
        <v>1511</v>
      </c>
      <c r="G375" s="209" t="s">
        <v>389</v>
      </c>
      <c r="H375" s="210">
        <v>80</v>
      </c>
      <c r="I375" s="211"/>
      <c r="J375" s="212">
        <f>ROUND(I375*H375,2)</f>
        <v>0</v>
      </c>
      <c r="K375" s="208" t="s">
        <v>173</v>
      </c>
      <c r="L375" s="63"/>
      <c r="M375" s="213" t="s">
        <v>50</v>
      </c>
      <c r="N375" s="214" t="s">
        <v>56</v>
      </c>
      <c r="O375" s="44"/>
      <c r="P375" s="215">
        <f>O375*H375</f>
        <v>0</v>
      </c>
      <c r="Q375" s="215">
        <v>0</v>
      </c>
      <c r="R375" s="215">
        <f>Q375*H375</f>
        <v>0</v>
      </c>
      <c r="S375" s="215">
        <v>0.115</v>
      </c>
      <c r="T375" s="216">
        <f>S375*H375</f>
        <v>9.2000000000000011</v>
      </c>
      <c r="AR375" s="25" t="s">
        <v>110</v>
      </c>
      <c r="AT375" s="25" t="s">
        <v>169</v>
      </c>
      <c r="AU375" s="25" t="s">
        <v>93</v>
      </c>
      <c r="AY375" s="25" t="s">
        <v>166</v>
      </c>
      <c r="BE375" s="217">
        <f>IF(N375="základní",J375,0)</f>
        <v>0</v>
      </c>
      <c r="BF375" s="217">
        <f>IF(N375="snížená",J375,0)</f>
        <v>0</v>
      </c>
      <c r="BG375" s="217">
        <f>IF(N375="zákl. přenesená",J375,0)</f>
        <v>0</v>
      </c>
      <c r="BH375" s="217">
        <f>IF(N375="sníž. přenesená",J375,0)</f>
        <v>0</v>
      </c>
      <c r="BI375" s="217">
        <f>IF(N375="nulová",J375,0)</f>
        <v>0</v>
      </c>
      <c r="BJ375" s="25" t="s">
        <v>25</v>
      </c>
      <c r="BK375" s="217">
        <f>ROUND(I375*H375,2)</f>
        <v>0</v>
      </c>
      <c r="BL375" s="25" t="s">
        <v>110</v>
      </c>
      <c r="BM375" s="25" t="s">
        <v>1512</v>
      </c>
    </row>
    <row r="376" spans="2:65" s="1" customFormat="1" ht="27">
      <c r="B376" s="43"/>
      <c r="C376" s="65"/>
      <c r="D376" s="218" t="s">
        <v>175</v>
      </c>
      <c r="E376" s="65"/>
      <c r="F376" s="219" t="s">
        <v>1513</v>
      </c>
      <c r="G376" s="65"/>
      <c r="H376" s="65"/>
      <c r="I376" s="174"/>
      <c r="J376" s="65"/>
      <c r="K376" s="65"/>
      <c r="L376" s="63"/>
      <c r="M376" s="220"/>
      <c r="N376" s="44"/>
      <c r="O376" s="44"/>
      <c r="P376" s="44"/>
      <c r="Q376" s="44"/>
      <c r="R376" s="44"/>
      <c r="S376" s="44"/>
      <c r="T376" s="80"/>
      <c r="AT376" s="25" t="s">
        <v>175</v>
      </c>
      <c r="AU376" s="25" t="s">
        <v>93</v>
      </c>
    </row>
    <row r="377" spans="2:65" s="1" customFormat="1" ht="148.5">
      <c r="B377" s="43"/>
      <c r="C377" s="65"/>
      <c r="D377" s="218" t="s">
        <v>177</v>
      </c>
      <c r="E377" s="65"/>
      <c r="F377" s="221" t="s">
        <v>1504</v>
      </c>
      <c r="G377" s="65"/>
      <c r="H377" s="65"/>
      <c r="I377" s="174"/>
      <c r="J377" s="65"/>
      <c r="K377" s="65"/>
      <c r="L377" s="63"/>
      <c r="M377" s="220"/>
      <c r="N377" s="44"/>
      <c r="O377" s="44"/>
      <c r="P377" s="44"/>
      <c r="Q377" s="44"/>
      <c r="R377" s="44"/>
      <c r="S377" s="44"/>
      <c r="T377" s="80"/>
      <c r="AT377" s="25" t="s">
        <v>177</v>
      </c>
      <c r="AU377" s="25" t="s">
        <v>93</v>
      </c>
    </row>
    <row r="378" spans="2:65" s="12" customFormat="1" ht="13.5">
      <c r="B378" s="222"/>
      <c r="C378" s="223"/>
      <c r="D378" s="218" t="s">
        <v>179</v>
      </c>
      <c r="E378" s="224" t="s">
        <v>50</v>
      </c>
      <c r="F378" s="225" t="s">
        <v>1168</v>
      </c>
      <c r="G378" s="223"/>
      <c r="H378" s="226" t="s">
        <v>50</v>
      </c>
      <c r="I378" s="227"/>
      <c r="J378" s="223"/>
      <c r="K378" s="223"/>
      <c r="L378" s="228"/>
      <c r="M378" s="229"/>
      <c r="N378" s="230"/>
      <c r="O378" s="230"/>
      <c r="P378" s="230"/>
      <c r="Q378" s="230"/>
      <c r="R378" s="230"/>
      <c r="S378" s="230"/>
      <c r="T378" s="231"/>
      <c r="AT378" s="232" t="s">
        <v>179</v>
      </c>
      <c r="AU378" s="232" t="s">
        <v>93</v>
      </c>
      <c r="AV378" s="12" t="s">
        <v>25</v>
      </c>
      <c r="AW378" s="12" t="s">
        <v>48</v>
      </c>
      <c r="AX378" s="12" t="s">
        <v>85</v>
      </c>
      <c r="AY378" s="232" t="s">
        <v>166</v>
      </c>
    </row>
    <row r="379" spans="2:65" s="13" customFormat="1" ht="13.5">
      <c r="B379" s="233"/>
      <c r="C379" s="234"/>
      <c r="D379" s="235" t="s">
        <v>179</v>
      </c>
      <c r="E379" s="236" t="s">
        <v>50</v>
      </c>
      <c r="F379" s="237" t="s">
        <v>1514</v>
      </c>
      <c r="G379" s="234"/>
      <c r="H379" s="238">
        <v>80</v>
      </c>
      <c r="I379" s="239"/>
      <c r="J379" s="234"/>
      <c r="K379" s="234"/>
      <c r="L379" s="240"/>
      <c r="M379" s="241"/>
      <c r="N379" s="242"/>
      <c r="O379" s="242"/>
      <c r="P379" s="242"/>
      <c r="Q379" s="242"/>
      <c r="R379" s="242"/>
      <c r="S379" s="242"/>
      <c r="T379" s="243"/>
      <c r="AT379" s="244" t="s">
        <v>179</v>
      </c>
      <c r="AU379" s="244" t="s">
        <v>93</v>
      </c>
      <c r="AV379" s="13" t="s">
        <v>93</v>
      </c>
      <c r="AW379" s="13" t="s">
        <v>48</v>
      </c>
      <c r="AX379" s="13" t="s">
        <v>85</v>
      </c>
      <c r="AY379" s="244" t="s">
        <v>166</v>
      </c>
    </row>
    <row r="380" spans="2:65" s="1" customFormat="1" ht="22.5" customHeight="1">
      <c r="B380" s="43"/>
      <c r="C380" s="206" t="s">
        <v>520</v>
      </c>
      <c r="D380" s="206" t="s">
        <v>169</v>
      </c>
      <c r="E380" s="207" t="s">
        <v>1515</v>
      </c>
      <c r="F380" s="208" t="s">
        <v>1516</v>
      </c>
      <c r="G380" s="209" t="s">
        <v>284</v>
      </c>
      <c r="H380" s="210">
        <v>180</v>
      </c>
      <c r="I380" s="211"/>
      <c r="J380" s="212">
        <f>ROUND(I380*H380,2)</f>
        <v>0</v>
      </c>
      <c r="K380" s="208" t="s">
        <v>173</v>
      </c>
      <c r="L380" s="63"/>
      <c r="M380" s="213" t="s">
        <v>50</v>
      </c>
      <c r="N380" s="214" t="s">
        <v>56</v>
      </c>
      <c r="O380" s="44"/>
      <c r="P380" s="215">
        <f>O380*H380</f>
        <v>0</v>
      </c>
      <c r="Q380" s="215">
        <v>0</v>
      </c>
      <c r="R380" s="215">
        <f>Q380*H380</f>
        <v>0</v>
      </c>
      <c r="S380" s="215">
        <v>0.29499999999999998</v>
      </c>
      <c r="T380" s="216">
        <f>S380*H380</f>
        <v>53.099999999999994</v>
      </c>
      <c r="AR380" s="25" t="s">
        <v>110</v>
      </c>
      <c r="AT380" s="25" t="s">
        <v>169</v>
      </c>
      <c r="AU380" s="25" t="s">
        <v>93</v>
      </c>
      <c r="AY380" s="25" t="s">
        <v>166</v>
      </c>
      <c r="BE380" s="217">
        <f>IF(N380="základní",J380,0)</f>
        <v>0</v>
      </c>
      <c r="BF380" s="217">
        <f>IF(N380="snížená",J380,0)</f>
        <v>0</v>
      </c>
      <c r="BG380" s="217">
        <f>IF(N380="zákl. přenesená",J380,0)</f>
        <v>0</v>
      </c>
      <c r="BH380" s="217">
        <f>IF(N380="sníž. přenesená",J380,0)</f>
        <v>0</v>
      </c>
      <c r="BI380" s="217">
        <f>IF(N380="nulová",J380,0)</f>
        <v>0</v>
      </c>
      <c r="BJ380" s="25" t="s">
        <v>25</v>
      </c>
      <c r="BK380" s="217">
        <f>ROUND(I380*H380,2)</f>
        <v>0</v>
      </c>
      <c r="BL380" s="25" t="s">
        <v>110</v>
      </c>
      <c r="BM380" s="25" t="s">
        <v>1517</v>
      </c>
    </row>
    <row r="381" spans="2:65" s="1" customFormat="1" ht="40.5">
      <c r="B381" s="43"/>
      <c r="C381" s="65"/>
      <c r="D381" s="218" t="s">
        <v>175</v>
      </c>
      <c r="E381" s="65"/>
      <c r="F381" s="219" t="s">
        <v>1518</v>
      </c>
      <c r="G381" s="65"/>
      <c r="H381" s="65"/>
      <c r="I381" s="174"/>
      <c r="J381" s="65"/>
      <c r="K381" s="65"/>
      <c r="L381" s="63"/>
      <c r="M381" s="220"/>
      <c r="N381" s="44"/>
      <c r="O381" s="44"/>
      <c r="P381" s="44"/>
      <c r="Q381" s="44"/>
      <c r="R381" s="44"/>
      <c r="S381" s="44"/>
      <c r="T381" s="80"/>
      <c r="AT381" s="25" t="s">
        <v>175</v>
      </c>
      <c r="AU381" s="25" t="s">
        <v>93</v>
      </c>
    </row>
    <row r="382" spans="2:65" s="1" customFormat="1" ht="175.5">
      <c r="B382" s="43"/>
      <c r="C382" s="65"/>
      <c r="D382" s="218" t="s">
        <v>177</v>
      </c>
      <c r="E382" s="65"/>
      <c r="F382" s="221" t="s">
        <v>797</v>
      </c>
      <c r="G382" s="65"/>
      <c r="H382" s="65"/>
      <c r="I382" s="174"/>
      <c r="J382" s="65"/>
      <c r="K382" s="65"/>
      <c r="L382" s="63"/>
      <c r="M382" s="220"/>
      <c r="N382" s="44"/>
      <c r="O382" s="44"/>
      <c r="P382" s="44"/>
      <c r="Q382" s="44"/>
      <c r="R382" s="44"/>
      <c r="S382" s="44"/>
      <c r="T382" s="80"/>
      <c r="AT382" s="25" t="s">
        <v>177</v>
      </c>
      <c r="AU382" s="25" t="s">
        <v>93</v>
      </c>
    </row>
    <row r="383" spans="2:65" s="12" customFormat="1" ht="13.5">
      <c r="B383" s="222"/>
      <c r="C383" s="223"/>
      <c r="D383" s="218" t="s">
        <v>179</v>
      </c>
      <c r="E383" s="224" t="s">
        <v>50</v>
      </c>
      <c r="F383" s="225" t="s">
        <v>1101</v>
      </c>
      <c r="G383" s="223"/>
      <c r="H383" s="226" t="s">
        <v>50</v>
      </c>
      <c r="I383" s="227"/>
      <c r="J383" s="223"/>
      <c r="K383" s="223"/>
      <c r="L383" s="228"/>
      <c r="M383" s="229"/>
      <c r="N383" s="230"/>
      <c r="O383" s="230"/>
      <c r="P383" s="230"/>
      <c r="Q383" s="230"/>
      <c r="R383" s="230"/>
      <c r="S383" s="230"/>
      <c r="T383" s="231"/>
      <c r="AT383" s="232" t="s">
        <v>179</v>
      </c>
      <c r="AU383" s="232" t="s">
        <v>93</v>
      </c>
      <c r="AV383" s="12" t="s">
        <v>25</v>
      </c>
      <c r="AW383" s="12" t="s">
        <v>48</v>
      </c>
      <c r="AX383" s="12" t="s">
        <v>85</v>
      </c>
      <c r="AY383" s="232" t="s">
        <v>166</v>
      </c>
    </row>
    <row r="384" spans="2:65" s="13" customFormat="1" ht="13.5">
      <c r="B384" s="233"/>
      <c r="C384" s="234"/>
      <c r="D384" s="218" t="s">
        <v>179</v>
      </c>
      <c r="E384" s="245" t="s">
        <v>50</v>
      </c>
      <c r="F384" s="246" t="s">
        <v>1519</v>
      </c>
      <c r="G384" s="234"/>
      <c r="H384" s="247">
        <v>165</v>
      </c>
      <c r="I384" s="239"/>
      <c r="J384" s="234"/>
      <c r="K384" s="234"/>
      <c r="L384" s="240"/>
      <c r="M384" s="241"/>
      <c r="N384" s="242"/>
      <c r="O384" s="242"/>
      <c r="P384" s="242"/>
      <c r="Q384" s="242"/>
      <c r="R384" s="242"/>
      <c r="S384" s="242"/>
      <c r="T384" s="243"/>
      <c r="AT384" s="244" t="s">
        <v>179</v>
      </c>
      <c r="AU384" s="244" t="s">
        <v>93</v>
      </c>
      <c r="AV384" s="13" t="s">
        <v>93</v>
      </c>
      <c r="AW384" s="13" t="s">
        <v>48</v>
      </c>
      <c r="AX384" s="13" t="s">
        <v>85</v>
      </c>
      <c r="AY384" s="244" t="s">
        <v>166</v>
      </c>
    </row>
    <row r="385" spans="2:65" s="12" customFormat="1" ht="13.5">
      <c r="B385" s="222"/>
      <c r="C385" s="223"/>
      <c r="D385" s="218" t="s">
        <v>179</v>
      </c>
      <c r="E385" s="224" t="s">
        <v>50</v>
      </c>
      <c r="F385" s="225" t="s">
        <v>194</v>
      </c>
      <c r="G385" s="223"/>
      <c r="H385" s="226" t="s">
        <v>50</v>
      </c>
      <c r="I385" s="227"/>
      <c r="J385" s="223"/>
      <c r="K385" s="223"/>
      <c r="L385" s="228"/>
      <c r="M385" s="229"/>
      <c r="N385" s="230"/>
      <c r="O385" s="230"/>
      <c r="P385" s="230"/>
      <c r="Q385" s="230"/>
      <c r="R385" s="230"/>
      <c r="S385" s="230"/>
      <c r="T385" s="231"/>
      <c r="AT385" s="232" t="s">
        <v>179</v>
      </c>
      <c r="AU385" s="232" t="s">
        <v>93</v>
      </c>
      <c r="AV385" s="12" t="s">
        <v>25</v>
      </c>
      <c r="AW385" s="12" t="s">
        <v>48</v>
      </c>
      <c r="AX385" s="12" t="s">
        <v>85</v>
      </c>
      <c r="AY385" s="232" t="s">
        <v>166</v>
      </c>
    </row>
    <row r="386" spans="2:65" s="13" customFormat="1" ht="13.5">
      <c r="B386" s="233"/>
      <c r="C386" s="234"/>
      <c r="D386" s="235" t="s">
        <v>179</v>
      </c>
      <c r="E386" s="236" t="s">
        <v>50</v>
      </c>
      <c r="F386" s="237" t="s">
        <v>10</v>
      </c>
      <c r="G386" s="234"/>
      <c r="H386" s="238">
        <v>15</v>
      </c>
      <c r="I386" s="239"/>
      <c r="J386" s="234"/>
      <c r="K386" s="234"/>
      <c r="L386" s="240"/>
      <c r="M386" s="241"/>
      <c r="N386" s="242"/>
      <c r="O386" s="242"/>
      <c r="P386" s="242"/>
      <c r="Q386" s="242"/>
      <c r="R386" s="242"/>
      <c r="S386" s="242"/>
      <c r="T386" s="243"/>
      <c r="AT386" s="244" t="s">
        <v>179</v>
      </c>
      <c r="AU386" s="244" t="s">
        <v>93</v>
      </c>
      <c r="AV386" s="13" t="s">
        <v>93</v>
      </c>
      <c r="AW386" s="13" t="s">
        <v>48</v>
      </c>
      <c r="AX386" s="13" t="s">
        <v>85</v>
      </c>
      <c r="AY386" s="244" t="s">
        <v>166</v>
      </c>
    </row>
    <row r="387" spans="2:65" s="1" customFormat="1" ht="22.5" customHeight="1">
      <c r="B387" s="43"/>
      <c r="C387" s="206" t="s">
        <v>527</v>
      </c>
      <c r="D387" s="206" t="s">
        <v>169</v>
      </c>
      <c r="E387" s="207" t="s">
        <v>1520</v>
      </c>
      <c r="F387" s="208" t="s">
        <v>1521</v>
      </c>
      <c r="G387" s="209" t="s">
        <v>284</v>
      </c>
      <c r="H387" s="210">
        <v>180</v>
      </c>
      <c r="I387" s="211"/>
      <c r="J387" s="212">
        <f>ROUND(I387*H387,2)</f>
        <v>0</v>
      </c>
      <c r="K387" s="208" t="s">
        <v>173</v>
      </c>
      <c r="L387" s="63"/>
      <c r="M387" s="213" t="s">
        <v>50</v>
      </c>
      <c r="N387" s="214" t="s">
        <v>56</v>
      </c>
      <c r="O387" s="44"/>
      <c r="P387" s="215">
        <f>O387*H387</f>
        <v>0</v>
      </c>
      <c r="Q387" s="215">
        <v>0</v>
      </c>
      <c r="R387" s="215">
        <f>Q387*H387</f>
        <v>0</v>
      </c>
      <c r="S387" s="215">
        <v>0</v>
      </c>
      <c r="T387" s="216">
        <f>S387*H387</f>
        <v>0</v>
      </c>
      <c r="AR387" s="25" t="s">
        <v>110</v>
      </c>
      <c r="AT387" s="25" t="s">
        <v>169</v>
      </c>
      <c r="AU387" s="25" t="s">
        <v>93</v>
      </c>
      <c r="AY387" s="25" t="s">
        <v>166</v>
      </c>
      <c r="BE387" s="217">
        <f>IF(N387="základní",J387,0)</f>
        <v>0</v>
      </c>
      <c r="BF387" s="217">
        <f>IF(N387="snížená",J387,0)</f>
        <v>0</v>
      </c>
      <c r="BG387" s="217">
        <f>IF(N387="zákl. přenesená",J387,0)</f>
        <v>0</v>
      </c>
      <c r="BH387" s="217">
        <f>IF(N387="sníž. přenesená",J387,0)</f>
        <v>0</v>
      </c>
      <c r="BI387" s="217">
        <f>IF(N387="nulová",J387,0)</f>
        <v>0</v>
      </c>
      <c r="BJ387" s="25" t="s">
        <v>25</v>
      </c>
      <c r="BK387" s="217">
        <f>ROUND(I387*H387,2)</f>
        <v>0</v>
      </c>
      <c r="BL387" s="25" t="s">
        <v>110</v>
      </c>
      <c r="BM387" s="25" t="s">
        <v>1522</v>
      </c>
    </row>
    <row r="388" spans="2:65" s="1" customFormat="1" ht="40.5">
      <c r="B388" s="43"/>
      <c r="C388" s="65"/>
      <c r="D388" s="218" t="s">
        <v>175</v>
      </c>
      <c r="E388" s="65"/>
      <c r="F388" s="219" t="s">
        <v>1523</v>
      </c>
      <c r="G388" s="65"/>
      <c r="H388" s="65"/>
      <c r="I388" s="174"/>
      <c r="J388" s="65"/>
      <c r="K388" s="65"/>
      <c r="L388" s="63"/>
      <c r="M388" s="220"/>
      <c r="N388" s="44"/>
      <c r="O388" s="44"/>
      <c r="P388" s="44"/>
      <c r="Q388" s="44"/>
      <c r="R388" s="44"/>
      <c r="S388" s="44"/>
      <c r="T388" s="80"/>
      <c r="AT388" s="25" t="s">
        <v>175</v>
      </c>
      <c r="AU388" s="25" t="s">
        <v>93</v>
      </c>
    </row>
    <row r="389" spans="2:65" s="1" customFormat="1" ht="67.5">
      <c r="B389" s="43"/>
      <c r="C389" s="65"/>
      <c r="D389" s="218" t="s">
        <v>177</v>
      </c>
      <c r="E389" s="65"/>
      <c r="F389" s="221" t="s">
        <v>1524</v>
      </c>
      <c r="G389" s="65"/>
      <c r="H389" s="65"/>
      <c r="I389" s="174"/>
      <c r="J389" s="65"/>
      <c r="K389" s="65"/>
      <c r="L389" s="63"/>
      <c r="M389" s="220"/>
      <c r="N389" s="44"/>
      <c r="O389" s="44"/>
      <c r="P389" s="44"/>
      <c r="Q389" s="44"/>
      <c r="R389" s="44"/>
      <c r="S389" s="44"/>
      <c r="T389" s="80"/>
      <c r="AT389" s="25" t="s">
        <v>177</v>
      </c>
      <c r="AU389" s="25" t="s">
        <v>93</v>
      </c>
    </row>
    <row r="390" spans="2:65" s="12" customFormat="1" ht="13.5">
      <c r="B390" s="222"/>
      <c r="C390" s="223"/>
      <c r="D390" s="218" t="s">
        <v>179</v>
      </c>
      <c r="E390" s="224" t="s">
        <v>50</v>
      </c>
      <c r="F390" s="225" t="s">
        <v>1101</v>
      </c>
      <c r="G390" s="223"/>
      <c r="H390" s="226" t="s">
        <v>50</v>
      </c>
      <c r="I390" s="227"/>
      <c r="J390" s="223"/>
      <c r="K390" s="223"/>
      <c r="L390" s="228"/>
      <c r="M390" s="229"/>
      <c r="N390" s="230"/>
      <c r="O390" s="230"/>
      <c r="P390" s="230"/>
      <c r="Q390" s="230"/>
      <c r="R390" s="230"/>
      <c r="S390" s="230"/>
      <c r="T390" s="231"/>
      <c r="AT390" s="232" t="s">
        <v>179</v>
      </c>
      <c r="AU390" s="232" t="s">
        <v>93</v>
      </c>
      <c r="AV390" s="12" t="s">
        <v>25</v>
      </c>
      <c r="AW390" s="12" t="s">
        <v>48</v>
      </c>
      <c r="AX390" s="12" t="s">
        <v>85</v>
      </c>
      <c r="AY390" s="232" t="s">
        <v>166</v>
      </c>
    </row>
    <row r="391" spans="2:65" s="13" customFormat="1" ht="13.5">
      <c r="B391" s="233"/>
      <c r="C391" s="234"/>
      <c r="D391" s="218" t="s">
        <v>179</v>
      </c>
      <c r="E391" s="245" t="s">
        <v>50</v>
      </c>
      <c r="F391" s="246" t="s">
        <v>1519</v>
      </c>
      <c r="G391" s="234"/>
      <c r="H391" s="247">
        <v>165</v>
      </c>
      <c r="I391" s="239"/>
      <c r="J391" s="234"/>
      <c r="K391" s="234"/>
      <c r="L391" s="240"/>
      <c r="M391" s="241"/>
      <c r="N391" s="242"/>
      <c r="O391" s="242"/>
      <c r="P391" s="242"/>
      <c r="Q391" s="242"/>
      <c r="R391" s="242"/>
      <c r="S391" s="242"/>
      <c r="T391" s="243"/>
      <c r="AT391" s="244" t="s">
        <v>179</v>
      </c>
      <c r="AU391" s="244" t="s">
        <v>93</v>
      </c>
      <c r="AV391" s="13" t="s">
        <v>93</v>
      </c>
      <c r="AW391" s="13" t="s">
        <v>48</v>
      </c>
      <c r="AX391" s="13" t="s">
        <v>85</v>
      </c>
      <c r="AY391" s="244" t="s">
        <v>166</v>
      </c>
    </row>
    <row r="392" spans="2:65" s="12" customFormat="1" ht="13.5">
      <c r="B392" s="222"/>
      <c r="C392" s="223"/>
      <c r="D392" s="218" t="s">
        <v>179</v>
      </c>
      <c r="E392" s="224" t="s">
        <v>50</v>
      </c>
      <c r="F392" s="225" t="s">
        <v>194</v>
      </c>
      <c r="G392" s="223"/>
      <c r="H392" s="226" t="s">
        <v>50</v>
      </c>
      <c r="I392" s="227"/>
      <c r="J392" s="223"/>
      <c r="K392" s="223"/>
      <c r="L392" s="228"/>
      <c r="M392" s="229"/>
      <c r="N392" s="230"/>
      <c r="O392" s="230"/>
      <c r="P392" s="230"/>
      <c r="Q392" s="230"/>
      <c r="R392" s="230"/>
      <c r="S392" s="230"/>
      <c r="T392" s="231"/>
      <c r="AT392" s="232" t="s">
        <v>179</v>
      </c>
      <c r="AU392" s="232" t="s">
        <v>93</v>
      </c>
      <c r="AV392" s="12" t="s">
        <v>25</v>
      </c>
      <c r="AW392" s="12" t="s">
        <v>48</v>
      </c>
      <c r="AX392" s="12" t="s">
        <v>85</v>
      </c>
      <c r="AY392" s="232" t="s">
        <v>166</v>
      </c>
    </row>
    <row r="393" spans="2:65" s="13" customFormat="1" ht="13.5">
      <c r="B393" s="233"/>
      <c r="C393" s="234"/>
      <c r="D393" s="235" t="s">
        <v>179</v>
      </c>
      <c r="E393" s="236" t="s">
        <v>50</v>
      </c>
      <c r="F393" s="237" t="s">
        <v>10</v>
      </c>
      <c r="G393" s="234"/>
      <c r="H393" s="238">
        <v>15</v>
      </c>
      <c r="I393" s="239"/>
      <c r="J393" s="234"/>
      <c r="K393" s="234"/>
      <c r="L393" s="240"/>
      <c r="M393" s="241"/>
      <c r="N393" s="242"/>
      <c r="O393" s="242"/>
      <c r="P393" s="242"/>
      <c r="Q393" s="242"/>
      <c r="R393" s="242"/>
      <c r="S393" s="242"/>
      <c r="T393" s="243"/>
      <c r="AT393" s="244" t="s">
        <v>179</v>
      </c>
      <c r="AU393" s="244" t="s">
        <v>93</v>
      </c>
      <c r="AV393" s="13" t="s">
        <v>93</v>
      </c>
      <c r="AW393" s="13" t="s">
        <v>48</v>
      </c>
      <c r="AX393" s="13" t="s">
        <v>85</v>
      </c>
      <c r="AY393" s="244" t="s">
        <v>166</v>
      </c>
    </row>
    <row r="394" spans="2:65" s="1" customFormat="1" ht="22.5" customHeight="1">
      <c r="B394" s="43"/>
      <c r="C394" s="206" t="s">
        <v>535</v>
      </c>
      <c r="D394" s="206" t="s">
        <v>169</v>
      </c>
      <c r="E394" s="207" t="s">
        <v>813</v>
      </c>
      <c r="F394" s="208" t="s">
        <v>814</v>
      </c>
      <c r="G394" s="209" t="s">
        <v>284</v>
      </c>
      <c r="H394" s="210">
        <v>18</v>
      </c>
      <c r="I394" s="211"/>
      <c r="J394" s="212">
        <f>ROUND(I394*H394,2)</f>
        <v>0</v>
      </c>
      <c r="K394" s="208" t="s">
        <v>173</v>
      </c>
      <c r="L394" s="63"/>
      <c r="M394" s="213" t="s">
        <v>50</v>
      </c>
      <c r="N394" s="214" t="s">
        <v>56</v>
      </c>
      <c r="O394" s="44"/>
      <c r="P394" s="215">
        <f>O394*H394</f>
        <v>0</v>
      </c>
      <c r="Q394" s="215">
        <v>0</v>
      </c>
      <c r="R394" s="215">
        <f>Q394*H394</f>
        <v>0</v>
      </c>
      <c r="S394" s="215">
        <v>0</v>
      </c>
      <c r="T394" s="216">
        <f>S394*H394</f>
        <v>0</v>
      </c>
      <c r="AR394" s="25" t="s">
        <v>110</v>
      </c>
      <c r="AT394" s="25" t="s">
        <v>169</v>
      </c>
      <c r="AU394" s="25" t="s">
        <v>93</v>
      </c>
      <c r="AY394" s="25" t="s">
        <v>166</v>
      </c>
      <c r="BE394" s="217">
        <f>IF(N394="základní",J394,0)</f>
        <v>0</v>
      </c>
      <c r="BF394" s="217">
        <f>IF(N394="snížená",J394,0)</f>
        <v>0</v>
      </c>
      <c r="BG394" s="217">
        <f>IF(N394="zákl. přenesená",J394,0)</f>
        <v>0</v>
      </c>
      <c r="BH394" s="217">
        <f>IF(N394="sníž. přenesená",J394,0)</f>
        <v>0</v>
      </c>
      <c r="BI394" s="217">
        <f>IF(N394="nulová",J394,0)</f>
        <v>0</v>
      </c>
      <c r="BJ394" s="25" t="s">
        <v>25</v>
      </c>
      <c r="BK394" s="217">
        <f>ROUND(I394*H394,2)</f>
        <v>0</v>
      </c>
      <c r="BL394" s="25" t="s">
        <v>110</v>
      </c>
      <c r="BM394" s="25" t="s">
        <v>815</v>
      </c>
    </row>
    <row r="395" spans="2:65" s="1" customFormat="1" ht="40.5">
      <c r="B395" s="43"/>
      <c r="C395" s="65"/>
      <c r="D395" s="218" t="s">
        <v>175</v>
      </c>
      <c r="E395" s="65"/>
      <c r="F395" s="219" t="s">
        <v>816</v>
      </c>
      <c r="G395" s="65"/>
      <c r="H395" s="65"/>
      <c r="I395" s="174"/>
      <c r="J395" s="65"/>
      <c r="K395" s="65"/>
      <c r="L395" s="63"/>
      <c r="M395" s="220"/>
      <c r="N395" s="44"/>
      <c r="O395" s="44"/>
      <c r="P395" s="44"/>
      <c r="Q395" s="44"/>
      <c r="R395" s="44"/>
      <c r="S395" s="44"/>
      <c r="T395" s="80"/>
      <c r="AT395" s="25" t="s">
        <v>175</v>
      </c>
      <c r="AU395" s="25" t="s">
        <v>93</v>
      </c>
    </row>
    <row r="396" spans="2:65" s="1" customFormat="1" ht="54">
      <c r="B396" s="43"/>
      <c r="C396" s="65"/>
      <c r="D396" s="218" t="s">
        <v>177</v>
      </c>
      <c r="E396" s="65"/>
      <c r="F396" s="221" t="s">
        <v>817</v>
      </c>
      <c r="G396" s="65"/>
      <c r="H396" s="65"/>
      <c r="I396" s="174"/>
      <c r="J396" s="65"/>
      <c r="K396" s="65"/>
      <c r="L396" s="63"/>
      <c r="M396" s="220"/>
      <c r="N396" s="44"/>
      <c r="O396" s="44"/>
      <c r="P396" s="44"/>
      <c r="Q396" s="44"/>
      <c r="R396" s="44"/>
      <c r="S396" s="44"/>
      <c r="T396" s="80"/>
      <c r="AT396" s="25" t="s">
        <v>177</v>
      </c>
      <c r="AU396" s="25" t="s">
        <v>93</v>
      </c>
    </row>
    <row r="397" spans="2:65" s="12" customFormat="1" ht="13.5">
      <c r="B397" s="222"/>
      <c r="C397" s="223"/>
      <c r="D397" s="218" t="s">
        <v>179</v>
      </c>
      <c r="E397" s="224" t="s">
        <v>50</v>
      </c>
      <c r="F397" s="225" t="s">
        <v>201</v>
      </c>
      <c r="G397" s="223"/>
      <c r="H397" s="226" t="s">
        <v>50</v>
      </c>
      <c r="I397" s="227"/>
      <c r="J397" s="223"/>
      <c r="K397" s="223"/>
      <c r="L397" s="228"/>
      <c r="M397" s="229"/>
      <c r="N397" s="230"/>
      <c r="O397" s="230"/>
      <c r="P397" s="230"/>
      <c r="Q397" s="230"/>
      <c r="R397" s="230"/>
      <c r="S397" s="230"/>
      <c r="T397" s="231"/>
      <c r="AT397" s="232" t="s">
        <v>179</v>
      </c>
      <c r="AU397" s="232" t="s">
        <v>93</v>
      </c>
      <c r="AV397" s="12" t="s">
        <v>25</v>
      </c>
      <c r="AW397" s="12" t="s">
        <v>48</v>
      </c>
      <c r="AX397" s="12" t="s">
        <v>85</v>
      </c>
      <c r="AY397" s="232" t="s">
        <v>166</v>
      </c>
    </row>
    <row r="398" spans="2:65" s="13" customFormat="1" ht="13.5">
      <c r="B398" s="233"/>
      <c r="C398" s="234"/>
      <c r="D398" s="235" t="s">
        <v>179</v>
      </c>
      <c r="E398" s="236" t="s">
        <v>50</v>
      </c>
      <c r="F398" s="237" t="s">
        <v>296</v>
      </c>
      <c r="G398" s="234"/>
      <c r="H398" s="238">
        <v>18</v>
      </c>
      <c r="I398" s="239"/>
      <c r="J398" s="234"/>
      <c r="K398" s="234"/>
      <c r="L398" s="240"/>
      <c r="M398" s="241"/>
      <c r="N398" s="242"/>
      <c r="O398" s="242"/>
      <c r="P398" s="242"/>
      <c r="Q398" s="242"/>
      <c r="R398" s="242"/>
      <c r="S398" s="242"/>
      <c r="T398" s="243"/>
      <c r="AT398" s="244" t="s">
        <v>179</v>
      </c>
      <c r="AU398" s="244" t="s">
        <v>93</v>
      </c>
      <c r="AV398" s="13" t="s">
        <v>93</v>
      </c>
      <c r="AW398" s="13" t="s">
        <v>48</v>
      </c>
      <c r="AX398" s="13" t="s">
        <v>85</v>
      </c>
      <c r="AY398" s="244" t="s">
        <v>166</v>
      </c>
    </row>
    <row r="399" spans="2:65" s="1" customFormat="1" ht="22.5" customHeight="1">
      <c r="B399" s="43"/>
      <c r="C399" s="206" t="s">
        <v>541</v>
      </c>
      <c r="D399" s="206" t="s">
        <v>169</v>
      </c>
      <c r="E399" s="207" t="s">
        <v>1525</v>
      </c>
      <c r="F399" s="208" t="s">
        <v>1526</v>
      </c>
      <c r="G399" s="209" t="s">
        <v>284</v>
      </c>
      <c r="H399" s="210">
        <v>8</v>
      </c>
      <c r="I399" s="211"/>
      <c r="J399" s="212">
        <f>ROUND(I399*H399,2)</f>
        <v>0</v>
      </c>
      <c r="K399" s="208" t="s">
        <v>173</v>
      </c>
      <c r="L399" s="63"/>
      <c r="M399" s="213" t="s">
        <v>50</v>
      </c>
      <c r="N399" s="214" t="s">
        <v>56</v>
      </c>
      <c r="O399" s="44"/>
      <c r="P399" s="215">
        <f>O399*H399</f>
        <v>0</v>
      </c>
      <c r="Q399" s="215">
        <v>0</v>
      </c>
      <c r="R399" s="215">
        <f>Q399*H399</f>
        <v>0</v>
      </c>
      <c r="S399" s="215">
        <v>0</v>
      </c>
      <c r="T399" s="216">
        <f>S399*H399</f>
        <v>0</v>
      </c>
      <c r="AR399" s="25" t="s">
        <v>110</v>
      </c>
      <c r="AT399" s="25" t="s">
        <v>169</v>
      </c>
      <c r="AU399" s="25" t="s">
        <v>93</v>
      </c>
      <c r="AY399" s="25" t="s">
        <v>166</v>
      </c>
      <c r="BE399" s="217">
        <f>IF(N399="základní",J399,0)</f>
        <v>0</v>
      </c>
      <c r="BF399" s="217">
        <f>IF(N399="snížená",J399,0)</f>
        <v>0</v>
      </c>
      <c r="BG399" s="217">
        <f>IF(N399="zákl. přenesená",J399,0)</f>
        <v>0</v>
      </c>
      <c r="BH399" s="217">
        <f>IF(N399="sníž. přenesená",J399,0)</f>
        <v>0</v>
      </c>
      <c r="BI399" s="217">
        <f>IF(N399="nulová",J399,0)</f>
        <v>0</v>
      </c>
      <c r="BJ399" s="25" t="s">
        <v>25</v>
      </c>
      <c r="BK399" s="217">
        <f>ROUND(I399*H399,2)</f>
        <v>0</v>
      </c>
      <c r="BL399" s="25" t="s">
        <v>110</v>
      </c>
      <c r="BM399" s="25" t="s">
        <v>1527</v>
      </c>
    </row>
    <row r="400" spans="2:65" s="1" customFormat="1" ht="40.5">
      <c r="B400" s="43"/>
      <c r="C400" s="65"/>
      <c r="D400" s="218" t="s">
        <v>175</v>
      </c>
      <c r="E400" s="65"/>
      <c r="F400" s="219" t="s">
        <v>1528</v>
      </c>
      <c r="G400" s="65"/>
      <c r="H400" s="65"/>
      <c r="I400" s="174"/>
      <c r="J400" s="65"/>
      <c r="K400" s="65"/>
      <c r="L400" s="63"/>
      <c r="M400" s="220"/>
      <c r="N400" s="44"/>
      <c r="O400" s="44"/>
      <c r="P400" s="44"/>
      <c r="Q400" s="44"/>
      <c r="R400" s="44"/>
      <c r="S400" s="44"/>
      <c r="T400" s="80"/>
      <c r="AT400" s="25" t="s">
        <v>175</v>
      </c>
      <c r="AU400" s="25" t="s">
        <v>93</v>
      </c>
    </row>
    <row r="401" spans="2:65" s="1" customFormat="1" ht="54">
      <c r="B401" s="43"/>
      <c r="C401" s="65"/>
      <c r="D401" s="218" t="s">
        <v>177</v>
      </c>
      <c r="E401" s="65"/>
      <c r="F401" s="221" t="s">
        <v>817</v>
      </c>
      <c r="G401" s="65"/>
      <c r="H401" s="65"/>
      <c r="I401" s="174"/>
      <c r="J401" s="65"/>
      <c r="K401" s="65"/>
      <c r="L401" s="63"/>
      <c r="M401" s="220"/>
      <c r="N401" s="44"/>
      <c r="O401" s="44"/>
      <c r="P401" s="44"/>
      <c r="Q401" s="44"/>
      <c r="R401" s="44"/>
      <c r="S401" s="44"/>
      <c r="T401" s="80"/>
      <c r="AT401" s="25" t="s">
        <v>177</v>
      </c>
      <c r="AU401" s="25" t="s">
        <v>93</v>
      </c>
    </row>
    <row r="402" spans="2:65" s="12" customFormat="1" ht="13.5">
      <c r="B402" s="222"/>
      <c r="C402" s="223"/>
      <c r="D402" s="218" t="s">
        <v>179</v>
      </c>
      <c r="E402" s="224" t="s">
        <v>50</v>
      </c>
      <c r="F402" s="225" t="s">
        <v>1168</v>
      </c>
      <c r="G402" s="223"/>
      <c r="H402" s="226" t="s">
        <v>50</v>
      </c>
      <c r="I402" s="227"/>
      <c r="J402" s="223"/>
      <c r="K402" s="223"/>
      <c r="L402" s="228"/>
      <c r="M402" s="229"/>
      <c r="N402" s="230"/>
      <c r="O402" s="230"/>
      <c r="P402" s="230"/>
      <c r="Q402" s="230"/>
      <c r="R402" s="230"/>
      <c r="S402" s="230"/>
      <c r="T402" s="231"/>
      <c r="AT402" s="232" t="s">
        <v>179</v>
      </c>
      <c r="AU402" s="232" t="s">
        <v>93</v>
      </c>
      <c r="AV402" s="12" t="s">
        <v>25</v>
      </c>
      <c r="AW402" s="12" t="s">
        <v>48</v>
      </c>
      <c r="AX402" s="12" t="s">
        <v>85</v>
      </c>
      <c r="AY402" s="232" t="s">
        <v>166</v>
      </c>
    </row>
    <row r="403" spans="2:65" s="13" customFormat="1" ht="13.5">
      <c r="B403" s="233"/>
      <c r="C403" s="234"/>
      <c r="D403" s="235" t="s">
        <v>179</v>
      </c>
      <c r="E403" s="236" t="s">
        <v>50</v>
      </c>
      <c r="F403" s="237" t="s">
        <v>1491</v>
      </c>
      <c r="G403" s="234"/>
      <c r="H403" s="238">
        <v>8</v>
      </c>
      <c r="I403" s="239"/>
      <c r="J403" s="234"/>
      <c r="K403" s="234"/>
      <c r="L403" s="240"/>
      <c r="M403" s="241"/>
      <c r="N403" s="242"/>
      <c r="O403" s="242"/>
      <c r="P403" s="242"/>
      <c r="Q403" s="242"/>
      <c r="R403" s="242"/>
      <c r="S403" s="242"/>
      <c r="T403" s="243"/>
      <c r="AT403" s="244" t="s">
        <v>179</v>
      </c>
      <c r="AU403" s="244" t="s">
        <v>93</v>
      </c>
      <c r="AV403" s="13" t="s">
        <v>93</v>
      </c>
      <c r="AW403" s="13" t="s">
        <v>48</v>
      </c>
      <c r="AX403" s="13" t="s">
        <v>85</v>
      </c>
      <c r="AY403" s="244" t="s">
        <v>166</v>
      </c>
    </row>
    <row r="404" spans="2:65" s="1" customFormat="1" ht="22.5" customHeight="1">
      <c r="B404" s="43"/>
      <c r="C404" s="206" t="s">
        <v>547</v>
      </c>
      <c r="D404" s="206" t="s">
        <v>169</v>
      </c>
      <c r="E404" s="207" t="s">
        <v>829</v>
      </c>
      <c r="F404" s="208" t="s">
        <v>830</v>
      </c>
      <c r="G404" s="209" t="s">
        <v>172</v>
      </c>
      <c r="H404" s="210">
        <v>0.84599999999999997</v>
      </c>
      <c r="I404" s="211"/>
      <c r="J404" s="212">
        <f>ROUND(I404*H404,2)</f>
        <v>0</v>
      </c>
      <c r="K404" s="208" t="s">
        <v>173</v>
      </c>
      <c r="L404" s="63"/>
      <c r="M404" s="213" t="s">
        <v>50</v>
      </c>
      <c r="N404" s="214" t="s">
        <v>56</v>
      </c>
      <c r="O404" s="44"/>
      <c r="P404" s="215">
        <f>O404*H404</f>
        <v>0</v>
      </c>
      <c r="Q404" s="215">
        <v>0</v>
      </c>
      <c r="R404" s="215">
        <f>Q404*H404</f>
        <v>0</v>
      </c>
      <c r="S404" s="215">
        <v>2</v>
      </c>
      <c r="T404" s="216">
        <f>S404*H404</f>
        <v>1.6919999999999999</v>
      </c>
      <c r="AR404" s="25" t="s">
        <v>110</v>
      </c>
      <c r="AT404" s="25" t="s">
        <v>169</v>
      </c>
      <c r="AU404" s="25" t="s">
        <v>93</v>
      </c>
      <c r="AY404" s="25" t="s">
        <v>166</v>
      </c>
      <c r="BE404" s="217">
        <f>IF(N404="základní",J404,0)</f>
        <v>0</v>
      </c>
      <c r="BF404" s="217">
        <f>IF(N404="snížená",J404,0)</f>
        <v>0</v>
      </c>
      <c r="BG404" s="217">
        <f>IF(N404="zákl. přenesená",J404,0)</f>
        <v>0</v>
      </c>
      <c r="BH404" s="217">
        <f>IF(N404="sníž. přenesená",J404,0)</f>
        <v>0</v>
      </c>
      <c r="BI404" s="217">
        <f>IF(N404="nulová",J404,0)</f>
        <v>0</v>
      </c>
      <c r="BJ404" s="25" t="s">
        <v>25</v>
      </c>
      <c r="BK404" s="217">
        <f>ROUND(I404*H404,2)</f>
        <v>0</v>
      </c>
      <c r="BL404" s="25" t="s">
        <v>110</v>
      </c>
      <c r="BM404" s="25" t="s">
        <v>831</v>
      </c>
    </row>
    <row r="405" spans="2:65" s="1" customFormat="1" ht="13.5">
      <c r="B405" s="43"/>
      <c r="C405" s="65"/>
      <c r="D405" s="218" t="s">
        <v>175</v>
      </c>
      <c r="E405" s="65"/>
      <c r="F405" s="219" t="s">
        <v>832</v>
      </c>
      <c r="G405" s="65"/>
      <c r="H405" s="65"/>
      <c r="I405" s="174"/>
      <c r="J405" s="65"/>
      <c r="K405" s="65"/>
      <c r="L405" s="63"/>
      <c r="M405" s="220"/>
      <c r="N405" s="44"/>
      <c r="O405" s="44"/>
      <c r="P405" s="44"/>
      <c r="Q405" s="44"/>
      <c r="R405" s="44"/>
      <c r="S405" s="44"/>
      <c r="T405" s="80"/>
      <c r="AT405" s="25" t="s">
        <v>175</v>
      </c>
      <c r="AU405" s="25" t="s">
        <v>93</v>
      </c>
    </row>
    <row r="406" spans="2:65" s="12" customFormat="1" ht="13.5">
      <c r="B406" s="222"/>
      <c r="C406" s="223"/>
      <c r="D406" s="218" t="s">
        <v>179</v>
      </c>
      <c r="E406" s="224" t="s">
        <v>50</v>
      </c>
      <c r="F406" s="225" t="s">
        <v>1476</v>
      </c>
      <c r="G406" s="223"/>
      <c r="H406" s="226" t="s">
        <v>50</v>
      </c>
      <c r="I406" s="227"/>
      <c r="J406" s="223"/>
      <c r="K406" s="223"/>
      <c r="L406" s="228"/>
      <c r="M406" s="229"/>
      <c r="N406" s="230"/>
      <c r="O406" s="230"/>
      <c r="P406" s="230"/>
      <c r="Q406" s="230"/>
      <c r="R406" s="230"/>
      <c r="S406" s="230"/>
      <c r="T406" s="231"/>
      <c r="AT406" s="232" t="s">
        <v>179</v>
      </c>
      <c r="AU406" s="232" t="s">
        <v>93</v>
      </c>
      <c r="AV406" s="12" t="s">
        <v>25</v>
      </c>
      <c r="AW406" s="12" t="s">
        <v>48</v>
      </c>
      <c r="AX406" s="12" t="s">
        <v>85</v>
      </c>
      <c r="AY406" s="232" t="s">
        <v>166</v>
      </c>
    </row>
    <row r="407" spans="2:65" s="13" customFormat="1" ht="13.5">
      <c r="B407" s="233"/>
      <c r="C407" s="234"/>
      <c r="D407" s="218" t="s">
        <v>179</v>
      </c>
      <c r="E407" s="245" t="s">
        <v>50</v>
      </c>
      <c r="F407" s="246" t="s">
        <v>1336</v>
      </c>
      <c r="G407" s="234"/>
      <c r="H407" s="247">
        <v>0.09</v>
      </c>
      <c r="I407" s="239"/>
      <c r="J407" s="234"/>
      <c r="K407" s="234"/>
      <c r="L407" s="240"/>
      <c r="M407" s="241"/>
      <c r="N407" s="242"/>
      <c r="O407" s="242"/>
      <c r="P407" s="242"/>
      <c r="Q407" s="242"/>
      <c r="R407" s="242"/>
      <c r="S407" s="242"/>
      <c r="T407" s="243"/>
      <c r="AT407" s="244" t="s">
        <v>179</v>
      </c>
      <c r="AU407" s="244" t="s">
        <v>93</v>
      </c>
      <c r="AV407" s="13" t="s">
        <v>93</v>
      </c>
      <c r="AW407" s="13" t="s">
        <v>48</v>
      </c>
      <c r="AX407" s="13" t="s">
        <v>85</v>
      </c>
      <c r="AY407" s="244" t="s">
        <v>166</v>
      </c>
    </row>
    <row r="408" spans="2:65" s="12" customFormat="1" ht="13.5">
      <c r="B408" s="222"/>
      <c r="C408" s="223"/>
      <c r="D408" s="218" t="s">
        <v>179</v>
      </c>
      <c r="E408" s="224" t="s">
        <v>50</v>
      </c>
      <c r="F408" s="225" t="s">
        <v>1477</v>
      </c>
      <c r="G408" s="223"/>
      <c r="H408" s="226" t="s">
        <v>50</v>
      </c>
      <c r="I408" s="227"/>
      <c r="J408" s="223"/>
      <c r="K408" s="223"/>
      <c r="L408" s="228"/>
      <c r="M408" s="229"/>
      <c r="N408" s="230"/>
      <c r="O408" s="230"/>
      <c r="P408" s="230"/>
      <c r="Q408" s="230"/>
      <c r="R408" s="230"/>
      <c r="S408" s="230"/>
      <c r="T408" s="231"/>
      <c r="AT408" s="232" t="s">
        <v>179</v>
      </c>
      <c r="AU408" s="232" t="s">
        <v>93</v>
      </c>
      <c r="AV408" s="12" t="s">
        <v>25</v>
      </c>
      <c r="AW408" s="12" t="s">
        <v>48</v>
      </c>
      <c r="AX408" s="12" t="s">
        <v>85</v>
      </c>
      <c r="AY408" s="232" t="s">
        <v>166</v>
      </c>
    </row>
    <row r="409" spans="2:65" s="13" customFormat="1" ht="13.5">
      <c r="B409" s="233"/>
      <c r="C409" s="234"/>
      <c r="D409" s="218" t="s">
        <v>179</v>
      </c>
      <c r="E409" s="245" t="s">
        <v>50</v>
      </c>
      <c r="F409" s="246" t="s">
        <v>1336</v>
      </c>
      <c r="G409" s="234"/>
      <c r="H409" s="247">
        <v>0.09</v>
      </c>
      <c r="I409" s="239"/>
      <c r="J409" s="234"/>
      <c r="K409" s="234"/>
      <c r="L409" s="240"/>
      <c r="M409" s="241"/>
      <c r="N409" s="242"/>
      <c r="O409" s="242"/>
      <c r="P409" s="242"/>
      <c r="Q409" s="242"/>
      <c r="R409" s="242"/>
      <c r="S409" s="242"/>
      <c r="T409" s="243"/>
      <c r="AT409" s="244" t="s">
        <v>179</v>
      </c>
      <c r="AU409" s="244" t="s">
        <v>93</v>
      </c>
      <c r="AV409" s="13" t="s">
        <v>93</v>
      </c>
      <c r="AW409" s="13" t="s">
        <v>48</v>
      </c>
      <c r="AX409" s="13" t="s">
        <v>85</v>
      </c>
      <c r="AY409" s="244" t="s">
        <v>166</v>
      </c>
    </row>
    <row r="410" spans="2:65" s="12" customFormat="1" ht="13.5">
      <c r="B410" s="222"/>
      <c r="C410" s="223"/>
      <c r="D410" s="218" t="s">
        <v>179</v>
      </c>
      <c r="E410" s="224" t="s">
        <v>50</v>
      </c>
      <c r="F410" s="225" t="s">
        <v>934</v>
      </c>
      <c r="G410" s="223"/>
      <c r="H410" s="226" t="s">
        <v>50</v>
      </c>
      <c r="I410" s="227"/>
      <c r="J410" s="223"/>
      <c r="K410" s="223"/>
      <c r="L410" s="228"/>
      <c r="M410" s="229"/>
      <c r="N410" s="230"/>
      <c r="O410" s="230"/>
      <c r="P410" s="230"/>
      <c r="Q410" s="230"/>
      <c r="R410" s="230"/>
      <c r="S410" s="230"/>
      <c r="T410" s="231"/>
      <c r="AT410" s="232" t="s">
        <v>179</v>
      </c>
      <c r="AU410" s="232" t="s">
        <v>93</v>
      </c>
      <c r="AV410" s="12" t="s">
        <v>25</v>
      </c>
      <c r="AW410" s="12" t="s">
        <v>48</v>
      </c>
      <c r="AX410" s="12" t="s">
        <v>85</v>
      </c>
      <c r="AY410" s="232" t="s">
        <v>166</v>
      </c>
    </row>
    <row r="411" spans="2:65" s="13" customFormat="1" ht="13.5">
      <c r="B411" s="233"/>
      <c r="C411" s="234"/>
      <c r="D411" s="218" t="s">
        <v>179</v>
      </c>
      <c r="E411" s="245" t="s">
        <v>50</v>
      </c>
      <c r="F411" s="246" t="s">
        <v>1336</v>
      </c>
      <c r="G411" s="234"/>
      <c r="H411" s="247">
        <v>0.09</v>
      </c>
      <c r="I411" s="239"/>
      <c r="J411" s="234"/>
      <c r="K411" s="234"/>
      <c r="L411" s="240"/>
      <c r="M411" s="241"/>
      <c r="N411" s="242"/>
      <c r="O411" s="242"/>
      <c r="P411" s="242"/>
      <c r="Q411" s="242"/>
      <c r="R411" s="242"/>
      <c r="S411" s="242"/>
      <c r="T411" s="243"/>
      <c r="AT411" s="244" t="s">
        <v>179</v>
      </c>
      <c r="AU411" s="244" t="s">
        <v>93</v>
      </c>
      <c r="AV411" s="13" t="s">
        <v>93</v>
      </c>
      <c r="AW411" s="13" t="s">
        <v>48</v>
      </c>
      <c r="AX411" s="13" t="s">
        <v>85</v>
      </c>
      <c r="AY411" s="244" t="s">
        <v>166</v>
      </c>
    </row>
    <row r="412" spans="2:65" s="12" customFormat="1" ht="13.5">
      <c r="B412" s="222"/>
      <c r="C412" s="223"/>
      <c r="D412" s="218" t="s">
        <v>179</v>
      </c>
      <c r="E412" s="224" t="s">
        <v>50</v>
      </c>
      <c r="F412" s="225" t="s">
        <v>1486</v>
      </c>
      <c r="G412" s="223"/>
      <c r="H412" s="226" t="s">
        <v>50</v>
      </c>
      <c r="I412" s="227"/>
      <c r="J412" s="223"/>
      <c r="K412" s="223"/>
      <c r="L412" s="228"/>
      <c r="M412" s="229"/>
      <c r="N412" s="230"/>
      <c r="O412" s="230"/>
      <c r="P412" s="230"/>
      <c r="Q412" s="230"/>
      <c r="R412" s="230"/>
      <c r="S412" s="230"/>
      <c r="T412" s="231"/>
      <c r="AT412" s="232" t="s">
        <v>179</v>
      </c>
      <c r="AU412" s="232" t="s">
        <v>93</v>
      </c>
      <c r="AV412" s="12" t="s">
        <v>25</v>
      </c>
      <c r="AW412" s="12" t="s">
        <v>48</v>
      </c>
      <c r="AX412" s="12" t="s">
        <v>85</v>
      </c>
      <c r="AY412" s="232" t="s">
        <v>166</v>
      </c>
    </row>
    <row r="413" spans="2:65" s="13" customFormat="1" ht="13.5">
      <c r="B413" s="233"/>
      <c r="C413" s="234"/>
      <c r="D413" s="235" t="s">
        <v>179</v>
      </c>
      <c r="E413" s="236" t="s">
        <v>50</v>
      </c>
      <c r="F413" s="237" t="s">
        <v>1529</v>
      </c>
      <c r="G413" s="234"/>
      <c r="H413" s="238">
        <v>0.57599999999999996</v>
      </c>
      <c r="I413" s="239"/>
      <c r="J413" s="234"/>
      <c r="K413" s="234"/>
      <c r="L413" s="240"/>
      <c r="M413" s="241"/>
      <c r="N413" s="242"/>
      <c r="O413" s="242"/>
      <c r="P413" s="242"/>
      <c r="Q413" s="242"/>
      <c r="R413" s="242"/>
      <c r="S413" s="242"/>
      <c r="T413" s="243"/>
      <c r="AT413" s="244" t="s">
        <v>179</v>
      </c>
      <c r="AU413" s="244" t="s">
        <v>93</v>
      </c>
      <c r="AV413" s="13" t="s">
        <v>93</v>
      </c>
      <c r="AW413" s="13" t="s">
        <v>48</v>
      </c>
      <c r="AX413" s="13" t="s">
        <v>85</v>
      </c>
      <c r="AY413" s="244" t="s">
        <v>166</v>
      </c>
    </row>
    <row r="414" spans="2:65" s="1" customFormat="1" ht="22.5" customHeight="1">
      <c r="B414" s="43"/>
      <c r="C414" s="206" t="s">
        <v>330</v>
      </c>
      <c r="D414" s="206" t="s">
        <v>169</v>
      </c>
      <c r="E414" s="207" t="s">
        <v>840</v>
      </c>
      <c r="F414" s="208" t="s">
        <v>841</v>
      </c>
      <c r="G414" s="209" t="s">
        <v>243</v>
      </c>
      <c r="H414" s="210">
        <v>109.968</v>
      </c>
      <c r="I414" s="211"/>
      <c r="J414" s="212">
        <f>ROUND(I414*H414,2)</f>
        <v>0</v>
      </c>
      <c r="K414" s="208" t="s">
        <v>173</v>
      </c>
      <c r="L414" s="63"/>
      <c r="M414" s="213" t="s">
        <v>50</v>
      </c>
      <c r="N414" s="214" t="s">
        <v>56</v>
      </c>
      <c r="O414" s="44"/>
      <c r="P414" s="215">
        <f>O414*H414</f>
        <v>0</v>
      </c>
      <c r="Q414" s="215">
        <v>0</v>
      </c>
      <c r="R414" s="215">
        <f>Q414*H414</f>
        <v>0</v>
      </c>
      <c r="S414" s="215">
        <v>0</v>
      </c>
      <c r="T414" s="216">
        <f>S414*H414</f>
        <v>0</v>
      </c>
      <c r="AR414" s="25" t="s">
        <v>110</v>
      </c>
      <c r="AT414" s="25" t="s">
        <v>169</v>
      </c>
      <c r="AU414" s="25" t="s">
        <v>93</v>
      </c>
      <c r="AY414" s="25" t="s">
        <v>166</v>
      </c>
      <c r="BE414" s="217">
        <f>IF(N414="základní",J414,0)</f>
        <v>0</v>
      </c>
      <c r="BF414" s="217">
        <f>IF(N414="snížená",J414,0)</f>
        <v>0</v>
      </c>
      <c r="BG414" s="217">
        <f>IF(N414="zákl. přenesená",J414,0)</f>
        <v>0</v>
      </c>
      <c r="BH414" s="217">
        <f>IF(N414="sníž. přenesená",J414,0)</f>
        <v>0</v>
      </c>
      <c r="BI414" s="217">
        <f>IF(N414="nulová",J414,0)</f>
        <v>0</v>
      </c>
      <c r="BJ414" s="25" t="s">
        <v>25</v>
      </c>
      <c r="BK414" s="217">
        <f>ROUND(I414*H414,2)</f>
        <v>0</v>
      </c>
      <c r="BL414" s="25" t="s">
        <v>110</v>
      </c>
      <c r="BM414" s="25" t="s">
        <v>842</v>
      </c>
    </row>
    <row r="415" spans="2:65" s="1" customFormat="1" ht="13.5">
      <c r="B415" s="43"/>
      <c r="C415" s="65"/>
      <c r="D415" s="218" t="s">
        <v>175</v>
      </c>
      <c r="E415" s="65"/>
      <c r="F415" s="219" t="s">
        <v>843</v>
      </c>
      <c r="G415" s="65"/>
      <c r="H415" s="65"/>
      <c r="I415" s="174"/>
      <c r="J415" s="65"/>
      <c r="K415" s="65"/>
      <c r="L415" s="63"/>
      <c r="M415" s="220"/>
      <c r="N415" s="44"/>
      <c r="O415" s="44"/>
      <c r="P415" s="44"/>
      <c r="Q415" s="44"/>
      <c r="R415" s="44"/>
      <c r="S415" s="44"/>
      <c r="T415" s="80"/>
      <c r="AT415" s="25" t="s">
        <v>175</v>
      </c>
      <c r="AU415" s="25" t="s">
        <v>93</v>
      </c>
    </row>
    <row r="416" spans="2:65" s="1" customFormat="1" ht="40.5">
      <c r="B416" s="43"/>
      <c r="C416" s="65"/>
      <c r="D416" s="218" t="s">
        <v>177</v>
      </c>
      <c r="E416" s="65"/>
      <c r="F416" s="221" t="s">
        <v>734</v>
      </c>
      <c r="G416" s="65"/>
      <c r="H416" s="65"/>
      <c r="I416" s="174"/>
      <c r="J416" s="65"/>
      <c r="K416" s="65"/>
      <c r="L416" s="63"/>
      <c r="M416" s="220"/>
      <c r="N416" s="44"/>
      <c r="O416" s="44"/>
      <c r="P416" s="44"/>
      <c r="Q416" s="44"/>
      <c r="R416" s="44"/>
      <c r="S416" s="44"/>
      <c r="T416" s="80"/>
      <c r="AT416" s="25" t="s">
        <v>177</v>
      </c>
      <c r="AU416" s="25" t="s">
        <v>93</v>
      </c>
    </row>
    <row r="417" spans="2:51" s="12" customFormat="1" ht="13.5">
      <c r="B417" s="222"/>
      <c r="C417" s="223"/>
      <c r="D417" s="218" t="s">
        <v>179</v>
      </c>
      <c r="E417" s="224" t="s">
        <v>50</v>
      </c>
      <c r="F417" s="225" t="s">
        <v>1476</v>
      </c>
      <c r="G417" s="223"/>
      <c r="H417" s="226" t="s">
        <v>50</v>
      </c>
      <c r="I417" s="227"/>
      <c r="J417" s="223"/>
      <c r="K417" s="223"/>
      <c r="L417" s="228"/>
      <c r="M417" s="229"/>
      <c r="N417" s="230"/>
      <c r="O417" s="230"/>
      <c r="P417" s="230"/>
      <c r="Q417" s="230"/>
      <c r="R417" s="230"/>
      <c r="S417" s="230"/>
      <c r="T417" s="231"/>
      <c r="AT417" s="232" t="s">
        <v>179</v>
      </c>
      <c r="AU417" s="232" t="s">
        <v>93</v>
      </c>
      <c r="AV417" s="12" t="s">
        <v>25</v>
      </c>
      <c r="AW417" s="12" t="s">
        <v>48</v>
      </c>
      <c r="AX417" s="12" t="s">
        <v>85</v>
      </c>
      <c r="AY417" s="232" t="s">
        <v>166</v>
      </c>
    </row>
    <row r="418" spans="2:51" s="13" customFormat="1" ht="13.5">
      <c r="B418" s="233"/>
      <c r="C418" s="234"/>
      <c r="D418" s="218" t="s">
        <v>179</v>
      </c>
      <c r="E418" s="245" t="s">
        <v>50</v>
      </c>
      <c r="F418" s="246" t="s">
        <v>1344</v>
      </c>
      <c r="G418" s="234"/>
      <c r="H418" s="247">
        <v>0.18</v>
      </c>
      <c r="I418" s="239"/>
      <c r="J418" s="234"/>
      <c r="K418" s="234"/>
      <c r="L418" s="240"/>
      <c r="M418" s="241"/>
      <c r="N418" s="242"/>
      <c r="O418" s="242"/>
      <c r="P418" s="242"/>
      <c r="Q418" s="242"/>
      <c r="R418" s="242"/>
      <c r="S418" s="242"/>
      <c r="T418" s="243"/>
      <c r="AT418" s="244" t="s">
        <v>179</v>
      </c>
      <c r="AU418" s="244" t="s">
        <v>93</v>
      </c>
      <c r="AV418" s="13" t="s">
        <v>93</v>
      </c>
      <c r="AW418" s="13" t="s">
        <v>48</v>
      </c>
      <c r="AX418" s="13" t="s">
        <v>85</v>
      </c>
      <c r="AY418" s="244" t="s">
        <v>166</v>
      </c>
    </row>
    <row r="419" spans="2:51" s="12" customFormat="1" ht="13.5">
      <c r="B419" s="222"/>
      <c r="C419" s="223"/>
      <c r="D419" s="218" t="s">
        <v>179</v>
      </c>
      <c r="E419" s="224" t="s">
        <v>50</v>
      </c>
      <c r="F419" s="225" t="s">
        <v>1477</v>
      </c>
      <c r="G419" s="223"/>
      <c r="H419" s="226" t="s">
        <v>50</v>
      </c>
      <c r="I419" s="227"/>
      <c r="J419" s="223"/>
      <c r="K419" s="223"/>
      <c r="L419" s="228"/>
      <c r="M419" s="229"/>
      <c r="N419" s="230"/>
      <c r="O419" s="230"/>
      <c r="P419" s="230"/>
      <c r="Q419" s="230"/>
      <c r="R419" s="230"/>
      <c r="S419" s="230"/>
      <c r="T419" s="231"/>
      <c r="AT419" s="232" t="s">
        <v>179</v>
      </c>
      <c r="AU419" s="232" t="s">
        <v>93</v>
      </c>
      <c r="AV419" s="12" t="s">
        <v>25</v>
      </c>
      <c r="AW419" s="12" t="s">
        <v>48</v>
      </c>
      <c r="AX419" s="12" t="s">
        <v>85</v>
      </c>
      <c r="AY419" s="232" t="s">
        <v>166</v>
      </c>
    </row>
    <row r="420" spans="2:51" s="13" customFormat="1" ht="13.5">
      <c r="B420" s="233"/>
      <c r="C420" s="234"/>
      <c r="D420" s="218" t="s">
        <v>179</v>
      </c>
      <c r="E420" s="245" t="s">
        <v>50</v>
      </c>
      <c r="F420" s="246" t="s">
        <v>1344</v>
      </c>
      <c r="G420" s="234"/>
      <c r="H420" s="247">
        <v>0.18</v>
      </c>
      <c r="I420" s="239"/>
      <c r="J420" s="234"/>
      <c r="K420" s="234"/>
      <c r="L420" s="240"/>
      <c r="M420" s="241"/>
      <c r="N420" s="242"/>
      <c r="O420" s="242"/>
      <c r="P420" s="242"/>
      <c r="Q420" s="242"/>
      <c r="R420" s="242"/>
      <c r="S420" s="242"/>
      <c r="T420" s="243"/>
      <c r="AT420" s="244" t="s">
        <v>179</v>
      </c>
      <c r="AU420" s="244" t="s">
        <v>93</v>
      </c>
      <c r="AV420" s="13" t="s">
        <v>93</v>
      </c>
      <c r="AW420" s="13" t="s">
        <v>48</v>
      </c>
      <c r="AX420" s="13" t="s">
        <v>85</v>
      </c>
      <c r="AY420" s="244" t="s">
        <v>166</v>
      </c>
    </row>
    <row r="421" spans="2:51" s="12" customFormat="1" ht="13.5">
      <c r="B421" s="222"/>
      <c r="C421" s="223"/>
      <c r="D421" s="218" t="s">
        <v>179</v>
      </c>
      <c r="E421" s="224" t="s">
        <v>50</v>
      </c>
      <c r="F421" s="225" t="s">
        <v>934</v>
      </c>
      <c r="G421" s="223"/>
      <c r="H421" s="226" t="s">
        <v>50</v>
      </c>
      <c r="I421" s="227"/>
      <c r="J421" s="223"/>
      <c r="K421" s="223"/>
      <c r="L421" s="228"/>
      <c r="M421" s="229"/>
      <c r="N421" s="230"/>
      <c r="O421" s="230"/>
      <c r="P421" s="230"/>
      <c r="Q421" s="230"/>
      <c r="R421" s="230"/>
      <c r="S421" s="230"/>
      <c r="T421" s="231"/>
      <c r="AT421" s="232" t="s">
        <v>179</v>
      </c>
      <c r="AU421" s="232" t="s">
        <v>93</v>
      </c>
      <c r="AV421" s="12" t="s">
        <v>25</v>
      </c>
      <c r="AW421" s="12" t="s">
        <v>48</v>
      </c>
      <c r="AX421" s="12" t="s">
        <v>85</v>
      </c>
      <c r="AY421" s="232" t="s">
        <v>166</v>
      </c>
    </row>
    <row r="422" spans="2:51" s="13" customFormat="1" ht="13.5">
      <c r="B422" s="233"/>
      <c r="C422" s="234"/>
      <c r="D422" s="218" t="s">
        <v>179</v>
      </c>
      <c r="E422" s="245" t="s">
        <v>50</v>
      </c>
      <c r="F422" s="246" t="s">
        <v>1344</v>
      </c>
      <c r="G422" s="234"/>
      <c r="H422" s="247">
        <v>0.18</v>
      </c>
      <c r="I422" s="239"/>
      <c r="J422" s="234"/>
      <c r="K422" s="234"/>
      <c r="L422" s="240"/>
      <c r="M422" s="241"/>
      <c r="N422" s="242"/>
      <c r="O422" s="242"/>
      <c r="P422" s="242"/>
      <c r="Q422" s="242"/>
      <c r="R422" s="242"/>
      <c r="S422" s="242"/>
      <c r="T422" s="243"/>
      <c r="AT422" s="244" t="s">
        <v>179</v>
      </c>
      <c r="AU422" s="244" t="s">
        <v>93</v>
      </c>
      <c r="AV422" s="13" t="s">
        <v>93</v>
      </c>
      <c r="AW422" s="13" t="s">
        <v>48</v>
      </c>
      <c r="AX422" s="13" t="s">
        <v>85</v>
      </c>
      <c r="AY422" s="244" t="s">
        <v>166</v>
      </c>
    </row>
    <row r="423" spans="2:51" s="12" customFormat="1" ht="13.5">
      <c r="B423" s="222"/>
      <c r="C423" s="223"/>
      <c r="D423" s="218" t="s">
        <v>179</v>
      </c>
      <c r="E423" s="224" t="s">
        <v>50</v>
      </c>
      <c r="F423" s="225" t="s">
        <v>1486</v>
      </c>
      <c r="G423" s="223"/>
      <c r="H423" s="226" t="s">
        <v>50</v>
      </c>
      <c r="I423" s="227"/>
      <c r="J423" s="223"/>
      <c r="K423" s="223"/>
      <c r="L423" s="228"/>
      <c r="M423" s="229"/>
      <c r="N423" s="230"/>
      <c r="O423" s="230"/>
      <c r="P423" s="230"/>
      <c r="Q423" s="230"/>
      <c r="R423" s="230"/>
      <c r="S423" s="230"/>
      <c r="T423" s="231"/>
      <c r="AT423" s="232" t="s">
        <v>179</v>
      </c>
      <c r="AU423" s="232" t="s">
        <v>93</v>
      </c>
      <c r="AV423" s="12" t="s">
        <v>25</v>
      </c>
      <c r="AW423" s="12" t="s">
        <v>48</v>
      </c>
      <c r="AX423" s="12" t="s">
        <v>85</v>
      </c>
      <c r="AY423" s="232" t="s">
        <v>166</v>
      </c>
    </row>
    <row r="424" spans="2:51" s="13" customFormat="1" ht="13.5">
      <c r="B424" s="233"/>
      <c r="C424" s="234"/>
      <c r="D424" s="218" t="s">
        <v>179</v>
      </c>
      <c r="E424" s="245" t="s">
        <v>50</v>
      </c>
      <c r="F424" s="246" t="s">
        <v>1530</v>
      </c>
      <c r="G424" s="234"/>
      <c r="H424" s="247">
        <v>1.1519999999999999</v>
      </c>
      <c r="I424" s="239"/>
      <c r="J424" s="234"/>
      <c r="K424" s="234"/>
      <c r="L424" s="240"/>
      <c r="M424" s="241"/>
      <c r="N424" s="242"/>
      <c r="O424" s="242"/>
      <c r="P424" s="242"/>
      <c r="Q424" s="242"/>
      <c r="R424" s="242"/>
      <c r="S424" s="242"/>
      <c r="T424" s="243"/>
      <c r="AT424" s="244" t="s">
        <v>179</v>
      </c>
      <c r="AU424" s="244" t="s">
        <v>93</v>
      </c>
      <c r="AV424" s="13" t="s">
        <v>93</v>
      </c>
      <c r="AW424" s="13" t="s">
        <v>48</v>
      </c>
      <c r="AX424" s="13" t="s">
        <v>85</v>
      </c>
      <c r="AY424" s="244" t="s">
        <v>166</v>
      </c>
    </row>
    <row r="425" spans="2:51" s="12" customFormat="1" ht="13.5">
      <c r="B425" s="222"/>
      <c r="C425" s="223"/>
      <c r="D425" s="218" t="s">
        <v>179</v>
      </c>
      <c r="E425" s="224" t="s">
        <v>50</v>
      </c>
      <c r="F425" s="225" t="s">
        <v>804</v>
      </c>
      <c r="G425" s="223"/>
      <c r="H425" s="226" t="s">
        <v>50</v>
      </c>
      <c r="I425" s="227"/>
      <c r="J425" s="223"/>
      <c r="K425" s="223"/>
      <c r="L425" s="228"/>
      <c r="M425" s="229"/>
      <c r="N425" s="230"/>
      <c r="O425" s="230"/>
      <c r="P425" s="230"/>
      <c r="Q425" s="230"/>
      <c r="R425" s="230"/>
      <c r="S425" s="230"/>
      <c r="T425" s="231"/>
      <c r="AT425" s="232" t="s">
        <v>179</v>
      </c>
      <c r="AU425" s="232" t="s">
        <v>93</v>
      </c>
      <c r="AV425" s="12" t="s">
        <v>25</v>
      </c>
      <c r="AW425" s="12" t="s">
        <v>48</v>
      </c>
      <c r="AX425" s="12" t="s">
        <v>85</v>
      </c>
      <c r="AY425" s="232" t="s">
        <v>166</v>
      </c>
    </row>
    <row r="426" spans="2:51" s="13" customFormat="1" ht="13.5">
      <c r="B426" s="233"/>
      <c r="C426" s="234"/>
      <c r="D426" s="218" t="s">
        <v>179</v>
      </c>
      <c r="E426" s="245" t="s">
        <v>50</v>
      </c>
      <c r="F426" s="246" t="s">
        <v>1531</v>
      </c>
      <c r="G426" s="234"/>
      <c r="H426" s="247">
        <v>14.35</v>
      </c>
      <c r="I426" s="239"/>
      <c r="J426" s="234"/>
      <c r="K426" s="234"/>
      <c r="L426" s="240"/>
      <c r="M426" s="241"/>
      <c r="N426" s="242"/>
      <c r="O426" s="242"/>
      <c r="P426" s="242"/>
      <c r="Q426" s="242"/>
      <c r="R426" s="242"/>
      <c r="S426" s="242"/>
      <c r="T426" s="243"/>
      <c r="AT426" s="244" t="s">
        <v>179</v>
      </c>
      <c r="AU426" s="244" t="s">
        <v>93</v>
      </c>
      <c r="AV426" s="13" t="s">
        <v>93</v>
      </c>
      <c r="AW426" s="13" t="s">
        <v>48</v>
      </c>
      <c r="AX426" s="13" t="s">
        <v>85</v>
      </c>
      <c r="AY426" s="244" t="s">
        <v>166</v>
      </c>
    </row>
    <row r="427" spans="2:51" s="13" customFormat="1" ht="13.5">
      <c r="B427" s="233"/>
      <c r="C427" s="234"/>
      <c r="D427" s="218" t="s">
        <v>179</v>
      </c>
      <c r="E427" s="245" t="s">
        <v>50</v>
      </c>
      <c r="F427" s="246" t="s">
        <v>1532</v>
      </c>
      <c r="G427" s="234"/>
      <c r="H427" s="247">
        <v>3.8849999999999998</v>
      </c>
      <c r="I427" s="239"/>
      <c r="J427" s="234"/>
      <c r="K427" s="234"/>
      <c r="L427" s="240"/>
      <c r="M427" s="241"/>
      <c r="N427" s="242"/>
      <c r="O427" s="242"/>
      <c r="P427" s="242"/>
      <c r="Q427" s="242"/>
      <c r="R427" s="242"/>
      <c r="S427" s="242"/>
      <c r="T427" s="243"/>
      <c r="AT427" s="244" t="s">
        <v>179</v>
      </c>
      <c r="AU427" s="244" t="s">
        <v>93</v>
      </c>
      <c r="AV427" s="13" t="s">
        <v>93</v>
      </c>
      <c r="AW427" s="13" t="s">
        <v>48</v>
      </c>
      <c r="AX427" s="13" t="s">
        <v>85</v>
      </c>
      <c r="AY427" s="244" t="s">
        <v>166</v>
      </c>
    </row>
    <row r="428" spans="2:51" s="12" customFormat="1" ht="13.5">
      <c r="B428" s="222"/>
      <c r="C428" s="223"/>
      <c r="D428" s="218" t="s">
        <v>179</v>
      </c>
      <c r="E428" s="224" t="s">
        <v>50</v>
      </c>
      <c r="F428" s="225" t="s">
        <v>847</v>
      </c>
      <c r="G428" s="223"/>
      <c r="H428" s="226" t="s">
        <v>50</v>
      </c>
      <c r="I428" s="227"/>
      <c r="J428" s="223"/>
      <c r="K428" s="223"/>
      <c r="L428" s="228"/>
      <c r="M428" s="229"/>
      <c r="N428" s="230"/>
      <c r="O428" s="230"/>
      <c r="P428" s="230"/>
      <c r="Q428" s="230"/>
      <c r="R428" s="230"/>
      <c r="S428" s="230"/>
      <c r="T428" s="231"/>
      <c r="AT428" s="232" t="s">
        <v>179</v>
      </c>
      <c r="AU428" s="232" t="s">
        <v>93</v>
      </c>
      <c r="AV428" s="12" t="s">
        <v>25</v>
      </c>
      <c r="AW428" s="12" t="s">
        <v>48</v>
      </c>
      <c r="AX428" s="12" t="s">
        <v>85</v>
      </c>
      <c r="AY428" s="232" t="s">
        <v>166</v>
      </c>
    </row>
    <row r="429" spans="2:51" s="13" customFormat="1" ht="13.5">
      <c r="B429" s="233"/>
      <c r="C429" s="234"/>
      <c r="D429" s="218" t="s">
        <v>179</v>
      </c>
      <c r="E429" s="245" t="s">
        <v>50</v>
      </c>
      <c r="F429" s="246" t="s">
        <v>1533</v>
      </c>
      <c r="G429" s="234"/>
      <c r="H429" s="247">
        <v>19.475000000000001</v>
      </c>
      <c r="I429" s="239"/>
      <c r="J429" s="234"/>
      <c r="K429" s="234"/>
      <c r="L429" s="240"/>
      <c r="M429" s="241"/>
      <c r="N429" s="242"/>
      <c r="O429" s="242"/>
      <c r="P429" s="242"/>
      <c r="Q429" s="242"/>
      <c r="R429" s="242"/>
      <c r="S429" s="242"/>
      <c r="T429" s="243"/>
      <c r="AT429" s="244" t="s">
        <v>179</v>
      </c>
      <c r="AU429" s="244" t="s">
        <v>93</v>
      </c>
      <c r="AV429" s="13" t="s">
        <v>93</v>
      </c>
      <c r="AW429" s="13" t="s">
        <v>48</v>
      </c>
      <c r="AX429" s="13" t="s">
        <v>85</v>
      </c>
      <c r="AY429" s="244" t="s">
        <v>166</v>
      </c>
    </row>
    <row r="430" spans="2:51" s="13" customFormat="1" ht="13.5">
      <c r="B430" s="233"/>
      <c r="C430" s="234"/>
      <c r="D430" s="218" t="s">
        <v>179</v>
      </c>
      <c r="E430" s="245" t="s">
        <v>50</v>
      </c>
      <c r="F430" s="246" t="s">
        <v>1534</v>
      </c>
      <c r="G430" s="234"/>
      <c r="H430" s="247">
        <v>4.3940000000000001</v>
      </c>
      <c r="I430" s="239"/>
      <c r="J430" s="234"/>
      <c r="K430" s="234"/>
      <c r="L430" s="240"/>
      <c r="M430" s="241"/>
      <c r="N430" s="242"/>
      <c r="O430" s="242"/>
      <c r="P430" s="242"/>
      <c r="Q430" s="242"/>
      <c r="R430" s="242"/>
      <c r="S430" s="242"/>
      <c r="T430" s="243"/>
      <c r="AT430" s="244" t="s">
        <v>179</v>
      </c>
      <c r="AU430" s="244" t="s">
        <v>93</v>
      </c>
      <c r="AV430" s="13" t="s">
        <v>93</v>
      </c>
      <c r="AW430" s="13" t="s">
        <v>48</v>
      </c>
      <c r="AX430" s="13" t="s">
        <v>85</v>
      </c>
      <c r="AY430" s="244" t="s">
        <v>166</v>
      </c>
    </row>
    <row r="431" spans="2:51" s="12" customFormat="1" ht="13.5">
      <c r="B431" s="222"/>
      <c r="C431" s="223"/>
      <c r="D431" s="218" t="s">
        <v>179</v>
      </c>
      <c r="E431" s="224" t="s">
        <v>50</v>
      </c>
      <c r="F431" s="225" t="s">
        <v>828</v>
      </c>
      <c r="G431" s="223"/>
      <c r="H431" s="226" t="s">
        <v>50</v>
      </c>
      <c r="I431" s="227"/>
      <c r="J431" s="223"/>
      <c r="K431" s="223"/>
      <c r="L431" s="228"/>
      <c r="M431" s="229"/>
      <c r="N431" s="230"/>
      <c r="O431" s="230"/>
      <c r="P431" s="230"/>
      <c r="Q431" s="230"/>
      <c r="R431" s="230"/>
      <c r="S431" s="230"/>
      <c r="T431" s="231"/>
      <c r="AT431" s="232" t="s">
        <v>179</v>
      </c>
      <c r="AU431" s="232" t="s">
        <v>93</v>
      </c>
      <c r="AV431" s="12" t="s">
        <v>25</v>
      </c>
      <c r="AW431" s="12" t="s">
        <v>48</v>
      </c>
      <c r="AX431" s="12" t="s">
        <v>85</v>
      </c>
      <c r="AY431" s="232" t="s">
        <v>166</v>
      </c>
    </row>
    <row r="432" spans="2:51" s="13" customFormat="1" ht="13.5">
      <c r="B432" s="233"/>
      <c r="C432" s="234"/>
      <c r="D432" s="218" t="s">
        <v>179</v>
      </c>
      <c r="E432" s="245" t="s">
        <v>50</v>
      </c>
      <c r="F432" s="246" t="s">
        <v>1535</v>
      </c>
      <c r="G432" s="234"/>
      <c r="H432" s="247">
        <v>3.19</v>
      </c>
      <c r="I432" s="239"/>
      <c r="J432" s="234"/>
      <c r="K432" s="234"/>
      <c r="L432" s="240"/>
      <c r="M432" s="241"/>
      <c r="N432" s="242"/>
      <c r="O432" s="242"/>
      <c r="P432" s="242"/>
      <c r="Q432" s="242"/>
      <c r="R432" s="242"/>
      <c r="S432" s="242"/>
      <c r="T432" s="243"/>
      <c r="AT432" s="244" t="s">
        <v>179</v>
      </c>
      <c r="AU432" s="244" t="s">
        <v>93</v>
      </c>
      <c r="AV432" s="13" t="s">
        <v>93</v>
      </c>
      <c r="AW432" s="13" t="s">
        <v>48</v>
      </c>
      <c r="AX432" s="13" t="s">
        <v>85</v>
      </c>
      <c r="AY432" s="244" t="s">
        <v>166</v>
      </c>
    </row>
    <row r="433" spans="2:65" s="13" customFormat="1" ht="13.5">
      <c r="B433" s="233"/>
      <c r="C433" s="234"/>
      <c r="D433" s="218" t="s">
        <v>179</v>
      </c>
      <c r="E433" s="245" t="s">
        <v>50</v>
      </c>
      <c r="F433" s="246" t="s">
        <v>1536</v>
      </c>
      <c r="G433" s="234"/>
      <c r="H433" s="247">
        <v>1.018</v>
      </c>
      <c r="I433" s="239"/>
      <c r="J433" s="234"/>
      <c r="K433" s="234"/>
      <c r="L433" s="240"/>
      <c r="M433" s="241"/>
      <c r="N433" s="242"/>
      <c r="O433" s="242"/>
      <c r="P433" s="242"/>
      <c r="Q433" s="242"/>
      <c r="R433" s="242"/>
      <c r="S433" s="242"/>
      <c r="T433" s="243"/>
      <c r="AT433" s="244" t="s">
        <v>179</v>
      </c>
      <c r="AU433" s="244" t="s">
        <v>93</v>
      </c>
      <c r="AV433" s="13" t="s">
        <v>93</v>
      </c>
      <c r="AW433" s="13" t="s">
        <v>48</v>
      </c>
      <c r="AX433" s="13" t="s">
        <v>85</v>
      </c>
      <c r="AY433" s="244" t="s">
        <v>166</v>
      </c>
    </row>
    <row r="434" spans="2:65" s="12" customFormat="1" ht="13.5">
      <c r="B434" s="222"/>
      <c r="C434" s="223"/>
      <c r="D434" s="218" t="s">
        <v>179</v>
      </c>
      <c r="E434" s="224" t="s">
        <v>50</v>
      </c>
      <c r="F434" s="225" t="s">
        <v>201</v>
      </c>
      <c r="G434" s="223"/>
      <c r="H434" s="226" t="s">
        <v>50</v>
      </c>
      <c r="I434" s="227"/>
      <c r="J434" s="223"/>
      <c r="K434" s="223"/>
      <c r="L434" s="228"/>
      <c r="M434" s="229"/>
      <c r="N434" s="230"/>
      <c r="O434" s="230"/>
      <c r="P434" s="230"/>
      <c r="Q434" s="230"/>
      <c r="R434" s="230"/>
      <c r="S434" s="230"/>
      <c r="T434" s="231"/>
      <c r="AT434" s="232" t="s">
        <v>179</v>
      </c>
      <c r="AU434" s="232" t="s">
        <v>93</v>
      </c>
      <c r="AV434" s="12" t="s">
        <v>25</v>
      </c>
      <c r="AW434" s="12" t="s">
        <v>48</v>
      </c>
      <c r="AX434" s="12" t="s">
        <v>85</v>
      </c>
      <c r="AY434" s="232" t="s">
        <v>166</v>
      </c>
    </row>
    <row r="435" spans="2:65" s="13" customFormat="1" ht="13.5">
      <c r="B435" s="233"/>
      <c r="C435" s="234"/>
      <c r="D435" s="218" t="s">
        <v>179</v>
      </c>
      <c r="E435" s="245" t="s">
        <v>50</v>
      </c>
      <c r="F435" s="246" t="s">
        <v>1537</v>
      </c>
      <c r="G435" s="234"/>
      <c r="H435" s="247">
        <v>5.76</v>
      </c>
      <c r="I435" s="239"/>
      <c r="J435" s="234"/>
      <c r="K435" s="234"/>
      <c r="L435" s="240"/>
      <c r="M435" s="241"/>
      <c r="N435" s="242"/>
      <c r="O435" s="242"/>
      <c r="P435" s="242"/>
      <c r="Q435" s="242"/>
      <c r="R435" s="242"/>
      <c r="S435" s="242"/>
      <c r="T435" s="243"/>
      <c r="AT435" s="244" t="s">
        <v>179</v>
      </c>
      <c r="AU435" s="244" t="s">
        <v>93</v>
      </c>
      <c r="AV435" s="13" t="s">
        <v>93</v>
      </c>
      <c r="AW435" s="13" t="s">
        <v>48</v>
      </c>
      <c r="AX435" s="13" t="s">
        <v>85</v>
      </c>
      <c r="AY435" s="244" t="s">
        <v>166</v>
      </c>
    </row>
    <row r="436" spans="2:65" s="12" customFormat="1" ht="13.5">
      <c r="B436" s="222"/>
      <c r="C436" s="223"/>
      <c r="D436" s="218" t="s">
        <v>179</v>
      </c>
      <c r="E436" s="224" t="s">
        <v>50</v>
      </c>
      <c r="F436" s="225" t="s">
        <v>612</v>
      </c>
      <c r="G436" s="223"/>
      <c r="H436" s="226" t="s">
        <v>50</v>
      </c>
      <c r="I436" s="227"/>
      <c r="J436" s="223"/>
      <c r="K436" s="223"/>
      <c r="L436" s="228"/>
      <c r="M436" s="229"/>
      <c r="N436" s="230"/>
      <c r="O436" s="230"/>
      <c r="P436" s="230"/>
      <c r="Q436" s="230"/>
      <c r="R436" s="230"/>
      <c r="S436" s="230"/>
      <c r="T436" s="231"/>
      <c r="AT436" s="232" t="s">
        <v>179</v>
      </c>
      <c r="AU436" s="232" t="s">
        <v>93</v>
      </c>
      <c r="AV436" s="12" t="s">
        <v>25</v>
      </c>
      <c r="AW436" s="12" t="s">
        <v>48</v>
      </c>
      <c r="AX436" s="12" t="s">
        <v>85</v>
      </c>
      <c r="AY436" s="232" t="s">
        <v>166</v>
      </c>
    </row>
    <row r="437" spans="2:65" s="13" customFormat="1" ht="13.5">
      <c r="B437" s="233"/>
      <c r="C437" s="234"/>
      <c r="D437" s="218" t="s">
        <v>179</v>
      </c>
      <c r="E437" s="245" t="s">
        <v>50</v>
      </c>
      <c r="F437" s="246" t="s">
        <v>1538</v>
      </c>
      <c r="G437" s="234"/>
      <c r="H437" s="247">
        <v>3.1040000000000001</v>
      </c>
      <c r="I437" s="239"/>
      <c r="J437" s="234"/>
      <c r="K437" s="234"/>
      <c r="L437" s="240"/>
      <c r="M437" s="241"/>
      <c r="N437" s="242"/>
      <c r="O437" s="242"/>
      <c r="P437" s="242"/>
      <c r="Q437" s="242"/>
      <c r="R437" s="242"/>
      <c r="S437" s="242"/>
      <c r="T437" s="243"/>
      <c r="AT437" s="244" t="s">
        <v>179</v>
      </c>
      <c r="AU437" s="244" t="s">
        <v>93</v>
      </c>
      <c r="AV437" s="13" t="s">
        <v>93</v>
      </c>
      <c r="AW437" s="13" t="s">
        <v>48</v>
      </c>
      <c r="AX437" s="13" t="s">
        <v>85</v>
      </c>
      <c r="AY437" s="244" t="s">
        <v>166</v>
      </c>
    </row>
    <row r="438" spans="2:65" s="12" customFormat="1" ht="13.5">
      <c r="B438" s="222"/>
      <c r="C438" s="223"/>
      <c r="D438" s="218" t="s">
        <v>179</v>
      </c>
      <c r="E438" s="224" t="s">
        <v>50</v>
      </c>
      <c r="F438" s="225" t="s">
        <v>1101</v>
      </c>
      <c r="G438" s="223"/>
      <c r="H438" s="226" t="s">
        <v>50</v>
      </c>
      <c r="I438" s="227"/>
      <c r="J438" s="223"/>
      <c r="K438" s="223"/>
      <c r="L438" s="228"/>
      <c r="M438" s="229"/>
      <c r="N438" s="230"/>
      <c r="O438" s="230"/>
      <c r="P438" s="230"/>
      <c r="Q438" s="230"/>
      <c r="R438" s="230"/>
      <c r="S438" s="230"/>
      <c r="T438" s="231"/>
      <c r="AT438" s="232" t="s">
        <v>179</v>
      </c>
      <c r="AU438" s="232" t="s">
        <v>93</v>
      </c>
      <c r="AV438" s="12" t="s">
        <v>25</v>
      </c>
      <c r="AW438" s="12" t="s">
        <v>48</v>
      </c>
      <c r="AX438" s="12" t="s">
        <v>85</v>
      </c>
      <c r="AY438" s="232" t="s">
        <v>166</v>
      </c>
    </row>
    <row r="439" spans="2:65" s="13" customFormat="1" ht="13.5">
      <c r="B439" s="233"/>
      <c r="C439" s="234"/>
      <c r="D439" s="218" t="s">
        <v>179</v>
      </c>
      <c r="E439" s="245" t="s">
        <v>50</v>
      </c>
      <c r="F439" s="246" t="s">
        <v>1539</v>
      </c>
      <c r="G439" s="234"/>
      <c r="H439" s="247">
        <v>48.674999999999997</v>
      </c>
      <c r="I439" s="239"/>
      <c r="J439" s="234"/>
      <c r="K439" s="234"/>
      <c r="L439" s="240"/>
      <c r="M439" s="241"/>
      <c r="N439" s="242"/>
      <c r="O439" s="242"/>
      <c r="P439" s="242"/>
      <c r="Q439" s="242"/>
      <c r="R439" s="242"/>
      <c r="S439" s="242"/>
      <c r="T439" s="243"/>
      <c r="AT439" s="244" t="s">
        <v>179</v>
      </c>
      <c r="AU439" s="244" t="s">
        <v>93</v>
      </c>
      <c r="AV439" s="13" t="s">
        <v>93</v>
      </c>
      <c r="AW439" s="13" t="s">
        <v>48</v>
      </c>
      <c r="AX439" s="13" t="s">
        <v>85</v>
      </c>
      <c r="AY439" s="244" t="s">
        <v>166</v>
      </c>
    </row>
    <row r="440" spans="2:65" s="12" customFormat="1" ht="13.5">
      <c r="B440" s="222"/>
      <c r="C440" s="223"/>
      <c r="D440" s="218" t="s">
        <v>179</v>
      </c>
      <c r="E440" s="224" t="s">
        <v>50</v>
      </c>
      <c r="F440" s="225" t="s">
        <v>1540</v>
      </c>
      <c r="G440" s="223"/>
      <c r="H440" s="226" t="s">
        <v>50</v>
      </c>
      <c r="I440" s="227"/>
      <c r="J440" s="223"/>
      <c r="K440" s="223"/>
      <c r="L440" s="228"/>
      <c r="M440" s="229"/>
      <c r="N440" s="230"/>
      <c r="O440" s="230"/>
      <c r="P440" s="230"/>
      <c r="Q440" s="230"/>
      <c r="R440" s="230"/>
      <c r="S440" s="230"/>
      <c r="T440" s="231"/>
      <c r="AT440" s="232" t="s">
        <v>179</v>
      </c>
      <c r="AU440" s="232" t="s">
        <v>93</v>
      </c>
      <c r="AV440" s="12" t="s">
        <v>25</v>
      </c>
      <c r="AW440" s="12" t="s">
        <v>48</v>
      </c>
      <c r="AX440" s="12" t="s">
        <v>85</v>
      </c>
      <c r="AY440" s="232" t="s">
        <v>166</v>
      </c>
    </row>
    <row r="441" spans="2:65" s="13" customFormat="1" ht="13.5">
      <c r="B441" s="233"/>
      <c r="C441" s="234"/>
      <c r="D441" s="235" t="s">
        <v>179</v>
      </c>
      <c r="E441" s="236" t="s">
        <v>50</v>
      </c>
      <c r="F441" s="237" t="s">
        <v>1541</v>
      </c>
      <c r="G441" s="234"/>
      <c r="H441" s="238">
        <v>4.4249999999999998</v>
      </c>
      <c r="I441" s="239"/>
      <c r="J441" s="234"/>
      <c r="K441" s="234"/>
      <c r="L441" s="240"/>
      <c r="M441" s="241"/>
      <c r="N441" s="242"/>
      <c r="O441" s="242"/>
      <c r="P441" s="242"/>
      <c r="Q441" s="242"/>
      <c r="R441" s="242"/>
      <c r="S441" s="242"/>
      <c r="T441" s="243"/>
      <c r="AT441" s="244" t="s">
        <v>179</v>
      </c>
      <c r="AU441" s="244" t="s">
        <v>93</v>
      </c>
      <c r="AV441" s="13" t="s">
        <v>93</v>
      </c>
      <c r="AW441" s="13" t="s">
        <v>48</v>
      </c>
      <c r="AX441" s="13" t="s">
        <v>85</v>
      </c>
      <c r="AY441" s="244" t="s">
        <v>166</v>
      </c>
    </row>
    <row r="442" spans="2:65" s="1" customFormat="1" ht="22.5" customHeight="1">
      <c r="B442" s="43"/>
      <c r="C442" s="206" t="s">
        <v>556</v>
      </c>
      <c r="D442" s="206" t="s">
        <v>169</v>
      </c>
      <c r="E442" s="207" t="s">
        <v>854</v>
      </c>
      <c r="F442" s="208" t="s">
        <v>855</v>
      </c>
      <c r="G442" s="209" t="s">
        <v>243</v>
      </c>
      <c r="H442" s="210">
        <v>109.968</v>
      </c>
      <c r="I442" s="211"/>
      <c r="J442" s="212">
        <f>ROUND(I442*H442,2)</f>
        <v>0</v>
      </c>
      <c r="K442" s="208" t="s">
        <v>173</v>
      </c>
      <c r="L442" s="63"/>
      <c r="M442" s="213" t="s">
        <v>50</v>
      </c>
      <c r="N442" s="214" t="s">
        <v>56</v>
      </c>
      <c r="O442" s="44"/>
      <c r="P442" s="215">
        <f>O442*H442</f>
        <v>0</v>
      </c>
      <c r="Q442" s="215">
        <v>0</v>
      </c>
      <c r="R442" s="215">
        <f>Q442*H442</f>
        <v>0</v>
      </c>
      <c r="S442" s="215">
        <v>0</v>
      </c>
      <c r="T442" s="216">
        <f>S442*H442</f>
        <v>0</v>
      </c>
      <c r="AR442" s="25" t="s">
        <v>110</v>
      </c>
      <c r="AT442" s="25" t="s">
        <v>169</v>
      </c>
      <c r="AU442" s="25" t="s">
        <v>93</v>
      </c>
      <c r="AY442" s="25" t="s">
        <v>166</v>
      </c>
      <c r="BE442" s="217">
        <f>IF(N442="základní",J442,0)</f>
        <v>0</v>
      </c>
      <c r="BF442" s="217">
        <f>IF(N442="snížená",J442,0)</f>
        <v>0</v>
      </c>
      <c r="BG442" s="217">
        <f>IF(N442="zákl. přenesená",J442,0)</f>
        <v>0</v>
      </c>
      <c r="BH442" s="217">
        <f>IF(N442="sníž. přenesená",J442,0)</f>
        <v>0</v>
      </c>
      <c r="BI442" s="217">
        <f>IF(N442="nulová",J442,0)</f>
        <v>0</v>
      </c>
      <c r="BJ442" s="25" t="s">
        <v>25</v>
      </c>
      <c r="BK442" s="217">
        <f>ROUND(I442*H442,2)</f>
        <v>0</v>
      </c>
      <c r="BL442" s="25" t="s">
        <v>110</v>
      </c>
      <c r="BM442" s="25" t="s">
        <v>856</v>
      </c>
    </row>
    <row r="443" spans="2:65" s="1" customFormat="1" ht="27">
      <c r="B443" s="43"/>
      <c r="C443" s="65"/>
      <c r="D443" s="218" t="s">
        <v>175</v>
      </c>
      <c r="E443" s="65"/>
      <c r="F443" s="219" t="s">
        <v>857</v>
      </c>
      <c r="G443" s="65"/>
      <c r="H443" s="65"/>
      <c r="I443" s="174"/>
      <c r="J443" s="65"/>
      <c r="K443" s="65"/>
      <c r="L443" s="63"/>
      <c r="M443" s="220"/>
      <c r="N443" s="44"/>
      <c r="O443" s="44"/>
      <c r="P443" s="44"/>
      <c r="Q443" s="44"/>
      <c r="R443" s="44"/>
      <c r="S443" s="44"/>
      <c r="T443" s="80"/>
      <c r="AT443" s="25" t="s">
        <v>175</v>
      </c>
      <c r="AU443" s="25" t="s">
        <v>93</v>
      </c>
    </row>
    <row r="444" spans="2:65" s="1" customFormat="1" ht="94.5">
      <c r="B444" s="43"/>
      <c r="C444" s="65"/>
      <c r="D444" s="218" t="s">
        <v>177</v>
      </c>
      <c r="E444" s="65"/>
      <c r="F444" s="221" t="s">
        <v>774</v>
      </c>
      <c r="G444" s="65"/>
      <c r="H444" s="65"/>
      <c r="I444" s="174"/>
      <c r="J444" s="65"/>
      <c r="K444" s="65"/>
      <c r="L444" s="63"/>
      <c r="M444" s="220"/>
      <c r="N444" s="44"/>
      <c r="O444" s="44"/>
      <c r="P444" s="44"/>
      <c r="Q444" s="44"/>
      <c r="R444" s="44"/>
      <c r="S444" s="44"/>
      <c r="T444" s="80"/>
      <c r="AT444" s="25" t="s">
        <v>177</v>
      </c>
      <c r="AU444" s="25" t="s">
        <v>93</v>
      </c>
    </row>
    <row r="445" spans="2:65" s="12" customFormat="1" ht="13.5">
      <c r="B445" s="222"/>
      <c r="C445" s="223"/>
      <c r="D445" s="218" t="s">
        <v>179</v>
      </c>
      <c r="E445" s="224" t="s">
        <v>50</v>
      </c>
      <c r="F445" s="225" t="s">
        <v>1476</v>
      </c>
      <c r="G445" s="223"/>
      <c r="H445" s="226" t="s">
        <v>50</v>
      </c>
      <c r="I445" s="227"/>
      <c r="J445" s="223"/>
      <c r="K445" s="223"/>
      <c r="L445" s="228"/>
      <c r="M445" s="229"/>
      <c r="N445" s="230"/>
      <c r="O445" s="230"/>
      <c r="P445" s="230"/>
      <c r="Q445" s="230"/>
      <c r="R445" s="230"/>
      <c r="S445" s="230"/>
      <c r="T445" s="231"/>
      <c r="AT445" s="232" t="s">
        <v>179</v>
      </c>
      <c r="AU445" s="232" t="s">
        <v>93</v>
      </c>
      <c r="AV445" s="12" t="s">
        <v>25</v>
      </c>
      <c r="AW445" s="12" t="s">
        <v>48</v>
      </c>
      <c r="AX445" s="12" t="s">
        <v>85</v>
      </c>
      <c r="AY445" s="232" t="s">
        <v>166</v>
      </c>
    </row>
    <row r="446" spans="2:65" s="13" customFormat="1" ht="13.5">
      <c r="B446" s="233"/>
      <c r="C446" s="234"/>
      <c r="D446" s="218" t="s">
        <v>179</v>
      </c>
      <c r="E446" s="245" t="s">
        <v>50</v>
      </c>
      <c r="F446" s="246" t="s">
        <v>1344</v>
      </c>
      <c r="G446" s="234"/>
      <c r="H446" s="247">
        <v>0.18</v>
      </c>
      <c r="I446" s="239"/>
      <c r="J446" s="234"/>
      <c r="K446" s="234"/>
      <c r="L446" s="240"/>
      <c r="M446" s="241"/>
      <c r="N446" s="242"/>
      <c r="O446" s="242"/>
      <c r="P446" s="242"/>
      <c r="Q446" s="242"/>
      <c r="R446" s="242"/>
      <c r="S446" s="242"/>
      <c r="T446" s="243"/>
      <c r="AT446" s="244" t="s">
        <v>179</v>
      </c>
      <c r="AU446" s="244" t="s">
        <v>93</v>
      </c>
      <c r="AV446" s="13" t="s">
        <v>93</v>
      </c>
      <c r="AW446" s="13" t="s">
        <v>48</v>
      </c>
      <c r="AX446" s="13" t="s">
        <v>85</v>
      </c>
      <c r="AY446" s="244" t="s">
        <v>166</v>
      </c>
    </row>
    <row r="447" spans="2:65" s="12" customFormat="1" ht="13.5">
      <c r="B447" s="222"/>
      <c r="C447" s="223"/>
      <c r="D447" s="218" t="s">
        <v>179</v>
      </c>
      <c r="E447" s="224" t="s">
        <v>50</v>
      </c>
      <c r="F447" s="225" t="s">
        <v>1477</v>
      </c>
      <c r="G447" s="223"/>
      <c r="H447" s="226" t="s">
        <v>50</v>
      </c>
      <c r="I447" s="227"/>
      <c r="J447" s="223"/>
      <c r="K447" s="223"/>
      <c r="L447" s="228"/>
      <c r="M447" s="229"/>
      <c r="N447" s="230"/>
      <c r="O447" s="230"/>
      <c r="P447" s="230"/>
      <c r="Q447" s="230"/>
      <c r="R447" s="230"/>
      <c r="S447" s="230"/>
      <c r="T447" s="231"/>
      <c r="AT447" s="232" t="s">
        <v>179</v>
      </c>
      <c r="AU447" s="232" t="s">
        <v>93</v>
      </c>
      <c r="AV447" s="12" t="s">
        <v>25</v>
      </c>
      <c r="AW447" s="12" t="s">
        <v>48</v>
      </c>
      <c r="AX447" s="12" t="s">
        <v>85</v>
      </c>
      <c r="AY447" s="232" t="s">
        <v>166</v>
      </c>
    </row>
    <row r="448" spans="2:65" s="13" customFormat="1" ht="13.5">
      <c r="B448" s="233"/>
      <c r="C448" s="234"/>
      <c r="D448" s="218" t="s">
        <v>179</v>
      </c>
      <c r="E448" s="245" t="s">
        <v>50</v>
      </c>
      <c r="F448" s="246" t="s">
        <v>1344</v>
      </c>
      <c r="G448" s="234"/>
      <c r="H448" s="247">
        <v>0.18</v>
      </c>
      <c r="I448" s="239"/>
      <c r="J448" s="234"/>
      <c r="K448" s="234"/>
      <c r="L448" s="240"/>
      <c r="M448" s="241"/>
      <c r="N448" s="242"/>
      <c r="O448" s="242"/>
      <c r="P448" s="242"/>
      <c r="Q448" s="242"/>
      <c r="R448" s="242"/>
      <c r="S448" s="242"/>
      <c r="T448" s="243"/>
      <c r="AT448" s="244" t="s">
        <v>179</v>
      </c>
      <c r="AU448" s="244" t="s">
        <v>93</v>
      </c>
      <c r="AV448" s="13" t="s">
        <v>93</v>
      </c>
      <c r="AW448" s="13" t="s">
        <v>48</v>
      </c>
      <c r="AX448" s="13" t="s">
        <v>85</v>
      </c>
      <c r="AY448" s="244" t="s">
        <v>166</v>
      </c>
    </row>
    <row r="449" spans="2:51" s="12" customFormat="1" ht="13.5">
      <c r="B449" s="222"/>
      <c r="C449" s="223"/>
      <c r="D449" s="218" t="s">
        <v>179</v>
      </c>
      <c r="E449" s="224" t="s">
        <v>50</v>
      </c>
      <c r="F449" s="225" t="s">
        <v>934</v>
      </c>
      <c r="G449" s="223"/>
      <c r="H449" s="226" t="s">
        <v>50</v>
      </c>
      <c r="I449" s="227"/>
      <c r="J449" s="223"/>
      <c r="K449" s="223"/>
      <c r="L449" s="228"/>
      <c r="M449" s="229"/>
      <c r="N449" s="230"/>
      <c r="O449" s="230"/>
      <c r="P449" s="230"/>
      <c r="Q449" s="230"/>
      <c r="R449" s="230"/>
      <c r="S449" s="230"/>
      <c r="T449" s="231"/>
      <c r="AT449" s="232" t="s">
        <v>179</v>
      </c>
      <c r="AU449" s="232" t="s">
        <v>93</v>
      </c>
      <c r="AV449" s="12" t="s">
        <v>25</v>
      </c>
      <c r="AW449" s="12" t="s">
        <v>48</v>
      </c>
      <c r="AX449" s="12" t="s">
        <v>85</v>
      </c>
      <c r="AY449" s="232" t="s">
        <v>166</v>
      </c>
    </row>
    <row r="450" spans="2:51" s="13" customFormat="1" ht="13.5">
      <c r="B450" s="233"/>
      <c r="C450" s="234"/>
      <c r="D450" s="218" t="s">
        <v>179</v>
      </c>
      <c r="E450" s="245" t="s">
        <v>50</v>
      </c>
      <c r="F450" s="246" t="s">
        <v>1344</v>
      </c>
      <c r="G450" s="234"/>
      <c r="H450" s="247">
        <v>0.18</v>
      </c>
      <c r="I450" s="239"/>
      <c r="J450" s="234"/>
      <c r="K450" s="234"/>
      <c r="L450" s="240"/>
      <c r="M450" s="241"/>
      <c r="N450" s="242"/>
      <c r="O450" s="242"/>
      <c r="P450" s="242"/>
      <c r="Q450" s="242"/>
      <c r="R450" s="242"/>
      <c r="S450" s="242"/>
      <c r="T450" s="243"/>
      <c r="AT450" s="244" t="s">
        <v>179</v>
      </c>
      <c r="AU450" s="244" t="s">
        <v>93</v>
      </c>
      <c r="AV450" s="13" t="s">
        <v>93</v>
      </c>
      <c r="AW450" s="13" t="s">
        <v>48</v>
      </c>
      <c r="AX450" s="13" t="s">
        <v>85</v>
      </c>
      <c r="AY450" s="244" t="s">
        <v>166</v>
      </c>
    </row>
    <row r="451" spans="2:51" s="12" customFormat="1" ht="13.5">
      <c r="B451" s="222"/>
      <c r="C451" s="223"/>
      <c r="D451" s="218" t="s">
        <v>179</v>
      </c>
      <c r="E451" s="224" t="s">
        <v>50</v>
      </c>
      <c r="F451" s="225" t="s">
        <v>1486</v>
      </c>
      <c r="G451" s="223"/>
      <c r="H451" s="226" t="s">
        <v>50</v>
      </c>
      <c r="I451" s="227"/>
      <c r="J451" s="223"/>
      <c r="K451" s="223"/>
      <c r="L451" s="228"/>
      <c r="M451" s="229"/>
      <c r="N451" s="230"/>
      <c r="O451" s="230"/>
      <c r="P451" s="230"/>
      <c r="Q451" s="230"/>
      <c r="R451" s="230"/>
      <c r="S451" s="230"/>
      <c r="T451" s="231"/>
      <c r="AT451" s="232" t="s">
        <v>179</v>
      </c>
      <c r="AU451" s="232" t="s">
        <v>93</v>
      </c>
      <c r="AV451" s="12" t="s">
        <v>25</v>
      </c>
      <c r="AW451" s="12" t="s">
        <v>48</v>
      </c>
      <c r="AX451" s="12" t="s">
        <v>85</v>
      </c>
      <c r="AY451" s="232" t="s">
        <v>166</v>
      </c>
    </row>
    <row r="452" spans="2:51" s="13" customFormat="1" ht="13.5">
      <c r="B452" s="233"/>
      <c r="C452" s="234"/>
      <c r="D452" s="218" t="s">
        <v>179</v>
      </c>
      <c r="E452" s="245" t="s">
        <v>50</v>
      </c>
      <c r="F452" s="246" t="s">
        <v>1530</v>
      </c>
      <c r="G452" s="234"/>
      <c r="H452" s="247">
        <v>1.1519999999999999</v>
      </c>
      <c r="I452" s="239"/>
      <c r="J452" s="234"/>
      <c r="K452" s="234"/>
      <c r="L452" s="240"/>
      <c r="M452" s="241"/>
      <c r="N452" s="242"/>
      <c r="O452" s="242"/>
      <c r="P452" s="242"/>
      <c r="Q452" s="242"/>
      <c r="R452" s="242"/>
      <c r="S452" s="242"/>
      <c r="T452" s="243"/>
      <c r="AT452" s="244" t="s">
        <v>179</v>
      </c>
      <c r="AU452" s="244" t="s">
        <v>93</v>
      </c>
      <c r="AV452" s="13" t="s">
        <v>93</v>
      </c>
      <c r="AW452" s="13" t="s">
        <v>48</v>
      </c>
      <c r="AX452" s="13" t="s">
        <v>85</v>
      </c>
      <c r="AY452" s="244" t="s">
        <v>166</v>
      </c>
    </row>
    <row r="453" spans="2:51" s="12" customFormat="1" ht="13.5">
      <c r="B453" s="222"/>
      <c r="C453" s="223"/>
      <c r="D453" s="218" t="s">
        <v>179</v>
      </c>
      <c r="E453" s="224" t="s">
        <v>50</v>
      </c>
      <c r="F453" s="225" t="s">
        <v>804</v>
      </c>
      <c r="G453" s="223"/>
      <c r="H453" s="226" t="s">
        <v>50</v>
      </c>
      <c r="I453" s="227"/>
      <c r="J453" s="223"/>
      <c r="K453" s="223"/>
      <c r="L453" s="228"/>
      <c r="M453" s="229"/>
      <c r="N453" s="230"/>
      <c r="O453" s="230"/>
      <c r="P453" s="230"/>
      <c r="Q453" s="230"/>
      <c r="R453" s="230"/>
      <c r="S453" s="230"/>
      <c r="T453" s="231"/>
      <c r="AT453" s="232" t="s">
        <v>179</v>
      </c>
      <c r="AU453" s="232" t="s">
        <v>93</v>
      </c>
      <c r="AV453" s="12" t="s">
        <v>25</v>
      </c>
      <c r="AW453" s="12" t="s">
        <v>48</v>
      </c>
      <c r="AX453" s="12" t="s">
        <v>85</v>
      </c>
      <c r="AY453" s="232" t="s">
        <v>166</v>
      </c>
    </row>
    <row r="454" spans="2:51" s="13" customFormat="1" ht="13.5">
      <c r="B454" s="233"/>
      <c r="C454" s="234"/>
      <c r="D454" s="218" t="s">
        <v>179</v>
      </c>
      <c r="E454" s="245" t="s">
        <v>50</v>
      </c>
      <c r="F454" s="246" t="s">
        <v>1531</v>
      </c>
      <c r="G454" s="234"/>
      <c r="H454" s="247">
        <v>14.35</v>
      </c>
      <c r="I454" s="239"/>
      <c r="J454" s="234"/>
      <c r="K454" s="234"/>
      <c r="L454" s="240"/>
      <c r="M454" s="241"/>
      <c r="N454" s="242"/>
      <c r="O454" s="242"/>
      <c r="P454" s="242"/>
      <c r="Q454" s="242"/>
      <c r="R454" s="242"/>
      <c r="S454" s="242"/>
      <c r="T454" s="243"/>
      <c r="AT454" s="244" t="s">
        <v>179</v>
      </c>
      <c r="AU454" s="244" t="s">
        <v>93</v>
      </c>
      <c r="AV454" s="13" t="s">
        <v>93</v>
      </c>
      <c r="AW454" s="13" t="s">
        <v>48</v>
      </c>
      <c r="AX454" s="13" t="s">
        <v>85</v>
      </c>
      <c r="AY454" s="244" t="s">
        <v>166</v>
      </c>
    </row>
    <row r="455" spans="2:51" s="13" customFormat="1" ht="13.5">
      <c r="B455" s="233"/>
      <c r="C455" s="234"/>
      <c r="D455" s="218" t="s">
        <v>179</v>
      </c>
      <c r="E455" s="245" t="s">
        <v>50</v>
      </c>
      <c r="F455" s="246" t="s">
        <v>1532</v>
      </c>
      <c r="G455" s="234"/>
      <c r="H455" s="247">
        <v>3.8849999999999998</v>
      </c>
      <c r="I455" s="239"/>
      <c r="J455" s="234"/>
      <c r="K455" s="234"/>
      <c r="L455" s="240"/>
      <c r="M455" s="241"/>
      <c r="N455" s="242"/>
      <c r="O455" s="242"/>
      <c r="P455" s="242"/>
      <c r="Q455" s="242"/>
      <c r="R455" s="242"/>
      <c r="S455" s="242"/>
      <c r="T455" s="243"/>
      <c r="AT455" s="244" t="s">
        <v>179</v>
      </c>
      <c r="AU455" s="244" t="s">
        <v>93</v>
      </c>
      <c r="AV455" s="13" t="s">
        <v>93</v>
      </c>
      <c r="AW455" s="13" t="s">
        <v>48</v>
      </c>
      <c r="AX455" s="13" t="s">
        <v>85</v>
      </c>
      <c r="AY455" s="244" t="s">
        <v>166</v>
      </c>
    </row>
    <row r="456" spans="2:51" s="12" customFormat="1" ht="13.5">
      <c r="B456" s="222"/>
      <c r="C456" s="223"/>
      <c r="D456" s="218" t="s">
        <v>179</v>
      </c>
      <c r="E456" s="224" t="s">
        <v>50</v>
      </c>
      <c r="F456" s="225" t="s">
        <v>847</v>
      </c>
      <c r="G456" s="223"/>
      <c r="H456" s="226" t="s">
        <v>50</v>
      </c>
      <c r="I456" s="227"/>
      <c r="J456" s="223"/>
      <c r="K456" s="223"/>
      <c r="L456" s="228"/>
      <c r="M456" s="229"/>
      <c r="N456" s="230"/>
      <c r="O456" s="230"/>
      <c r="P456" s="230"/>
      <c r="Q456" s="230"/>
      <c r="R456" s="230"/>
      <c r="S456" s="230"/>
      <c r="T456" s="231"/>
      <c r="AT456" s="232" t="s">
        <v>179</v>
      </c>
      <c r="AU456" s="232" t="s">
        <v>93</v>
      </c>
      <c r="AV456" s="12" t="s">
        <v>25</v>
      </c>
      <c r="AW456" s="12" t="s">
        <v>48</v>
      </c>
      <c r="AX456" s="12" t="s">
        <v>85</v>
      </c>
      <c r="AY456" s="232" t="s">
        <v>166</v>
      </c>
    </row>
    <row r="457" spans="2:51" s="13" customFormat="1" ht="13.5">
      <c r="B457" s="233"/>
      <c r="C457" s="234"/>
      <c r="D457" s="218" t="s">
        <v>179</v>
      </c>
      <c r="E457" s="245" t="s">
        <v>50</v>
      </c>
      <c r="F457" s="246" t="s">
        <v>1533</v>
      </c>
      <c r="G457" s="234"/>
      <c r="H457" s="247">
        <v>19.475000000000001</v>
      </c>
      <c r="I457" s="239"/>
      <c r="J457" s="234"/>
      <c r="K457" s="234"/>
      <c r="L457" s="240"/>
      <c r="M457" s="241"/>
      <c r="N457" s="242"/>
      <c r="O457" s="242"/>
      <c r="P457" s="242"/>
      <c r="Q457" s="242"/>
      <c r="R457" s="242"/>
      <c r="S457" s="242"/>
      <c r="T457" s="243"/>
      <c r="AT457" s="244" t="s">
        <v>179</v>
      </c>
      <c r="AU457" s="244" t="s">
        <v>93</v>
      </c>
      <c r="AV457" s="13" t="s">
        <v>93</v>
      </c>
      <c r="AW457" s="13" t="s">
        <v>48</v>
      </c>
      <c r="AX457" s="13" t="s">
        <v>85</v>
      </c>
      <c r="AY457" s="244" t="s">
        <v>166</v>
      </c>
    </row>
    <row r="458" spans="2:51" s="13" customFormat="1" ht="13.5">
      <c r="B458" s="233"/>
      <c r="C458" s="234"/>
      <c r="D458" s="218" t="s">
        <v>179</v>
      </c>
      <c r="E458" s="245" t="s">
        <v>50</v>
      </c>
      <c r="F458" s="246" t="s">
        <v>1534</v>
      </c>
      <c r="G458" s="234"/>
      <c r="H458" s="247">
        <v>4.3940000000000001</v>
      </c>
      <c r="I458" s="239"/>
      <c r="J458" s="234"/>
      <c r="K458" s="234"/>
      <c r="L458" s="240"/>
      <c r="M458" s="241"/>
      <c r="N458" s="242"/>
      <c r="O458" s="242"/>
      <c r="P458" s="242"/>
      <c r="Q458" s="242"/>
      <c r="R458" s="242"/>
      <c r="S458" s="242"/>
      <c r="T458" s="243"/>
      <c r="AT458" s="244" t="s">
        <v>179</v>
      </c>
      <c r="AU458" s="244" t="s">
        <v>93</v>
      </c>
      <c r="AV458" s="13" t="s">
        <v>93</v>
      </c>
      <c r="AW458" s="13" t="s">
        <v>48</v>
      </c>
      <c r="AX458" s="13" t="s">
        <v>85</v>
      </c>
      <c r="AY458" s="244" t="s">
        <v>166</v>
      </c>
    </row>
    <row r="459" spans="2:51" s="12" customFormat="1" ht="13.5">
      <c r="B459" s="222"/>
      <c r="C459" s="223"/>
      <c r="D459" s="218" t="s">
        <v>179</v>
      </c>
      <c r="E459" s="224" t="s">
        <v>50</v>
      </c>
      <c r="F459" s="225" t="s">
        <v>828</v>
      </c>
      <c r="G459" s="223"/>
      <c r="H459" s="226" t="s">
        <v>50</v>
      </c>
      <c r="I459" s="227"/>
      <c r="J459" s="223"/>
      <c r="K459" s="223"/>
      <c r="L459" s="228"/>
      <c r="M459" s="229"/>
      <c r="N459" s="230"/>
      <c r="O459" s="230"/>
      <c r="P459" s="230"/>
      <c r="Q459" s="230"/>
      <c r="R459" s="230"/>
      <c r="S459" s="230"/>
      <c r="T459" s="231"/>
      <c r="AT459" s="232" t="s">
        <v>179</v>
      </c>
      <c r="AU459" s="232" t="s">
        <v>93</v>
      </c>
      <c r="AV459" s="12" t="s">
        <v>25</v>
      </c>
      <c r="AW459" s="12" t="s">
        <v>48</v>
      </c>
      <c r="AX459" s="12" t="s">
        <v>85</v>
      </c>
      <c r="AY459" s="232" t="s">
        <v>166</v>
      </c>
    </row>
    <row r="460" spans="2:51" s="13" customFormat="1" ht="13.5">
      <c r="B460" s="233"/>
      <c r="C460" s="234"/>
      <c r="D460" s="218" t="s">
        <v>179</v>
      </c>
      <c r="E460" s="245" t="s">
        <v>50</v>
      </c>
      <c r="F460" s="246" t="s">
        <v>1535</v>
      </c>
      <c r="G460" s="234"/>
      <c r="H460" s="247">
        <v>3.19</v>
      </c>
      <c r="I460" s="239"/>
      <c r="J460" s="234"/>
      <c r="K460" s="234"/>
      <c r="L460" s="240"/>
      <c r="M460" s="241"/>
      <c r="N460" s="242"/>
      <c r="O460" s="242"/>
      <c r="P460" s="242"/>
      <c r="Q460" s="242"/>
      <c r="R460" s="242"/>
      <c r="S460" s="242"/>
      <c r="T460" s="243"/>
      <c r="AT460" s="244" t="s">
        <v>179</v>
      </c>
      <c r="AU460" s="244" t="s">
        <v>93</v>
      </c>
      <c r="AV460" s="13" t="s">
        <v>93</v>
      </c>
      <c r="AW460" s="13" t="s">
        <v>48</v>
      </c>
      <c r="AX460" s="13" t="s">
        <v>85</v>
      </c>
      <c r="AY460" s="244" t="s">
        <v>166</v>
      </c>
    </row>
    <row r="461" spans="2:51" s="13" customFormat="1" ht="13.5">
      <c r="B461" s="233"/>
      <c r="C461" s="234"/>
      <c r="D461" s="218" t="s">
        <v>179</v>
      </c>
      <c r="E461" s="245" t="s">
        <v>50</v>
      </c>
      <c r="F461" s="246" t="s">
        <v>1536</v>
      </c>
      <c r="G461" s="234"/>
      <c r="H461" s="247">
        <v>1.018</v>
      </c>
      <c r="I461" s="239"/>
      <c r="J461" s="234"/>
      <c r="K461" s="234"/>
      <c r="L461" s="240"/>
      <c r="M461" s="241"/>
      <c r="N461" s="242"/>
      <c r="O461" s="242"/>
      <c r="P461" s="242"/>
      <c r="Q461" s="242"/>
      <c r="R461" s="242"/>
      <c r="S461" s="242"/>
      <c r="T461" s="243"/>
      <c r="AT461" s="244" t="s">
        <v>179</v>
      </c>
      <c r="AU461" s="244" t="s">
        <v>93</v>
      </c>
      <c r="AV461" s="13" t="s">
        <v>93</v>
      </c>
      <c r="AW461" s="13" t="s">
        <v>48</v>
      </c>
      <c r="AX461" s="13" t="s">
        <v>85</v>
      </c>
      <c r="AY461" s="244" t="s">
        <v>166</v>
      </c>
    </row>
    <row r="462" spans="2:51" s="12" customFormat="1" ht="13.5">
      <c r="B462" s="222"/>
      <c r="C462" s="223"/>
      <c r="D462" s="218" t="s">
        <v>179</v>
      </c>
      <c r="E462" s="224" t="s">
        <v>50</v>
      </c>
      <c r="F462" s="225" t="s">
        <v>201</v>
      </c>
      <c r="G462" s="223"/>
      <c r="H462" s="226" t="s">
        <v>50</v>
      </c>
      <c r="I462" s="227"/>
      <c r="J462" s="223"/>
      <c r="K462" s="223"/>
      <c r="L462" s="228"/>
      <c r="M462" s="229"/>
      <c r="N462" s="230"/>
      <c r="O462" s="230"/>
      <c r="P462" s="230"/>
      <c r="Q462" s="230"/>
      <c r="R462" s="230"/>
      <c r="S462" s="230"/>
      <c r="T462" s="231"/>
      <c r="AT462" s="232" t="s">
        <v>179</v>
      </c>
      <c r="AU462" s="232" t="s">
        <v>93</v>
      </c>
      <c r="AV462" s="12" t="s">
        <v>25</v>
      </c>
      <c r="AW462" s="12" t="s">
        <v>48</v>
      </c>
      <c r="AX462" s="12" t="s">
        <v>85</v>
      </c>
      <c r="AY462" s="232" t="s">
        <v>166</v>
      </c>
    </row>
    <row r="463" spans="2:51" s="13" customFormat="1" ht="13.5">
      <c r="B463" s="233"/>
      <c r="C463" s="234"/>
      <c r="D463" s="218" t="s">
        <v>179</v>
      </c>
      <c r="E463" s="245" t="s">
        <v>50</v>
      </c>
      <c r="F463" s="246" t="s">
        <v>1537</v>
      </c>
      <c r="G463" s="234"/>
      <c r="H463" s="247">
        <v>5.76</v>
      </c>
      <c r="I463" s="239"/>
      <c r="J463" s="234"/>
      <c r="K463" s="234"/>
      <c r="L463" s="240"/>
      <c r="M463" s="241"/>
      <c r="N463" s="242"/>
      <c r="O463" s="242"/>
      <c r="P463" s="242"/>
      <c r="Q463" s="242"/>
      <c r="R463" s="242"/>
      <c r="S463" s="242"/>
      <c r="T463" s="243"/>
      <c r="AT463" s="244" t="s">
        <v>179</v>
      </c>
      <c r="AU463" s="244" t="s">
        <v>93</v>
      </c>
      <c r="AV463" s="13" t="s">
        <v>93</v>
      </c>
      <c r="AW463" s="13" t="s">
        <v>48</v>
      </c>
      <c r="AX463" s="13" t="s">
        <v>85</v>
      </c>
      <c r="AY463" s="244" t="s">
        <v>166</v>
      </c>
    </row>
    <row r="464" spans="2:51" s="12" customFormat="1" ht="13.5">
      <c r="B464" s="222"/>
      <c r="C464" s="223"/>
      <c r="D464" s="218" t="s">
        <v>179</v>
      </c>
      <c r="E464" s="224" t="s">
        <v>50</v>
      </c>
      <c r="F464" s="225" t="s">
        <v>612</v>
      </c>
      <c r="G464" s="223"/>
      <c r="H464" s="226" t="s">
        <v>50</v>
      </c>
      <c r="I464" s="227"/>
      <c r="J464" s="223"/>
      <c r="K464" s="223"/>
      <c r="L464" s="228"/>
      <c r="M464" s="229"/>
      <c r="N464" s="230"/>
      <c r="O464" s="230"/>
      <c r="P464" s="230"/>
      <c r="Q464" s="230"/>
      <c r="R464" s="230"/>
      <c r="S464" s="230"/>
      <c r="T464" s="231"/>
      <c r="AT464" s="232" t="s">
        <v>179</v>
      </c>
      <c r="AU464" s="232" t="s">
        <v>93</v>
      </c>
      <c r="AV464" s="12" t="s">
        <v>25</v>
      </c>
      <c r="AW464" s="12" t="s">
        <v>48</v>
      </c>
      <c r="AX464" s="12" t="s">
        <v>85</v>
      </c>
      <c r="AY464" s="232" t="s">
        <v>166</v>
      </c>
    </row>
    <row r="465" spans="2:65" s="13" customFormat="1" ht="13.5">
      <c r="B465" s="233"/>
      <c r="C465" s="234"/>
      <c r="D465" s="218" t="s">
        <v>179</v>
      </c>
      <c r="E465" s="245" t="s">
        <v>50</v>
      </c>
      <c r="F465" s="246" t="s">
        <v>1538</v>
      </c>
      <c r="G465" s="234"/>
      <c r="H465" s="247">
        <v>3.1040000000000001</v>
      </c>
      <c r="I465" s="239"/>
      <c r="J465" s="234"/>
      <c r="K465" s="234"/>
      <c r="L465" s="240"/>
      <c r="M465" s="241"/>
      <c r="N465" s="242"/>
      <c r="O465" s="242"/>
      <c r="P465" s="242"/>
      <c r="Q465" s="242"/>
      <c r="R465" s="242"/>
      <c r="S465" s="242"/>
      <c r="T465" s="243"/>
      <c r="AT465" s="244" t="s">
        <v>179</v>
      </c>
      <c r="AU465" s="244" t="s">
        <v>93</v>
      </c>
      <c r="AV465" s="13" t="s">
        <v>93</v>
      </c>
      <c r="AW465" s="13" t="s">
        <v>48</v>
      </c>
      <c r="AX465" s="13" t="s">
        <v>85</v>
      </c>
      <c r="AY465" s="244" t="s">
        <v>166</v>
      </c>
    </row>
    <row r="466" spans="2:65" s="12" customFormat="1" ht="13.5">
      <c r="B466" s="222"/>
      <c r="C466" s="223"/>
      <c r="D466" s="218" t="s">
        <v>179</v>
      </c>
      <c r="E466" s="224" t="s">
        <v>50</v>
      </c>
      <c r="F466" s="225" t="s">
        <v>1101</v>
      </c>
      <c r="G466" s="223"/>
      <c r="H466" s="226" t="s">
        <v>50</v>
      </c>
      <c r="I466" s="227"/>
      <c r="J466" s="223"/>
      <c r="K466" s="223"/>
      <c r="L466" s="228"/>
      <c r="M466" s="229"/>
      <c r="N466" s="230"/>
      <c r="O466" s="230"/>
      <c r="P466" s="230"/>
      <c r="Q466" s="230"/>
      <c r="R466" s="230"/>
      <c r="S466" s="230"/>
      <c r="T466" s="231"/>
      <c r="AT466" s="232" t="s">
        <v>179</v>
      </c>
      <c r="AU466" s="232" t="s">
        <v>93</v>
      </c>
      <c r="AV466" s="12" t="s">
        <v>25</v>
      </c>
      <c r="AW466" s="12" t="s">
        <v>48</v>
      </c>
      <c r="AX466" s="12" t="s">
        <v>85</v>
      </c>
      <c r="AY466" s="232" t="s">
        <v>166</v>
      </c>
    </row>
    <row r="467" spans="2:65" s="13" customFormat="1" ht="13.5">
      <c r="B467" s="233"/>
      <c r="C467" s="234"/>
      <c r="D467" s="218" t="s">
        <v>179</v>
      </c>
      <c r="E467" s="245" t="s">
        <v>50</v>
      </c>
      <c r="F467" s="246" t="s">
        <v>1539</v>
      </c>
      <c r="G467" s="234"/>
      <c r="H467" s="247">
        <v>48.674999999999997</v>
      </c>
      <c r="I467" s="239"/>
      <c r="J467" s="234"/>
      <c r="K467" s="234"/>
      <c r="L467" s="240"/>
      <c r="M467" s="241"/>
      <c r="N467" s="242"/>
      <c r="O467" s="242"/>
      <c r="P467" s="242"/>
      <c r="Q467" s="242"/>
      <c r="R467" s="242"/>
      <c r="S467" s="242"/>
      <c r="T467" s="243"/>
      <c r="AT467" s="244" t="s">
        <v>179</v>
      </c>
      <c r="AU467" s="244" t="s">
        <v>93</v>
      </c>
      <c r="AV467" s="13" t="s">
        <v>93</v>
      </c>
      <c r="AW467" s="13" t="s">
        <v>48</v>
      </c>
      <c r="AX467" s="13" t="s">
        <v>85</v>
      </c>
      <c r="AY467" s="244" t="s">
        <v>166</v>
      </c>
    </row>
    <row r="468" spans="2:65" s="12" customFormat="1" ht="13.5">
      <c r="B468" s="222"/>
      <c r="C468" s="223"/>
      <c r="D468" s="218" t="s">
        <v>179</v>
      </c>
      <c r="E468" s="224" t="s">
        <v>50</v>
      </c>
      <c r="F468" s="225" t="s">
        <v>1540</v>
      </c>
      <c r="G468" s="223"/>
      <c r="H468" s="226" t="s">
        <v>50</v>
      </c>
      <c r="I468" s="227"/>
      <c r="J468" s="223"/>
      <c r="K468" s="223"/>
      <c r="L468" s="228"/>
      <c r="M468" s="229"/>
      <c r="N468" s="230"/>
      <c r="O468" s="230"/>
      <c r="P468" s="230"/>
      <c r="Q468" s="230"/>
      <c r="R468" s="230"/>
      <c r="S468" s="230"/>
      <c r="T468" s="231"/>
      <c r="AT468" s="232" t="s">
        <v>179</v>
      </c>
      <c r="AU468" s="232" t="s">
        <v>93</v>
      </c>
      <c r="AV468" s="12" t="s">
        <v>25</v>
      </c>
      <c r="AW468" s="12" t="s">
        <v>48</v>
      </c>
      <c r="AX468" s="12" t="s">
        <v>85</v>
      </c>
      <c r="AY468" s="232" t="s">
        <v>166</v>
      </c>
    </row>
    <row r="469" spans="2:65" s="13" customFormat="1" ht="13.5">
      <c r="B469" s="233"/>
      <c r="C469" s="234"/>
      <c r="D469" s="235" t="s">
        <v>179</v>
      </c>
      <c r="E469" s="236" t="s">
        <v>50</v>
      </c>
      <c r="F469" s="237" t="s">
        <v>1541</v>
      </c>
      <c r="G469" s="234"/>
      <c r="H469" s="238">
        <v>4.4249999999999998</v>
      </c>
      <c r="I469" s="239"/>
      <c r="J469" s="234"/>
      <c r="K469" s="234"/>
      <c r="L469" s="240"/>
      <c r="M469" s="241"/>
      <c r="N469" s="242"/>
      <c r="O469" s="242"/>
      <c r="P469" s="242"/>
      <c r="Q469" s="242"/>
      <c r="R469" s="242"/>
      <c r="S469" s="242"/>
      <c r="T469" s="243"/>
      <c r="AT469" s="244" t="s">
        <v>179</v>
      </c>
      <c r="AU469" s="244" t="s">
        <v>93</v>
      </c>
      <c r="AV469" s="13" t="s">
        <v>93</v>
      </c>
      <c r="AW469" s="13" t="s">
        <v>48</v>
      </c>
      <c r="AX469" s="13" t="s">
        <v>85</v>
      </c>
      <c r="AY469" s="244" t="s">
        <v>166</v>
      </c>
    </row>
    <row r="470" spans="2:65" s="1" customFormat="1" ht="22.5" customHeight="1">
      <c r="B470" s="43"/>
      <c r="C470" s="206" t="s">
        <v>406</v>
      </c>
      <c r="D470" s="206" t="s">
        <v>169</v>
      </c>
      <c r="E470" s="207" t="s">
        <v>859</v>
      </c>
      <c r="F470" s="208" t="s">
        <v>860</v>
      </c>
      <c r="G470" s="209" t="s">
        <v>243</v>
      </c>
      <c r="H470" s="210">
        <v>653.56799999999998</v>
      </c>
      <c r="I470" s="211"/>
      <c r="J470" s="212">
        <f>ROUND(I470*H470,2)</f>
        <v>0</v>
      </c>
      <c r="K470" s="208" t="s">
        <v>173</v>
      </c>
      <c r="L470" s="63"/>
      <c r="M470" s="213" t="s">
        <v>50</v>
      </c>
      <c r="N470" s="214" t="s">
        <v>56</v>
      </c>
      <c r="O470" s="44"/>
      <c r="P470" s="215">
        <f>O470*H470</f>
        <v>0</v>
      </c>
      <c r="Q470" s="215">
        <v>0</v>
      </c>
      <c r="R470" s="215">
        <f>Q470*H470</f>
        <v>0</v>
      </c>
      <c r="S470" s="215">
        <v>0</v>
      </c>
      <c r="T470" s="216">
        <f>S470*H470</f>
        <v>0</v>
      </c>
      <c r="AR470" s="25" t="s">
        <v>110</v>
      </c>
      <c r="AT470" s="25" t="s">
        <v>169</v>
      </c>
      <c r="AU470" s="25" t="s">
        <v>93</v>
      </c>
      <c r="AY470" s="25" t="s">
        <v>166</v>
      </c>
      <c r="BE470" s="217">
        <f>IF(N470="základní",J470,0)</f>
        <v>0</v>
      </c>
      <c r="BF470" s="217">
        <f>IF(N470="snížená",J470,0)</f>
        <v>0</v>
      </c>
      <c r="BG470" s="217">
        <f>IF(N470="zákl. přenesená",J470,0)</f>
        <v>0</v>
      </c>
      <c r="BH470" s="217">
        <f>IF(N470="sníž. přenesená",J470,0)</f>
        <v>0</v>
      </c>
      <c r="BI470" s="217">
        <f>IF(N470="nulová",J470,0)</f>
        <v>0</v>
      </c>
      <c r="BJ470" s="25" t="s">
        <v>25</v>
      </c>
      <c r="BK470" s="217">
        <f>ROUND(I470*H470,2)</f>
        <v>0</v>
      </c>
      <c r="BL470" s="25" t="s">
        <v>110</v>
      </c>
      <c r="BM470" s="25" t="s">
        <v>861</v>
      </c>
    </row>
    <row r="471" spans="2:65" s="1" customFormat="1" ht="27">
      <c r="B471" s="43"/>
      <c r="C471" s="65"/>
      <c r="D471" s="218" t="s">
        <v>175</v>
      </c>
      <c r="E471" s="65"/>
      <c r="F471" s="219" t="s">
        <v>780</v>
      </c>
      <c r="G471" s="65"/>
      <c r="H471" s="65"/>
      <c r="I471" s="174"/>
      <c r="J471" s="65"/>
      <c r="K471" s="65"/>
      <c r="L471" s="63"/>
      <c r="M471" s="220"/>
      <c r="N471" s="44"/>
      <c r="O471" s="44"/>
      <c r="P471" s="44"/>
      <c r="Q471" s="44"/>
      <c r="R471" s="44"/>
      <c r="S471" s="44"/>
      <c r="T471" s="80"/>
      <c r="AT471" s="25" t="s">
        <v>175</v>
      </c>
      <c r="AU471" s="25" t="s">
        <v>93</v>
      </c>
    </row>
    <row r="472" spans="2:65" s="1" customFormat="1" ht="94.5">
      <c r="B472" s="43"/>
      <c r="C472" s="65"/>
      <c r="D472" s="218" t="s">
        <v>177</v>
      </c>
      <c r="E472" s="65"/>
      <c r="F472" s="221" t="s">
        <v>774</v>
      </c>
      <c r="G472" s="65"/>
      <c r="H472" s="65"/>
      <c r="I472" s="174"/>
      <c r="J472" s="65"/>
      <c r="K472" s="65"/>
      <c r="L472" s="63"/>
      <c r="M472" s="220"/>
      <c r="N472" s="44"/>
      <c r="O472" s="44"/>
      <c r="P472" s="44"/>
      <c r="Q472" s="44"/>
      <c r="R472" s="44"/>
      <c r="S472" s="44"/>
      <c r="T472" s="80"/>
      <c r="AT472" s="25" t="s">
        <v>177</v>
      </c>
      <c r="AU472" s="25" t="s">
        <v>93</v>
      </c>
    </row>
    <row r="473" spans="2:65" s="12" customFormat="1" ht="13.5">
      <c r="B473" s="222"/>
      <c r="C473" s="223"/>
      <c r="D473" s="218" t="s">
        <v>179</v>
      </c>
      <c r="E473" s="224" t="s">
        <v>50</v>
      </c>
      <c r="F473" s="225" t="s">
        <v>862</v>
      </c>
      <c r="G473" s="223"/>
      <c r="H473" s="226" t="s">
        <v>50</v>
      </c>
      <c r="I473" s="227"/>
      <c r="J473" s="223"/>
      <c r="K473" s="223"/>
      <c r="L473" s="228"/>
      <c r="M473" s="229"/>
      <c r="N473" s="230"/>
      <c r="O473" s="230"/>
      <c r="P473" s="230"/>
      <c r="Q473" s="230"/>
      <c r="R473" s="230"/>
      <c r="S473" s="230"/>
      <c r="T473" s="231"/>
      <c r="AT473" s="232" t="s">
        <v>179</v>
      </c>
      <c r="AU473" s="232" t="s">
        <v>93</v>
      </c>
      <c r="AV473" s="12" t="s">
        <v>25</v>
      </c>
      <c r="AW473" s="12" t="s">
        <v>48</v>
      </c>
      <c r="AX473" s="12" t="s">
        <v>85</v>
      </c>
      <c r="AY473" s="232" t="s">
        <v>166</v>
      </c>
    </row>
    <row r="474" spans="2:65" s="12" customFormat="1" ht="13.5">
      <c r="B474" s="222"/>
      <c r="C474" s="223"/>
      <c r="D474" s="218" t="s">
        <v>179</v>
      </c>
      <c r="E474" s="224" t="s">
        <v>50</v>
      </c>
      <c r="F474" s="225" t="s">
        <v>201</v>
      </c>
      <c r="G474" s="223"/>
      <c r="H474" s="226" t="s">
        <v>50</v>
      </c>
      <c r="I474" s="227"/>
      <c r="J474" s="223"/>
      <c r="K474" s="223"/>
      <c r="L474" s="228"/>
      <c r="M474" s="229"/>
      <c r="N474" s="230"/>
      <c r="O474" s="230"/>
      <c r="P474" s="230"/>
      <c r="Q474" s="230"/>
      <c r="R474" s="230"/>
      <c r="S474" s="230"/>
      <c r="T474" s="231"/>
      <c r="AT474" s="232" t="s">
        <v>179</v>
      </c>
      <c r="AU474" s="232" t="s">
        <v>93</v>
      </c>
      <c r="AV474" s="12" t="s">
        <v>25</v>
      </c>
      <c r="AW474" s="12" t="s">
        <v>48</v>
      </c>
      <c r="AX474" s="12" t="s">
        <v>85</v>
      </c>
      <c r="AY474" s="232" t="s">
        <v>166</v>
      </c>
    </row>
    <row r="475" spans="2:65" s="13" customFormat="1" ht="13.5">
      <c r="B475" s="233"/>
      <c r="C475" s="234"/>
      <c r="D475" s="218" t="s">
        <v>179</v>
      </c>
      <c r="E475" s="245" t="s">
        <v>50</v>
      </c>
      <c r="F475" s="246" t="s">
        <v>1542</v>
      </c>
      <c r="G475" s="234"/>
      <c r="H475" s="247">
        <v>131.19999999999999</v>
      </c>
      <c r="I475" s="239"/>
      <c r="J475" s="234"/>
      <c r="K475" s="234"/>
      <c r="L475" s="240"/>
      <c r="M475" s="241"/>
      <c r="N475" s="242"/>
      <c r="O475" s="242"/>
      <c r="P475" s="242"/>
      <c r="Q475" s="242"/>
      <c r="R475" s="242"/>
      <c r="S475" s="242"/>
      <c r="T475" s="243"/>
      <c r="AT475" s="244" t="s">
        <v>179</v>
      </c>
      <c r="AU475" s="244" t="s">
        <v>93</v>
      </c>
      <c r="AV475" s="13" t="s">
        <v>93</v>
      </c>
      <c r="AW475" s="13" t="s">
        <v>48</v>
      </c>
      <c r="AX475" s="13" t="s">
        <v>85</v>
      </c>
      <c r="AY475" s="244" t="s">
        <v>166</v>
      </c>
    </row>
    <row r="476" spans="2:65" s="12" customFormat="1" ht="13.5">
      <c r="B476" s="222"/>
      <c r="C476" s="223"/>
      <c r="D476" s="218" t="s">
        <v>179</v>
      </c>
      <c r="E476" s="224" t="s">
        <v>50</v>
      </c>
      <c r="F476" s="225" t="s">
        <v>1101</v>
      </c>
      <c r="G476" s="223"/>
      <c r="H476" s="226" t="s">
        <v>50</v>
      </c>
      <c r="I476" s="227"/>
      <c r="J476" s="223"/>
      <c r="K476" s="223"/>
      <c r="L476" s="228"/>
      <c r="M476" s="229"/>
      <c r="N476" s="230"/>
      <c r="O476" s="230"/>
      <c r="P476" s="230"/>
      <c r="Q476" s="230"/>
      <c r="R476" s="230"/>
      <c r="S476" s="230"/>
      <c r="T476" s="231"/>
      <c r="AT476" s="232" t="s">
        <v>179</v>
      </c>
      <c r="AU476" s="232" t="s">
        <v>93</v>
      </c>
      <c r="AV476" s="12" t="s">
        <v>25</v>
      </c>
      <c r="AW476" s="12" t="s">
        <v>48</v>
      </c>
      <c r="AX476" s="12" t="s">
        <v>85</v>
      </c>
      <c r="AY476" s="232" t="s">
        <v>166</v>
      </c>
    </row>
    <row r="477" spans="2:65" s="13" customFormat="1" ht="13.5">
      <c r="B477" s="233"/>
      <c r="C477" s="234"/>
      <c r="D477" s="218" t="s">
        <v>179</v>
      </c>
      <c r="E477" s="245" t="s">
        <v>50</v>
      </c>
      <c r="F477" s="246" t="s">
        <v>1539</v>
      </c>
      <c r="G477" s="234"/>
      <c r="H477" s="247">
        <v>48.674999999999997</v>
      </c>
      <c r="I477" s="239"/>
      <c r="J477" s="234"/>
      <c r="K477" s="234"/>
      <c r="L477" s="240"/>
      <c r="M477" s="241"/>
      <c r="N477" s="242"/>
      <c r="O477" s="242"/>
      <c r="P477" s="242"/>
      <c r="Q477" s="242"/>
      <c r="R477" s="242"/>
      <c r="S477" s="242"/>
      <c r="T477" s="243"/>
      <c r="AT477" s="244" t="s">
        <v>179</v>
      </c>
      <c r="AU477" s="244" t="s">
        <v>93</v>
      </c>
      <c r="AV477" s="13" t="s">
        <v>93</v>
      </c>
      <c r="AW477" s="13" t="s">
        <v>48</v>
      </c>
      <c r="AX477" s="13" t="s">
        <v>85</v>
      </c>
      <c r="AY477" s="244" t="s">
        <v>166</v>
      </c>
    </row>
    <row r="478" spans="2:65" s="12" customFormat="1" ht="13.5">
      <c r="B478" s="222"/>
      <c r="C478" s="223"/>
      <c r="D478" s="218" t="s">
        <v>179</v>
      </c>
      <c r="E478" s="224" t="s">
        <v>50</v>
      </c>
      <c r="F478" s="225" t="s">
        <v>1540</v>
      </c>
      <c r="G478" s="223"/>
      <c r="H478" s="226" t="s">
        <v>50</v>
      </c>
      <c r="I478" s="227"/>
      <c r="J478" s="223"/>
      <c r="K478" s="223"/>
      <c r="L478" s="228"/>
      <c r="M478" s="229"/>
      <c r="N478" s="230"/>
      <c r="O478" s="230"/>
      <c r="P478" s="230"/>
      <c r="Q478" s="230"/>
      <c r="R478" s="230"/>
      <c r="S478" s="230"/>
      <c r="T478" s="231"/>
      <c r="AT478" s="232" t="s">
        <v>179</v>
      </c>
      <c r="AU478" s="232" t="s">
        <v>93</v>
      </c>
      <c r="AV478" s="12" t="s">
        <v>25</v>
      </c>
      <c r="AW478" s="12" t="s">
        <v>48</v>
      </c>
      <c r="AX478" s="12" t="s">
        <v>85</v>
      </c>
      <c r="AY478" s="232" t="s">
        <v>166</v>
      </c>
    </row>
    <row r="479" spans="2:65" s="13" customFormat="1" ht="13.5">
      <c r="B479" s="233"/>
      <c r="C479" s="234"/>
      <c r="D479" s="218" t="s">
        <v>179</v>
      </c>
      <c r="E479" s="245" t="s">
        <v>50</v>
      </c>
      <c r="F479" s="246" t="s">
        <v>1541</v>
      </c>
      <c r="G479" s="234"/>
      <c r="H479" s="247">
        <v>4.4249999999999998</v>
      </c>
      <c r="I479" s="239"/>
      <c r="J479" s="234"/>
      <c r="K479" s="234"/>
      <c r="L479" s="240"/>
      <c r="M479" s="241"/>
      <c r="N479" s="242"/>
      <c r="O479" s="242"/>
      <c r="P479" s="242"/>
      <c r="Q479" s="242"/>
      <c r="R479" s="242"/>
      <c r="S479" s="242"/>
      <c r="T479" s="243"/>
      <c r="AT479" s="244" t="s">
        <v>179</v>
      </c>
      <c r="AU479" s="244" t="s">
        <v>93</v>
      </c>
      <c r="AV479" s="13" t="s">
        <v>93</v>
      </c>
      <c r="AW479" s="13" t="s">
        <v>48</v>
      </c>
      <c r="AX479" s="13" t="s">
        <v>85</v>
      </c>
      <c r="AY479" s="244" t="s">
        <v>166</v>
      </c>
    </row>
    <row r="480" spans="2:65" s="12" customFormat="1" ht="13.5">
      <c r="B480" s="222"/>
      <c r="C480" s="223"/>
      <c r="D480" s="218" t="s">
        <v>179</v>
      </c>
      <c r="E480" s="224" t="s">
        <v>50</v>
      </c>
      <c r="F480" s="225" t="s">
        <v>864</v>
      </c>
      <c r="G480" s="223"/>
      <c r="H480" s="226" t="s">
        <v>50</v>
      </c>
      <c r="I480" s="227"/>
      <c r="J480" s="223"/>
      <c r="K480" s="223"/>
      <c r="L480" s="228"/>
      <c r="M480" s="229"/>
      <c r="N480" s="230"/>
      <c r="O480" s="230"/>
      <c r="P480" s="230"/>
      <c r="Q480" s="230"/>
      <c r="R480" s="230"/>
      <c r="S480" s="230"/>
      <c r="T480" s="231"/>
      <c r="AT480" s="232" t="s">
        <v>179</v>
      </c>
      <c r="AU480" s="232" t="s">
        <v>93</v>
      </c>
      <c r="AV480" s="12" t="s">
        <v>25</v>
      </c>
      <c r="AW480" s="12" t="s">
        <v>48</v>
      </c>
      <c r="AX480" s="12" t="s">
        <v>85</v>
      </c>
      <c r="AY480" s="232" t="s">
        <v>166</v>
      </c>
    </row>
    <row r="481" spans="2:51" s="12" customFormat="1" ht="13.5">
      <c r="B481" s="222"/>
      <c r="C481" s="223"/>
      <c r="D481" s="218" t="s">
        <v>179</v>
      </c>
      <c r="E481" s="224" t="s">
        <v>50</v>
      </c>
      <c r="F481" s="225" t="s">
        <v>1476</v>
      </c>
      <c r="G481" s="223"/>
      <c r="H481" s="226" t="s">
        <v>50</v>
      </c>
      <c r="I481" s="227"/>
      <c r="J481" s="223"/>
      <c r="K481" s="223"/>
      <c r="L481" s="228"/>
      <c r="M481" s="229"/>
      <c r="N481" s="230"/>
      <c r="O481" s="230"/>
      <c r="P481" s="230"/>
      <c r="Q481" s="230"/>
      <c r="R481" s="230"/>
      <c r="S481" s="230"/>
      <c r="T481" s="231"/>
      <c r="AT481" s="232" t="s">
        <v>179</v>
      </c>
      <c r="AU481" s="232" t="s">
        <v>93</v>
      </c>
      <c r="AV481" s="12" t="s">
        <v>25</v>
      </c>
      <c r="AW481" s="12" t="s">
        <v>48</v>
      </c>
      <c r="AX481" s="12" t="s">
        <v>85</v>
      </c>
      <c r="AY481" s="232" t="s">
        <v>166</v>
      </c>
    </row>
    <row r="482" spans="2:51" s="13" customFormat="1" ht="13.5">
      <c r="B482" s="233"/>
      <c r="C482" s="234"/>
      <c r="D482" s="218" t="s">
        <v>179</v>
      </c>
      <c r="E482" s="245" t="s">
        <v>50</v>
      </c>
      <c r="F482" s="246" t="s">
        <v>1352</v>
      </c>
      <c r="G482" s="234"/>
      <c r="H482" s="247">
        <v>1.08</v>
      </c>
      <c r="I482" s="239"/>
      <c r="J482" s="234"/>
      <c r="K482" s="234"/>
      <c r="L482" s="240"/>
      <c r="M482" s="241"/>
      <c r="N482" s="242"/>
      <c r="O482" s="242"/>
      <c r="P482" s="242"/>
      <c r="Q482" s="242"/>
      <c r="R482" s="242"/>
      <c r="S482" s="242"/>
      <c r="T482" s="243"/>
      <c r="AT482" s="244" t="s">
        <v>179</v>
      </c>
      <c r="AU482" s="244" t="s">
        <v>93</v>
      </c>
      <c r="AV482" s="13" t="s">
        <v>93</v>
      </c>
      <c r="AW482" s="13" t="s">
        <v>48</v>
      </c>
      <c r="AX482" s="13" t="s">
        <v>85</v>
      </c>
      <c r="AY482" s="244" t="s">
        <v>166</v>
      </c>
    </row>
    <row r="483" spans="2:51" s="12" customFormat="1" ht="13.5">
      <c r="B483" s="222"/>
      <c r="C483" s="223"/>
      <c r="D483" s="218" t="s">
        <v>179</v>
      </c>
      <c r="E483" s="224" t="s">
        <v>50</v>
      </c>
      <c r="F483" s="225" t="s">
        <v>1477</v>
      </c>
      <c r="G483" s="223"/>
      <c r="H483" s="226" t="s">
        <v>50</v>
      </c>
      <c r="I483" s="227"/>
      <c r="J483" s="223"/>
      <c r="K483" s="223"/>
      <c r="L483" s="228"/>
      <c r="M483" s="229"/>
      <c r="N483" s="230"/>
      <c r="O483" s="230"/>
      <c r="P483" s="230"/>
      <c r="Q483" s="230"/>
      <c r="R483" s="230"/>
      <c r="S483" s="230"/>
      <c r="T483" s="231"/>
      <c r="AT483" s="232" t="s">
        <v>179</v>
      </c>
      <c r="AU483" s="232" t="s">
        <v>93</v>
      </c>
      <c r="AV483" s="12" t="s">
        <v>25</v>
      </c>
      <c r="AW483" s="12" t="s">
        <v>48</v>
      </c>
      <c r="AX483" s="12" t="s">
        <v>85</v>
      </c>
      <c r="AY483" s="232" t="s">
        <v>166</v>
      </c>
    </row>
    <row r="484" spans="2:51" s="13" customFormat="1" ht="13.5">
      <c r="B484" s="233"/>
      <c r="C484" s="234"/>
      <c r="D484" s="218" t="s">
        <v>179</v>
      </c>
      <c r="E484" s="245" t="s">
        <v>50</v>
      </c>
      <c r="F484" s="246" t="s">
        <v>1352</v>
      </c>
      <c r="G484" s="234"/>
      <c r="H484" s="247">
        <v>1.08</v>
      </c>
      <c r="I484" s="239"/>
      <c r="J484" s="234"/>
      <c r="K484" s="234"/>
      <c r="L484" s="240"/>
      <c r="M484" s="241"/>
      <c r="N484" s="242"/>
      <c r="O484" s="242"/>
      <c r="P484" s="242"/>
      <c r="Q484" s="242"/>
      <c r="R484" s="242"/>
      <c r="S484" s="242"/>
      <c r="T484" s="243"/>
      <c r="AT484" s="244" t="s">
        <v>179</v>
      </c>
      <c r="AU484" s="244" t="s">
        <v>93</v>
      </c>
      <c r="AV484" s="13" t="s">
        <v>93</v>
      </c>
      <c r="AW484" s="13" t="s">
        <v>48</v>
      </c>
      <c r="AX484" s="13" t="s">
        <v>85</v>
      </c>
      <c r="AY484" s="244" t="s">
        <v>166</v>
      </c>
    </row>
    <row r="485" spans="2:51" s="12" customFormat="1" ht="13.5">
      <c r="B485" s="222"/>
      <c r="C485" s="223"/>
      <c r="D485" s="218" t="s">
        <v>179</v>
      </c>
      <c r="E485" s="224" t="s">
        <v>50</v>
      </c>
      <c r="F485" s="225" t="s">
        <v>934</v>
      </c>
      <c r="G485" s="223"/>
      <c r="H485" s="226" t="s">
        <v>50</v>
      </c>
      <c r="I485" s="227"/>
      <c r="J485" s="223"/>
      <c r="K485" s="223"/>
      <c r="L485" s="228"/>
      <c r="M485" s="229"/>
      <c r="N485" s="230"/>
      <c r="O485" s="230"/>
      <c r="P485" s="230"/>
      <c r="Q485" s="230"/>
      <c r="R485" s="230"/>
      <c r="S485" s="230"/>
      <c r="T485" s="231"/>
      <c r="AT485" s="232" t="s">
        <v>179</v>
      </c>
      <c r="AU485" s="232" t="s">
        <v>93</v>
      </c>
      <c r="AV485" s="12" t="s">
        <v>25</v>
      </c>
      <c r="AW485" s="12" t="s">
        <v>48</v>
      </c>
      <c r="AX485" s="12" t="s">
        <v>85</v>
      </c>
      <c r="AY485" s="232" t="s">
        <v>166</v>
      </c>
    </row>
    <row r="486" spans="2:51" s="13" customFormat="1" ht="13.5">
      <c r="B486" s="233"/>
      <c r="C486" s="234"/>
      <c r="D486" s="218" t="s">
        <v>179</v>
      </c>
      <c r="E486" s="245" t="s">
        <v>50</v>
      </c>
      <c r="F486" s="246" t="s">
        <v>1352</v>
      </c>
      <c r="G486" s="234"/>
      <c r="H486" s="247">
        <v>1.08</v>
      </c>
      <c r="I486" s="239"/>
      <c r="J486" s="234"/>
      <c r="K486" s="234"/>
      <c r="L486" s="240"/>
      <c r="M486" s="241"/>
      <c r="N486" s="242"/>
      <c r="O486" s="242"/>
      <c r="P486" s="242"/>
      <c r="Q486" s="242"/>
      <c r="R486" s="242"/>
      <c r="S486" s="242"/>
      <c r="T486" s="243"/>
      <c r="AT486" s="244" t="s">
        <v>179</v>
      </c>
      <c r="AU486" s="244" t="s">
        <v>93</v>
      </c>
      <c r="AV486" s="13" t="s">
        <v>93</v>
      </c>
      <c r="AW486" s="13" t="s">
        <v>48</v>
      </c>
      <c r="AX486" s="13" t="s">
        <v>85</v>
      </c>
      <c r="AY486" s="244" t="s">
        <v>166</v>
      </c>
    </row>
    <row r="487" spans="2:51" s="12" customFormat="1" ht="13.5">
      <c r="B487" s="222"/>
      <c r="C487" s="223"/>
      <c r="D487" s="218" t="s">
        <v>179</v>
      </c>
      <c r="E487" s="224" t="s">
        <v>50</v>
      </c>
      <c r="F487" s="225" t="s">
        <v>1486</v>
      </c>
      <c r="G487" s="223"/>
      <c r="H487" s="226" t="s">
        <v>50</v>
      </c>
      <c r="I487" s="227"/>
      <c r="J487" s="223"/>
      <c r="K487" s="223"/>
      <c r="L487" s="228"/>
      <c r="M487" s="229"/>
      <c r="N487" s="230"/>
      <c r="O487" s="230"/>
      <c r="P487" s="230"/>
      <c r="Q487" s="230"/>
      <c r="R487" s="230"/>
      <c r="S487" s="230"/>
      <c r="T487" s="231"/>
      <c r="AT487" s="232" t="s">
        <v>179</v>
      </c>
      <c r="AU487" s="232" t="s">
        <v>93</v>
      </c>
      <c r="AV487" s="12" t="s">
        <v>25</v>
      </c>
      <c r="AW487" s="12" t="s">
        <v>48</v>
      </c>
      <c r="AX487" s="12" t="s">
        <v>85</v>
      </c>
      <c r="AY487" s="232" t="s">
        <v>166</v>
      </c>
    </row>
    <row r="488" spans="2:51" s="13" customFormat="1" ht="13.5">
      <c r="B488" s="233"/>
      <c r="C488" s="234"/>
      <c r="D488" s="218" t="s">
        <v>179</v>
      </c>
      <c r="E488" s="245" t="s">
        <v>50</v>
      </c>
      <c r="F488" s="246" t="s">
        <v>1543</v>
      </c>
      <c r="G488" s="234"/>
      <c r="H488" s="247">
        <v>6.9119999999999999</v>
      </c>
      <c r="I488" s="239"/>
      <c r="J488" s="234"/>
      <c r="K488" s="234"/>
      <c r="L488" s="240"/>
      <c r="M488" s="241"/>
      <c r="N488" s="242"/>
      <c r="O488" s="242"/>
      <c r="P488" s="242"/>
      <c r="Q488" s="242"/>
      <c r="R488" s="242"/>
      <c r="S488" s="242"/>
      <c r="T488" s="243"/>
      <c r="AT488" s="244" t="s">
        <v>179</v>
      </c>
      <c r="AU488" s="244" t="s">
        <v>93</v>
      </c>
      <c r="AV488" s="13" t="s">
        <v>93</v>
      </c>
      <c r="AW488" s="13" t="s">
        <v>48</v>
      </c>
      <c r="AX488" s="13" t="s">
        <v>85</v>
      </c>
      <c r="AY488" s="244" t="s">
        <v>166</v>
      </c>
    </row>
    <row r="489" spans="2:51" s="12" customFormat="1" ht="13.5">
      <c r="B489" s="222"/>
      <c r="C489" s="223"/>
      <c r="D489" s="218" t="s">
        <v>179</v>
      </c>
      <c r="E489" s="224" t="s">
        <v>50</v>
      </c>
      <c r="F489" s="225" t="s">
        <v>804</v>
      </c>
      <c r="G489" s="223"/>
      <c r="H489" s="226" t="s">
        <v>50</v>
      </c>
      <c r="I489" s="227"/>
      <c r="J489" s="223"/>
      <c r="K489" s="223"/>
      <c r="L489" s="228"/>
      <c r="M489" s="229"/>
      <c r="N489" s="230"/>
      <c r="O489" s="230"/>
      <c r="P489" s="230"/>
      <c r="Q489" s="230"/>
      <c r="R489" s="230"/>
      <c r="S489" s="230"/>
      <c r="T489" s="231"/>
      <c r="AT489" s="232" t="s">
        <v>179</v>
      </c>
      <c r="AU489" s="232" t="s">
        <v>93</v>
      </c>
      <c r="AV489" s="12" t="s">
        <v>25</v>
      </c>
      <c r="AW489" s="12" t="s">
        <v>48</v>
      </c>
      <c r="AX489" s="12" t="s">
        <v>85</v>
      </c>
      <c r="AY489" s="232" t="s">
        <v>166</v>
      </c>
    </row>
    <row r="490" spans="2:51" s="13" customFormat="1" ht="13.5">
      <c r="B490" s="233"/>
      <c r="C490" s="234"/>
      <c r="D490" s="218" t="s">
        <v>179</v>
      </c>
      <c r="E490" s="245" t="s">
        <v>50</v>
      </c>
      <c r="F490" s="246" t="s">
        <v>1544</v>
      </c>
      <c r="G490" s="234"/>
      <c r="H490" s="247">
        <v>86.1</v>
      </c>
      <c r="I490" s="239"/>
      <c r="J490" s="234"/>
      <c r="K490" s="234"/>
      <c r="L490" s="240"/>
      <c r="M490" s="241"/>
      <c r="N490" s="242"/>
      <c r="O490" s="242"/>
      <c r="P490" s="242"/>
      <c r="Q490" s="242"/>
      <c r="R490" s="242"/>
      <c r="S490" s="242"/>
      <c r="T490" s="243"/>
      <c r="AT490" s="244" t="s">
        <v>179</v>
      </c>
      <c r="AU490" s="244" t="s">
        <v>93</v>
      </c>
      <c r="AV490" s="13" t="s">
        <v>93</v>
      </c>
      <c r="AW490" s="13" t="s">
        <v>48</v>
      </c>
      <c r="AX490" s="13" t="s">
        <v>85</v>
      </c>
      <c r="AY490" s="244" t="s">
        <v>166</v>
      </c>
    </row>
    <row r="491" spans="2:51" s="13" customFormat="1" ht="13.5">
      <c r="B491" s="233"/>
      <c r="C491" s="234"/>
      <c r="D491" s="218" t="s">
        <v>179</v>
      </c>
      <c r="E491" s="245" t="s">
        <v>50</v>
      </c>
      <c r="F491" s="246" t="s">
        <v>1545</v>
      </c>
      <c r="G491" s="234"/>
      <c r="H491" s="247">
        <v>23.31</v>
      </c>
      <c r="I491" s="239"/>
      <c r="J491" s="234"/>
      <c r="K491" s="234"/>
      <c r="L491" s="240"/>
      <c r="M491" s="241"/>
      <c r="N491" s="242"/>
      <c r="O491" s="242"/>
      <c r="P491" s="242"/>
      <c r="Q491" s="242"/>
      <c r="R491" s="242"/>
      <c r="S491" s="242"/>
      <c r="T491" s="243"/>
      <c r="AT491" s="244" t="s">
        <v>179</v>
      </c>
      <c r="AU491" s="244" t="s">
        <v>93</v>
      </c>
      <c r="AV491" s="13" t="s">
        <v>93</v>
      </c>
      <c r="AW491" s="13" t="s">
        <v>48</v>
      </c>
      <c r="AX491" s="13" t="s">
        <v>85</v>
      </c>
      <c r="AY491" s="244" t="s">
        <v>166</v>
      </c>
    </row>
    <row r="492" spans="2:51" s="12" customFormat="1" ht="13.5">
      <c r="B492" s="222"/>
      <c r="C492" s="223"/>
      <c r="D492" s="218" t="s">
        <v>179</v>
      </c>
      <c r="E492" s="224" t="s">
        <v>50</v>
      </c>
      <c r="F492" s="225" t="s">
        <v>847</v>
      </c>
      <c r="G492" s="223"/>
      <c r="H492" s="226" t="s">
        <v>50</v>
      </c>
      <c r="I492" s="227"/>
      <c r="J492" s="223"/>
      <c r="K492" s="223"/>
      <c r="L492" s="228"/>
      <c r="M492" s="229"/>
      <c r="N492" s="230"/>
      <c r="O492" s="230"/>
      <c r="P492" s="230"/>
      <c r="Q492" s="230"/>
      <c r="R492" s="230"/>
      <c r="S492" s="230"/>
      <c r="T492" s="231"/>
      <c r="AT492" s="232" t="s">
        <v>179</v>
      </c>
      <c r="AU492" s="232" t="s">
        <v>93</v>
      </c>
      <c r="AV492" s="12" t="s">
        <v>25</v>
      </c>
      <c r="AW492" s="12" t="s">
        <v>48</v>
      </c>
      <c r="AX492" s="12" t="s">
        <v>85</v>
      </c>
      <c r="AY492" s="232" t="s">
        <v>166</v>
      </c>
    </row>
    <row r="493" spans="2:51" s="13" customFormat="1" ht="13.5">
      <c r="B493" s="233"/>
      <c r="C493" s="234"/>
      <c r="D493" s="218" t="s">
        <v>179</v>
      </c>
      <c r="E493" s="245" t="s">
        <v>50</v>
      </c>
      <c r="F493" s="246" t="s">
        <v>1546</v>
      </c>
      <c r="G493" s="234"/>
      <c r="H493" s="247">
        <v>116.85</v>
      </c>
      <c r="I493" s="239"/>
      <c r="J493" s="234"/>
      <c r="K493" s="234"/>
      <c r="L493" s="240"/>
      <c r="M493" s="241"/>
      <c r="N493" s="242"/>
      <c r="O493" s="242"/>
      <c r="P493" s="242"/>
      <c r="Q493" s="242"/>
      <c r="R493" s="242"/>
      <c r="S493" s="242"/>
      <c r="T493" s="243"/>
      <c r="AT493" s="244" t="s">
        <v>179</v>
      </c>
      <c r="AU493" s="244" t="s">
        <v>93</v>
      </c>
      <c r="AV493" s="13" t="s">
        <v>93</v>
      </c>
      <c r="AW493" s="13" t="s">
        <v>48</v>
      </c>
      <c r="AX493" s="13" t="s">
        <v>85</v>
      </c>
      <c r="AY493" s="244" t="s">
        <v>166</v>
      </c>
    </row>
    <row r="494" spans="2:51" s="13" customFormat="1" ht="13.5">
      <c r="B494" s="233"/>
      <c r="C494" s="234"/>
      <c r="D494" s="218" t="s">
        <v>179</v>
      </c>
      <c r="E494" s="245" t="s">
        <v>50</v>
      </c>
      <c r="F494" s="246" t="s">
        <v>1547</v>
      </c>
      <c r="G494" s="234"/>
      <c r="H494" s="247">
        <v>26.363</v>
      </c>
      <c r="I494" s="239"/>
      <c r="J494" s="234"/>
      <c r="K494" s="234"/>
      <c r="L494" s="240"/>
      <c r="M494" s="241"/>
      <c r="N494" s="242"/>
      <c r="O494" s="242"/>
      <c r="P494" s="242"/>
      <c r="Q494" s="242"/>
      <c r="R494" s="242"/>
      <c r="S494" s="242"/>
      <c r="T494" s="243"/>
      <c r="AT494" s="244" t="s">
        <v>179</v>
      </c>
      <c r="AU494" s="244" t="s">
        <v>93</v>
      </c>
      <c r="AV494" s="13" t="s">
        <v>93</v>
      </c>
      <c r="AW494" s="13" t="s">
        <v>48</v>
      </c>
      <c r="AX494" s="13" t="s">
        <v>85</v>
      </c>
      <c r="AY494" s="244" t="s">
        <v>166</v>
      </c>
    </row>
    <row r="495" spans="2:51" s="12" customFormat="1" ht="13.5">
      <c r="B495" s="222"/>
      <c r="C495" s="223"/>
      <c r="D495" s="218" t="s">
        <v>179</v>
      </c>
      <c r="E495" s="224" t="s">
        <v>50</v>
      </c>
      <c r="F495" s="225" t="s">
        <v>828</v>
      </c>
      <c r="G495" s="223"/>
      <c r="H495" s="226" t="s">
        <v>50</v>
      </c>
      <c r="I495" s="227"/>
      <c r="J495" s="223"/>
      <c r="K495" s="223"/>
      <c r="L495" s="228"/>
      <c r="M495" s="229"/>
      <c r="N495" s="230"/>
      <c r="O495" s="230"/>
      <c r="P495" s="230"/>
      <c r="Q495" s="230"/>
      <c r="R495" s="230"/>
      <c r="S495" s="230"/>
      <c r="T495" s="231"/>
      <c r="AT495" s="232" t="s">
        <v>179</v>
      </c>
      <c r="AU495" s="232" t="s">
        <v>93</v>
      </c>
      <c r="AV495" s="12" t="s">
        <v>25</v>
      </c>
      <c r="AW495" s="12" t="s">
        <v>48</v>
      </c>
      <c r="AX495" s="12" t="s">
        <v>85</v>
      </c>
      <c r="AY495" s="232" t="s">
        <v>166</v>
      </c>
    </row>
    <row r="496" spans="2:51" s="13" customFormat="1" ht="13.5">
      <c r="B496" s="233"/>
      <c r="C496" s="234"/>
      <c r="D496" s="218" t="s">
        <v>179</v>
      </c>
      <c r="E496" s="245" t="s">
        <v>50</v>
      </c>
      <c r="F496" s="246" t="s">
        <v>1548</v>
      </c>
      <c r="G496" s="234"/>
      <c r="H496" s="247">
        <v>19.14</v>
      </c>
      <c r="I496" s="239"/>
      <c r="J496" s="234"/>
      <c r="K496" s="234"/>
      <c r="L496" s="240"/>
      <c r="M496" s="241"/>
      <c r="N496" s="242"/>
      <c r="O496" s="242"/>
      <c r="P496" s="242"/>
      <c r="Q496" s="242"/>
      <c r="R496" s="242"/>
      <c r="S496" s="242"/>
      <c r="T496" s="243"/>
      <c r="AT496" s="244" t="s">
        <v>179</v>
      </c>
      <c r="AU496" s="244" t="s">
        <v>93</v>
      </c>
      <c r="AV496" s="13" t="s">
        <v>93</v>
      </c>
      <c r="AW496" s="13" t="s">
        <v>48</v>
      </c>
      <c r="AX496" s="13" t="s">
        <v>85</v>
      </c>
      <c r="AY496" s="244" t="s">
        <v>166</v>
      </c>
    </row>
    <row r="497" spans="2:65" s="13" customFormat="1" ht="13.5">
      <c r="B497" s="233"/>
      <c r="C497" s="234"/>
      <c r="D497" s="218" t="s">
        <v>179</v>
      </c>
      <c r="E497" s="245" t="s">
        <v>50</v>
      </c>
      <c r="F497" s="246" t="s">
        <v>1549</v>
      </c>
      <c r="G497" s="234"/>
      <c r="H497" s="247">
        <v>6.1050000000000004</v>
      </c>
      <c r="I497" s="239"/>
      <c r="J497" s="234"/>
      <c r="K497" s="234"/>
      <c r="L497" s="240"/>
      <c r="M497" s="241"/>
      <c r="N497" s="242"/>
      <c r="O497" s="242"/>
      <c r="P497" s="242"/>
      <c r="Q497" s="242"/>
      <c r="R497" s="242"/>
      <c r="S497" s="242"/>
      <c r="T497" s="243"/>
      <c r="AT497" s="244" t="s">
        <v>179</v>
      </c>
      <c r="AU497" s="244" t="s">
        <v>93</v>
      </c>
      <c r="AV497" s="13" t="s">
        <v>93</v>
      </c>
      <c r="AW497" s="13" t="s">
        <v>48</v>
      </c>
      <c r="AX497" s="13" t="s">
        <v>85</v>
      </c>
      <c r="AY497" s="244" t="s">
        <v>166</v>
      </c>
    </row>
    <row r="498" spans="2:65" s="12" customFormat="1" ht="13.5">
      <c r="B498" s="222"/>
      <c r="C498" s="223"/>
      <c r="D498" s="218" t="s">
        <v>179</v>
      </c>
      <c r="E498" s="224" t="s">
        <v>50</v>
      </c>
      <c r="F498" s="225" t="s">
        <v>1550</v>
      </c>
      <c r="G498" s="223"/>
      <c r="H498" s="226" t="s">
        <v>50</v>
      </c>
      <c r="I498" s="227"/>
      <c r="J498" s="223"/>
      <c r="K498" s="223"/>
      <c r="L498" s="228"/>
      <c r="M498" s="229"/>
      <c r="N498" s="230"/>
      <c r="O498" s="230"/>
      <c r="P498" s="230"/>
      <c r="Q498" s="230"/>
      <c r="R498" s="230"/>
      <c r="S498" s="230"/>
      <c r="T498" s="231"/>
      <c r="AT498" s="232" t="s">
        <v>179</v>
      </c>
      <c r="AU498" s="232" t="s">
        <v>93</v>
      </c>
      <c r="AV498" s="12" t="s">
        <v>25</v>
      </c>
      <c r="AW498" s="12" t="s">
        <v>48</v>
      </c>
      <c r="AX498" s="12" t="s">
        <v>85</v>
      </c>
      <c r="AY498" s="232" t="s">
        <v>166</v>
      </c>
    </row>
    <row r="499" spans="2:65" s="12" customFormat="1" ht="13.5">
      <c r="B499" s="222"/>
      <c r="C499" s="223"/>
      <c r="D499" s="218" t="s">
        <v>179</v>
      </c>
      <c r="E499" s="224" t="s">
        <v>50</v>
      </c>
      <c r="F499" s="225" t="s">
        <v>201</v>
      </c>
      <c r="G499" s="223"/>
      <c r="H499" s="226" t="s">
        <v>50</v>
      </c>
      <c r="I499" s="227"/>
      <c r="J499" s="223"/>
      <c r="K499" s="223"/>
      <c r="L499" s="228"/>
      <c r="M499" s="229"/>
      <c r="N499" s="230"/>
      <c r="O499" s="230"/>
      <c r="P499" s="230"/>
      <c r="Q499" s="230"/>
      <c r="R499" s="230"/>
      <c r="S499" s="230"/>
      <c r="T499" s="231"/>
      <c r="AT499" s="232" t="s">
        <v>179</v>
      </c>
      <c r="AU499" s="232" t="s">
        <v>93</v>
      </c>
      <c r="AV499" s="12" t="s">
        <v>25</v>
      </c>
      <c r="AW499" s="12" t="s">
        <v>48</v>
      </c>
      <c r="AX499" s="12" t="s">
        <v>85</v>
      </c>
      <c r="AY499" s="232" t="s">
        <v>166</v>
      </c>
    </row>
    <row r="500" spans="2:65" s="13" customFormat="1" ht="13.5">
      <c r="B500" s="233"/>
      <c r="C500" s="234"/>
      <c r="D500" s="218" t="s">
        <v>179</v>
      </c>
      <c r="E500" s="245" t="s">
        <v>50</v>
      </c>
      <c r="F500" s="246" t="s">
        <v>1551</v>
      </c>
      <c r="G500" s="234"/>
      <c r="H500" s="247">
        <v>106.752</v>
      </c>
      <c r="I500" s="239"/>
      <c r="J500" s="234"/>
      <c r="K500" s="234"/>
      <c r="L500" s="240"/>
      <c r="M500" s="241"/>
      <c r="N500" s="242"/>
      <c r="O500" s="242"/>
      <c r="P500" s="242"/>
      <c r="Q500" s="242"/>
      <c r="R500" s="242"/>
      <c r="S500" s="242"/>
      <c r="T500" s="243"/>
      <c r="AT500" s="244" t="s">
        <v>179</v>
      </c>
      <c r="AU500" s="244" t="s">
        <v>93</v>
      </c>
      <c r="AV500" s="13" t="s">
        <v>93</v>
      </c>
      <c r="AW500" s="13" t="s">
        <v>48</v>
      </c>
      <c r="AX500" s="13" t="s">
        <v>85</v>
      </c>
      <c r="AY500" s="244" t="s">
        <v>166</v>
      </c>
    </row>
    <row r="501" spans="2:65" s="12" customFormat="1" ht="13.5">
      <c r="B501" s="222"/>
      <c r="C501" s="223"/>
      <c r="D501" s="218" t="s">
        <v>179</v>
      </c>
      <c r="E501" s="224" t="s">
        <v>50</v>
      </c>
      <c r="F501" s="225" t="s">
        <v>612</v>
      </c>
      <c r="G501" s="223"/>
      <c r="H501" s="226" t="s">
        <v>50</v>
      </c>
      <c r="I501" s="227"/>
      <c r="J501" s="223"/>
      <c r="K501" s="223"/>
      <c r="L501" s="228"/>
      <c r="M501" s="229"/>
      <c r="N501" s="230"/>
      <c r="O501" s="230"/>
      <c r="P501" s="230"/>
      <c r="Q501" s="230"/>
      <c r="R501" s="230"/>
      <c r="S501" s="230"/>
      <c r="T501" s="231"/>
      <c r="AT501" s="232" t="s">
        <v>179</v>
      </c>
      <c r="AU501" s="232" t="s">
        <v>93</v>
      </c>
      <c r="AV501" s="12" t="s">
        <v>25</v>
      </c>
      <c r="AW501" s="12" t="s">
        <v>48</v>
      </c>
      <c r="AX501" s="12" t="s">
        <v>85</v>
      </c>
      <c r="AY501" s="232" t="s">
        <v>166</v>
      </c>
    </row>
    <row r="502" spans="2:65" s="13" customFormat="1" ht="13.5">
      <c r="B502" s="233"/>
      <c r="C502" s="234"/>
      <c r="D502" s="235" t="s">
        <v>179</v>
      </c>
      <c r="E502" s="236" t="s">
        <v>50</v>
      </c>
      <c r="F502" s="237" t="s">
        <v>1552</v>
      </c>
      <c r="G502" s="234"/>
      <c r="H502" s="238">
        <v>74.495999999999995</v>
      </c>
      <c r="I502" s="239"/>
      <c r="J502" s="234"/>
      <c r="K502" s="234"/>
      <c r="L502" s="240"/>
      <c r="M502" s="241"/>
      <c r="N502" s="242"/>
      <c r="O502" s="242"/>
      <c r="P502" s="242"/>
      <c r="Q502" s="242"/>
      <c r="R502" s="242"/>
      <c r="S502" s="242"/>
      <c r="T502" s="243"/>
      <c r="AT502" s="244" t="s">
        <v>179</v>
      </c>
      <c r="AU502" s="244" t="s">
        <v>93</v>
      </c>
      <c r="AV502" s="13" t="s">
        <v>93</v>
      </c>
      <c r="AW502" s="13" t="s">
        <v>48</v>
      </c>
      <c r="AX502" s="13" t="s">
        <v>85</v>
      </c>
      <c r="AY502" s="244" t="s">
        <v>166</v>
      </c>
    </row>
    <row r="503" spans="2:65" s="1" customFormat="1" ht="22.5" customHeight="1">
      <c r="B503" s="43"/>
      <c r="C503" s="206" t="s">
        <v>566</v>
      </c>
      <c r="D503" s="206" t="s">
        <v>169</v>
      </c>
      <c r="E503" s="207" t="s">
        <v>874</v>
      </c>
      <c r="F503" s="208" t="s">
        <v>875</v>
      </c>
      <c r="G503" s="209" t="s">
        <v>243</v>
      </c>
      <c r="H503" s="210">
        <v>48.003999999999998</v>
      </c>
      <c r="I503" s="211"/>
      <c r="J503" s="212">
        <f>ROUND(I503*H503,2)</f>
        <v>0</v>
      </c>
      <c r="K503" s="208" t="s">
        <v>173</v>
      </c>
      <c r="L503" s="63"/>
      <c r="M503" s="213" t="s">
        <v>50</v>
      </c>
      <c r="N503" s="214" t="s">
        <v>56</v>
      </c>
      <c r="O503" s="44"/>
      <c r="P503" s="215">
        <f>O503*H503</f>
        <v>0</v>
      </c>
      <c r="Q503" s="215">
        <v>0</v>
      </c>
      <c r="R503" s="215">
        <f>Q503*H503</f>
        <v>0</v>
      </c>
      <c r="S503" s="215">
        <v>0</v>
      </c>
      <c r="T503" s="216">
        <f>S503*H503</f>
        <v>0</v>
      </c>
      <c r="AR503" s="25" t="s">
        <v>110</v>
      </c>
      <c r="AT503" s="25" t="s">
        <v>169</v>
      </c>
      <c r="AU503" s="25" t="s">
        <v>93</v>
      </c>
      <c r="AY503" s="25" t="s">
        <v>166</v>
      </c>
      <c r="BE503" s="217">
        <f>IF(N503="základní",J503,0)</f>
        <v>0</v>
      </c>
      <c r="BF503" s="217">
        <f>IF(N503="snížená",J503,0)</f>
        <v>0</v>
      </c>
      <c r="BG503" s="217">
        <f>IF(N503="zákl. přenesená",J503,0)</f>
        <v>0</v>
      </c>
      <c r="BH503" s="217">
        <f>IF(N503="sníž. přenesená",J503,0)</f>
        <v>0</v>
      </c>
      <c r="BI503" s="217">
        <f>IF(N503="nulová",J503,0)</f>
        <v>0</v>
      </c>
      <c r="BJ503" s="25" t="s">
        <v>25</v>
      </c>
      <c r="BK503" s="217">
        <f>ROUND(I503*H503,2)</f>
        <v>0</v>
      </c>
      <c r="BL503" s="25" t="s">
        <v>110</v>
      </c>
      <c r="BM503" s="25" t="s">
        <v>876</v>
      </c>
    </row>
    <row r="504" spans="2:65" s="1" customFormat="1" ht="13.5">
      <c r="B504" s="43"/>
      <c r="C504" s="65"/>
      <c r="D504" s="218" t="s">
        <v>175</v>
      </c>
      <c r="E504" s="65"/>
      <c r="F504" s="219" t="s">
        <v>877</v>
      </c>
      <c r="G504" s="65"/>
      <c r="H504" s="65"/>
      <c r="I504" s="174"/>
      <c r="J504" s="65"/>
      <c r="K504" s="65"/>
      <c r="L504" s="63"/>
      <c r="M504" s="220"/>
      <c r="N504" s="44"/>
      <c r="O504" s="44"/>
      <c r="P504" s="44"/>
      <c r="Q504" s="44"/>
      <c r="R504" s="44"/>
      <c r="S504" s="44"/>
      <c r="T504" s="80"/>
      <c r="AT504" s="25" t="s">
        <v>175</v>
      </c>
      <c r="AU504" s="25" t="s">
        <v>93</v>
      </c>
    </row>
    <row r="505" spans="2:65" s="1" customFormat="1" ht="67.5">
      <c r="B505" s="43"/>
      <c r="C505" s="65"/>
      <c r="D505" s="218" t="s">
        <v>177</v>
      </c>
      <c r="E505" s="65"/>
      <c r="F505" s="221" t="s">
        <v>878</v>
      </c>
      <c r="G505" s="65"/>
      <c r="H505" s="65"/>
      <c r="I505" s="174"/>
      <c r="J505" s="65"/>
      <c r="K505" s="65"/>
      <c r="L505" s="63"/>
      <c r="M505" s="220"/>
      <c r="N505" s="44"/>
      <c r="O505" s="44"/>
      <c r="P505" s="44"/>
      <c r="Q505" s="44"/>
      <c r="R505" s="44"/>
      <c r="S505" s="44"/>
      <c r="T505" s="80"/>
      <c r="AT505" s="25" t="s">
        <v>177</v>
      </c>
      <c r="AU505" s="25" t="s">
        <v>93</v>
      </c>
    </row>
    <row r="506" spans="2:65" s="12" customFormat="1" ht="13.5">
      <c r="B506" s="222"/>
      <c r="C506" s="223"/>
      <c r="D506" s="218" t="s">
        <v>179</v>
      </c>
      <c r="E506" s="224" t="s">
        <v>50</v>
      </c>
      <c r="F506" s="225" t="s">
        <v>1476</v>
      </c>
      <c r="G506" s="223"/>
      <c r="H506" s="226" t="s">
        <v>50</v>
      </c>
      <c r="I506" s="227"/>
      <c r="J506" s="223"/>
      <c r="K506" s="223"/>
      <c r="L506" s="228"/>
      <c r="M506" s="229"/>
      <c r="N506" s="230"/>
      <c r="O506" s="230"/>
      <c r="P506" s="230"/>
      <c r="Q506" s="230"/>
      <c r="R506" s="230"/>
      <c r="S506" s="230"/>
      <c r="T506" s="231"/>
      <c r="AT506" s="232" t="s">
        <v>179</v>
      </c>
      <c r="AU506" s="232" t="s">
        <v>93</v>
      </c>
      <c r="AV506" s="12" t="s">
        <v>25</v>
      </c>
      <c r="AW506" s="12" t="s">
        <v>48</v>
      </c>
      <c r="AX506" s="12" t="s">
        <v>85</v>
      </c>
      <c r="AY506" s="232" t="s">
        <v>166</v>
      </c>
    </row>
    <row r="507" spans="2:65" s="13" customFormat="1" ht="13.5">
      <c r="B507" s="233"/>
      <c r="C507" s="234"/>
      <c r="D507" s="218" t="s">
        <v>179</v>
      </c>
      <c r="E507" s="245" t="s">
        <v>50</v>
      </c>
      <c r="F507" s="246" t="s">
        <v>1344</v>
      </c>
      <c r="G507" s="234"/>
      <c r="H507" s="247">
        <v>0.18</v>
      </c>
      <c r="I507" s="239"/>
      <c r="J507" s="234"/>
      <c r="K507" s="234"/>
      <c r="L507" s="240"/>
      <c r="M507" s="241"/>
      <c r="N507" s="242"/>
      <c r="O507" s="242"/>
      <c r="P507" s="242"/>
      <c r="Q507" s="242"/>
      <c r="R507" s="242"/>
      <c r="S507" s="242"/>
      <c r="T507" s="243"/>
      <c r="AT507" s="244" t="s">
        <v>179</v>
      </c>
      <c r="AU507" s="244" t="s">
        <v>93</v>
      </c>
      <c r="AV507" s="13" t="s">
        <v>93</v>
      </c>
      <c r="AW507" s="13" t="s">
        <v>48</v>
      </c>
      <c r="AX507" s="13" t="s">
        <v>85</v>
      </c>
      <c r="AY507" s="244" t="s">
        <v>166</v>
      </c>
    </row>
    <row r="508" spans="2:65" s="12" customFormat="1" ht="13.5">
      <c r="B508" s="222"/>
      <c r="C508" s="223"/>
      <c r="D508" s="218" t="s">
        <v>179</v>
      </c>
      <c r="E508" s="224" t="s">
        <v>50</v>
      </c>
      <c r="F508" s="225" t="s">
        <v>1477</v>
      </c>
      <c r="G508" s="223"/>
      <c r="H508" s="226" t="s">
        <v>50</v>
      </c>
      <c r="I508" s="227"/>
      <c r="J508" s="223"/>
      <c r="K508" s="223"/>
      <c r="L508" s="228"/>
      <c r="M508" s="229"/>
      <c r="N508" s="230"/>
      <c r="O508" s="230"/>
      <c r="P508" s="230"/>
      <c r="Q508" s="230"/>
      <c r="R508" s="230"/>
      <c r="S508" s="230"/>
      <c r="T508" s="231"/>
      <c r="AT508" s="232" t="s">
        <v>179</v>
      </c>
      <c r="AU508" s="232" t="s">
        <v>93</v>
      </c>
      <c r="AV508" s="12" t="s">
        <v>25</v>
      </c>
      <c r="AW508" s="12" t="s">
        <v>48</v>
      </c>
      <c r="AX508" s="12" t="s">
        <v>85</v>
      </c>
      <c r="AY508" s="232" t="s">
        <v>166</v>
      </c>
    </row>
    <row r="509" spans="2:65" s="13" customFormat="1" ht="13.5">
      <c r="B509" s="233"/>
      <c r="C509" s="234"/>
      <c r="D509" s="218" t="s">
        <v>179</v>
      </c>
      <c r="E509" s="245" t="s">
        <v>50</v>
      </c>
      <c r="F509" s="246" t="s">
        <v>1344</v>
      </c>
      <c r="G509" s="234"/>
      <c r="H509" s="247">
        <v>0.18</v>
      </c>
      <c r="I509" s="239"/>
      <c r="J509" s="234"/>
      <c r="K509" s="234"/>
      <c r="L509" s="240"/>
      <c r="M509" s="241"/>
      <c r="N509" s="242"/>
      <c r="O509" s="242"/>
      <c r="P509" s="242"/>
      <c r="Q509" s="242"/>
      <c r="R509" s="242"/>
      <c r="S509" s="242"/>
      <c r="T509" s="243"/>
      <c r="AT509" s="244" t="s">
        <v>179</v>
      </c>
      <c r="AU509" s="244" t="s">
        <v>93</v>
      </c>
      <c r="AV509" s="13" t="s">
        <v>93</v>
      </c>
      <c r="AW509" s="13" t="s">
        <v>48</v>
      </c>
      <c r="AX509" s="13" t="s">
        <v>85</v>
      </c>
      <c r="AY509" s="244" t="s">
        <v>166</v>
      </c>
    </row>
    <row r="510" spans="2:65" s="12" customFormat="1" ht="13.5">
      <c r="B510" s="222"/>
      <c r="C510" s="223"/>
      <c r="D510" s="218" t="s">
        <v>179</v>
      </c>
      <c r="E510" s="224" t="s">
        <v>50</v>
      </c>
      <c r="F510" s="225" t="s">
        <v>934</v>
      </c>
      <c r="G510" s="223"/>
      <c r="H510" s="226" t="s">
        <v>50</v>
      </c>
      <c r="I510" s="227"/>
      <c r="J510" s="223"/>
      <c r="K510" s="223"/>
      <c r="L510" s="228"/>
      <c r="M510" s="229"/>
      <c r="N510" s="230"/>
      <c r="O510" s="230"/>
      <c r="P510" s="230"/>
      <c r="Q510" s="230"/>
      <c r="R510" s="230"/>
      <c r="S510" s="230"/>
      <c r="T510" s="231"/>
      <c r="AT510" s="232" t="s">
        <v>179</v>
      </c>
      <c r="AU510" s="232" t="s">
        <v>93</v>
      </c>
      <c r="AV510" s="12" t="s">
        <v>25</v>
      </c>
      <c r="AW510" s="12" t="s">
        <v>48</v>
      </c>
      <c r="AX510" s="12" t="s">
        <v>85</v>
      </c>
      <c r="AY510" s="232" t="s">
        <v>166</v>
      </c>
    </row>
    <row r="511" spans="2:65" s="13" customFormat="1" ht="13.5">
      <c r="B511" s="233"/>
      <c r="C511" s="234"/>
      <c r="D511" s="218" t="s">
        <v>179</v>
      </c>
      <c r="E511" s="245" t="s">
        <v>50</v>
      </c>
      <c r="F511" s="246" t="s">
        <v>1344</v>
      </c>
      <c r="G511" s="234"/>
      <c r="H511" s="247">
        <v>0.18</v>
      </c>
      <c r="I511" s="239"/>
      <c r="J511" s="234"/>
      <c r="K511" s="234"/>
      <c r="L511" s="240"/>
      <c r="M511" s="241"/>
      <c r="N511" s="242"/>
      <c r="O511" s="242"/>
      <c r="P511" s="242"/>
      <c r="Q511" s="242"/>
      <c r="R511" s="242"/>
      <c r="S511" s="242"/>
      <c r="T511" s="243"/>
      <c r="AT511" s="244" t="s">
        <v>179</v>
      </c>
      <c r="AU511" s="244" t="s">
        <v>93</v>
      </c>
      <c r="AV511" s="13" t="s">
        <v>93</v>
      </c>
      <c r="AW511" s="13" t="s">
        <v>48</v>
      </c>
      <c r="AX511" s="13" t="s">
        <v>85</v>
      </c>
      <c r="AY511" s="244" t="s">
        <v>166</v>
      </c>
    </row>
    <row r="512" spans="2:65" s="12" customFormat="1" ht="13.5">
      <c r="B512" s="222"/>
      <c r="C512" s="223"/>
      <c r="D512" s="218" t="s">
        <v>179</v>
      </c>
      <c r="E512" s="224" t="s">
        <v>50</v>
      </c>
      <c r="F512" s="225" t="s">
        <v>1486</v>
      </c>
      <c r="G512" s="223"/>
      <c r="H512" s="226" t="s">
        <v>50</v>
      </c>
      <c r="I512" s="227"/>
      <c r="J512" s="223"/>
      <c r="K512" s="223"/>
      <c r="L512" s="228"/>
      <c r="M512" s="229"/>
      <c r="N512" s="230"/>
      <c r="O512" s="230"/>
      <c r="P512" s="230"/>
      <c r="Q512" s="230"/>
      <c r="R512" s="230"/>
      <c r="S512" s="230"/>
      <c r="T512" s="231"/>
      <c r="AT512" s="232" t="s">
        <v>179</v>
      </c>
      <c r="AU512" s="232" t="s">
        <v>93</v>
      </c>
      <c r="AV512" s="12" t="s">
        <v>25</v>
      </c>
      <c r="AW512" s="12" t="s">
        <v>48</v>
      </c>
      <c r="AX512" s="12" t="s">
        <v>85</v>
      </c>
      <c r="AY512" s="232" t="s">
        <v>166</v>
      </c>
    </row>
    <row r="513" spans="2:51" s="13" customFormat="1" ht="13.5">
      <c r="B513" s="233"/>
      <c r="C513" s="234"/>
      <c r="D513" s="218" t="s">
        <v>179</v>
      </c>
      <c r="E513" s="245" t="s">
        <v>50</v>
      </c>
      <c r="F513" s="246" t="s">
        <v>1530</v>
      </c>
      <c r="G513" s="234"/>
      <c r="H513" s="247">
        <v>1.1519999999999999</v>
      </c>
      <c r="I513" s="239"/>
      <c r="J513" s="234"/>
      <c r="K513" s="234"/>
      <c r="L513" s="240"/>
      <c r="M513" s="241"/>
      <c r="N513" s="242"/>
      <c r="O513" s="242"/>
      <c r="P513" s="242"/>
      <c r="Q513" s="242"/>
      <c r="R513" s="242"/>
      <c r="S513" s="242"/>
      <c r="T513" s="243"/>
      <c r="AT513" s="244" t="s">
        <v>179</v>
      </c>
      <c r="AU513" s="244" t="s">
        <v>93</v>
      </c>
      <c r="AV513" s="13" t="s">
        <v>93</v>
      </c>
      <c r="AW513" s="13" t="s">
        <v>48</v>
      </c>
      <c r="AX513" s="13" t="s">
        <v>85</v>
      </c>
      <c r="AY513" s="244" t="s">
        <v>166</v>
      </c>
    </row>
    <row r="514" spans="2:51" s="12" customFormat="1" ht="13.5">
      <c r="B514" s="222"/>
      <c r="C514" s="223"/>
      <c r="D514" s="218" t="s">
        <v>179</v>
      </c>
      <c r="E514" s="224" t="s">
        <v>50</v>
      </c>
      <c r="F514" s="225" t="s">
        <v>804</v>
      </c>
      <c r="G514" s="223"/>
      <c r="H514" s="226" t="s">
        <v>50</v>
      </c>
      <c r="I514" s="227"/>
      <c r="J514" s="223"/>
      <c r="K514" s="223"/>
      <c r="L514" s="228"/>
      <c r="M514" s="229"/>
      <c r="N514" s="230"/>
      <c r="O514" s="230"/>
      <c r="P514" s="230"/>
      <c r="Q514" s="230"/>
      <c r="R514" s="230"/>
      <c r="S514" s="230"/>
      <c r="T514" s="231"/>
      <c r="AT514" s="232" t="s">
        <v>179</v>
      </c>
      <c r="AU514" s="232" t="s">
        <v>93</v>
      </c>
      <c r="AV514" s="12" t="s">
        <v>25</v>
      </c>
      <c r="AW514" s="12" t="s">
        <v>48</v>
      </c>
      <c r="AX514" s="12" t="s">
        <v>85</v>
      </c>
      <c r="AY514" s="232" t="s">
        <v>166</v>
      </c>
    </row>
    <row r="515" spans="2:51" s="13" customFormat="1" ht="13.5">
      <c r="B515" s="233"/>
      <c r="C515" s="234"/>
      <c r="D515" s="218" t="s">
        <v>179</v>
      </c>
      <c r="E515" s="245" t="s">
        <v>50</v>
      </c>
      <c r="F515" s="246" t="s">
        <v>1531</v>
      </c>
      <c r="G515" s="234"/>
      <c r="H515" s="247">
        <v>14.35</v>
      </c>
      <c r="I515" s="239"/>
      <c r="J515" s="234"/>
      <c r="K515" s="234"/>
      <c r="L515" s="240"/>
      <c r="M515" s="241"/>
      <c r="N515" s="242"/>
      <c r="O515" s="242"/>
      <c r="P515" s="242"/>
      <c r="Q515" s="242"/>
      <c r="R515" s="242"/>
      <c r="S515" s="242"/>
      <c r="T515" s="243"/>
      <c r="AT515" s="244" t="s">
        <v>179</v>
      </c>
      <c r="AU515" s="244" t="s">
        <v>93</v>
      </c>
      <c r="AV515" s="13" t="s">
        <v>93</v>
      </c>
      <c r="AW515" s="13" t="s">
        <v>48</v>
      </c>
      <c r="AX515" s="13" t="s">
        <v>85</v>
      </c>
      <c r="AY515" s="244" t="s">
        <v>166</v>
      </c>
    </row>
    <row r="516" spans="2:51" s="13" customFormat="1" ht="13.5">
      <c r="B516" s="233"/>
      <c r="C516" s="234"/>
      <c r="D516" s="218" t="s">
        <v>179</v>
      </c>
      <c r="E516" s="245" t="s">
        <v>50</v>
      </c>
      <c r="F516" s="246" t="s">
        <v>1532</v>
      </c>
      <c r="G516" s="234"/>
      <c r="H516" s="247">
        <v>3.8849999999999998</v>
      </c>
      <c r="I516" s="239"/>
      <c r="J516" s="234"/>
      <c r="K516" s="234"/>
      <c r="L516" s="240"/>
      <c r="M516" s="241"/>
      <c r="N516" s="242"/>
      <c r="O516" s="242"/>
      <c r="P516" s="242"/>
      <c r="Q516" s="242"/>
      <c r="R516" s="242"/>
      <c r="S516" s="242"/>
      <c r="T516" s="243"/>
      <c r="AT516" s="244" t="s">
        <v>179</v>
      </c>
      <c r="AU516" s="244" t="s">
        <v>93</v>
      </c>
      <c r="AV516" s="13" t="s">
        <v>93</v>
      </c>
      <c r="AW516" s="13" t="s">
        <v>48</v>
      </c>
      <c r="AX516" s="13" t="s">
        <v>85</v>
      </c>
      <c r="AY516" s="244" t="s">
        <v>166</v>
      </c>
    </row>
    <row r="517" spans="2:51" s="12" customFormat="1" ht="13.5">
      <c r="B517" s="222"/>
      <c r="C517" s="223"/>
      <c r="D517" s="218" t="s">
        <v>179</v>
      </c>
      <c r="E517" s="224" t="s">
        <v>50</v>
      </c>
      <c r="F517" s="225" t="s">
        <v>847</v>
      </c>
      <c r="G517" s="223"/>
      <c r="H517" s="226" t="s">
        <v>50</v>
      </c>
      <c r="I517" s="227"/>
      <c r="J517" s="223"/>
      <c r="K517" s="223"/>
      <c r="L517" s="228"/>
      <c r="M517" s="229"/>
      <c r="N517" s="230"/>
      <c r="O517" s="230"/>
      <c r="P517" s="230"/>
      <c r="Q517" s="230"/>
      <c r="R517" s="230"/>
      <c r="S517" s="230"/>
      <c r="T517" s="231"/>
      <c r="AT517" s="232" t="s">
        <v>179</v>
      </c>
      <c r="AU517" s="232" t="s">
        <v>93</v>
      </c>
      <c r="AV517" s="12" t="s">
        <v>25</v>
      </c>
      <c r="AW517" s="12" t="s">
        <v>48</v>
      </c>
      <c r="AX517" s="12" t="s">
        <v>85</v>
      </c>
      <c r="AY517" s="232" t="s">
        <v>166</v>
      </c>
    </row>
    <row r="518" spans="2:51" s="13" customFormat="1" ht="13.5">
      <c r="B518" s="233"/>
      <c r="C518" s="234"/>
      <c r="D518" s="218" t="s">
        <v>179</v>
      </c>
      <c r="E518" s="245" t="s">
        <v>50</v>
      </c>
      <c r="F518" s="246" t="s">
        <v>1533</v>
      </c>
      <c r="G518" s="234"/>
      <c r="H518" s="247">
        <v>19.475000000000001</v>
      </c>
      <c r="I518" s="239"/>
      <c r="J518" s="234"/>
      <c r="K518" s="234"/>
      <c r="L518" s="240"/>
      <c r="M518" s="241"/>
      <c r="N518" s="242"/>
      <c r="O518" s="242"/>
      <c r="P518" s="242"/>
      <c r="Q518" s="242"/>
      <c r="R518" s="242"/>
      <c r="S518" s="242"/>
      <c r="T518" s="243"/>
      <c r="AT518" s="244" t="s">
        <v>179</v>
      </c>
      <c r="AU518" s="244" t="s">
        <v>93</v>
      </c>
      <c r="AV518" s="13" t="s">
        <v>93</v>
      </c>
      <c r="AW518" s="13" t="s">
        <v>48</v>
      </c>
      <c r="AX518" s="13" t="s">
        <v>85</v>
      </c>
      <c r="AY518" s="244" t="s">
        <v>166</v>
      </c>
    </row>
    <row r="519" spans="2:51" s="13" customFormat="1" ht="13.5">
      <c r="B519" s="233"/>
      <c r="C519" s="234"/>
      <c r="D519" s="218" t="s">
        <v>179</v>
      </c>
      <c r="E519" s="245" t="s">
        <v>50</v>
      </c>
      <c r="F519" s="246" t="s">
        <v>1534</v>
      </c>
      <c r="G519" s="234"/>
      <c r="H519" s="247">
        <v>4.3940000000000001</v>
      </c>
      <c r="I519" s="239"/>
      <c r="J519" s="234"/>
      <c r="K519" s="234"/>
      <c r="L519" s="240"/>
      <c r="M519" s="241"/>
      <c r="N519" s="242"/>
      <c r="O519" s="242"/>
      <c r="P519" s="242"/>
      <c r="Q519" s="242"/>
      <c r="R519" s="242"/>
      <c r="S519" s="242"/>
      <c r="T519" s="243"/>
      <c r="AT519" s="244" t="s">
        <v>179</v>
      </c>
      <c r="AU519" s="244" t="s">
        <v>93</v>
      </c>
      <c r="AV519" s="13" t="s">
        <v>93</v>
      </c>
      <c r="AW519" s="13" t="s">
        <v>48</v>
      </c>
      <c r="AX519" s="13" t="s">
        <v>85</v>
      </c>
      <c r="AY519" s="244" t="s">
        <v>166</v>
      </c>
    </row>
    <row r="520" spans="2:51" s="12" customFormat="1" ht="13.5">
      <c r="B520" s="222"/>
      <c r="C520" s="223"/>
      <c r="D520" s="218" t="s">
        <v>179</v>
      </c>
      <c r="E520" s="224" t="s">
        <v>50</v>
      </c>
      <c r="F520" s="225" t="s">
        <v>828</v>
      </c>
      <c r="G520" s="223"/>
      <c r="H520" s="226" t="s">
        <v>50</v>
      </c>
      <c r="I520" s="227"/>
      <c r="J520" s="223"/>
      <c r="K520" s="223"/>
      <c r="L520" s="228"/>
      <c r="M520" s="229"/>
      <c r="N520" s="230"/>
      <c r="O520" s="230"/>
      <c r="P520" s="230"/>
      <c r="Q520" s="230"/>
      <c r="R520" s="230"/>
      <c r="S520" s="230"/>
      <c r="T520" s="231"/>
      <c r="AT520" s="232" t="s">
        <v>179</v>
      </c>
      <c r="AU520" s="232" t="s">
        <v>93</v>
      </c>
      <c r="AV520" s="12" t="s">
        <v>25</v>
      </c>
      <c r="AW520" s="12" t="s">
        <v>48</v>
      </c>
      <c r="AX520" s="12" t="s">
        <v>85</v>
      </c>
      <c r="AY520" s="232" t="s">
        <v>166</v>
      </c>
    </row>
    <row r="521" spans="2:51" s="13" customFormat="1" ht="13.5">
      <c r="B521" s="233"/>
      <c r="C521" s="234"/>
      <c r="D521" s="218" t="s">
        <v>179</v>
      </c>
      <c r="E521" s="245" t="s">
        <v>50</v>
      </c>
      <c r="F521" s="246" t="s">
        <v>1535</v>
      </c>
      <c r="G521" s="234"/>
      <c r="H521" s="247">
        <v>3.19</v>
      </c>
      <c r="I521" s="239"/>
      <c r="J521" s="234"/>
      <c r="K521" s="234"/>
      <c r="L521" s="240"/>
      <c r="M521" s="241"/>
      <c r="N521" s="242"/>
      <c r="O521" s="242"/>
      <c r="P521" s="242"/>
      <c r="Q521" s="242"/>
      <c r="R521" s="242"/>
      <c r="S521" s="242"/>
      <c r="T521" s="243"/>
      <c r="AT521" s="244" t="s">
        <v>179</v>
      </c>
      <c r="AU521" s="244" t="s">
        <v>93</v>
      </c>
      <c r="AV521" s="13" t="s">
        <v>93</v>
      </c>
      <c r="AW521" s="13" t="s">
        <v>48</v>
      </c>
      <c r="AX521" s="13" t="s">
        <v>85</v>
      </c>
      <c r="AY521" s="244" t="s">
        <v>166</v>
      </c>
    </row>
    <row r="522" spans="2:51" s="13" customFormat="1" ht="13.5">
      <c r="B522" s="233"/>
      <c r="C522" s="234"/>
      <c r="D522" s="218" t="s">
        <v>179</v>
      </c>
      <c r="E522" s="245" t="s">
        <v>50</v>
      </c>
      <c r="F522" s="246" t="s">
        <v>1536</v>
      </c>
      <c r="G522" s="234"/>
      <c r="H522" s="247">
        <v>1.018</v>
      </c>
      <c r="I522" s="239"/>
      <c r="J522" s="234"/>
      <c r="K522" s="234"/>
      <c r="L522" s="240"/>
      <c r="M522" s="273"/>
      <c r="N522" s="274"/>
      <c r="O522" s="274"/>
      <c r="P522" s="274"/>
      <c r="Q522" s="274"/>
      <c r="R522" s="274"/>
      <c r="S522" s="274"/>
      <c r="T522" s="275"/>
      <c r="AT522" s="244" t="s">
        <v>179</v>
      </c>
      <c r="AU522" s="244" t="s">
        <v>93</v>
      </c>
      <c r="AV522" s="13" t="s">
        <v>93</v>
      </c>
      <c r="AW522" s="13" t="s">
        <v>48</v>
      </c>
      <c r="AX522" s="13" t="s">
        <v>85</v>
      </c>
      <c r="AY522" s="244" t="s">
        <v>166</v>
      </c>
    </row>
    <row r="523" spans="2:51" s="1" customFormat="1" ht="6.95" customHeight="1">
      <c r="B523" s="58"/>
      <c r="C523" s="59"/>
      <c r="D523" s="59"/>
      <c r="E523" s="59"/>
      <c r="F523" s="59"/>
      <c r="G523" s="59"/>
      <c r="H523" s="59"/>
      <c r="I523" s="150"/>
      <c r="J523" s="59"/>
      <c r="K523" s="59"/>
      <c r="L523" s="63"/>
    </row>
  </sheetData>
  <sheetProtection password="CC35" sheet="1" objects="1" scenarios="1" formatCells="0" formatColumns="0" formatRows="0" sort="0" autoFilter="0"/>
  <autoFilter ref="C88:K522"/>
  <mergeCells count="12">
    <mergeCell ref="G1:H1"/>
    <mergeCell ref="L2:V2"/>
    <mergeCell ref="E49:H49"/>
    <mergeCell ref="E51:H51"/>
    <mergeCell ref="E77:H77"/>
    <mergeCell ref="E79:H79"/>
    <mergeCell ref="E81:H81"/>
    <mergeCell ref="E7:H7"/>
    <mergeCell ref="E9:H9"/>
    <mergeCell ref="E11:H11"/>
    <mergeCell ref="E26:H26"/>
    <mergeCell ref="E47:H47"/>
  </mergeCells>
  <hyperlinks>
    <hyperlink ref="F1:G1" location="C2" display="1) Krycí list soupisu"/>
    <hyperlink ref="G1:H1" location="C58"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06"/>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124</v>
      </c>
      <c r="G1" s="426" t="s">
        <v>125</v>
      </c>
      <c r="H1" s="426"/>
      <c r="I1" s="126"/>
      <c r="J1" s="125" t="s">
        <v>126</v>
      </c>
      <c r="K1" s="124" t="s">
        <v>127</v>
      </c>
      <c r="L1" s="125" t="s">
        <v>128</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8"/>
      <c r="M2" s="418"/>
      <c r="N2" s="418"/>
      <c r="O2" s="418"/>
      <c r="P2" s="418"/>
      <c r="Q2" s="418"/>
      <c r="R2" s="418"/>
      <c r="S2" s="418"/>
      <c r="T2" s="418"/>
      <c r="U2" s="418"/>
      <c r="V2" s="418"/>
      <c r="AT2" s="25" t="s">
        <v>115</v>
      </c>
    </row>
    <row r="3" spans="1:70" ht="6.95" customHeight="1">
      <c r="B3" s="26"/>
      <c r="C3" s="27"/>
      <c r="D3" s="27"/>
      <c r="E3" s="27"/>
      <c r="F3" s="27"/>
      <c r="G3" s="27"/>
      <c r="H3" s="27"/>
      <c r="I3" s="127"/>
      <c r="J3" s="27"/>
      <c r="K3" s="28"/>
      <c r="AT3" s="25" t="s">
        <v>93</v>
      </c>
    </row>
    <row r="4" spans="1:70" ht="36.950000000000003" customHeight="1">
      <c r="B4" s="29"/>
      <c r="C4" s="30"/>
      <c r="D4" s="31" t="s">
        <v>129</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9" t="str">
        <f>'Rekapitulace stavby'!K6</f>
        <v>III/44436 Bělkovice-Lašťany, průtah - I+II.etapa- Olomoucký kraj</v>
      </c>
      <c r="F7" s="420"/>
      <c r="G7" s="420"/>
      <c r="H7" s="420"/>
      <c r="I7" s="128"/>
      <c r="J7" s="30"/>
      <c r="K7" s="32"/>
    </row>
    <row r="8" spans="1:70">
      <c r="B8" s="29"/>
      <c r="C8" s="30"/>
      <c r="D8" s="38" t="s">
        <v>130</v>
      </c>
      <c r="E8" s="30"/>
      <c r="F8" s="30"/>
      <c r="G8" s="30"/>
      <c r="H8" s="30"/>
      <c r="I8" s="128"/>
      <c r="J8" s="30"/>
      <c r="K8" s="32"/>
    </row>
    <row r="9" spans="1:70" s="1" customFormat="1" ht="22.5" customHeight="1">
      <c r="B9" s="43"/>
      <c r="C9" s="44"/>
      <c r="D9" s="44"/>
      <c r="E9" s="419" t="s">
        <v>1553</v>
      </c>
      <c r="F9" s="421"/>
      <c r="G9" s="421"/>
      <c r="H9" s="421"/>
      <c r="I9" s="129"/>
      <c r="J9" s="44"/>
      <c r="K9" s="47"/>
    </row>
    <row r="10" spans="1:70" s="1" customFormat="1">
      <c r="B10" s="43"/>
      <c r="C10" s="44"/>
      <c r="D10" s="38" t="s">
        <v>132</v>
      </c>
      <c r="E10" s="44"/>
      <c r="F10" s="44"/>
      <c r="G10" s="44"/>
      <c r="H10" s="44"/>
      <c r="I10" s="129"/>
      <c r="J10" s="44"/>
      <c r="K10" s="47"/>
    </row>
    <row r="11" spans="1:70" s="1" customFormat="1" ht="36.950000000000003" customHeight="1">
      <c r="B11" s="43"/>
      <c r="C11" s="44"/>
      <c r="D11" s="44"/>
      <c r="E11" s="422" t="s">
        <v>1554</v>
      </c>
      <c r="F11" s="421"/>
      <c r="G11" s="421"/>
      <c r="H11" s="421"/>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50</v>
      </c>
      <c r="G13" s="44"/>
      <c r="H13" s="44"/>
      <c r="I13" s="130" t="s">
        <v>23</v>
      </c>
      <c r="J13" s="36" t="s">
        <v>50</v>
      </c>
      <c r="K13" s="47"/>
    </row>
    <row r="14" spans="1:70" s="1" customFormat="1" ht="14.45" customHeight="1">
      <c r="B14" s="43"/>
      <c r="C14" s="44"/>
      <c r="D14" s="38" t="s">
        <v>26</v>
      </c>
      <c r="E14" s="44"/>
      <c r="F14" s="36" t="s">
        <v>27</v>
      </c>
      <c r="G14" s="44"/>
      <c r="H14" s="44"/>
      <c r="I14" s="130" t="s">
        <v>28</v>
      </c>
      <c r="J14" s="131" t="str">
        <f>'Rekapitulace stavby'!AN8</f>
        <v>21.12.2016</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50</v>
      </c>
      <c r="K16" s="47"/>
    </row>
    <row r="17" spans="2:11" s="1" customFormat="1" ht="18" customHeight="1">
      <c r="B17" s="43"/>
      <c r="C17" s="44"/>
      <c r="D17" s="44"/>
      <c r="E17" s="36" t="s">
        <v>1555</v>
      </c>
      <c r="F17" s="44"/>
      <c r="G17" s="44"/>
      <c r="H17" s="44"/>
      <c r="I17" s="130" t="s">
        <v>40</v>
      </c>
      <c r="J17" s="36" t="s">
        <v>50</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1556</v>
      </c>
      <c r="K22" s="47"/>
    </row>
    <row r="23" spans="2:11" s="1" customFormat="1" ht="18" customHeight="1">
      <c r="B23" s="43"/>
      <c r="C23" s="44"/>
      <c r="D23" s="44"/>
      <c r="E23" s="36" t="s">
        <v>1557</v>
      </c>
      <c r="F23" s="44"/>
      <c r="G23" s="44"/>
      <c r="H23" s="44"/>
      <c r="I23" s="130" t="s">
        <v>40</v>
      </c>
      <c r="J23" s="36" t="s">
        <v>50</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49</v>
      </c>
      <c r="E25" s="44"/>
      <c r="F25" s="44"/>
      <c r="G25" s="44"/>
      <c r="H25" s="44"/>
      <c r="I25" s="129"/>
      <c r="J25" s="44"/>
      <c r="K25" s="47"/>
    </row>
    <row r="26" spans="2:11" s="7" customFormat="1" ht="63" customHeight="1">
      <c r="B26" s="132"/>
      <c r="C26" s="133"/>
      <c r="D26" s="133"/>
      <c r="E26" s="384" t="s">
        <v>1558</v>
      </c>
      <c r="F26" s="384"/>
      <c r="G26" s="384"/>
      <c r="H26" s="384"/>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51</v>
      </c>
      <c r="E29" s="44"/>
      <c r="F29" s="44"/>
      <c r="G29" s="44"/>
      <c r="H29" s="44"/>
      <c r="I29" s="129"/>
      <c r="J29" s="139">
        <f>ROUND(J90,2)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53</v>
      </c>
      <c r="G31" s="44"/>
      <c r="H31" s="44"/>
      <c r="I31" s="140" t="s">
        <v>52</v>
      </c>
      <c r="J31" s="48" t="s">
        <v>54</v>
      </c>
      <c r="K31" s="47"/>
    </row>
    <row r="32" spans="2:11" s="1" customFormat="1" ht="14.45" customHeight="1">
      <c r="B32" s="43"/>
      <c r="C32" s="44"/>
      <c r="D32" s="51" t="s">
        <v>55</v>
      </c>
      <c r="E32" s="51" t="s">
        <v>56</v>
      </c>
      <c r="F32" s="141">
        <f>ROUND(SUM(BE90:BE305), 2)</f>
        <v>0</v>
      </c>
      <c r="G32" s="44"/>
      <c r="H32" s="44"/>
      <c r="I32" s="142">
        <v>0.21</v>
      </c>
      <c r="J32" s="141">
        <f>ROUND(ROUND((SUM(BE90:BE305)), 2)*I32, 2)</f>
        <v>0</v>
      </c>
      <c r="K32" s="47"/>
    </row>
    <row r="33" spans="2:11" s="1" customFormat="1" ht="14.45" customHeight="1">
      <c r="B33" s="43"/>
      <c r="C33" s="44"/>
      <c r="D33" s="44"/>
      <c r="E33" s="51" t="s">
        <v>57</v>
      </c>
      <c r="F33" s="141">
        <f>ROUND(SUM(BF90:BF305), 2)</f>
        <v>0</v>
      </c>
      <c r="G33" s="44"/>
      <c r="H33" s="44"/>
      <c r="I33" s="142">
        <v>0.15</v>
      </c>
      <c r="J33" s="141">
        <f>ROUND(ROUND((SUM(BF90:BF305)), 2)*I33, 2)</f>
        <v>0</v>
      </c>
      <c r="K33" s="47"/>
    </row>
    <row r="34" spans="2:11" s="1" customFormat="1" ht="14.45" hidden="1" customHeight="1">
      <c r="B34" s="43"/>
      <c r="C34" s="44"/>
      <c r="D34" s="44"/>
      <c r="E34" s="51" t="s">
        <v>58</v>
      </c>
      <c r="F34" s="141">
        <f>ROUND(SUM(BG90:BG305), 2)</f>
        <v>0</v>
      </c>
      <c r="G34" s="44"/>
      <c r="H34" s="44"/>
      <c r="I34" s="142">
        <v>0.21</v>
      </c>
      <c r="J34" s="141">
        <v>0</v>
      </c>
      <c r="K34" s="47"/>
    </row>
    <row r="35" spans="2:11" s="1" customFormat="1" ht="14.45" hidden="1" customHeight="1">
      <c r="B35" s="43"/>
      <c r="C35" s="44"/>
      <c r="D35" s="44"/>
      <c r="E35" s="51" t="s">
        <v>59</v>
      </c>
      <c r="F35" s="141">
        <f>ROUND(SUM(BH90:BH305), 2)</f>
        <v>0</v>
      </c>
      <c r="G35" s="44"/>
      <c r="H35" s="44"/>
      <c r="I35" s="142">
        <v>0.15</v>
      </c>
      <c r="J35" s="141">
        <v>0</v>
      </c>
      <c r="K35" s="47"/>
    </row>
    <row r="36" spans="2:11" s="1" customFormat="1" ht="14.45" hidden="1" customHeight="1">
      <c r="B36" s="43"/>
      <c r="C36" s="44"/>
      <c r="D36" s="44"/>
      <c r="E36" s="51" t="s">
        <v>60</v>
      </c>
      <c r="F36" s="141">
        <f>ROUND(SUM(BI90:BI305),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61</v>
      </c>
      <c r="E38" s="81"/>
      <c r="F38" s="81"/>
      <c r="G38" s="145" t="s">
        <v>62</v>
      </c>
      <c r="H38" s="146" t="s">
        <v>63</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134</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19" t="str">
        <f>E7</f>
        <v>III/44436 Bělkovice-Lašťany, průtah - I+II.etapa- Olomoucký kraj</v>
      </c>
      <c r="F47" s="420"/>
      <c r="G47" s="420"/>
      <c r="H47" s="420"/>
      <c r="I47" s="129"/>
      <c r="J47" s="44"/>
      <c r="K47" s="47"/>
    </row>
    <row r="48" spans="2:11">
      <c r="B48" s="29"/>
      <c r="C48" s="38" t="s">
        <v>130</v>
      </c>
      <c r="D48" s="30"/>
      <c r="E48" s="30"/>
      <c r="F48" s="30"/>
      <c r="G48" s="30"/>
      <c r="H48" s="30"/>
      <c r="I48" s="128"/>
      <c r="J48" s="30"/>
      <c r="K48" s="32"/>
    </row>
    <row r="49" spans="2:47" s="1" customFormat="1" ht="22.5" customHeight="1">
      <c r="B49" s="43"/>
      <c r="C49" s="44"/>
      <c r="D49" s="44"/>
      <c r="E49" s="419" t="s">
        <v>1553</v>
      </c>
      <c r="F49" s="421"/>
      <c r="G49" s="421"/>
      <c r="H49" s="421"/>
      <c r="I49" s="129"/>
      <c r="J49" s="44"/>
      <c r="K49" s="47"/>
    </row>
    <row r="50" spans="2:47" s="1" customFormat="1" ht="14.45" customHeight="1">
      <c r="B50" s="43"/>
      <c r="C50" s="38" t="s">
        <v>132</v>
      </c>
      <c r="D50" s="44"/>
      <c r="E50" s="44"/>
      <c r="F50" s="44"/>
      <c r="G50" s="44"/>
      <c r="H50" s="44"/>
      <c r="I50" s="129"/>
      <c r="J50" s="44"/>
      <c r="K50" s="47"/>
    </row>
    <row r="51" spans="2:47" s="1" customFormat="1" ht="23.25" customHeight="1">
      <c r="B51" s="43"/>
      <c r="C51" s="44"/>
      <c r="D51" s="44"/>
      <c r="E51" s="422" t="str">
        <f>E11</f>
        <v>4-1 - SO 01.1 Stoka A 1. úsek + SO 04 Stoka A-1 -soupis prací--náklady kraje 1/2, náklady obce 1/2 nákladů</v>
      </c>
      <c r="F51" s="421"/>
      <c r="G51" s="421"/>
      <c r="H51" s="421"/>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 xml:space="preserve"> Bělkovice-Lašťany</v>
      </c>
      <c r="G53" s="44"/>
      <c r="H53" s="44"/>
      <c r="I53" s="130" t="s">
        <v>28</v>
      </c>
      <c r="J53" s="131" t="str">
        <f>IF(J14="","",J14)</f>
        <v>21.12.2016</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1/2 Olomoucký kraj,1/2 Obec Bělkovice</v>
      </c>
      <c r="G55" s="44"/>
      <c r="H55" s="44"/>
      <c r="I55" s="130" t="s">
        <v>44</v>
      </c>
      <c r="J55" s="36" t="str">
        <f>E23</f>
        <v>VISSO s.r.o., Tovární 1059/41, Olomouc</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135</v>
      </c>
      <c r="D58" s="143"/>
      <c r="E58" s="143"/>
      <c r="F58" s="143"/>
      <c r="G58" s="143"/>
      <c r="H58" s="143"/>
      <c r="I58" s="156"/>
      <c r="J58" s="157" t="s">
        <v>136</v>
      </c>
      <c r="K58" s="158"/>
    </row>
    <row r="59" spans="2:47" s="1" customFormat="1" ht="10.35" customHeight="1">
      <c r="B59" s="43"/>
      <c r="C59" s="44"/>
      <c r="D59" s="44"/>
      <c r="E59" s="44"/>
      <c r="F59" s="44"/>
      <c r="G59" s="44"/>
      <c r="H59" s="44"/>
      <c r="I59" s="129"/>
      <c r="J59" s="44"/>
      <c r="K59" s="47"/>
    </row>
    <row r="60" spans="2:47" s="1" customFormat="1" ht="29.25" customHeight="1">
      <c r="B60" s="43"/>
      <c r="C60" s="159" t="s">
        <v>137</v>
      </c>
      <c r="D60" s="44"/>
      <c r="E60" s="44"/>
      <c r="F60" s="44"/>
      <c r="G60" s="44"/>
      <c r="H60" s="44"/>
      <c r="I60" s="129"/>
      <c r="J60" s="139">
        <f>J90</f>
        <v>0</v>
      </c>
      <c r="K60" s="47"/>
      <c r="AU60" s="25" t="s">
        <v>138</v>
      </c>
    </row>
    <row r="61" spans="2:47" s="8" customFormat="1" ht="24.95" customHeight="1">
      <c r="B61" s="160"/>
      <c r="C61" s="161"/>
      <c r="D61" s="162" t="s">
        <v>139</v>
      </c>
      <c r="E61" s="163"/>
      <c r="F61" s="163"/>
      <c r="G61" s="163"/>
      <c r="H61" s="163"/>
      <c r="I61" s="164"/>
      <c r="J61" s="165">
        <f>J91</f>
        <v>0</v>
      </c>
      <c r="K61" s="166"/>
    </row>
    <row r="62" spans="2:47" s="9" customFormat="1" ht="19.899999999999999" customHeight="1">
      <c r="B62" s="167"/>
      <c r="C62" s="168"/>
      <c r="D62" s="169" t="s">
        <v>1559</v>
      </c>
      <c r="E62" s="170"/>
      <c r="F62" s="170"/>
      <c r="G62" s="170"/>
      <c r="H62" s="170"/>
      <c r="I62" s="171"/>
      <c r="J62" s="172">
        <f>J92</f>
        <v>0</v>
      </c>
      <c r="K62" s="173"/>
    </row>
    <row r="63" spans="2:47" s="9" customFormat="1" ht="19.899999999999999" customHeight="1">
      <c r="B63" s="167"/>
      <c r="C63" s="168"/>
      <c r="D63" s="169" t="s">
        <v>1560</v>
      </c>
      <c r="E63" s="170"/>
      <c r="F63" s="170"/>
      <c r="G63" s="170"/>
      <c r="H63" s="170"/>
      <c r="I63" s="171"/>
      <c r="J63" s="172">
        <f>J175</f>
        <v>0</v>
      </c>
      <c r="K63" s="173"/>
    </row>
    <row r="64" spans="2:47" s="9" customFormat="1" ht="19.899999999999999" customHeight="1">
      <c r="B64" s="167"/>
      <c r="C64" s="168"/>
      <c r="D64" s="169" t="s">
        <v>1561</v>
      </c>
      <c r="E64" s="170"/>
      <c r="F64" s="170"/>
      <c r="G64" s="170"/>
      <c r="H64" s="170"/>
      <c r="I64" s="171"/>
      <c r="J64" s="172">
        <f>J192</f>
        <v>0</v>
      </c>
      <c r="K64" s="173"/>
    </row>
    <row r="65" spans="2:12" s="9" customFormat="1" ht="14.85" customHeight="1">
      <c r="B65" s="167"/>
      <c r="C65" s="168"/>
      <c r="D65" s="169" t="s">
        <v>1562</v>
      </c>
      <c r="E65" s="170"/>
      <c r="F65" s="170"/>
      <c r="G65" s="170"/>
      <c r="H65" s="170"/>
      <c r="I65" s="171"/>
      <c r="J65" s="172">
        <f>J193</f>
        <v>0</v>
      </c>
      <c r="K65" s="173"/>
    </row>
    <row r="66" spans="2:12" s="9" customFormat="1" ht="14.85" customHeight="1">
      <c r="B66" s="167"/>
      <c r="C66" s="168"/>
      <c r="D66" s="169" t="s">
        <v>1563</v>
      </c>
      <c r="E66" s="170"/>
      <c r="F66" s="170"/>
      <c r="G66" s="170"/>
      <c r="H66" s="170"/>
      <c r="I66" s="171"/>
      <c r="J66" s="172">
        <f>J244</f>
        <v>0</v>
      </c>
      <c r="K66" s="173"/>
    </row>
    <row r="67" spans="2:12" s="9" customFormat="1" ht="19.899999999999999" customHeight="1">
      <c r="B67" s="167"/>
      <c r="C67" s="168"/>
      <c r="D67" s="169" t="s">
        <v>1564</v>
      </c>
      <c r="E67" s="170"/>
      <c r="F67" s="170"/>
      <c r="G67" s="170"/>
      <c r="H67" s="170"/>
      <c r="I67" s="171"/>
      <c r="J67" s="172">
        <f>J281</f>
        <v>0</v>
      </c>
      <c r="K67" s="173"/>
    </row>
    <row r="68" spans="2:12" s="9" customFormat="1" ht="19.899999999999999" customHeight="1">
      <c r="B68" s="167"/>
      <c r="C68" s="168"/>
      <c r="D68" s="169" t="s">
        <v>148</v>
      </c>
      <c r="E68" s="170"/>
      <c r="F68" s="170"/>
      <c r="G68" s="170"/>
      <c r="H68" s="170"/>
      <c r="I68" s="171"/>
      <c r="J68" s="172">
        <f>J292</f>
        <v>0</v>
      </c>
      <c r="K68" s="173"/>
    </row>
    <row r="69" spans="2:12" s="1" customFormat="1" ht="21.75" customHeight="1">
      <c r="B69" s="43"/>
      <c r="C69" s="44"/>
      <c r="D69" s="44"/>
      <c r="E69" s="44"/>
      <c r="F69" s="44"/>
      <c r="G69" s="44"/>
      <c r="H69" s="44"/>
      <c r="I69" s="129"/>
      <c r="J69" s="44"/>
      <c r="K69" s="47"/>
    </row>
    <row r="70" spans="2:12" s="1" customFormat="1" ht="6.95" customHeight="1">
      <c r="B70" s="58"/>
      <c r="C70" s="59"/>
      <c r="D70" s="59"/>
      <c r="E70" s="59"/>
      <c r="F70" s="59"/>
      <c r="G70" s="59"/>
      <c r="H70" s="59"/>
      <c r="I70" s="150"/>
      <c r="J70" s="59"/>
      <c r="K70" s="60"/>
    </row>
    <row r="74" spans="2:12" s="1" customFormat="1" ht="6.95" customHeight="1">
      <c r="B74" s="61"/>
      <c r="C74" s="62"/>
      <c r="D74" s="62"/>
      <c r="E74" s="62"/>
      <c r="F74" s="62"/>
      <c r="G74" s="62"/>
      <c r="H74" s="62"/>
      <c r="I74" s="153"/>
      <c r="J74" s="62"/>
      <c r="K74" s="62"/>
      <c r="L74" s="63"/>
    </row>
    <row r="75" spans="2:12" s="1" customFormat="1" ht="36.950000000000003" customHeight="1">
      <c r="B75" s="43"/>
      <c r="C75" s="64" t="s">
        <v>150</v>
      </c>
      <c r="D75" s="65"/>
      <c r="E75" s="65"/>
      <c r="F75" s="65"/>
      <c r="G75" s="65"/>
      <c r="H75" s="65"/>
      <c r="I75" s="174"/>
      <c r="J75" s="65"/>
      <c r="K75" s="65"/>
      <c r="L75" s="63"/>
    </row>
    <row r="76" spans="2:12" s="1" customFormat="1" ht="6.95" customHeight="1">
      <c r="B76" s="43"/>
      <c r="C76" s="65"/>
      <c r="D76" s="65"/>
      <c r="E76" s="65"/>
      <c r="F76" s="65"/>
      <c r="G76" s="65"/>
      <c r="H76" s="65"/>
      <c r="I76" s="174"/>
      <c r="J76" s="65"/>
      <c r="K76" s="65"/>
      <c r="L76" s="63"/>
    </row>
    <row r="77" spans="2:12" s="1" customFormat="1" ht="14.45" customHeight="1">
      <c r="B77" s="43"/>
      <c r="C77" s="67" t="s">
        <v>18</v>
      </c>
      <c r="D77" s="65"/>
      <c r="E77" s="65"/>
      <c r="F77" s="65"/>
      <c r="G77" s="65"/>
      <c r="H77" s="65"/>
      <c r="I77" s="174"/>
      <c r="J77" s="65"/>
      <c r="K77" s="65"/>
      <c r="L77" s="63"/>
    </row>
    <row r="78" spans="2:12" s="1" customFormat="1" ht="22.5" customHeight="1">
      <c r="B78" s="43"/>
      <c r="C78" s="65"/>
      <c r="D78" s="65"/>
      <c r="E78" s="423" t="str">
        <f>E7</f>
        <v>III/44436 Bělkovice-Lašťany, průtah - I+II.etapa- Olomoucký kraj</v>
      </c>
      <c r="F78" s="424"/>
      <c r="G78" s="424"/>
      <c r="H78" s="424"/>
      <c r="I78" s="174"/>
      <c r="J78" s="65"/>
      <c r="K78" s="65"/>
      <c r="L78" s="63"/>
    </row>
    <row r="79" spans="2:12">
      <c r="B79" s="29"/>
      <c r="C79" s="67" t="s">
        <v>130</v>
      </c>
      <c r="D79" s="175"/>
      <c r="E79" s="175"/>
      <c r="F79" s="175"/>
      <c r="G79" s="175"/>
      <c r="H79" s="175"/>
      <c r="J79" s="175"/>
      <c r="K79" s="175"/>
      <c r="L79" s="176"/>
    </row>
    <row r="80" spans="2:12" s="1" customFormat="1" ht="22.5" customHeight="1">
      <c r="B80" s="43"/>
      <c r="C80" s="65"/>
      <c r="D80" s="65"/>
      <c r="E80" s="423" t="s">
        <v>1553</v>
      </c>
      <c r="F80" s="425"/>
      <c r="G80" s="425"/>
      <c r="H80" s="425"/>
      <c r="I80" s="174"/>
      <c r="J80" s="65"/>
      <c r="K80" s="65"/>
      <c r="L80" s="63"/>
    </row>
    <row r="81" spans="2:65" s="1" customFormat="1" ht="14.45" customHeight="1">
      <c r="B81" s="43"/>
      <c r="C81" s="67" t="s">
        <v>132</v>
      </c>
      <c r="D81" s="65"/>
      <c r="E81" s="65"/>
      <c r="F81" s="65"/>
      <c r="G81" s="65"/>
      <c r="H81" s="65"/>
      <c r="I81" s="174"/>
      <c r="J81" s="65"/>
      <c r="K81" s="65"/>
      <c r="L81" s="63"/>
    </row>
    <row r="82" spans="2:65" s="1" customFormat="1" ht="23.25" customHeight="1">
      <c r="B82" s="43"/>
      <c r="C82" s="65"/>
      <c r="D82" s="65"/>
      <c r="E82" s="395" t="str">
        <f>E11</f>
        <v>4-1 - SO 01.1 Stoka A 1. úsek + SO 04 Stoka A-1 -soupis prací--náklady kraje 1/2, náklady obce 1/2 nákladů</v>
      </c>
      <c r="F82" s="425"/>
      <c r="G82" s="425"/>
      <c r="H82" s="425"/>
      <c r="I82" s="174"/>
      <c r="J82" s="65"/>
      <c r="K82" s="65"/>
      <c r="L82" s="63"/>
    </row>
    <row r="83" spans="2:65" s="1" customFormat="1" ht="6.95" customHeight="1">
      <c r="B83" s="43"/>
      <c r="C83" s="65"/>
      <c r="D83" s="65"/>
      <c r="E83" s="65"/>
      <c r="F83" s="65"/>
      <c r="G83" s="65"/>
      <c r="H83" s="65"/>
      <c r="I83" s="174"/>
      <c r="J83" s="65"/>
      <c r="K83" s="65"/>
      <c r="L83" s="63"/>
    </row>
    <row r="84" spans="2:65" s="1" customFormat="1" ht="18" customHeight="1">
      <c r="B84" s="43"/>
      <c r="C84" s="67" t="s">
        <v>26</v>
      </c>
      <c r="D84" s="65"/>
      <c r="E84" s="65"/>
      <c r="F84" s="177" t="str">
        <f>F14</f>
        <v xml:space="preserve"> Bělkovice-Lašťany</v>
      </c>
      <c r="G84" s="65"/>
      <c r="H84" s="65"/>
      <c r="I84" s="178" t="s">
        <v>28</v>
      </c>
      <c r="J84" s="75" t="str">
        <f>IF(J14="","",J14)</f>
        <v>21.12.2016</v>
      </c>
      <c r="K84" s="65"/>
      <c r="L84" s="63"/>
    </row>
    <row r="85" spans="2:65" s="1" customFormat="1" ht="6.95" customHeight="1">
      <c r="B85" s="43"/>
      <c r="C85" s="65"/>
      <c r="D85" s="65"/>
      <c r="E85" s="65"/>
      <c r="F85" s="65"/>
      <c r="G85" s="65"/>
      <c r="H85" s="65"/>
      <c r="I85" s="174"/>
      <c r="J85" s="65"/>
      <c r="K85" s="65"/>
      <c r="L85" s="63"/>
    </row>
    <row r="86" spans="2:65" s="1" customFormat="1">
      <c r="B86" s="43"/>
      <c r="C86" s="67" t="s">
        <v>36</v>
      </c>
      <c r="D86" s="65"/>
      <c r="E86" s="65"/>
      <c r="F86" s="177" t="str">
        <f>E17</f>
        <v>1/2 Olomoucký kraj,1/2 Obec Bělkovice</v>
      </c>
      <c r="G86" s="65"/>
      <c r="H86" s="65"/>
      <c r="I86" s="178" t="s">
        <v>44</v>
      </c>
      <c r="J86" s="177" t="str">
        <f>E23</f>
        <v>VISSO s.r.o., Tovární 1059/41, Olomouc</v>
      </c>
      <c r="K86" s="65"/>
      <c r="L86" s="63"/>
    </row>
    <row r="87" spans="2:65" s="1" customFormat="1" ht="14.45" customHeight="1">
      <c r="B87" s="43"/>
      <c r="C87" s="67" t="s">
        <v>42</v>
      </c>
      <c r="D87" s="65"/>
      <c r="E87" s="65"/>
      <c r="F87" s="177" t="str">
        <f>IF(E20="","",E20)</f>
        <v/>
      </c>
      <c r="G87" s="65"/>
      <c r="H87" s="65"/>
      <c r="I87" s="174"/>
      <c r="J87" s="65"/>
      <c r="K87" s="65"/>
      <c r="L87" s="63"/>
    </row>
    <row r="88" spans="2:65" s="1" customFormat="1" ht="10.35" customHeight="1">
      <c r="B88" s="43"/>
      <c r="C88" s="65"/>
      <c r="D88" s="65"/>
      <c r="E88" s="65"/>
      <c r="F88" s="65"/>
      <c r="G88" s="65"/>
      <c r="H88" s="65"/>
      <c r="I88" s="174"/>
      <c r="J88" s="65"/>
      <c r="K88" s="65"/>
      <c r="L88" s="63"/>
    </row>
    <row r="89" spans="2:65" s="10" customFormat="1" ht="29.25" customHeight="1">
      <c r="B89" s="179"/>
      <c r="C89" s="180" t="s">
        <v>151</v>
      </c>
      <c r="D89" s="181" t="s">
        <v>70</v>
      </c>
      <c r="E89" s="181" t="s">
        <v>66</v>
      </c>
      <c r="F89" s="181" t="s">
        <v>152</v>
      </c>
      <c r="G89" s="181" t="s">
        <v>153</v>
      </c>
      <c r="H89" s="181" t="s">
        <v>154</v>
      </c>
      <c r="I89" s="182" t="s">
        <v>155</v>
      </c>
      <c r="J89" s="181" t="s">
        <v>136</v>
      </c>
      <c r="K89" s="183" t="s">
        <v>156</v>
      </c>
      <c r="L89" s="184"/>
      <c r="M89" s="83" t="s">
        <v>157</v>
      </c>
      <c r="N89" s="84" t="s">
        <v>55</v>
      </c>
      <c r="O89" s="84" t="s">
        <v>158</v>
      </c>
      <c r="P89" s="84" t="s">
        <v>159</v>
      </c>
      <c r="Q89" s="84" t="s">
        <v>160</v>
      </c>
      <c r="R89" s="84" t="s">
        <v>161</v>
      </c>
      <c r="S89" s="84" t="s">
        <v>162</v>
      </c>
      <c r="T89" s="85" t="s">
        <v>163</v>
      </c>
    </row>
    <row r="90" spans="2:65" s="1" customFormat="1" ht="29.25" customHeight="1">
      <c r="B90" s="43"/>
      <c r="C90" s="89" t="s">
        <v>137</v>
      </c>
      <c r="D90" s="65"/>
      <c r="E90" s="65"/>
      <c r="F90" s="65"/>
      <c r="G90" s="65"/>
      <c r="H90" s="65"/>
      <c r="I90" s="174"/>
      <c r="J90" s="185">
        <f>BK90</f>
        <v>0</v>
      </c>
      <c r="K90" s="65"/>
      <c r="L90" s="63"/>
      <c r="M90" s="86"/>
      <c r="N90" s="87"/>
      <c r="O90" s="87"/>
      <c r="P90" s="186">
        <f>P91</f>
        <v>0</v>
      </c>
      <c r="Q90" s="87"/>
      <c r="R90" s="186">
        <f>R91</f>
        <v>808.20371599999999</v>
      </c>
      <c r="S90" s="87"/>
      <c r="T90" s="187">
        <f>T91</f>
        <v>81.400000000000006</v>
      </c>
      <c r="AT90" s="25" t="s">
        <v>84</v>
      </c>
      <c r="AU90" s="25" t="s">
        <v>138</v>
      </c>
      <c r="BK90" s="188">
        <f>BK91</f>
        <v>0</v>
      </c>
    </row>
    <row r="91" spans="2:65" s="11" customFormat="1" ht="37.35" customHeight="1">
      <c r="B91" s="189"/>
      <c r="C91" s="190"/>
      <c r="D91" s="191" t="s">
        <v>84</v>
      </c>
      <c r="E91" s="192" t="s">
        <v>164</v>
      </c>
      <c r="F91" s="192" t="s">
        <v>165</v>
      </c>
      <c r="G91" s="190"/>
      <c r="H91" s="190"/>
      <c r="I91" s="193"/>
      <c r="J91" s="194">
        <f>BK91</f>
        <v>0</v>
      </c>
      <c r="K91" s="190"/>
      <c r="L91" s="195"/>
      <c r="M91" s="196"/>
      <c r="N91" s="197"/>
      <c r="O91" s="197"/>
      <c r="P91" s="198">
        <f>P92+P175+P192+P281+P292</f>
        <v>0</v>
      </c>
      <c r="Q91" s="197"/>
      <c r="R91" s="198">
        <f>R92+R175+R192+R281+R292</f>
        <v>808.20371599999999</v>
      </c>
      <c r="S91" s="197"/>
      <c r="T91" s="199">
        <f>T92+T175+T192+T281+T292</f>
        <v>81.400000000000006</v>
      </c>
      <c r="AR91" s="200" t="s">
        <v>25</v>
      </c>
      <c r="AT91" s="201" t="s">
        <v>84</v>
      </c>
      <c r="AU91" s="201" t="s">
        <v>85</v>
      </c>
      <c r="AY91" s="200" t="s">
        <v>166</v>
      </c>
      <c r="BK91" s="202">
        <f>BK92+BK175+BK192+BK281+BK292</f>
        <v>0</v>
      </c>
    </row>
    <row r="92" spans="2:65" s="11" customFormat="1" ht="19.899999999999999" customHeight="1">
      <c r="B92" s="189"/>
      <c r="C92" s="190"/>
      <c r="D92" s="203" t="s">
        <v>84</v>
      </c>
      <c r="E92" s="204" t="s">
        <v>25</v>
      </c>
      <c r="F92" s="204" t="s">
        <v>168</v>
      </c>
      <c r="G92" s="190"/>
      <c r="H92" s="190"/>
      <c r="I92" s="193"/>
      <c r="J92" s="205">
        <f>BK92</f>
        <v>0</v>
      </c>
      <c r="K92" s="190"/>
      <c r="L92" s="195"/>
      <c r="M92" s="196"/>
      <c r="N92" s="197"/>
      <c r="O92" s="197"/>
      <c r="P92" s="198">
        <f>SUM(P93:P174)</f>
        <v>0</v>
      </c>
      <c r="Q92" s="197"/>
      <c r="R92" s="198">
        <f>SUM(R93:R174)</f>
        <v>775.36607200000003</v>
      </c>
      <c r="S92" s="197"/>
      <c r="T92" s="199">
        <f>SUM(T93:T174)</f>
        <v>0</v>
      </c>
      <c r="AR92" s="200" t="s">
        <v>25</v>
      </c>
      <c r="AT92" s="201" t="s">
        <v>84</v>
      </c>
      <c r="AU92" s="201" t="s">
        <v>25</v>
      </c>
      <c r="AY92" s="200" t="s">
        <v>166</v>
      </c>
      <c r="BK92" s="202">
        <f>SUM(BK93:BK174)</f>
        <v>0</v>
      </c>
    </row>
    <row r="93" spans="2:65" s="1" customFormat="1" ht="22.5" customHeight="1">
      <c r="B93" s="43"/>
      <c r="C93" s="206" t="s">
        <v>25</v>
      </c>
      <c r="D93" s="206" t="s">
        <v>169</v>
      </c>
      <c r="E93" s="207" t="s">
        <v>1565</v>
      </c>
      <c r="F93" s="208" t="s">
        <v>1566</v>
      </c>
      <c r="G93" s="209" t="s">
        <v>389</v>
      </c>
      <c r="H93" s="210">
        <v>7</v>
      </c>
      <c r="I93" s="211"/>
      <c r="J93" s="212">
        <f>ROUND(I93*H93,2)</f>
        <v>0</v>
      </c>
      <c r="K93" s="208" t="s">
        <v>1567</v>
      </c>
      <c r="L93" s="63"/>
      <c r="M93" s="213" t="s">
        <v>50</v>
      </c>
      <c r="N93" s="214" t="s">
        <v>56</v>
      </c>
      <c r="O93" s="44"/>
      <c r="P93" s="215">
        <f>O93*H93</f>
        <v>0</v>
      </c>
      <c r="Q93" s="215">
        <v>8.6800000000000002E-3</v>
      </c>
      <c r="R93" s="215">
        <f>Q93*H93</f>
        <v>6.0760000000000002E-2</v>
      </c>
      <c r="S93" s="215">
        <v>0</v>
      </c>
      <c r="T93" s="216">
        <f>S93*H93</f>
        <v>0</v>
      </c>
      <c r="AR93" s="25" t="s">
        <v>110</v>
      </c>
      <c r="AT93" s="25" t="s">
        <v>169</v>
      </c>
      <c r="AU93" s="25" t="s">
        <v>93</v>
      </c>
      <c r="AY93" s="25" t="s">
        <v>166</v>
      </c>
      <c r="BE93" s="217">
        <f>IF(N93="základní",J93,0)</f>
        <v>0</v>
      </c>
      <c r="BF93" s="217">
        <f>IF(N93="snížená",J93,0)</f>
        <v>0</v>
      </c>
      <c r="BG93" s="217">
        <f>IF(N93="zákl. přenesená",J93,0)</f>
        <v>0</v>
      </c>
      <c r="BH93" s="217">
        <f>IF(N93="sníž. přenesená",J93,0)</f>
        <v>0</v>
      </c>
      <c r="BI93" s="217">
        <f>IF(N93="nulová",J93,0)</f>
        <v>0</v>
      </c>
      <c r="BJ93" s="25" t="s">
        <v>25</v>
      </c>
      <c r="BK93" s="217">
        <f>ROUND(I93*H93,2)</f>
        <v>0</v>
      </c>
      <c r="BL93" s="25" t="s">
        <v>110</v>
      </c>
      <c r="BM93" s="25" t="s">
        <v>1568</v>
      </c>
    </row>
    <row r="94" spans="2:65" s="1" customFormat="1" ht="54">
      <c r="B94" s="43"/>
      <c r="C94" s="65"/>
      <c r="D94" s="218" t="s">
        <v>175</v>
      </c>
      <c r="E94" s="65"/>
      <c r="F94" s="219" t="s">
        <v>1569</v>
      </c>
      <c r="G94" s="65"/>
      <c r="H94" s="65"/>
      <c r="I94" s="174"/>
      <c r="J94" s="65"/>
      <c r="K94" s="65"/>
      <c r="L94" s="63"/>
      <c r="M94" s="220"/>
      <c r="N94" s="44"/>
      <c r="O94" s="44"/>
      <c r="P94" s="44"/>
      <c r="Q94" s="44"/>
      <c r="R94" s="44"/>
      <c r="S94" s="44"/>
      <c r="T94" s="80"/>
      <c r="AT94" s="25" t="s">
        <v>175</v>
      </c>
      <c r="AU94" s="25" t="s">
        <v>93</v>
      </c>
    </row>
    <row r="95" spans="2:65" s="13" customFormat="1" ht="13.5">
      <c r="B95" s="233"/>
      <c r="C95" s="234"/>
      <c r="D95" s="235" t="s">
        <v>179</v>
      </c>
      <c r="E95" s="236" t="s">
        <v>50</v>
      </c>
      <c r="F95" s="237" t="s">
        <v>1570</v>
      </c>
      <c r="G95" s="234"/>
      <c r="H95" s="238">
        <v>7</v>
      </c>
      <c r="I95" s="239"/>
      <c r="J95" s="234"/>
      <c r="K95" s="234"/>
      <c r="L95" s="240"/>
      <c r="M95" s="241"/>
      <c r="N95" s="242"/>
      <c r="O95" s="242"/>
      <c r="P95" s="242"/>
      <c r="Q95" s="242"/>
      <c r="R95" s="242"/>
      <c r="S95" s="242"/>
      <c r="T95" s="243"/>
      <c r="AT95" s="244" t="s">
        <v>179</v>
      </c>
      <c r="AU95" s="244" t="s">
        <v>93</v>
      </c>
      <c r="AV95" s="13" t="s">
        <v>93</v>
      </c>
      <c r="AW95" s="13" t="s">
        <v>48</v>
      </c>
      <c r="AX95" s="13" t="s">
        <v>25</v>
      </c>
      <c r="AY95" s="244" t="s">
        <v>166</v>
      </c>
    </row>
    <row r="96" spans="2:65" s="1" customFormat="1" ht="22.5" customHeight="1">
      <c r="B96" s="43"/>
      <c r="C96" s="206" t="s">
        <v>93</v>
      </c>
      <c r="D96" s="206" t="s">
        <v>169</v>
      </c>
      <c r="E96" s="207" t="s">
        <v>1571</v>
      </c>
      <c r="F96" s="208" t="s">
        <v>1572</v>
      </c>
      <c r="G96" s="209" t="s">
        <v>389</v>
      </c>
      <c r="H96" s="210">
        <v>1.6</v>
      </c>
      <c r="I96" s="211"/>
      <c r="J96" s="212">
        <f>ROUND(I96*H96,2)</f>
        <v>0</v>
      </c>
      <c r="K96" s="208" t="s">
        <v>1567</v>
      </c>
      <c r="L96" s="63"/>
      <c r="M96" s="213" t="s">
        <v>50</v>
      </c>
      <c r="N96" s="214" t="s">
        <v>56</v>
      </c>
      <c r="O96" s="44"/>
      <c r="P96" s="215">
        <f>O96*H96</f>
        <v>0</v>
      </c>
      <c r="Q96" s="215">
        <v>1.068E-2</v>
      </c>
      <c r="R96" s="215">
        <f>Q96*H96</f>
        <v>1.7088000000000002E-2</v>
      </c>
      <c r="S96" s="215">
        <v>0</v>
      </c>
      <c r="T96" s="216">
        <f>S96*H96</f>
        <v>0</v>
      </c>
      <c r="AR96" s="25" t="s">
        <v>110</v>
      </c>
      <c r="AT96" s="25" t="s">
        <v>169</v>
      </c>
      <c r="AU96" s="25" t="s">
        <v>93</v>
      </c>
      <c r="AY96" s="25" t="s">
        <v>166</v>
      </c>
      <c r="BE96" s="217">
        <f>IF(N96="základní",J96,0)</f>
        <v>0</v>
      </c>
      <c r="BF96" s="217">
        <f>IF(N96="snížená",J96,0)</f>
        <v>0</v>
      </c>
      <c r="BG96" s="217">
        <f>IF(N96="zákl. přenesená",J96,0)</f>
        <v>0</v>
      </c>
      <c r="BH96" s="217">
        <f>IF(N96="sníž. přenesená",J96,0)</f>
        <v>0</v>
      </c>
      <c r="BI96" s="217">
        <f>IF(N96="nulová",J96,0)</f>
        <v>0</v>
      </c>
      <c r="BJ96" s="25" t="s">
        <v>25</v>
      </c>
      <c r="BK96" s="217">
        <f>ROUND(I96*H96,2)</f>
        <v>0</v>
      </c>
      <c r="BL96" s="25" t="s">
        <v>110</v>
      </c>
      <c r="BM96" s="25" t="s">
        <v>1573</v>
      </c>
    </row>
    <row r="97" spans="2:65" s="1" customFormat="1" ht="54">
      <c r="B97" s="43"/>
      <c r="C97" s="65"/>
      <c r="D97" s="235" t="s">
        <v>175</v>
      </c>
      <c r="E97" s="65"/>
      <c r="F97" s="276" t="s">
        <v>1574</v>
      </c>
      <c r="G97" s="65"/>
      <c r="H97" s="65"/>
      <c r="I97" s="174"/>
      <c r="J97" s="65"/>
      <c r="K97" s="65"/>
      <c r="L97" s="63"/>
      <c r="M97" s="220"/>
      <c r="N97" s="44"/>
      <c r="O97" s="44"/>
      <c r="P97" s="44"/>
      <c r="Q97" s="44"/>
      <c r="R97" s="44"/>
      <c r="S97" s="44"/>
      <c r="T97" s="80"/>
      <c r="AT97" s="25" t="s">
        <v>175</v>
      </c>
      <c r="AU97" s="25" t="s">
        <v>93</v>
      </c>
    </row>
    <row r="98" spans="2:65" s="1" customFormat="1" ht="22.5" customHeight="1">
      <c r="B98" s="43"/>
      <c r="C98" s="206" t="s">
        <v>104</v>
      </c>
      <c r="D98" s="206" t="s">
        <v>169</v>
      </c>
      <c r="E98" s="207" t="s">
        <v>1575</v>
      </c>
      <c r="F98" s="208" t="s">
        <v>1576</v>
      </c>
      <c r="G98" s="209" t="s">
        <v>389</v>
      </c>
      <c r="H98" s="210">
        <v>1.6</v>
      </c>
      <c r="I98" s="211"/>
      <c r="J98" s="212">
        <f>ROUND(I98*H98,2)</f>
        <v>0</v>
      </c>
      <c r="K98" s="208" t="s">
        <v>1567</v>
      </c>
      <c r="L98" s="63"/>
      <c r="M98" s="213" t="s">
        <v>50</v>
      </c>
      <c r="N98" s="214" t="s">
        <v>56</v>
      </c>
      <c r="O98" s="44"/>
      <c r="P98" s="215">
        <f>O98*H98</f>
        <v>0</v>
      </c>
      <c r="Q98" s="215">
        <v>1.269E-2</v>
      </c>
      <c r="R98" s="215">
        <f>Q98*H98</f>
        <v>2.0304000000000003E-2</v>
      </c>
      <c r="S98" s="215">
        <v>0</v>
      </c>
      <c r="T98" s="216">
        <f>S98*H98</f>
        <v>0</v>
      </c>
      <c r="AR98" s="25" t="s">
        <v>110</v>
      </c>
      <c r="AT98" s="25" t="s">
        <v>169</v>
      </c>
      <c r="AU98" s="25" t="s">
        <v>93</v>
      </c>
      <c r="AY98" s="25" t="s">
        <v>166</v>
      </c>
      <c r="BE98" s="217">
        <f>IF(N98="základní",J98,0)</f>
        <v>0</v>
      </c>
      <c r="BF98" s="217">
        <f>IF(N98="snížená",J98,0)</f>
        <v>0</v>
      </c>
      <c r="BG98" s="217">
        <f>IF(N98="zákl. přenesená",J98,0)</f>
        <v>0</v>
      </c>
      <c r="BH98" s="217">
        <f>IF(N98="sníž. přenesená",J98,0)</f>
        <v>0</v>
      </c>
      <c r="BI98" s="217">
        <f>IF(N98="nulová",J98,0)</f>
        <v>0</v>
      </c>
      <c r="BJ98" s="25" t="s">
        <v>25</v>
      </c>
      <c r="BK98" s="217">
        <f>ROUND(I98*H98,2)</f>
        <v>0</v>
      </c>
      <c r="BL98" s="25" t="s">
        <v>110</v>
      </c>
      <c r="BM98" s="25" t="s">
        <v>1577</v>
      </c>
    </row>
    <row r="99" spans="2:65" s="1" customFormat="1" ht="54">
      <c r="B99" s="43"/>
      <c r="C99" s="65"/>
      <c r="D99" s="235" t="s">
        <v>175</v>
      </c>
      <c r="E99" s="65"/>
      <c r="F99" s="276" t="s">
        <v>1578</v>
      </c>
      <c r="G99" s="65"/>
      <c r="H99" s="65"/>
      <c r="I99" s="174"/>
      <c r="J99" s="65"/>
      <c r="K99" s="65"/>
      <c r="L99" s="63"/>
      <c r="M99" s="220"/>
      <c r="N99" s="44"/>
      <c r="O99" s="44"/>
      <c r="P99" s="44"/>
      <c r="Q99" s="44"/>
      <c r="R99" s="44"/>
      <c r="S99" s="44"/>
      <c r="T99" s="80"/>
      <c r="AT99" s="25" t="s">
        <v>175</v>
      </c>
      <c r="AU99" s="25" t="s">
        <v>93</v>
      </c>
    </row>
    <row r="100" spans="2:65" s="1" customFormat="1" ht="22.5" customHeight="1">
      <c r="B100" s="43"/>
      <c r="C100" s="206" t="s">
        <v>110</v>
      </c>
      <c r="D100" s="206" t="s">
        <v>169</v>
      </c>
      <c r="E100" s="207" t="s">
        <v>1579</v>
      </c>
      <c r="F100" s="208" t="s">
        <v>1580</v>
      </c>
      <c r="G100" s="209" t="s">
        <v>389</v>
      </c>
      <c r="H100" s="210">
        <v>1.6</v>
      </c>
      <c r="I100" s="211"/>
      <c r="J100" s="212">
        <f>ROUND(I100*H100,2)</f>
        <v>0</v>
      </c>
      <c r="K100" s="208" t="s">
        <v>1567</v>
      </c>
      <c r="L100" s="63"/>
      <c r="M100" s="213" t="s">
        <v>50</v>
      </c>
      <c r="N100" s="214" t="s">
        <v>56</v>
      </c>
      <c r="O100" s="44"/>
      <c r="P100" s="215">
        <f>O100*H100</f>
        <v>0</v>
      </c>
      <c r="Q100" s="215">
        <v>3.6900000000000002E-2</v>
      </c>
      <c r="R100" s="215">
        <f>Q100*H100</f>
        <v>5.9040000000000009E-2</v>
      </c>
      <c r="S100" s="215">
        <v>0</v>
      </c>
      <c r="T100" s="216">
        <f>S100*H100</f>
        <v>0</v>
      </c>
      <c r="AR100" s="25" t="s">
        <v>110</v>
      </c>
      <c r="AT100" s="25" t="s">
        <v>169</v>
      </c>
      <c r="AU100" s="25" t="s">
        <v>93</v>
      </c>
      <c r="AY100" s="25" t="s">
        <v>166</v>
      </c>
      <c r="BE100" s="217">
        <f>IF(N100="základní",J100,0)</f>
        <v>0</v>
      </c>
      <c r="BF100" s="217">
        <f>IF(N100="snížená",J100,0)</f>
        <v>0</v>
      </c>
      <c r="BG100" s="217">
        <f>IF(N100="zákl. přenesená",J100,0)</f>
        <v>0</v>
      </c>
      <c r="BH100" s="217">
        <f>IF(N100="sníž. přenesená",J100,0)</f>
        <v>0</v>
      </c>
      <c r="BI100" s="217">
        <f>IF(N100="nulová",J100,0)</f>
        <v>0</v>
      </c>
      <c r="BJ100" s="25" t="s">
        <v>25</v>
      </c>
      <c r="BK100" s="217">
        <f>ROUND(I100*H100,2)</f>
        <v>0</v>
      </c>
      <c r="BL100" s="25" t="s">
        <v>110</v>
      </c>
      <c r="BM100" s="25" t="s">
        <v>1581</v>
      </c>
    </row>
    <row r="101" spans="2:65" s="1" customFormat="1" ht="54">
      <c r="B101" s="43"/>
      <c r="C101" s="65"/>
      <c r="D101" s="235" t="s">
        <v>175</v>
      </c>
      <c r="E101" s="65"/>
      <c r="F101" s="276" t="s">
        <v>1582</v>
      </c>
      <c r="G101" s="65"/>
      <c r="H101" s="65"/>
      <c r="I101" s="174"/>
      <c r="J101" s="65"/>
      <c r="K101" s="65"/>
      <c r="L101" s="63"/>
      <c r="M101" s="220"/>
      <c r="N101" s="44"/>
      <c r="O101" s="44"/>
      <c r="P101" s="44"/>
      <c r="Q101" s="44"/>
      <c r="R101" s="44"/>
      <c r="S101" s="44"/>
      <c r="T101" s="80"/>
      <c r="AT101" s="25" t="s">
        <v>175</v>
      </c>
      <c r="AU101" s="25" t="s">
        <v>93</v>
      </c>
    </row>
    <row r="102" spans="2:65" s="1" customFormat="1" ht="22.5" customHeight="1">
      <c r="B102" s="43"/>
      <c r="C102" s="206" t="s">
        <v>119</v>
      </c>
      <c r="D102" s="206" t="s">
        <v>169</v>
      </c>
      <c r="E102" s="207" t="s">
        <v>1583</v>
      </c>
      <c r="F102" s="208" t="s">
        <v>1584</v>
      </c>
      <c r="G102" s="209" t="s">
        <v>172</v>
      </c>
      <c r="H102" s="210">
        <v>40</v>
      </c>
      <c r="I102" s="211"/>
      <c r="J102" s="212">
        <f>ROUND(I102*H102,2)</f>
        <v>0</v>
      </c>
      <c r="K102" s="208" t="s">
        <v>1567</v>
      </c>
      <c r="L102" s="63"/>
      <c r="M102" s="213" t="s">
        <v>50</v>
      </c>
      <c r="N102" s="214" t="s">
        <v>56</v>
      </c>
      <c r="O102" s="44"/>
      <c r="P102" s="215">
        <f>O102*H102</f>
        <v>0</v>
      </c>
      <c r="Q102" s="215">
        <v>0</v>
      </c>
      <c r="R102" s="215">
        <f>Q102*H102</f>
        <v>0</v>
      </c>
      <c r="S102" s="215">
        <v>0</v>
      </c>
      <c r="T102" s="216">
        <f>S102*H102</f>
        <v>0</v>
      </c>
      <c r="AR102" s="25" t="s">
        <v>110</v>
      </c>
      <c r="AT102" s="25" t="s">
        <v>169</v>
      </c>
      <c r="AU102" s="25" t="s">
        <v>93</v>
      </c>
      <c r="AY102" s="25" t="s">
        <v>166</v>
      </c>
      <c r="BE102" s="217">
        <f>IF(N102="základní",J102,0)</f>
        <v>0</v>
      </c>
      <c r="BF102" s="217">
        <f>IF(N102="snížená",J102,0)</f>
        <v>0</v>
      </c>
      <c r="BG102" s="217">
        <f>IF(N102="zákl. přenesená",J102,0)</f>
        <v>0</v>
      </c>
      <c r="BH102" s="217">
        <f>IF(N102="sníž. přenesená",J102,0)</f>
        <v>0</v>
      </c>
      <c r="BI102" s="217">
        <f>IF(N102="nulová",J102,0)</f>
        <v>0</v>
      </c>
      <c r="BJ102" s="25" t="s">
        <v>25</v>
      </c>
      <c r="BK102" s="217">
        <f>ROUND(I102*H102,2)</f>
        <v>0</v>
      </c>
      <c r="BL102" s="25" t="s">
        <v>110</v>
      </c>
      <c r="BM102" s="25" t="s">
        <v>1585</v>
      </c>
    </row>
    <row r="103" spans="2:65" s="1" customFormat="1" ht="27">
      <c r="B103" s="43"/>
      <c r="C103" s="65"/>
      <c r="D103" s="235" t="s">
        <v>175</v>
      </c>
      <c r="E103" s="65"/>
      <c r="F103" s="276" t="s">
        <v>1586</v>
      </c>
      <c r="G103" s="65"/>
      <c r="H103" s="65"/>
      <c r="I103" s="174"/>
      <c r="J103" s="65"/>
      <c r="K103" s="65"/>
      <c r="L103" s="63"/>
      <c r="M103" s="220"/>
      <c r="N103" s="44"/>
      <c r="O103" s="44"/>
      <c r="P103" s="44"/>
      <c r="Q103" s="44"/>
      <c r="R103" s="44"/>
      <c r="S103" s="44"/>
      <c r="T103" s="80"/>
      <c r="AT103" s="25" t="s">
        <v>175</v>
      </c>
      <c r="AU103" s="25" t="s">
        <v>93</v>
      </c>
    </row>
    <row r="104" spans="2:65" s="1" customFormat="1" ht="22.5" customHeight="1">
      <c r="B104" s="43"/>
      <c r="C104" s="206" t="s">
        <v>211</v>
      </c>
      <c r="D104" s="206" t="s">
        <v>169</v>
      </c>
      <c r="E104" s="207" t="s">
        <v>1587</v>
      </c>
      <c r="F104" s="208" t="s">
        <v>1588</v>
      </c>
      <c r="G104" s="209" t="s">
        <v>172</v>
      </c>
      <c r="H104" s="210">
        <v>528.95799999999997</v>
      </c>
      <c r="I104" s="211"/>
      <c r="J104" s="212">
        <f>ROUND(I104*H104,2)</f>
        <v>0</v>
      </c>
      <c r="K104" s="208" t="s">
        <v>1567</v>
      </c>
      <c r="L104" s="63"/>
      <c r="M104" s="213" t="s">
        <v>50</v>
      </c>
      <c r="N104" s="214" t="s">
        <v>56</v>
      </c>
      <c r="O104" s="44"/>
      <c r="P104" s="215">
        <f>O104*H104</f>
        <v>0</v>
      </c>
      <c r="Q104" s="215">
        <v>0</v>
      </c>
      <c r="R104" s="215">
        <f>Q104*H104</f>
        <v>0</v>
      </c>
      <c r="S104" s="215">
        <v>0</v>
      </c>
      <c r="T104" s="216">
        <f>S104*H104</f>
        <v>0</v>
      </c>
      <c r="AR104" s="25" t="s">
        <v>110</v>
      </c>
      <c r="AT104" s="25" t="s">
        <v>169</v>
      </c>
      <c r="AU104" s="25" t="s">
        <v>93</v>
      </c>
      <c r="AY104" s="25" t="s">
        <v>166</v>
      </c>
      <c r="BE104" s="217">
        <f>IF(N104="základní",J104,0)</f>
        <v>0</v>
      </c>
      <c r="BF104" s="217">
        <f>IF(N104="snížená",J104,0)</f>
        <v>0</v>
      </c>
      <c r="BG104" s="217">
        <f>IF(N104="zákl. přenesená",J104,0)</f>
        <v>0</v>
      </c>
      <c r="BH104" s="217">
        <f>IF(N104="sníž. přenesená",J104,0)</f>
        <v>0</v>
      </c>
      <c r="BI104" s="217">
        <f>IF(N104="nulová",J104,0)</f>
        <v>0</v>
      </c>
      <c r="BJ104" s="25" t="s">
        <v>25</v>
      </c>
      <c r="BK104" s="217">
        <f>ROUND(I104*H104,2)</f>
        <v>0</v>
      </c>
      <c r="BL104" s="25" t="s">
        <v>110</v>
      </c>
      <c r="BM104" s="25" t="s">
        <v>1589</v>
      </c>
    </row>
    <row r="105" spans="2:65" s="1" customFormat="1" ht="27">
      <c r="B105" s="43"/>
      <c r="C105" s="65"/>
      <c r="D105" s="218" t="s">
        <v>175</v>
      </c>
      <c r="E105" s="65"/>
      <c r="F105" s="219" t="s">
        <v>1590</v>
      </c>
      <c r="G105" s="65"/>
      <c r="H105" s="65"/>
      <c r="I105" s="174"/>
      <c r="J105" s="65"/>
      <c r="K105" s="65"/>
      <c r="L105" s="63"/>
      <c r="M105" s="220"/>
      <c r="N105" s="44"/>
      <c r="O105" s="44"/>
      <c r="P105" s="44"/>
      <c r="Q105" s="44"/>
      <c r="R105" s="44"/>
      <c r="S105" s="44"/>
      <c r="T105" s="80"/>
      <c r="AT105" s="25" t="s">
        <v>175</v>
      </c>
      <c r="AU105" s="25" t="s">
        <v>93</v>
      </c>
    </row>
    <row r="106" spans="2:65" s="12" customFormat="1" ht="13.5">
      <c r="B106" s="222"/>
      <c r="C106" s="223"/>
      <c r="D106" s="218" t="s">
        <v>179</v>
      </c>
      <c r="E106" s="224" t="s">
        <v>50</v>
      </c>
      <c r="F106" s="225" t="s">
        <v>1591</v>
      </c>
      <c r="G106" s="223"/>
      <c r="H106" s="226" t="s">
        <v>50</v>
      </c>
      <c r="I106" s="227"/>
      <c r="J106" s="223"/>
      <c r="K106" s="223"/>
      <c r="L106" s="228"/>
      <c r="M106" s="229"/>
      <c r="N106" s="230"/>
      <c r="O106" s="230"/>
      <c r="P106" s="230"/>
      <c r="Q106" s="230"/>
      <c r="R106" s="230"/>
      <c r="S106" s="230"/>
      <c r="T106" s="231"/>
      <c r="AT106" s="232" t="s">
        <v>179</v>
      </c>
      <c r="AU106" s="232" t="s">
        <v>93</v>
      </c>
      <c r="AV106" s="12" t="s">
        <v>25</v>
      </c>
      <c r="AW106" s="12" t="s">
        <v>48</v>
      </c>
      <c r="AX106" s="12" t="s">
        <v>85</v>
      </c>
      <c r="AY106" s="232" t="s">
        <v>166</v>
      </c>
    </row>
    <row r="107" spans="2:65" s="12" customFormat="1" ht="13.5">
      <c r="B107" s="222"/>
      <c r="C107" s="223"/>
      <c r="D107" s="218" t="s">
        <v>179</v>
      </c>
      <c r="E107" s="224" t="s">
        <v>50</v>
      </c>
      <c r="F107" s="225" t="s">
        <v>1592</v>
      </c>
      <c r="G107" s="223"/>
      <c r="H107" s="226" t="s">
        <v>50</v>
      </c>
      <c r="I107" s="227"/>
      <c r="J107" s="223"/>
      <c r="K107" s="223"/>
      <c r="L107" s="228"/>
      <c r="M107" s="229"/>
      <c r="N107" s="230"/>
      <c r="O107" s="230"/>
      <c r="P107" s="230"/>
      <c r="Q107" s="230"/>
      <c r="R107" s="230"/>
      <c r="S107" s="230"/>
      <c r="T107" s="231"/>
      <c r="AT107" s="232" t="s">
        <v>179</v>
      </c>
      <c r="AU107" s="232" t="s">
        <v>93</v>
      </c>
      <c r="AV107" s="12" t="s">
        <v>25</v>
      </c>
      <c r="AW107" s="12" t="s">
        <v>48</v>
      </c>
      <c r="AX107" s="12" t="s">
        <v>85</v>
      </c>
      <c r="AY107" s="232" t="s">
        <v>166</v>
      </c>
    </row>
    <row r="108" spans="2:65" s="12" customFormat="1" ht="13.5">
      <c r="B108" s="222"/>
      <c r="C108" s="223"/>
      <c r="D108" s="218" t="s">
        <v>179</v>
      </c>
      <c r="E108" s="224" t="s">
        <v>50</v>
      </c>
      <c r="F108" s="225" t="s">
        <v>1593</v>
      </c>
      <c r="G108" s="223"/>
      <c r="H108" s="226" t="s">
        <v>50</v>
      </c>
      <c r="I108" s="227"/>
      <c r="J108" s="223"/>
      <c r="K108" s="223"/>
      <c r="L108" s="228"/>
      <c r="M108" s="229"/>
      <c r="N108" s="230"/>
      <c r="O108" s="230"/>
      <c r="P108" s="230"/>
      <c r="Q108" s="230"/>
      <c r="R108" s="230"/>
      <c r="S108" s="230"/>
      <c r="T108" s="231"/>
      <c r="AT108" s="232" t="s">
        <v>179</v>
      </c>
      <c r="AU108" s="232" t="s">
        <v>93</v>
      </c>
      <c r="AV108" s="12" t="s">
        <v>25</v>
      </c>
      <c r="AW108" s="12" t="s">
        <v>48</v>
      </c>
      <c r="AX108" s="12" t="s">
        <v>85</v>
      </c>
      <c r="AY108" s="232" t="s">
        <v>166</v>
      </c>
    </row>
    <row r="109" spans="2:65" s="12" customFormat="1" ht="13.5">
      <c r="B109" s="222"/>
      <c r="C109" s="223"/>
      <c r="D109" s="218" t="s">
        <v>179</v>
      </c>
      <c r="E109" s="224" t="s">
        <v>50</v>
      </c>
      <c r="F109" s="225" t="s">
        <v>1594</v>
      </c>
      <c r="G109" s="223"/>
      <c r="H109" s="226" t="s">
        <v>50</v>
      </c>
      <c r="I109" s="227"/>
      <c r="J109" s="223"/>
      <c r="K109" s="223"/>
      <c r="L109" s="228"/>
      <c r="M109" s="229"/>
      <c r="N109" s="230"/>
      <c r="O109" s="230"/>
      <c r="P109" s="230"/>
      <c r="Q109" s="230"/>
      <c r="R109" s="230"/>
      <c r="S109" s="230"/>
      <c r="T109" s="231"/>
      <c r="AT109" s="232" t="s">
        <v>179</v>
      </c>
      <c r="AU109" s="232" t="s">
        <v>93</v>
      </c>
      <c r="AV109" s="12" t="s">
        <v>25</v>
      </c>
      <c r="AW109" s="12" t="s">
        <v>48</v>
      </c>
      <c r="AX109" s="12" t="s">
        <v>85</v>
      </c>
      <c r="AY109" s="232" t="s">
        <v>166</v>
      </c>
    </row>
    <row r="110" spans="2:65" s="13" customFormat="1" ht="13.5">
      <c r="B110" s="233"/>
      <c r="C110" s="234"/>
      <c r="D110" s="218" t="s">
        <v>179</v>
      </c>
      <c r="E110" s="245" t="s">
        <v>50</v>
      </c>
      <c r="F110" s="246" t="s">
        <v>1595</v>
      </c>
      <c r="G110" s="234"/>
      <c r="H110" s="247">
        <v>149.559</v>
      </c>
      <c r="I110" s="239"/>
      <c r="J110" s="234"/>
      <c r="K110" s="234"/>
      <c r="L110" s="240"/>
      <c r="M110" s="241"/>
      <c r="N110" s="242"/>
      <c r="O110" s="242"/>
      <c r="P110" s="242"/>
      <c r="Q110" s="242"/>
      <c r="R110" s="242"/>
      <c r="S110" s="242"/>
      <c r="T110" s="243"/>
      <c r="AT110" s="244" t="s">
        <v>179</v>
      </c>
      <c r="AU110" s="244" t="s">
        <v>93</v>
      </c>
      <c r="AV110" s="13" t="s">
        <v>93</v>
      </c>
      <c r="AW110" s="13" t="s">
        <v>48</v>
      </c>
      <c r="AX110" s="13" t="s">
        <v>85</v>
      </c>
      <c r="AY110" s="244" t="s">
        <v>166</v>
      </c>
    </row>
    <row r="111" spans="2:65" s="12" customFormat="1" ht="13.5">
      <c r="B111" s="222"/>
      <c r="C111" s="223"/>
      <c r="D111" s="218" t="s">
        <v>179</v>
      </c>
      <c r="E111" s="224" t="s">
        <v>50</v>
      </c>
      <c r="F111" s="225" t="s">
        <v>1596</v>
      </c>
      <c r="G111" s="223"/>
      <c r="H111" s="226" t="s">
        <v>50</v>
      </c>
      <c r="I111" s="227"/>
      <c r="J111" s="223"/>
      <c r="K111" s="223"/>
      <c r="L111" s="228"/>
      <c r="M111" s="229"/>
      <c r="N111" s="230"/>
      <c r="O111" s="230"/>
      <c r="P111" s="230"/>
      <c r="Q111" s="230"/>
      <c r="R111" s="230"/>
      <c r="S111" s="230"/>
      <c r="T111" s="231"/>
      <c r="AT111" s="232" t="s">
        <v>179</v>
      </c>
      <c r="AU111" s="232" t="s">
        <v>93</v>
      </c>
      <c r="AV111" s="12" t="s">
        <v>25</v>
      </c>
      <c r="AW111" s="12" t="s">
        <v>48</v>
      </c>
      <c r="AX111" s="12" t="s">
        <v>85</v>
      </c>
      <c r="AY111" s="232" t="s">
        <v>166</v>
      </c>
    </row>
    <row r="112" spans="2:65" s="13" customFormat="1" ht="13.5">
      <c r="B112" s="233"/>
      <c r="C112" s="234"/>
      <c r="D112" s="218" t="s">
        <v>179</v>
      </c>
      <c r="E112" s="245" t="s">
        <v>50</v>
      </c>
      <c r="F112" s="246" t="s">
        <v>1597</v>
      </c>
      <c r="G112" s="234"/>
      <c r="H112" s="247">
        <v>237.6</v>
      </c>
      <c r="I112" s="239"/>
      <c r="J112" s="234"/>
      <c r="K112" s="234"/>
      <c r="L112" s="240"/>
      <c r="M112" s="241"/>
      <c r="N112" s="242"/>
      <c r="O112" s="242"/>
      <c r="P112" s="242"/>
      <c r="Q112" s="242"/>
      <c r="R112" s="242"/>
      <c r="S112" s="242"/>
      <c r="T112" s="243"/>
      <c r="AT112" s="244" t="s">
        <v>179</v>
      </c>
      <c r="AU112" s="244" t="s">
        <v>93</v>
      </c>
      <c r="AV112" s="13" t="s">
        <v>93</v>
      </c>
      <c r="AW112" s="13" t="s">
        <v>48</v>
      </c>
      <c r="AX112" s="13" t="s">
        <v>85</v>
      </c>
      <c r="AY112" s="244" t="s">
        <v>166</v>
      </c>
    </row>
    <row r="113" spans="2:65" s="12" customFormat="1" ht="13.5">
      <c r="B113" s="222"/>
      <c r="C113" s="223"/>
      <c r="D113" s="218" t="s">
        <v>179</v>
      </c>
      <c r="E113" s="224" t="s">
        <v>50</v>
      </c>
      <c r="F113" s="225" t="s">
        <v>1598</v>
      </c>
      <c r="G113" s="223"/>
      <c r="H113" s="226" t="s">
        <v>50</v>
      </c>
      <c r="I113" s="227"/>
      <c r="J113" s="223"/>
      <c r="K113" s="223"/>
      <c r="L113" s="228"/>
      <c r="M113" s="229"/>
      <c r="N113" s="230"/>
      <c r="O113" s="230"/>
      <c r="P113" s="230"/>
      <c r="Q113" s="230"/>
      <c r="R113" s="230"/>
      <c r="S113" s="230"/>
      <c r="T113" s="231"/>
      <c r="AT113" s="232" t="s">
        <v>179</v>
      </c>
      <c r="AU113" s="232" t="s">
        <v>93</v>
      </c>
      <c r="AV113" s="12" t="s">
        <v>25</v>
      </c>
      <c r="AW113" s="12" t="s">
        <v>48</v>
      </c>
      <c r="AX113" s="12" t="s">
        <v>85</v>
      </c>
      <c r="AY113" s="232" t="s">
        <v>166</v>
      </c>
    </row>
    <row r="114" spans="2:65" s="12" customFormat="1" ht="13.5">
      <c r="B114" s="222"/>
      <c r="C114" s="223"/>
      <c r="D114" s="218" t="s">
        <v>179</v>
      </c>
      <c r="E114" s="224" t="s">
        <v>50</v>
      </c>
      <c r="F114" s="225" t="s">
        <v>1599</v>
      </c>
      <c r="G114" s="223"/>
      <c r="H114" s="226" t="s">
        <v>50</v>
      </c>
      <c r="I114" s="227"/>
      <c r="J114" s="223"/>
      <c r="K114" s="223"/>
      <c r="L114" s="228"/>
      <c r="M114" s="229"/>
      <c r="N114" s="230"/>
      <c r="O114" s="230"/>
      <c r="P114" s="230"/>
      <c r="Q114" s="230"/>
      <c r="R114" s="230"/>
      <c r="S114" s="230"/>
      <c r="T114" s="231"/>
      <c r="AT114" s="232" t="s">
        <v>179</v>
      </c>
      <c r="AU114" s="232" t="s">
        <v>93</v>
      </c>
      <c r="AV114" s="12" t="s">
        <v>25</v>
      </c>
      <c r="AW114" s="12" t="s">
        <v>48</v>
      </c>
      <c r="AX114" s="12" t="s">
        <v>85</v>
      </c>
      <c r="AY114" s="232" t="s">
        <v>166</v>
      </c>
    </row>
    <row r="115" spans="2:65" s="13" customFormat="1" ht="13.5">
      <c r="B115" s="233"/>
      <c r="C115" s="234"/>
      <c r="D115" s="218" t="s">
        <v>179</v>
      </c>
      <c r="E115" s="245" t="s">
        <v>50</v>
      </c>
      <c r="F115" s="246" t="s">
        <v>1600</v>
      </c>
      <c r="G115" s="234"/>
      <c r="H115" s="247">
        <v>65.418999999999997</v>
      </c>
      <c r="I115" s="239"/>
      <c r="J115" s="234"/>
      <c r="K115" s="234"/>
      <c r="L115" s="240"/>
      <c r="M115" s="241"/>
      <c r="N115" s="242"/>
      <c r="O115" s="242"/>
      <c r="P115" s="242"/>
      <c r="Q115" s="242"/>
      <c r="R115" s="242"/>
      <c r="S115" s="242"/>
      <c r="T115" s="243"/>
      <c r="AT115" s="244" t="s">
        <v>179</v>
      </c>
      <c r="AU115" s="244" t="s">
        <v>93</v>
      </c>
      <c r="AV115" s="13" t="s">
        <v>93</v>
      </c>
      <c r="AW115" s="13" t="s">
        <v>48</v>
      </c>
      <c r="AX115" s="13" t="s">
        <v>85</v>
      </c>
      <c r="AY115" s="244" t="s">
        <v>166</v>
      </c>
    </row>
    <row r="116" spans="2:65" s="12" customFormat="1" ht="13.5">
      <c r="B116" s="222"/>
      <c r="C116" s="223"/>
      <c r="D116" s="218" t="s">
        <v>179</v>
      </c>
      <c r="E116" s="224" t="s">
        <v>50</v>
      </c>
      <c r="F116" s="225" t="s">
        <v>1601</v>
      </c>
      <c r="G116" s="223"/>
      <c r="H116" s="226" t="s">
        <v>50</v>
      </c>
      <c r="I116" s="227"/>
      <c r="J116" s="223"/>
      <c r="K116" s="223"/>
      <c r="L116" s="228"/>
      <c r="M116" s="229"/>
      <c r="N116" s="230"/>
      <c r="O116" s="230"/>
      <c r="P116" s="230"/>
      <c r="Q116" s="230"/>
      <c r="R116" s="230"/>
      <c r="S116" s="230"/>
      <c r="T116" s="231"/>
      <c r="AT116" s="232" t="s">
        <v>179</v>
      </c>
      <c r="AU116" s="232" t="s">
        <v>93</v>
      </c>
      <c r="AV116" s="12" t="s">
        <v>25</v>
      </c>
      <c r="AW116" s="12" t="s">
        <v>48</v>
      </c>
      <c r="AX116" s="12" t="s">
        <v>85</v>
      </c>
      <c r="AY116" s="232" t="s">
        <v>166</v>
      </c>
    </row>
    <row r="117" spans="2:65" s="13" customFormat="1" ht="13.5">
      <c r="B117" s="233"/>
      <c r="C117" s="234"/>
      <c r="D117" s="218" t="s">
        <v>179</v>
      </c>
      <c r="E117" s="245" t="s">
        <v>50</v>
      </c>
      <c r="F117" s="246" t="s">
        <v>1602</v>
      </c>
      <c r="G117" s="234"/>
      <c r="H117" s="247">
        <v>51</v>
      </c>
      <c r="I117" s="239"/>
      <c r="J117" s="234"/>
      <c r="K117" s="234"/>
      <c r="L117" s="240"/>
      <c r="M117" s="241"/>
      <c r="N117" s="242"/>
      <c r="O117" s="242"/>
      <c r="P117" s="242"/>
      <c r="Q117" s="242"/>
      <c r="R117" s="242"/>
      <c r="S117" s="242"/>
      <c r="T117" s="243"/>
      <c r="AT117" s="244" t="s">
        <v>179</v>
      </c>
      <c r="AU117" s="244" t="s">
        <v>93</v>
      </c>
      <c r="AV117" s="13" t="s">
        <v>93</v>
      </c>
      <c r="AW117" s="13" t="s">
        <v>48</v>
      </c>
      <c r="AX117" s="13" t="s">
        <v>85</v>
      </c>
      <c r="AY117" s="244" t="s">
        <v>166</v>
      </c>
    </row>
    <row r="118" spans="2:65" s="12" customFormat="1" ht="13.5">
      <c r="B118" s="222"/>
      <c r="C118" s="223"/>
      <c r="D118" s="218" t="s">
        <v>179</v>
      </c>
      <c r="E118" s="224" t="s">
        <v>50</v>
      </c>
      <c r="F118" s="225" t="s">
        <v>1603</v>
      </c>
      <c r="G118" s="223"/>
      <c r="H118" s="226" t="s">
        <v>50</v>
      </c>
      <c r="I118" s="227"/>
      <c r="J118" s="223"/>
      <c r="K118" s="223"/>
      <c r="L118" s="228"/>
      <c r="M118" s="229"/>
      <c r="N118" s="230"/>
      <c r="O118" s="230"/>
      <c r="P118" s="230"/>
      <c r="Q118" s="230"/>
      <c r="R118" s="230"/>
      <c r="S118" s="230"/>
      <c r="T118" s="231"/>
      <c r="AT118" s="232" t="s">
        <v>179</v>
      </c>
      <c r="AU118" s="232" t="s">
        <v>93</v>
      </c>
      <c r="AV118" s="12" t="s">
        <v>25</v>
      </c>
      <c r="AW118" s="12" t="s">
        <v>48</v>
      </c>
      <c r="AX118" s="12" t="s">
        <v>85</v>
      </c>
      <c r="AY118" s="232" t="s">
        <v>166</v>
      </c>
    </row>
    <row r="119" spans="2:65" s="13" customFormat="1" ht="13.5">
      <c r="B119" s="233"/>
      <c r="C119" s="234"/>
      <c r="D119" s="218" t="s">
        <v>179</v>
      </c>
      <c r="E119" s="245" t="s">
        <v>50</v>
      </c>
      <c r="F119" s="246" t="s">
        <v>1604</v>
      </c>
      <c r="G119" s="234"/>
      <c r="H119" s="247">
        <v>25.38</v>
      </c>
      <c r="I119" s="239"/>
      <c r="J119" s="234"/>
      <c r="K119" s="234"/>
      <c r="L119" s="240"/>
      <c r="M119" s="241"/>
      <c r="N119" s="242"/>
      <c r="O119" s="242"/>
      <c r="P119" s="242"/>
      <c r="Q119" s="242"/>
      <c r="R119" s="242"/>
      <c r="S119" s="242"/>
      <c r="T119" s="243"/>
      <c r="AT119" s="244" t="s">
        <v>179</v>
      </c>
      <c r="AU119" s="244" t="s">
        <v>93</v>
      </c>
      <c r="AV119" s="13" t="s">
        <v>93</v>
      </c>
      <c r="AW119" s="13" t="s">
        <v>48</v>
      </c>
      <c r="AX119" s="13" t="s">
        <v>85</v>
      </c>
      <c r="AY119" s="244" t="s">
        <v>166</v>
      </c>
    </row>
    <row r="120" spans="2:65" s="15" customFormat="1" ht="13.5">
      <c r="B120" s="277"/>
      <c r="C120" s="278"/>
      <c r="D120" s="235" t="s">
        <v>179</v>
      </c>
      <c r="E120" s="279" t="s">
        <v>50</v>
      </c>
      <c r="F120" s="280" t="s">
        <v>1605</v>
      </c>
      <c r="G120" s="278"/>
      <c r="H120" s="281">
        <v>528.95799999999997</v>
      </c>
      <c r="I120" s="282"/>
      <c r="J120" s="278"/>
      <c r="K120" s="278"/>
      <c r="L120" s="283"/>
      <c r="M120" s="284"/>
      <c r="N120" s="285"/>
      <c r="O120" s="285"/>
      <c r="P120" s="285"/>
      <c r="Q120" s="285"/>
      <c r="R120" s="285"/>
      <c r="S120" s="285"/>
      <c r="T120" s="286"/>
      <c r="AT120" s="287" t="s">
        <v>179</v>
      </c>
      <c r="AU120" s="287" t="s">
        <v>93</v>
      </c>
      <c r="AV120" s="15" t="s">
        <v>110</v>
      </c>
      <c r="AW120" s="15" t="s">
        <v>48</v>
      </c>
      <c r="AX120" s="15" t="s">
        <v>25</v>
      </c>
      <c r="AY120" s="287" t="s">
        <v>166</v>
      </c>
    </row>
    <row r="121" spans="2:65" s="1" customFormat="1" ht="22.5" customHeight="1">
      <c r="B121" s="43"/>
      <c r="C121" s="206" t="s">
        <v>224</v>
      </c>
      <c r="D121" s="206" t="s">
        <v>169</v>
      </c>
      <c r="E121" s="207" t="s">
        <v>1606</v>
      </c>
      <c r="F121" s="208" t="s">
        <v>1607</v>
      </c>
      <c r="G121" s="209" t="s">
        <v>284</v>
      </c>
      <c r="H121" s="210">
        <v>382</v>
      </c>
      <c r="I121" s="211"/>
      <c r="J121" s="212">
        <f>ROUND(I121*H121,2)</f>
        <v>0</v>
      </c>
      <c r="K121" s="208" t="s">
        <v>1567</v>
      </c>
      <c r="L121" s="63"/>
      <c r="M121" s="213" t="s">
        <v>50</v>
      </c>
      <c r="N121" s="214" t="s">
        <v>56</v>
      </c>
      <c r="O121" s="44"/>
      <c r="P121" s="215">
        <f>O121*H121</f>
        <v>0</v>
      </c>
      <c r="Q121" s="215">
        <v>8.4000000000000003E-4</v>
      </c>
      <c r="R121" s="215">
        <f>Q121*H121</f>
        <v>0.32088</v>
      </c>
      <c r="S121" s="215">
        <v>0</v>
      </c>
      <c r="T121" s="216">
        <f>S121*H121</f>
        <v>0</v>
      </c>
      <c r="AR121" s="25" t="s">
        <v>110</v>
      </c>
      <c r="AT121" s="25" t="s">
        <v>169</v>
      </c>
      <c r="AU121" s="25" t="s">
        <v>93</v>
      </c>
      <c r="AY121" s="25" t="s">
        <v>166</v>
      </c>
      <c r="BE121" s="217">
        <f>IF(N121="základní",J121,0)</f>
        <v>0</v>
      </c>
      <c r="BF121" s="217">
        <f>IF(N121="snížená",J121,0)</f>
        <v>0</v>
      </c>
      <c r="BG121" s="217">
        <f>IF(N121="zákl. přenesená",J121,0)</f>
        <v>0</v>
      </c>
      <c r="BH121" s="217">
        <f>IF(N121="sníž. přenesená",J121,0)</f>
        <v>0</v>
      </c>
      <c r="BI121" s="217">
        <f>IF(N121="nulová",J121,0)</f>
        <v>0</v>
      </c>
      <c r="BJ121" s="25" t="s">
        <v>25</v>
      </c>
      <c r="BK121" s="217">
        <f>ROUND(I121*H121,2)</f>
        <v>0</v>
      </c>
      <c r="BL121" s="25" t="s">
        <v>110</v>
      </c>
      <c r="BM121" s="25" t="s">
        <v>1608</v>
      </c>
    </row>
    <row r="122" spans="2:65" s="1" customFormat="1" ht="27">
      <c r="B122" s="43"/>
      <c r="C122" s="65"/>
      <c r="D122" s="218" t="s">
        <v>175</v>
      </c>
      <c r="E122" s="65"/>
      <c r="F122" s="219" t="s">
        <v>1609</v>
      </c>
      <c r="G122" s="65"/>
      <c r="H122" s="65"/>
      <c r="I122" s="174"/>
      <c r="J122" s="65"/>
      <c r="K122" s="65"/>
      <c r="L122" s="63"/>
      <c r="M122" s="220"/>
      <c r="N122" s="44"/>
      <c r="O122" s="44"/>
      <c r="P122" s="44"/>
      <c r="Q122" s="44"/>
      <c r="R122" s="44"/>
      <c r="S122" s="44"/>
      <c r="T122" s="80"/>
      <c r="AT122" s="25" t="s">
        <v>175</v>
      </c>
      <c r="AU122" s="25" t="s">
        <v>93</v>
      </c>
    </row>
    <row r="123" spans="2:65" s="13" customFormat="1" ht="13.5">
      <c r="B123" s="233"/>
      <c r="C123" s="234"/>
      <c r="D123" s="235" t="s">
        <v>179</v>
      </c>
      <c r="E123" s="236" t="s">
        <v>50</v>
      </c>
      <c r="F123" s="237" t="s">
        <v>1610</v>
      </c>
      <c r="G123" s="234"/>
      <c r="H123" s="238">
        <v>382</v>
      </c>
      <c r="I123" s="239"/>
      <c r="J123" s="234"/>
      <c r="K123" s="234"/>
      <c r="L123" s="240"/>
      <c r="M123" s="241"/>
      <c r="N123" s="242"/>
      <c r="O123" s="242"/>
      <c r="P123" s="242"/>
      <c r="Q123" s="242"/>
      <c r="R123" s="242"/>
      <c r="S123" s="242"/>
      <c r="T123" s="243"/>
      <c r="AT123" s="244" t="s">
        <v>179</v>
      </c>
      <c r="AU123" s="244" t="s">
        <v>93</v>
      </c>
      <c r="AV123" s="13" t="s">
        <v>93</v>
      </c>
      <c r="AW123" s="13" t="s">
        <v>48</v>
      </c>
      <c r="AX123" s="13" t="s">
        <v>25</v>
      </c>
      <c r="AY123" s="244" t="s">
        <v>166</v>
      </c>
    </row>
    <row r="124" spans="2:65" s="1" customFormat="1" ht="22.5" customHeight="1">
      <c r="B124" s="43"/>
      <c r="C124" s="206" t="s">
        <v>232</v>
      </c>
      <c r="D124" s="206" t="s">
        <v>169</v>
      </c>
      <c r="E124" s="207" t="s">
        <v>1611</v>
      </c>
      <c r="F124" s="208" t="s">
        <v>1612</v>
      </c>
      <c r="G124" s="209" t="s">
        <v>284</v>
      </c>
      <c r="H124" s="210">
        <v>382</v>
      </c>
      <c r="I124" s="211"/>
      <c r="J124" s="212">
        <f>ROUND(I124*H124,2)</f>
        <v>0</v>
      </c>
      <c r="K124" s="208" t="s">
        <v>1567</v>
      </c>
      <c r="L124" s="63"/>
      <c r="M124" s="213" t="s">
        <v>50</v>
      </c>
      <c r="N124" s="214" t="s">
        <v>56</v>
      </c>
      <c r="O124" s="44"/>
      <c r="P124" s="215">
        <f>O124*H124</f>
        <v>0</v>
      </c>
      <c r="Q124" s="215">
        <v>0</v>
      </c>
      <c r="R124" s="215">
        <f>Q124*H124</f>
        <v>0</v>
      </c>
      <c r="S124" s="215">
        <v>0</v>
      </c>
      <c r="T124" s="216">
        <f>S124*H124</f>
        <v>0</v>
      </c>
      <c r="AR124" s="25" t="s">
        <v>110</v>
      </c>
      <c r="AT124" s="25" t="s">
        <v>169</v>
      </c>
      <c r="AU124" s="25" t="s">
        <v>93</v>
      </c>
      <c r="AY124" s="25" t="s">
        <v>166</v>
      </c>
      <c r="BE124" s="217">
        <f>IF(N124="základní",J124,0)</f>
        <v>0</v>
      </c>
      <c r="BF124" s="217">
        <f>IF(N124="snížená",J124,0)</f>
        <v>0</v>
      </c>
      <c r="BG124" s="217">
        <f>IF(N124="zákl. přenesená",J124,0)</f>
        <v>0</v>
      </c>
      <c r="BH124" s="217">
        <f>IF(N124="sníž. přenesená",J124,0)</f>
        <v>0</v>
      </c>
      <c r="BI124" s="217">
        <f>IF(N124="nulová",J124,0)</f>
        <v>0</v>
      </c>
      <c r="BJ124" s="25" t="s">
        <v>25</v>
      </c>
      <c r="BK124" s="217">
        <f>ROUND(I124*H124,2)</f>
        <v>0</v>
      </c>
      <c r="BL124" s="25" t="s">
        <v>110</v>
      </c>
      <c r="BM124" s="25" t="s">
        <v>1613</v>
      </c>
    </row>
    <row r="125" spans="2:65" s="1" customFormat="1" ht="27">
      <c r="B125" s="43"/>
      <c r="C125" s="65"/>
      <c r="D125" s="235" t="s">
        <v>175</v>
      </c>
      <c r="E125" s="65"/>
      <c r="F125" s="276" t="s">
        <v>1614</v>
      </c>
      <c r="G125" s="65"/>
      <c r="H125" s="65"/>
      <c r="I125" s="174"/>
      <c r="J125" s="65"/>
      <c r="K125" s="65"/>
      <c r="L125" s="63"/>
      <c r="M125" s="220"/>
      <c r="N125" s="44"/>
      <c r="O125" s="44"/>
      <c r="P125" s="44"/>
      <c r="Q125" s="44"/>
      <c r="R125" s="44"/>
      <c r="S125" s="44"/>
      <c r="T125" s="80"/>
      <c r="AT125" s="25" t="s">
        <v>175</v>
      </c>
      <c r="AU125" s="25" t="s">
        <v>93</v>
      </c>
    </row>
    <row r="126" spans="2:65" s="1" customFormat="1" ht="22.5" customHeight="1">
      <c r="B126" s="43"/>
      <c r="C126" s="206" t="s">
        <v>240</v>
      </c>
      <c r="D126" s="206" t="s">
        <v>169</v>
      </c>
      <c r="E126" s="207" t="s">
        <v>1615</v>
      </c>
      <c r="F126" s="208" t="s">
        <v>1616</v>
      </c>
      <c r="G126" s="209" t="s">
        <v>172</v>
      </c>
      <c r="H126" s="210">
        <v>528.95799999999997</v>
      </c>
      <c r="I126" s="211"/>
      <c r="J126" s="212">
        <f>ROUND(I126*H126,2)</f>
        <v>0</v>
      </c>
      <c r="K126" s="208" t="s">
        <v>1567</v>
      </c>
      <c r="L126" s="63"/>
      <c r="M126" s="213" t="s">
        <v>50</v>
      </c>
      <c r="N126" s="214" t="s">
        <v>56</v>
      </c>
      <c r="O126" s="44"/>
      <c r="P126" s="215">
        <f>O126*H126</f>
        <v>0</v>
      </c>
      <c r="Q126" s="215">
        <v>0</v>
      </c>
      <c r="R126" s="215">
        <f>Q126*H126</f>
        <v>0</v>
      </c>
      <c r="S126" s="215">
        <v>0</v>
      </c>
      <c r="T126" s="216">
        <f>S126*H126</f>
        <v>0</v>
      </c>
      <c r="AR126" s="25" t="s">
        <v>110</v>
      </c>
      <c r="AT126" s="25" t="s">
        <v>169</v>
      </c>
      <c r="AU126" s="25" t="s">
        <v>93</v>
      </c>
      <c r="AY126" s="25" t="s">
        <v>166</v>
      </c>
      <c r="BE126" s="217">
        <f>IF(N126="základní",J126,0)</f>
        <v>0</v>
      </c>
      <c r="BF126" s="217">
        <f>IF(N126="snížená",J126,0)</f>
        <v>0</v>
      </c>
      <c r="BG126" s="217">
        <f>IF(N126="zákl. přenesená",J126,0)</f>
        <v>0</v>
      </c>
      <c r="BH126" s="217">
        <f>IF(N126="sníž. přenesená",J126,0)</f>
        <v>0</v>
      </c>
      <c r="BI126" s="217">
        <f>IF(N126="nulová",J126,0)</f>
        <v>0</v>
      </c>
      <c r="BJ126" s="25" t="s">
        <v>25</v>
      </c>
      <c r="BK126" s="217">
        <f>ROUND(I126*H126,2)</f>
        <v>0</v>
      </c>
      <c r="BL126" s="25" t="s">
        <v>110</v>
      </c>
      <c r="BM126" s="25" t="s">
        <v>1617</v>
      </c>
    </row>
    <row r="127" spans="2:65" s="1" customFormat="1" ht="40.5">
      <c r="B127" s="43"/>
      <c r="C127" s="65"/>
      <c r="D127" s="235" t="s">
        <v>175</v>
      </c>
      <c r="E127" s="65"/>
      <c r="F127" s="276" t="s">
        <v>1618</v>
      </c>
      <c r="G127" s="65"/>
      <c r="H127" s="65"/>
      <c r="I127" s="174"/>
      <c r="J127" s="65"/>
      <c r="K127" s="65"/>
      <c r="L127" s="63"/>
      <c r="M127" s="220"/>
      <c r="N127" s="44"/>
      <c r="O127" s="44"/>
      <c r="P127" s="44"/>
      <c r="Q127" s="44"/>
      <c r="R127" s="44"/>
      <c r="S127" s="44"/>
      <c r="T127" s="80"/>
      <c r="AT127" s="25" t="s">
        <v>175</v>
      </c>
      <c r="AU127" s="25" t="s">
        <v>93</v>
      </c>
    </row>
    <row r="128" spans="2:65" s="1" customFormat="1" ht="22.5" customHeight="1">
      <c r="B128" s="43"/>
      <c r="C128" s="206" t="s">
        <v>30</v>
      </c>
      <c r="D128" s="206" t="s">
        <v>169</v>
      </c>
      <c r="E128" s="207" t="s">
        <v>212</v>
      </c>
      <c r="F128" s="208" t="s">
        <v>213</v>
      </c>
      <c r="G128" s="209" t="s">
        <v>172</v>
      </c>
      <c r="H128" s="210">
        <v>528.95799999999997</v>
      </c>
      <c r="I128" s="211"/>
      <c r="J128" s="212">
        <f>ROUND(I128*H128,2)</f>
        <v>0</v>
      </c>
      <c r="K128" s="208" t="s">
        <v>1567</v>
      </c>
      <c r="L128" s="63"/>
      <c r="M128" s="213" t="s">
        <v>50</v>
      </c>
      <c r="N128" s="214" t="s">
        <v>56</v>
      </c>
      <c r="O128" s="44"/>
      <c r="P128" s="215">
        <f>O128*H128</f>
        <v>0</v>
      </c>
      <c r="Q128" s="215">
        <v>0</v>
      </c>
      <c r="R128" s="215">
        <f>Q128*H128</f>
        <v>0</v>
      </c>
      <c r="S128" s="215">
        <v>0</v>
      </c>
      <c r="T128" s="216">
        <f>S128*H128</f>
        <v>0</v>
      </c>
      <c r="AR128" s="25" t="s">
        <v>110</v>
      </c>
      <c r="AT128" s="25" t="s">
        <v>169</v>
      </c>
      <c r="AU128" s="25" t="s">
        <v>93</v>
      </c>
      <c r="AY128" s="25" t="s">
        <v>166</v>
      </c>
      <c r="BE128" s="217">
        <f>IF(N128="základní",J128,0)</f>
        <v>0</v>
      </c>
      <c r="BF128" s="217">
        <f>IF(N128="snížená",J128,0)</f>
        <v>0</v>
      </c>
      <c r="BG128" s="217">
        <f>IF(N128="zákl. přenesená",J128,0)</f>
        <v>0</v>
      </c>
      <c r="BH128" s="217">
        <f>IF(N128="sníž. přenesená",J128,0)</f>
        <v>0</v>
      </c>
      <c r="BI128" s="217">
        <f>IF(N128="nulová",J128,0)</f>
        <v>0</v>
      </c>
      <c r="BJ128" s="25" t="s">
        <v>25</v>
      </c>
      <c r="BK128" s="217">
        <f>ROUND(I128*H128,2)</f>
        <v>0</v>
      </c>
      <c r="BL128" s="25" t="s">
        <v>110</v>
      </c>
      <c r="BM128" s="25" t="s">
        <v>1619</v>
      </c>
    </row>
    <row r="129" spans="2:65" s="1" customFormat="1" ht="40.5">
      <c r="B129" s="43"/>
      <c r="C129" s="65"/>
      <c r="D129" s="218" t="s">
        <v>175</v>
      </c>
      <c r="E129" s="65"/>
      <c r="F129" s="219" t="s">
        <v>215</v>
      </c>
      <c r="G129" s="65"/>
      <c r="H129" s="65"/>
      <c r="I129" s="174"/>
      <c r="J129" s="65"/>
      <c r="K129" s="65"/>
      <c r="L129" s="63"/>
      <c r="M129" s="220"/>
      <c r="N129" s="44"/>
      <c r="O129" s="44"/>
      <c r="P129" s="44"/>
      <c r="Q129" s="44"/>
      <c r="R129" s="44"/>
      <c r="S129" s="44"/>
      <c r="T129" s="80"/>
      <c r="AT129" s="25" t="s">
        <v>175</v>
      </c>
      <c r="AU129" s="25" t="s">
        <v>93</v>
      </c>
    </row>
    <row r="130" spans="2:65" s="1" customFormat="1" ht="189">
      <c r="B130" s="43"/>
      <c r="C130" s="65"/>
      <c r="D130" s="235" t="s">
        <v>177</v>
      </c>
      <c r="E130" s="65"/>
      <c r="F130" s="288" t="s">
        <v>216</v>
      </c>
      <c r="G130" s="65"/>
      <c r="H130" s="65"/>
      <c r="I130" s="174"/>
      <c r="J130" s="65"/>
      <c r="K130" s="65"/>
      <c r="L130" s="63"/>
      <c r="M130" s="220"/>
      <c r="N130" s="44"/>
      <c r="O130" s="44"/>
      <c r="P130" s="44"/>
      <c r="Q130" s="44"/>
      <c r="R130" s="44"/>
      <c r="S130" s="44"/>
      <c r="T130" s="80"/>
      <c r="AT130" s="25" t="s">
        <v>177</v>
      </c>
      <c r="AU130" s="25" t="s">
        <v>93</v>
      </c>
    </row>
    <row r="131" spans="2:65" s="1" customFormat="1" ht="31.5" customHeight="1">
      <c r="B131" s="43"/>
      <c r="C131" s="206" t="s">
        <v>254</v>
      </c>
      <c r="D131" s="206" t="s">
        <v>169</v>
      </c>
      <c r="E131" s="207" t="s">
        <v>233</v>
      </c>
      <c r="F131" s="208" t="s">
        <v>234</v>
      </c>
      <c r="G131" s="209" t="s">
        <v>172</v>
      </c>
      <c r="H131" s="210">
        <v>7405.4120000000003</v>
      </c>
      <c r="I131" s="211"/>
      <c r="J131" s="212">
        <f>ROUND(I131*H131,2)</f>
        <v>0</v>
      </c>
      <c r="K131" s="208" t="s">
        <v>1567</v>
      </c>
      <c r="L131" s="63"/>
      <c r="M131" s="213" t="s">
        <v>50</v>
      </c>
      <c r="N131" s="214" t="s">
        <v>56</v>
      </c>
      <c r="O131" s="44"/>
      <c r="P131" s="215">
        <f>O131*H131</f>
        <v>0</v>
      </c>
      <c r="Q131" s="215">
        <v>0</v>
      </c>
      <c r="R131" s="215">
        <f>Q131*H131</f>
        <v>0</v>
      </c>
      <c r="S131" s="215">
        <v>0</v>
      </c>
      <c r="T131" s="216">
        <f>S131*H131</f>
        <v>0</v>
      </c>
      <c r="AR131" s="25" t="s">
        <v>110</v>
      </c>
      <c r="AT131" s="25" t="s">
        <v>169</v>
      </c>
      <c r="AU131" s="25" t="s">
        <v>93</v>
      </c>
      <c r="AY131" s="25" t="s">
        <v>166</v>
      </c>
      <c r="BE131" s="217">
        <f>IF(N131="základní",J131,0)</f>
        <v>0</v>
      </c>
      <c r="BF131" s="217">
        <f>IF(N131="snížená",J131,0)</f>
        <v>0</v>
      </c>
      <c r="BG131" s="217">
        <f>IF(N131="zákl. přenesená",J131,0)</f>
        <v>0</v>
      </c>
      <c r="BH131" s="217">
        <f>IF(N131="sníž. přenesená",J131,0)</f>
        <v>0</v>
      </c>
      <c r="BI131" s="217">
        <f>IF(N131="nulová",J131,0)</f>
        <v>0</v>
      </c>
      <c r="BJ131" s="25" t="s">
        <v>25</v>
      </c>
      <c r="BK131" s="217">
        <f>ROUND(I131*H131,2)</f>
        <v>0</v>
      </c>
      <c r="BL131" s="25" t="s">
        <v>110</v>
      </c>
      <c r="BM131" s="25" t="s">
        <v>1620</v>
      </c>
    </row>
    <row r="132" spans="2:65" s="1" customFormat="1" ht="40.5">
      <c r="B132" s="43"/>
      <c r="C132" s="65"/>
      <c r="D132" s="218" t="s">
        <v>175</v>
      </c>
      <c r="E132" s="65"/>
      <c r="F132" s="219" t="s">
        <v>236</v>
      </c>
      <c r="G132" s="65"/>
      <c r="H132" s="65"/>
      <c r="I132" s="174"/>
      <c r="J132" s="65"/>
      <c r="K132" s="65"/>
      <c r="L132" s="63"/>
      <c r="M132" s="220"/>
      <c r="N132" s="44"/>
      <c r="O132" s="44"/>
      <c r="P132" s="44"/>
      <c r="Q132" s="44"/>
      <c r="R132" s="44"/>
      <c r="S132" s="44"/>
      <c r="T132" s="80"/>
      <c r="AT132" s="25" t="s">
        <v>175</v>
      </c>
      <c r="AU132" s="25" t="s">
        <v>93</v>
      </c>
    </row>
    <row r="133" spans="2:65" s="12" customFormat="1" ht="13.5">
      <c r="B133" s="222"/>
      <c r="C133" s="223"/>
      <c r="D133" s="218" t="s">
        <v>179</v>
      </c>
      <c r="E133" s="224" t="s">
        <v>50</v>
      </c>
      <c r="F133" s="225" t="s">
        <v>1592</v>
      </c>
      <c r="G133" s="223"/>
      <c r="H133" s="226" t="s">
        <v>50</v>
      </c>
      <c r="I133" s="227"/>
      <c r="J133" s="223"/>
      <c r="K133" s="223"/>
      <c r="L133" s="228"/>
      <c r="M133" s="229"/>
      <c r="N133" s="230"/>
      <c r="O133" s="230"/>
      <c r="P133" s="230"/>
      <c r="Q133" s="230"/>
      <c r="R133" s="230"/>
      <c r="S133" s="230"/>
      <c r="T133" s="231"/>
      <c r="AT133" s="232" t="s">
        <v>179</v>
      </c>
      <c r="AU133" s="232" t="s">
        <v>93</v>
      </c>
      <c r="AV133" s="12" t="s">
        <v>25</v>
      </c>
      <c r="AW133" s="12" t="s">
        <v>48</v>
      </c>
      <c r="AX133" s="12" t="s">
        <v>85</v>
      </c>
      <c r="AY133" s="232" t="s">
        <v>166</v>
      </c>
    </row>
    <row r="134" spans="2:65" s="12" customFormat="1" ht="13.5">
      <c r="B134" s="222"/>
      <c r="C134" s="223"/>
      <c r="D134" s="218" t="s">
        <v>179</v>
      </c>
      <c r="E134" s="224" t="s">
        <v>50</v>
      </c>
      <c r="F134" s="225" t="s">
        <v>1621</v>
      </c>
      <c r="G134" s="223"/>
      <c r="H134" s="226" t="s">
        <v>50</v>
      </c>
      <c r="I134" s="227"/>
      <c r="J134" s="223"/>
      <c r="K134" s="223"/>
      <c r="L134" s="228"/>
      <c r="M134" s="229"/>
      <c r="N134" s="230"/>
      <c r="O134" s="230"/>
      <c r="P134" s="230"/>
      <c r="Q134" s="230"/>
      <c r="R134" s="230"/>
      <c r="S134" s="230"/>
      <c r="T134" s="231"/>
      <c r="AT134" s="232" t="s">
        <v>179</v>
      </c>
      <c r="AU134" s="232" t="s">
        <v>93</v>
      </c>
      <c r="AV134" s="12" t="s">
        <v>25</v>
      </c>
      <c r="AW134" s="12" t="s">
        <v>48</v>
      </c>
      <c r="AX134" s="12" t="s">
        <v>85</v>
      </c>
      <c r="AY134" s="232" t="s">
        <v>166</v>
      </c>
    </row>
    <row r="135" spans="2:65" s="13" customFormat="1" ht="13.5">
      <c r="B135" s="233"/>
      <c r="C135" s="234"/>
      <c r="D135" s="235" t="s">
        <v>179</v>
      </c>
      <c r="E135" s="236" t="s">
        <v>50</v>
      </c>
      <c r="F135" s="237" t="s">
        <v>1622</v>
      </c>
      <c r="G135" s="234"/>
      <c r="H135" s="238">
        <v>7405.4120000000003</v>
      </c>
      <c r="I135" s="239"/>
      <c r="J135" s="234"/>
      <c r="K135" s="234"/>
      <c r="L135" s="240"/>
      <c r="M135" s="241"/>
      <c r="N135" s="242"/>
      <c r="O135" s="242"/>
      <c r="P135" s="242"/>
      <c r="Q135" s="242"/>
      <c r="R135" s="242"/>
      <c r="S135" s="242"/>
      <c r="T135" s="243"/>
      <c r="AT135" s="244" t="s">
        <v>179</v>
      </c>
      <c r="AU135" s="244" t="s">
        <v>93</v>
      </c>
      <c r="AV135" s="13" t="s">
        <v>93</v>
      </c>
      <c r="AW135" s="13" t="s">
        <v>48</v>
      </c>
      <c r="AX135" s="13" t="s">
        <v>25</v>
      </c>
      <c r="AY135" s="244" t="s">
        <v>166</v>
      </c>
    </row>
    <row r="136" spans="2:65" s="1" customFormat="1" ht="22.5" customHeight="1">
      <c r="B136" s="43"/>
      <c r="C136" s="206" t="s">
        <v>256</v>
      </c>
      <c r="D136" s="206" t="s">
        <v>169</v>
      </c>
      <c r="E136" s="207" t="s">
        <v>1623</v>
      </c>
      <c r="F136" s="208" t="s">
        <v>1624</v>
      </c>
      <c r="G136" s="209" t="s">
        <v>172</v>
      </c>
      <c r="H136" s="210">
        <v>528.95799999999997</v>
      </c>
      <c r="I136" s="211"/>
      <c r="J136" s="212">
        <f>ROUND(I136*H136,2)</f>
        <v>0</v>
      </c>
      <c r="K136" s="208" t="s">
        <v>1567</v>
      </c>
      <c r="L136" s="63"/>
      <c r="M136" s="213" t="s">
        <v>50</v>
      </c>
      <c r="N136" s="214" t="s">
        <v>56</v>
      </c>
      <c r="O136" s="44"/>
      <c r="P136" s="215">
        <f>O136*H136</f>
        <v>0</v>
      </c>
      <c r="Q136" s="215">
        <v>0</v>
      </c>
      <c r="R136" s="215">
        <f>Q136*H136</f>
        <v>0</v>
      </c>
      <c r="S136" s="215">
        <v>0</v>
      </c>
      <c r="T136" s="216">
        <f>S136*H136</f>
        <v>0</v>
      </c>
      <c r="AR136" s="25" t="s">
        <v>110</v>
      </c>
      <c r="AT136" s="25" t="s">
        <v>169</v>
      </c>
      <c r="AU136" s="25" t="s">
        <v>93</v>
      </c>
      <c r="AY136" s="25" t="s">
        <v>166</v>
      </c>
      <c r="BE136" s="217">
        <f>IF(N136="základní",J136,0)</f>
        <v>0</v>
      </c>
      <c r="BF136" s="217">
        <f>IF(N136="snížená",J136,0)</f>
        <v>0</v>
      </c>
      <c r="BG136" s="217">
        <f>IF(N136="zákl. přenesená",J136,0)</f>
        <v>0</v>
      </c>
      <c r="BH136" s="217">
        <f>IF(N136="sníž. přenesená",J136,0)</f>
        <v>0</v>
      </c>
      <c r="BI136" s="217">
        <f>IF(N136="nulová",J136,0)</f>
        <v>0</v>
      </c>
      <c r="BJ136" s="25" t="s">
        <v>25</v>
      </c>
      <c r="BK136" s="217">
        <f>ROUND(I136*H136,2)</f>
        <v>0</v>
      </c>
      <c r="BL136" s="25" t="s">
        <v>110</v>
      </c>
      <c r="BM136" s="25" t="s">
        <v>1625</v>
      </c>
    </row>
    <row r="137" spans="2:65" s="1" customFormat="1" ht="13.5">
      <c r="B137" s="43"/>
      <c r="C137" s="65"/>
      <c r="D137" s="235" t="s">
        <v>175</v>
      </c>
      <c r="E137" s="65"/>
      <c r="F137" s="276" t="s">
        <v>1624</v>
      </c>
      <c r="G137" s="65"/>
      <c r="H137" s="65"/>
      <c r="I137" s="174"/>
      <c r="J137" s="65"/>
      <c r="K137" s="65"/>
      <c r="L137" s="63"/>
      <c r="M137" s="220"/>
      <c r="N137" s="44"/>
      <c r="O137" s="44"/>
      <c r="P137" s="44"/>
      <c r="Q137" s="44"/>
      <c r="R137" s="44"/>
      <c r="S137" s="44"/>
      <c r="T137" s="80"/>
      <c r="AT137" s="25" t="s">
        <v>175</v>
      </c>
      <c r="AU137" s="25" t="s">
        <v>93</v>
      </c>
    </row>
    <row r="138" spans="2:65" s="1" customFormat="1" ht="22.5" customHeight="1">
      <c r="B138" s="43"/>
      <c r="C138" s="206" t="s">
        <v>259</v>
      </c>
      <c r="D138" s="206" t="s">
        <v>169</v>
      </c>
      <c r="E138" s="207" t="s">
        <v>241</v>
      </c>
      <c r="F138" s="208" t="s">
        <v>242</v>
      </c>
      <c r="G138" s="209" t="s">
        <v>243</v>
      </c>
      <c r="H138" s="210">
        <v>899.22900000000004</v>
      </c>
      <c r="I138" s="211"/>
      <c r="J138" s="212">
        <f>ROUND(I138*H138,2)</f>
        <v>0</v>
      </c>
      <c r="K138" s="208" t="s">
        <v>1567</v>
      </c>
      <c r="L138" s="63"/>
      <c r="M138" s="213" t="s">
        <v>50</v>
      </c>
      <c r="N138" s="214" t="s">
        <v>56</v>
      </c>
      <c r="O138" s="44"/>
      <c r="P138" s="215">
        <f>O138*H138</f>
        <v>0</v>
      </c>
      <c r="Q138" s="215">
        <v>0</v>
      </c>
      <c r="R138" s="215">
        <f>Q138*H138</f>
        <v>0</v>
      </c>
      <c r="S138" s="215">
        <v>0</v>
      </c>
      <c r="T138" s="216">
        <f>S138*H138</f>
        <v>0</v>
      </c>
      <c r="AR138" s="25" t="s">
        <v>110</v>
      </c>
      <c r="AT138" s="25" t="s">
        <v>169</v>
      </c>
      <c r="AU138" s="25" t="s">
        <v>93</v>
      </c>
      <c r="AY138" s="25" t="s">
        <v>166</v>
      </c>
      <c r="BE138" s="217">
        <f>IF(N138="základní",J138,0)</f>
        <v>0</v>
      </c>
      <c r="BF138" s="217">
        <f>IF(N138="snížená",J138,0)</f>
        <v>0</v>
      </c>
      <c r="BG138" s="217">
        <f>IF(N138="zákl. přenesená",J138,0)</f>
        <v>0</v>
      </c>
      <c r="BH138" s="217">
        <f>IF(N138="sníž. přenesená",J138,0)</f>
        <v>0</v>
      </c>
      <c r="BI138" s="217">
        <f>IF(N138="nulová",J138,0)</f>
        <v>0</v>
      </c>
      <c r="BJ138" s="25" t="s">
        <v>25</v>
      </c>
      <c r="BK138" s="217">
        <f>ROUND(I138*H138,2)</f>
        <v>0</v>
      </c>
      <c r="BL138" s="25" t="s">
        <v>110</v>
      </c>
      <c r="BM138" s="25" t="s">
        <v>1626</v>
      </c>
    </row>
    <row r="139" spans="2:65" s="1" customFormat="1" ht="13.5">
      <c r="B139" s="43"/>
      <c r="C139" s="65"/>
      <c r="D139" s="218" t="s">
        <v>175</v>
      </c>
      <c r="E139" s="65"/>
      <c r="F139" s="219" t="s">
        <v>1627</v>
      </c>
      <c r="G139" s="65"/>
      <c r="H139" s="65"/>
      <c r="I139" s="174"/>
      <c r="J139" s="65"/>
      <c r="K139" s="65"/>
      <c r="L139" s="63"/>
      <c r="M139" s="220"/>
      <c r="N139" s="44"/>
      <c r="O139" s="44"/>
      <c r="P139" s="44"/>
      <c r="Q139" s="44"/>
      <c r="R139" s="44"/>
      <c r="S139" s="44"/>
      <c r="T139" s="80"/>
      <c r="AT139" s="25" t="s">
        <v>175</v>
      </c>
      <c r="AU139" s="25" t="s">
        <v>93</v>
      </c>
    </row>
    <row r="140" spans="2:65" s="13" customFormat="1" ht="13.5">
      <c r="B140" s="233"/>
      <c r="C140" s="234"/>
      <c r="D140" s="235" t="s">
        <v>179</v>
      </c>
      <c r="E140" s="236" t="s">
        <v>50</v>
      </c>
      <c r="F140" s="237" t="s">
        <v>1628</v>
      </c>
      <c r="G140" s="234"/>
      <c r="H140" s="238">
        <v>899.22900000000004</v>
      </c>
      <c r="I140" s="239"/>
      <c r="J140" s="234"/>
      <c r="K140" s="234"/>
      <c r="L140" s="240"/>
      <c r="M140" s="241"/>
      <c r="N140" s="242"/>
      <c r="O140" s="242"/>
      <c r="P140" s="242"/>
      <c r="Q140" s="242"/>
      <c r="R140" s="242"/>
      <c r="S140" s="242"/>
      <c r="T140" s="243"/>
      <c r="AT140" s="244" t="s">
        <v>179</v>
      </c>
      <c r="AU140" s="244" t="s">
        <v>93</v>
      </c>
      <c r="AV140" s="13" t="s">
        <v>93</v>
      </c>
      <c r="AW140" s="13" t="s">
        <v>48</v>
      </c>
      <c r="AX140" s="13" t="s">
        <v>25</v>
      </c>
      <c r="AY140" s="244" t="s">
        <v>166</v>
      </c>
    </row>
    <row r="141" spans="2:65" s="1" customFormat="1" ht="22.5" customHeight="1">
      <c r="B141" s="43"/>
      <c r="C141" s="206" t="s">
        <v>268</v>
      </c>
      <c r="D141" s="206" t="s">
        <v>169</v>
      </c>
      <c r="E141" s="207" t="s">
        <v>276</v>
      </c>
      <c r="F141" s="208" t="s">
        <v>277</v>
      </c>
      <c r="G141" s="209" t="s">
        <v>172</v>
      </c>
      <c r="H141" s="210">
        <v>172.22499999999999</v>
      </c>
      <c r="I141" s="211"/>
      <c r="J141" s="212">
        <f>ROUND(I141*H141,2)</f>
        <v>0</v>
      </c>
      <c r="K141" s="208" t="s">
        <v>1567</v>
      </c>
      <c r="L141" s="63"/>
      <c r="M141" s="213" t="s">
        <v>50</v>
      </c>
      <c r="N141" s="214" t="s">
        <v>56</v>
      </c>
      <c r="O141" s="44"/>
      <c r="P141" s="215">
        <f>O141*H141</f>
        <v>0</v>
      </c>
      <c r="Q141" s="215">
        <v>0</v>
      </c>
      <c r="R141" s="215">
        <f>Q141*H141</f>
        <v>0</v>
      </c>
      <c r="S141" s="215">
        <v>0</v>
      </c>
      <c r="T141" s="216">
        <f>S141*H141</f>
        <v>0</v>
      </c>
      <c r="AR141" s="25" t="s">
        <v>110</v>
      </c>
      <c r="AT141" s="25" t="s">
        <v>169</v>
      </c>
      <c r="AU141" s="25" t="s">
        <v>93</v>
      </c>
      <c r="AY141" s="25" t="s">
        <v>166</v>
      </c>
      <c r="BE141" s="217">
        <f>IF(N141="základní",J141,0)</f>
        <v>0</v>
      </c>
      <c r="BF141" s="217">
        <f>IF(N141="snížená",J141,0)</f>
        <v>0</v>
      </c>
      <c r="BG141" s="217">
        <f>IF(N141="zákl. přenesená",J141,0)</f>
        <v>0</v>
      </c>
      <c r="BH141" s="217">
        <f>IF(N141="sníž. přenesená",J141,0)</f>
        <v>0</v>
      </c>
      <c r="BI141" s="217">
        <f>IF(N141="nulová",J141,0)</f>
        <v>0</v>
      </c>
      <c r="BJ141" s="25" t="s">
        <v>25</v>
      </c>
      <c r="BK141" s="217">
        <f>ROUND(I141*H141,2)</f>
        <v>0</v>
      </c>
      <c r="BL141" s="25" t="s">
        <v>110</v>
      </c>
      <c r="BM141" s="25" t="s">
        <v>1629</v>
      </c>
    </row>
    <row r="142" spans="2:65" s="1" customFormat="1" ht="27">
      <c r="B142" s="43"/>
      <c r="C142" s="65"/>
      <c r="D142" s="218" t="s">
        <v>175</v>
      </c>
      <c r="E142" s="65"/>
      <c r="F142" s="219" t="s">
        <v>279</v>
      </c>
      <c r="G142" s="65"/>
      <c r="H142" s="65"/>
      <c r="I142" s="174"/>
      <c r="J142" s="65"/>
      <c r="K142" s="65"/>
      <c r="L142" s="63"/>
      <c r="M142" s="220"/>
      <c r="N142" s="44"/>
      <c r="O142" s="44"/>
      <c r="P142" s="44"/>
      <c r="Q142" s="44"/>
      <c r="R142" s="44"/>
      <c r="S142" s="44"/>
      <c r="T142" s="80"/>
      <c r="AT142" s="25" t="s">
        <v>175</v>
      </c>
      <c r="AU142" s="25" t="s">
        <v>93</v>
      </c>
    </row>
    <row r="143" spans="2:65" s="12" customFormat="1" ht="13.5">
      <c r="B143" s="222"/>
      <c r="C143" s="223"/>
      <c r="D143" s="218" t="s">
        <v>179</v>
      </c>
      <c r="E143" s="224" t="s">
        <v>50</v>
      </c>
      <c r="F143" s="225" t="s">
        <v>1630</v>
      </c>
      <c r="G143" s="223"/>
      <c r="H143" s="226" t="s">
        <v>50</v>
      </c>
      <c r="I143" s="227"/>
      <c r="J143" s="223"/>
      <c r="K143" s="223"/>
      <c r="L143" s="228"/>
      <c r="M143" s="229"/>
      <c r="N143" s="230"/>
      <c r="O143" s="230"/>
      <c r="P143" s="230"/>
      <c r="Q143" s="230"/>
      <c r="R143" s="230"/>
      <c r="S143" s="230"/>
      <c r="T143" s="231"/>
      <c r="AT143" s="232" t="s">
        <v>179</v>
      </c>
      <c r="AU143" s="232" t="s">
        <v>93</v>
      </c>
      <c r="AV143" s="12" t="s">
        <v>25</v>
      </c>
      <c r="AW143" s="12" t="s">
        <v>48</v>
      </c>
      <c r="AX143" s="12" t="s">
        <v>85</v>
      </c>
      <c r="AY143" s="232" t="s">
        <v>166</v>
      </c>
    </row>
    <row r="144" spans="2:65" s="13" customFormat="1" ht="13.5">
      <c r="B144" s="233"/>
      <c r="C144" s="234"/>
      <c r="D144" s="218" t="s">
        <v>179</v>
      </c>
      <c r="E144" s="245" t="s">
        <v>50</v>
      </c>
      <c r="F144" s="246" t="s">
        <v>1631</v>
      </c>
      <c r="G144" s="234"/>
      <c r="H144" s="247">
        <v>249.27799999999999</v>
      </c>
      <c r="I144" s="239"/>
      <c r="J144" s="234"/>
      <c r="K144" s="234"/>
      <c r="L144" s="240"/>
      <c r="M144" s="241"/>
      <c r="N144" s="242"/>
      <c r="O144" s="242"/>
      <c r="P144" s="242"/>
      <c r="Q144" s="242"/>
      <c r="R144" s="242"/>
      <c r="S144" s="242"/>
      <c r="T144" s="243"/>
      <c r="AT144" s="244" t="s">
        <v>179</v>
      </c>
      <c r="AU144" s="244" t="s">
        <v>93</v>
      </c>
      <c r="AV144" s="13" t="s">
        <v>93</v>
      </c>
      <c r="AW144" s="13" t="s">
        <v>48</v>
      </c>
      <c r="AX144" s="13" t="s">
        <v>85</v>
      </c>
      <c r="AY144" s="244" t="s">
        <v>166</v>
      </c>
    </row>
    <row r="145" spans="2:65" s="12" customFormat="1" ht="13.5">
      <c r="B145" s="222"/>
      <c r="C145" s="223"/>
      <c r="D145" s="218" t="s">
        <v>179</v>
      </c>
      <c r="E145" s="224" t="s">
        <v>50</v>
      </c>
      <c r="F145" s="225" t="s">
        <v>1632</v>
      </c>
      <c r="G145" s="223"/>
      <c r="H145" s="226" t="s">
        <v>50</v>
      </c>
      <c r="I145" s="227"/>
      <c r="J145" s="223"/>
      <c r="K145" s="223"/>
      <c r="L145" s="228"/>
      <c r="M145" s="229"/>
      <c r="N145" s="230"/>
      <c r="O145" s="230"/>
      <c r="P145" s="230"/>
      <c r="Q145" s="230"/>
      <c r="R145" s="230"/>
      <c r="S145" s="230"/>
      <c r="T145" s="231"/>
      <c r="AT145" s="232" t="s">
        <v>179</v>
      </c>
      <c r="AU145" s="232" t="s">
        <v>93</v>
      </c>
      <c r="AV145" s="12" t="s">
        <v>25</v>
      </c>
      <c r="AW145" s="12" t="s">
        <v>48</v>
      </c>
      <c r="AX145" s="12" t="s">
        <v>85</v>
      </c>
      <c r="AY145" s="232" t="s">
        <v>166</v>
      </c>
    </row>
    <row r="146" spans="2:65" s="12" customFormat="1" ht="13.5">
      <c r="B146" s="222"/>
      <c r="C146" s="223"/>
      <c r="D146" s="218" t="s">
        <v>179</v>
      </c>
      <c r="E146" s="224" t="s">
        <v>50</v>
      </c>
      <c r="F146" s="225" t="s">
        <v>1633</v>
      </c>
      <c r="G146" s="223"/>
      <c r="H146" s="226" t="s">
        <v>50</v>
      </c>
      <c r="I146" s="227"/>
      <c r="J146" s="223"/>
      <c r="K146" s="223"/>
      <c r="L146" s="228"/>
      <c r="M146" s="229"/>
      <c r="N146" s="230"/>
      <c r="O146" s="230"/>
      <c r="P146" s="230"/>
      <c r="Q146" s="230"/>
      <c r="R146" s="230"/>
      <c r="S146" s="230"/>
      <c r="T146" s="231"/>
      <c r="AT146" s="232" t="s">
        <v>179</v>
      </c>
      <c r="AU146" s="232" t="s">
        <v>93</v>
      </c>
      <c r="AV146" s="12" t="s">
        <v>25</v>
      </c>
      <c r="AW146" s="12" t="s">
        <v>48</v>
      </c>
      <c r="AX146" s="12" t="s">
        <v>85</v>
      </c>
      <c r="AY146" s="232" t="s">
        <v>166</v>
      </c>
    </row>
    <row r="147" spans="2:65" s="13" customFormat="1" ht="13.5">
      <c r="B147" s="233"/>
      <c r="C147" s="234"/>
      <c r="D147" s="218" t="s">
        <v>179</v>
      </c>
      <c r="E147" s="245" t="s">
        <v>50</v>
      </c>
      <c r="F147" s="246" t="s">
        <v>1634</v>
      </c>
      <c r="G147" s="234"/>
      <c r="H147" s="247">
        <v>-61.09</v>
      </c>
      <c r="I147" s="239"/>
      <c r="J147" s="234"/>
      <c r="K147" s="234"/>
      <c r="L147" s="240"/>
      <c r="M147" s="241"/>
      <c r="N147" s="242"/>
      <c r="O147" s="242"/>
      <c r="P147" s="242"/>
      <c r="Q147" s="242"/>
      <c r="R147" s="242"/>
      <c r="S147" s="242"/>
      <c r="T147" s="243"/>
      <c r="AT147" s="244" t="s">
        <v>179</v>
      </c>
      <c r="AU147" s="244" t="s">
        <v>93</v>
      </c>
      <c r="AV147" s="13" t="s">
        <v>93</v>
      </c>
      <c r="AW147" s="13" t="s">
        <v>48</v>
      </c>
      <c r="AX147" s="13" t="s">
        <v>85</v>
      </c>
      <c r="AY147" s="244" t="s">
        <v>166</v>
      </c>
    </row>
    <row r="148" spans="2:65" s="12" customFormat="1" ht="13.5">
      <c r="B148" s="222"/>
      <c r="C148" s="223"/>
      <c r="D148" s="218" t="s">
        <v>179</v>
      </c>
      <c r="E148" s="224" t="s">
        <v>50</v>
      </c>
      <c r="F148" s="225" t="s">
        <v>1635</v>
      </c>
      <c r="G148" s="223"/>
      <c r="H148" s="226" t="s">
        <v>50</v>
      </c>
      <c r="I148" s="227"/>
      <c r="J148" s="223"/>
      <c r="K148" s="223"/>
      <c r="L148" s="228"/>
      <c r="M148" s="229"/>
      <c r="N148" s="230"/>
      <c r="O148" s="230"/>
      <c r="P148" s="230"/>
      <c r="Q148" s="230"/>
      <c r="R148" s="230"/>
      <c r="S148" s="230"/>
      <c r="T148" s="231"/>
      <c r="AT148" s="232" t="s">
        <v>179</v>
      </c>
      <c r="AU148" s="232" t="s">
        <v>93</v>
      </c>
      <c r="AV148" s="12" t="s">
        <v>25</v>
      </c>
      <c r="AW148" s="12" t="s">
        <v>48</v>
      </c>
      <c r="AX148" s="12" t="s">
        <v>85</v>
      </c>
      <c r="AY148" s="232" t="s">
        <v>166</v>
      </c>
    </row>
    <row r="149" spans="2:65" s="13" customFormat="1" ht="13.5">
      <c r="B149" s="233"/>
      <c r="C149" s="234"/>
      <c r="D149" s="218" t="s">
        <v>179</v>
      </c>
      <c r="E149" s="245" t="s">
        <v>50</v>
      </c>
      <c r="F149" s="246" t="s">
        <v>1636</v>
      </c>
      <c r="G149" s="234"/>
      <c r="H149" s="247">
        <v>-4.4119999999999999</v>
      </c>
      <c r="I149" s="239"/>
      <c r="J149" s="234"/>
      <c r="K149" s="234"/>
      <c r="L149" s="240"/>
      <c r="M149" s="241"/>
      <c r="N149" s="242"/>
      <c r="O149" s="242"/>
      <c r="P149" s="242"/>
      <c r="Q149" s="242"/>
      <c r="R149" s="242"/>
      <c r="S149" s="242"/>
      <c r="T149" s="243"/>
      <c r="AT149" s="244" t="s">
        <v>179</v>
      </c>
      <c r="AU149" s="244" t="s">
        <v>93</v>
      </c>
      <c r="AV149" s="13" t="s">
        <v>93</v>
      </c>
      <c r="AW149" s="13" t="s">
        <v>48</v>
      </c>
      <c r="AX149" s="13" t="s">
        <v>85</v>
      </c>
      <c r="AY149" s="244" t="s">
        <v>166</v>
      </c>
    </row>
    <row r="150" spans="2:65" s="12" customFormat="1" ht="13.5">
      <c r="B150" s="222"/>
      <c r="C150" s="223"/>
      <c r="D150" s="218" t="s">
        <v>179</v>
      </c>
      <c r="E150" s="224" t="s">
        <v>50</v>
      </c>
      <c r="F150" s="225" t="s">
        <v>1637</v>
      </c>
      <c r="G150" s="223"/>
      <c r="H150" s="226" t="s">
        <v>50</v>
      </c>
      <c r="I150" s="227"/>
      <c r="J150" s="223"/>
      <c r="K150" s="223"/>
      <c r="L150" s="228"/>
      <c r="M150" s="229"/>
      <c r="N150" s="230"/>
      <c r="O150" s="230"/>
      <c r="P150" s="230"/>
      <c r="Q150" s="230"/>
      <c r="R150" s="230"/>
      <c r="S150" s="230"/>
      <c r="T150" s="231"/>
      <c r="AT150" s="232" t="s">
        <v>179</v>
      </c>
      <c r="AU150" s="232" t="s">
        <v>93</v>
      </c>
      <c r="AV150" s="12" t="s">
        <v>25</v>
      </c>
      <c r="AW150" s="12" t="s">
        <v>48</v>
      </c>
      <c r="AX150" s="12" t="s">
        <v>85</v>
      </c>
      <c r="AY150" s="232" t="s">
        <v>166</v>
      </c>
    </row>
    <row r="151" spans="2:65" s="13" customFormat="1" ht="13.5">
      <c r="B151" s="233"/>
      <c r="C151" s="234"/>
      <c r="D151" s="218" t="s">
        <v>179</v>
      </c>
      <c r="E151" s="245" t="s">
        <v>50</v>
      </c>
      <c r="F151" s="246" t="s">
        <v>1638</v>
      </c>
      <c r="G151" s="234"/>
      <c r="H151" s="247">
        <v>-0.40699999999999997</v>
      </c>
      <c r="I151" s="239"/>
      <c r="J151" s="234"/>
      <c r="K151" s="234"/>
      <c r="L151" s="240"/>
      <c r="M151" s="241"/>
      <c r="N151" s="242"/>
      <c r="O151" s="242"/>
      <c r="P151" s="242"/>
      <c r="Q151" s="242"/>
      <c r="R151" s="242"/>
      <c r="S151" s="242"/>
      <c r="T151" s="243"/>
      <c r="AT151" s="244" t="s">
        <v>179</v>
      </c>
      <c r="AU151" s="244" t="s">
        <v>93</v>
      </c>
      <c r="AV151" s="13" t="s">
        <v>93</v>
      </c>
      <c r="AW151" s="13" t="s">
        <v>48</v>
      </c>
      <c r="AX151" s="13" t="s">
        <v>85</v>
      </c>
      <c r="AY151" s="244" t="s">
        <v>166</v>
      </c>
    </row>
    <row r="152" spans="2:65" s="12" customFormat="1" ht="13.5">
      <c r="B152" s="222"/>
      <c r="C152" s="223"/>
      <c r="D152" s="218" t="s">
        <v>179</v>
      </c>
      <c r="E152" s="224" t="s">
        <v>50</v>
      </c>
      <c r="F152" s="225" t="s">
        <v>1639</v>
      </c>
      <c r="G152" s="223"/>
      <c r="H152" s="226" t="s">
        <v>50</v>
      </c>
      <c r="I152" s="227"/>
      <c r="J152" s="223"/>
      <c r="K152" s="223"/>
      <c r="L152" s="228"/>
      <c r="M152" s="229"/>
      <c r="N152" s="230"/>
      <c r="O152" s="230"/>
      <c r="P152" s="230"/>
      <c r="Q152" s="230"/>
      <c r="R152" s="230"/>
      <c r="S152" s="230"/>
      <c r="T152" s="231"/>
      <c r="AT152" s="232" t="s">
        <v>179</v>
      </c>
      <c r="AU152" s="232" t="s">
        <v>93</v>
      </c>
      <c r="AV152" s="12" t="s">
        <v>25</v>
      </c>
      <c r="AW152" s="12" t="s">
        <v>48</v>
      </c>
      <c r="AX152" s="12" t="s">
        <v>85</v>
      </c>
      <c r="AY152" s="232" t="s">
        <v>166</v>
      </c>
    </row>
    <row r="153" spans="2:65" s="13" customFormat="1" ht="13.5">
      <c r="B153" s="233"/>
      <c r="C153" s="234"/>
      <c r="D153" s="218" t="s">
        <v>179</v>
      </c>
      <c r="E153" s="245" t="s">
        <v>50</v>
      </c>
      <c r="F153" s="246" t="s">
        <v>1640</v>
      </c>
      <c r="G153" s="234"/>
      <c r="H153" s="247">
        <v>-11.144</v>
      </c>
      <c r="I153" s="239"/>
      <c r="J153" s="234"/>
      <c r="K153" s="234"/>
      <c r="L153" s="240"/>
      <c r="M153" s="241"/>
      <c r="N153" s="242"/>
      <c r="O153" s="242"/>
      <c r="P153" s="242"/>
      <c r="Q153" s="242"/>
      <c r="R153" s="242"/>
      <c r="S153" s="242"/>
      <c r="T153" s="243"/>
      <c r="AT153" s="244" t="s">
        <v>179</v>
      </c>
      <c r="AU153" s="244" t="s">
        <v>93</v>
      </c>
      <c r="AV153" s="13" t="s">
        <v>93</v>
      </c>
      <c r="AW153" s="13" t="s">
        <v>48</v>
      </c>
      <c r="AX153" s="13" t="s">
        <v>85</v>
      </c>
      <c r="AY153" s="244" t="s">
        <v>166</v>
      </c>
    </row>
    <row r="154" spans="2:65" s="15" customFormat="1" ht="13.5">
      <c r="B154" s="277"/>
      <c r="C154" s="278"/>
      <c r="D154" s="235" t="s">
        <v>179</v>
      </c>
      <c r="E154" s="279" t="s">
        <v>50</v>
      </c>
      <c r="F154" s="280" t="s">
        <v>1605</v>
      </c>
      <c r="G154" s="278"/>
      <c r="H154" s="281">
        <v>172.22499999999999</v>
      </c>
      <c r="I154" s="282"/>
      <c r="J154" s="278"/>
      <c r="K154" s="278"/>
      <c r="L154" s="283"/>
      <c r="M154" s="284"/>
      <c r="N154" s="285"/>
      <c r="O154" s="285"/>
      <c r="P154" s="285"/>
      <c r="Q154" s="285"/>
      <c r="R154" s="285"/>
      <c r="S154" s="285"/>
      <c r="T154" s="286"/>
      <c r="AT154" s="287" t="s">
        <v>179</v>
      </c>
      <c r="AU154" s="287" t="s">
        <v>93</v>
      </c>
      <c r="AV154" s="15" t="s">
        <v>110</v>
      </c>
      <c r="AW154" s="15" t="s">
        <v>48</v>
      </c>
      <c r="AX154" s="15" t="s">
        <v>25</v>
      </c>
      <c r="AY154" s="287" t="s">
        <v>166</v>
      </c>
    </row>
    <row r="155" spans="2:65" s="1" customFormat="1" ht="22.5" customHeight="1">
      <c r="B155" s="43"/>
      <c r="C155" s="259" t="s">
        <v>10</v>
      </c>
      <c r="D155" s="259" t="s">
        <v>269</v>
      </c>
      <c r="E155" s="260" t="s">
        <v>1641</v>
      </c>
      <c r="F155" s="261" t="s">
        <v>1642</v>
      </c>
      <c r="G155" s="262" t="s">
        <v>243</v>
      </c>
      <c r="H155" s="263">
        <v>344.45</v>
      </c>
      <c r="I155" s="264"/>
      <c r="J155" s="265">
        <f>ROUND(I155*H155,2)</f>
        <v>0</v>
      </c>
      <c r="K155" s="261" t="s">
        <v>1567</v>
      </c>
      <c r="L155" s="266"/>
      <c r="M155" s="267" t="s">
        <v>50</v>
      </c>
      <c r="N155" s="268" t="s">
        <v>56</v>
      </c>
      <c r="O155" s="44"/>
      <c r="P155" s="215">
        <f>O155*H155</f>
        <v>0</v>
      </c>
      <c r="Q155" s="215">
        <v>1</v>
      </c>
      <c r="R155" s="215">
        <f>Q155*H155</f>
        <v>344.45</v>
      </c>
      <c r="S155" s="215">
        <v>0</v>
      </c>
      <c r="T155" s="216">
        <f>S155*H155</f>
        <v>0</v>
      </c>
      <c r="AR155" s="25" t="s">
        <v>232</v>
      </c>
      <c r="AT155" s="25" t="s">
        <v>269</v>
      </c>
      <c r="AU155" s="25" t="s">
        <v>93</v>
      </c>
      <c r="AY155" s="25" t="s">
        <v>166</v>
      </c>
      <c r="BE155" s="217">
        <f>IF(N155="základní",J155,0)</f>
        <v>0</v>
      </c>
      <c r="BF155" s="217">
        <f>IF(N155="snížená",J155,0)</f>
        <v>0</v>
      </c>
      <c r="BG155" s="217">
        <f>IF(N155="zákl. přenesená",J155,0)</f>
        <v>0</v>
      </c>
      <c r="BH155" s="217">
        <f>IF(N155="sníž. přenesená",J155,0)</f>
        <v>0</v>
      </c>
      <c r="BI155" s="217">
        <f>IF(N155="nulová",J155,0)</f>
        <v>0</v>
      </c>
      <c r="BJ155" s="25" t="s">
        <v>25</v>
      </c>
      <c r="BK155" s="217">
        <f>ROUND(I155*H155,2)</f>
        <v>0</v>
      </c>
      <c r="BL155" s="25" t="s">
        <v>110</v>
      </c>
      <c r="BM155" s="25" t="s">
        <v>1643</v>
      </c>
    </row>
    <row r="156" spans="2:65" s="1" customFormat="1" ht="13.5">
      <c r="B156" s="43"/>
      <c r="C156" s="65"/>
      <c r="D156" s="218" t="s">
        <v>175</v>
      </c>
      <c r="E156" s="65"/>
      <c r="F156" s="219" t="s">
        <v>1642</v>
      </c>
      <c r="G156" s="65"/>
      <c r="H156" s="65"/>
      <c r="I156" s="174"/>
      <c r="J156" s="65"/>
      <c r="K156" s="65"/>
      <c r="L156" s="63"/>
      <c r="M156" s="220"/>
      <c r="N156" s="44"/>
      <c r="O156" s="44"/>
      <c r="P156" s="44"/>
      <c r="Q156" s="44"/>
      <c r="R156" s="44"/>
      <c r="S156" s="44"/>
      <c r="T156" s="80"/>
      <c r="AT156" s="25" t="s">
        <v>175</v>
      </c>
      <c r="AU156" s="25" t="s">
        <v>93</v>
      </c>
    </row>
    <row r="157" spans="2:65" s="1" customFormat="1" ht="27">
      <c r="B157" s="43"/>
      <c r="C157" s="65"/>
      <c r="D157" s="218" t="s">
        <v>1050</v>
      </c>
      <c r="E157" s="65"/>
      <c r="F157" s="221" t="s">
        <v>1644</v>
      </c>
      <c r="G157" s="65"/>
      <c r="H157" s="65"/>
      <c r="I157" s="174"/>
      <c r="J157" s="65"/>
      <c r="K157" s="65"/>
      <c r="L157" s="63"/>
      <c r="M157" s="220"/>
      <c r="N157" s="44"/>
      <c r="O157" s="44"/>
      <c r="P157" s="44"/>
      <c r="Q157" s="44"/>
      <c r="R157" s="44"/>
      <c r="S157" s="44"/>
      <c r="T157" s="80"/>
      <c r="AT157" s="25" t="s">
        <v>1050</v>
      </c>
      <c r="AU157" s="25" t="s">
        <v>93</v>
      </c>
    </row>
    <row r="158" spans="2:65" s="13" customFormat="1" ht="13.5">
      <c r="B158" s="233"/>
      <c r="C158" s="234"/>
      <c r="D158" s="235" t="s">
        <v>179</v>
      </c>
      <c r="E158" s="236" t="s">
        <v>50</v>
      </c>
      <c r="F158" s="237" t="s">
        <v>1645</v>
      </c>
      <c r="G158" s="234"/>
      <c r="H158" s="238">
        <v>344.45</v>
      </c>
      <c r="I158" s="239"/>
      <c r="J158" s="234"/>
      <c r="K158" s="234"/>
      <c r="L158" s="240"/>
      <c r="M158" s="241"/>
      <c r="N158" s="242"/>
      <c r="O158" s="242"/>
      <c r="P158" s="242"/>
      <c r="Q158" s="242"/>
      <c r="R158" s="242"/>
      <c r="S158" s="242"/>
      <c r="T158" s="243"/>
      <c r="AT158" s="244" t="s">
        <v>179</v>
      </c>
      <c r="AU158" s="244" t="s">
        <v>93</v>
      </c>
      <c r="AV158" s="13" t="s">
        <v>93</v>
      </c>
      <c r="AW158" s="13" t="s">
        <v>48</v>
      </c>
      <c r="AX158" s="13" t="s">
        <v>25</v>
      </c>
      <c r="AY158" s="244" t="s">
        <v>166</v>
      </c>
    </row>
    <row r="159" spans="2:65" s="1" customFormat="1" ht="22.5" customHeight="1">
      <c r="B159" s="43"/>
      <c r="C159" s="206" t="s">
        <v>281</v>
      </c>
      <c r="D159" s="206" t="s">
        <v>169</v>
      </c>
      <c r="E159" s="207" t="s">
        <v>1646</v>
      </c>
      <c r="F159" s="208" t="s">
        <v>1647</v>
      </c>
      <c r="G159" s="209" t="s">
        <v>172</v>
      </c>
      <c r="H159" s="210">
        <v>215.21899999999999</v>
      </c>
      <c r="I159" s="211"/>
      <c r="J159" s="212">
        <f>ROUND(I159*H159,2)</f>
        <v>0</v>
      </c>
      <c r="K159" s="208" t="s">
        <v>1567</v>
      </c>
      <c r="L159" s="63"/>
      <c r="M159" s="213" t="s">
        <v>50</v>
      </c>
      <c r="N159" s="214" t="s">
        <v>56</v>
      </c>
      <c r="O159" s="44"/>
      <c r="P159" s="215">
        <f>O159*H159</f>
        <v>0</v>
      </c>
      <c r="Q159" s="215">
        <v>0</v>
      </c>
      <c r="R159" s="215">
        <f>Q159*H159</f>
        <v>0</v>
      </c>
      <c r="S159" s="215">
        <v>0</v>
      </c>
      <c r="T159" s="216">
        <f>S159*H159</f>
        <v>0</v>
      </c>
      <c r="AR159" s="25" t="s">
        <v>110</v>
      </c>
      <c r="AT159" s="25" t="s">
        <v>169</v>
      </c>
      <c r="AU159" s="25" t="s">
        <v>93</v>
      </c>
      <c r="AY159" s="25" t="s">
        <v>166</v>
      </c>
      <c r="BE159" s="217">
        <f>IF(N159="základní",J159,0)</f>
        <v>0</v>
      </c>
      <c r="BF159" s="217">
        <f>IF(N159="snížená",J159,0)</f>
        <v>0</v>
      </c>
      <c r="BG159" s="217">
        <f>IF(N159="zákl. přenesená",J159,0)</f>
        <v>0</v>
      </c>
      <c r="BH159" s="217">
        <f>IF(N159="sníž. přenesená",J159,0)</f>
        <v>0</v>
      </c>
      <c r="BI159" s="217">
        <f>IF(N159="nulová",J159,0)</f>
        <v>0</v>
      </c>
      <c r="BJ159" s="25" t="s">
        <v>25</v>
      </c>
      <c r="BK159" s="217">
        <f>ROUND(I159*H159,2)</f>
        <v>0</v>
      </c>
      <c r="BL159" s="25" t="s">
        <v>110</v>
      </c>
      <c r="BM159" s="25" t="s">
        <v>1648</v>
      </c>
    </row>
    <row r="160" spans="2:65" s="1" customFormat="1" ht="40.5">
      <c r="B160" s="43"/>
      <c r="C160" s="65"/>
      <c r="D160" s="218" t="s">
        <v>175</v>
      </c>
      <c r="E160" s="65"/>
      <c r="F160" s="219" t="s">
        <v>1649</v>
      </c>
      <c r="G160" s="65"/>
      <c r="H160" s="65"/>
      <c r="I160" s="174"/>
      <c r="J160" s="65"/>
      <c r="K160" s="65"/>
      <c r="L160" s="63"/>
      <c r="M160" s="220"/>
      <c r="N160" s="44"/>
      <c r="O160" s="44"/>
      <c r="P160" s="44"/>
      <c r="Q160" s="44"/>
      <c r="R160" s="44"/>
      <c r="S160" s="44"/>
      <c r="T160" s="80"/>
      <c r="AT160" s="25" t="s">
        <v>175</v>
      </c>
      <c r="AU160" s="25" t="s">
        <v>93</v>
      </c>
    </row>
    <row r="161" spans="2:65" s="12" customFormat="1" ht="13.5">
      <c r="B161" s="222"/>
      <c r="C161" s="223"/>
      <c r="D161" s="218" t="s">
        <v>179</v>
      </c>
      <c r="E161" s="224" t="s">
        <v>50</v>
      </c>
      <c r="F161" s="225" t="s">
        <v>1593</v>
      </c>
      <c r="G161" s="223"/>
      <c r="H161" s="226" t="s">
        <v>50</v>
      </c>
      <c r="I161" s="227"/>
      <c r="J161" s="223"/>
      <c r="K161" s="223"/>
      <c r="L161" s="228"/>
      <c r="M161" s="229"/>
      <c r="N161" s="230"/>
      <c r="O161" s="230"/>
      <c r="P161" s="230"/>
      <c r="Q161" s="230"/>
      <c r="R161" s="230"/>
      <c r="S161" s="230"/>
      <c r="T161" s="231"/>
      <c r="AT161" s="232" t="s">
        <v>179</v>
      </c>
      <c r="AU161" s="232" t="s">
        <v>93</v>
      </c>
      <c r="AV161" s="12" t="s">
        <v>25</v>
      </c>
      <c r="AW161" s="12" t="s">
        <v>48</v>
      </c>
      <c r="AX161" s="12" t="s">
        <v>85</v>
      </c>
      <c r="AY161" s="232" t="s">
        <v>166</v>
      </c>
    </row>
    <row r="162" spans="2:65" s="12" customFormat="1" ht="13.5">
      <c r="B162" s="222"/>
      <c r="C162" s="223"/>
      <c r="D162" s="218" t="s">
        <v>179</v>
      </c>
      <c r="E162" s="224" t="s">
        <v>50</v>
      </c>
      <c r="F162" s="225" t="s">
        <v>1633</v>
      </c>
      <c r="G162" s="223"/>
      <c r="H162" s="226" t="s">
        <v>50</v>
      </c>
      <c r="I162" s="227"/>
      <c r="J162" s="223"/>
      <c r="K162" s="223"/>
      <c r="L162" s="228"/>
      <c r="M162" s="229"/>
      <c r="N162" s="230"/>
      <c r="O162" s="230"/>
      <c r="P162" s="230"/>
      <c r="Q162" s="230"/>
      <c r="R162" s="230"/>
      <c r="S162" s="230"/>
      <c r="T162" s="231"/>
      <c r="AT162" s="232" t="s">
        <v>179</v>
      </c>
      <c r="AU162" s="232" t="s">
        <v>93</v>
      </c>
      <c r="AV162" s="12" t="s">
        <v>25</v>
      </c>
      <c r="AW162" s="12" t="s">
        <v>48</v>
      </c>
      <c r="AX162" s="12" t="s">
        <v>85</v>
      </c>
      <c r="AY162" s="232" t="s">
        <v>166</v>
      </c>
    </row>
    <row r="163" spans="2:65" s="13" customFormat="1" ht="13.5">
      <c r="B163" s="233"/>
      <c r="C163" s="234"/>
      <c r="D163" s="218" t="s">
        <v>179</v>
      </c>
      <c r="E163" s="245" t="s">
        <v>50</v>
      </c>
      <c r="F163" s="246" t="s">
        <v>1650</v>
      </c>
      <c r="G163" s="234"/>
      <c r="H163" s="247">
        <v>175.524</v>
      </c>
      <c r="I163" s="239"/>
      <c r="J163" s="234"/>
      <c r="K163" s="234"/>
      <c r="L163" s="240"/>
      <c r="M163" s="241"/>
      <c r="N163" s="242"/>
      <c r="O163" s="242"/>
      <c r="P163" s="242"/>
      <c r="Q163" s="242"/>
      <c r="R163" s="242"/>
      <c r="S163" s="242"/>
      <c r="T163" s="243"/>
      <c r="AT163" s="244" t="s">
        <v>179</v>
      </c>
      <c r="AU163" s="244" t="s">
        <v>93</v>
      </c>
      <c r="AV163" s="13" t="s">
        <v>93</v>
      </c>
      <c r="AW163" s="13" t="s">
        <v>48</v>
      </c>
      <c r="AX163" s="13" t="s">
        <v>85</v>
      </c>
      <c r="AY163" s="244" t="s">
        <v>166</v>
      </c>
    </row>
    <row r="164" spans="2:65" s="12" customFormat="1" ht="13.5">
      <c r="B164" s="222"/>
      <c r="C164" s="223"/>
      <c r="D164" s="218" t="s">
        <v>179</v>
      </c>
      <c r="E164" s="224" t="s">
        <v>50</v>
      </c>
      <c r="F164" s="225" t="s">
        <v>1598</v>
      </c>
      <c r="G164" s="223"/>
      <c r="H164" s="226" t="s">
        <v>50</v>
      </c>
      <c r="I164" s="227"/>
      <c r="J164" s="223"/>
      <c r="K164" s="223"/>
      <c r="L164" s="228"/>
      <c r="M164" s="229"/>
      <c r="N164" s="230"/>
      <c r="O164" s="230"/>
      <c r="P164" s="230"/>
      <c r="Q164" s="230"/>
      <c r="R164" s="230"/>
      <c r="S164" s="230"/>
      <c r="T164" s="231"/>
      <c r="AT164" s="232" t="s">
        <v>179</v>
      </c>
      <c r="AU164" s="232" t="s">
        <v>93</v>
      </c>
      <c r="AV164" s="12" t="s">
        <v>25</v>
      </c>
      <c r="AW164" s="12" t="s">
        <v>48</v>
      </c>
      <c r="AX164" s="12" t="s">
        <v>85</v>
      </c>
      <c r="AY164" s="232" t="s">
        <v>166</v>
      </c>
    </row>
    <row r="165" spans="2:65" s="12" customFormat="1" ht="13.5">
      <c r="B165" s="222"/>
      <c r="C165" s="223"/>
      <c r="D165" s="218" t="s">
        <v>179</v>
      </c>
      <c r="E165" s="224" t="s">
        <v>50</v>
      </c>
      <c r="F165" s="225" t="s">
        <v>1651</v>
      </c>
      <c r="G165" s="223"/>
      <c r="H165" s="226" t="s">
        <v>50</v>
      </c>
      <c r="I165" s="227"/>
      <c r="J165" s="223"/>
      <c r="K165" s="223"/>
      <c r="L165" s="228"/>
      <c r="M165" s="229"/>
      <c r="N165" s="230"/>
      <c r="O165" s="230"/>
      <c r="P165" s="230"/>
      <c r="Q165" s="230"/>
      <c r="R165" s="230"/>
      <c r="S165" s="230"/>
      <c r="T165" s="231"/>
      <c r="AT165" s="232" t="s">
        <v>179</v>
      </c>
      <c r="AU165" s="232" t="s">
        <v>93</v>
      </c>
      <c r="AV165" s="12" t="s">
        <v>25</v>
      </c>
      <c r="AW165" s="12" t="s">
        <v>48</v>
      </c>
      <c r="AX165" s="12" t="s">
        <v>85</v>
      </c>
      <c r="AY165" s="232" t="s">
        <v>166</v>
      </c>
    </row>
    <row r="166" spans="2:65" s="13" customFormat="1" ht="13.5">
      <c r="B166" s="233"/>
      <c r="C166" s="234"/>
      <c r="D166" s="218" t="s">
        <v>179</v>
      </c>
      <c r="E166" s="245" t="s">
        <v>50</v>
      </c>
      <c r="F166" s="246" t="s">
        <v>1652</v>
      </c>
      <c r="G166" s="234"/>
      <c r="H166" s="247">
        <v>34.174999999999997</v>
      </c>
      <c r="I166" s="239"/>
      <c r="J166" s="234"/>
      <c r="K166" s="234"/>
      <c r="L166" s="240"/>
      <c r="M166" s="241"/>
      <c r="N166" s="242"/>
      <c r="O166" s="242"/>
      <c r="P166" s="242"/>
      <c r="Q166" s="242"/>
      <c r="R166" s="242"/>
      <c r="S166" s="242"/>
      <c r="T166" s="243"/>
      <c r="AT166" s="244" t="s">
        <v>179</v>
      </c>
      <c r="AU166" s="244" t="s">
        <v>93</v>
      </c>
      <c r="AV166" s="13" t="s">
        <v>93</v>
      </c>
      <c r="AW166" s="13" t="s">
        <v>48</v>
      </c>
      <c r="AX166" s="13" t="s">
        <v>85</v>
      </c>
      <c r="AY166" s="244" t="s">
        <v>166</v>
      </c>
    </row>
    <row r="167" spans="2:65" s="12" customFormat="1" ht="13.5">
      <c r="B167" s="222"/>
      <c r="C167" s="223"/>
      <c r="D167" s="218" t="s">
        <v>179</v>
      </c>
      <c r="E167" s="224" t="s">
        <v>50</v>
      </c>
      <c r="F167" s="225" t="s">
        <v>1653</v>
      </c>
      <c r="G167" s="223"/>
      <c r="H167" s="226" t="s">
        <v>50</v>
      </c>
      <c r="I167" s="227"/>
      <c r="J167" s="223"/>
      <c r="K167" s="223"/>
      <c r="L167" s="228"/>
      <c r="M167" s="229"/>
      <c r="N167" s="230"/>
      <c r="O167" s="230"/>
      <c r="P167" s="230"/>
      <c r="Q167" s="230"/>
      <c r="R167" s="230"/>
      <c r="S167" s="230"/>
      <c r="T167" s="231"/>
      <c r="AT167" s="232" t="s">
        <v>179</v>
      </c>
      <c r="AU167" s="232" t="s">
        <v>93</v>
      </c>
      <c r="AV167" s="12" t="s">
        <v>25</v>
      </c>
      <c r="AW167" s="12" t="s">
        <v>48</v>
      </c>
      <c r="AX167" s="12" t="s">
        <v>85</v>
      </c>
      <c r="AY167" s="232" t="s">
        <v>166</v>
      </c>
    </row>
    <row r="168" spans="2:65" s="13" customFormat="1" ht="13.5">
      <c r="B168" s="233"/>
      <c r="C168" s="234"/>
      <c r="D168" s="218" t="s">
        <v>179</v>
      </c>
      <c r="E168" s="245" t="s">
        <v>50</v>
      </c>
      <c r="F168" s="246" t="s">
        <v>1654</v>
      </c>
      <c r="G168" s="234"/>
      <c r="H168" s="247">
        <v>5.52</v>
      </c>
      <c r="I168" s="239"/>
      <c r="J168" s="234"/>
      <c r="K168" s="234"/>
      <c r="L168" s="240"/>
      <c r="M168" s="241"/>
      <c r="N168" s="242"/>
      <c r="O168" s="242"/>
      <c r="P168" s="242"/>
      <c r="Q168" s="242"/>
      <c r="R168" s="242"/>
      <c r="S168" s="242"/>
      <c r="T168" s="243"/>
      <c r="AT168" s="244" t="s">
        <v>179</v>
      </c>
      <c r="AU168" s="244" t="s">
        <v>93</v>
      </c>
      <c r="AV168" s="13" t="s">
        <v>93</v>
      </c>
      <c r="AW168" s="13" t="s">
        <v>48</v>
      </c>
      <c r="AX168" s="13" t="s">
        <v>85</v>
      </c>
      <c r="AY168" s="244" t="s">
        <v>166</v>
      </c>
    </row>
    <row r="169" spans="2:65" s="15" customFormat="1" ht="13.5">
      <c r="B169" s="277"/>
      <c r="C169" s="278"/>
      <c r="D169" s="235" t="s">
        <v>179</v>
      </c>
      <c r="E169" s="279" t="s">
        <v>50</v>
      </c>
      <c r="F169" s="280" t="s">
        <v>1605</v>
      </c>
      <c r="G169" s="278"/>
      <c r="H169" s="281">
        <v>215.21899999999999</v>
      </c>
      <c r="I169" s="282"/>
      <c r="J169" s="278"/>
      <c r="K169" s="278"/>
      <c r="L169" s="283"/>
      <c r="M169" s="284"/>
      <c r="N169" s="285"/>
      <c r="O169" s="285"/>
      <c r="P169" s="285"/>
      <c r="Q169" s="285"/>
      <c r="R169" s="285"/>
      <c r="S169" s="285"/>
      <c r="T169" s="286"/>
      <c r="AT169" s="287" t="s">
        <v>179</v>
      </c>
      <c r="AU169" s="287" t="s">
        <v>93</v>
      </c>
      <c r="AV169" s="15" t="s">
        <v>110</v>
      </c>
      <c r="AW169" s="15" t="s">
        <v>48</v>
      </c>
      <c r="AX169" s="15" t="s">
        <v>25</v>
      </c>
      <c r="AY169" s="287" t="s">
        <v>166</v>
      </c>
    </row>
    <row r="170" spans="2:65" s="1" customFormat="1" ht="22.5" customHeight="1">
      <c r="B170" s="43"/>
      <c r="C170" s="259" t="s">
        <v>290</v>
      </c>
      <c r="D170" s="259" t="s">
        <v>269</v>
      </c>
      <c r="E170" s="260" t="s">
        <v>1655</v>
      </c>
      <c r="F170" s="261" t="s">
        <v>1656</v>
      </c>
      <c r="G170" s="262" t="s">
        <v>243</v>
      </c>
      <c r="H170" s="263">
        <v>430.43799999999999</v>
      </c>
      <c r="I170" s="264"/>
      <c r="J170" s="265">
        <f>ROUND(I170*H170,2)</f>
        <v>0</v>
      </c>
      <c r="K170" s="261" t="s">
        <v>1567</v>
      </c>
      <c r="L170" s="266"/>
      <c r="M170" s="267" t="s">
        <v>50</v>
      </c>
      <c r="N170" s="268" t="s">
        <v>56</v>
      </c>
      <c r="O170" s="44"/>
      <c r="P170" s="215">
        <f>O170*H170</f>
        <v>0</v>
      </c>
      <c r="Q170" s="215">
        <v>1</v>
      </c>
      <c r="R170" s="215">
        <f>Q170*H170</f>
        <v>430.43799999999999</v>
      </c>
      <c r="S170" s="215">
        <v>0</v>
      </c>
      <c r="T170" s="216">
        <f>S170*H170</f>
        <v>0</v>
      </c>
      <c r="AR170" s="25" t="s">
        <v>232</v>
      </c>
      <c r="AT170" s="25" t="s">
        <v>269</v>
      </c>
      <c r="AU170" s="25" t="s">
        <v>93</v>
      </c>
      <c r="AY170" s="25" t="s">
        <v>166</v>
      </c>
      <c r="BE170" s="217">
        <f>IF(N170="základní",J170,0)</f>
        <v>0</v>
      </c>
      <c r="BF170" s="217">
        <f>IF(N170="snížená",J170,0)</f>
        <v>0</v>
      </c>
      <c r="BG170" s="217">
        <f>IF(N170="zákl. přenesená",J170,0)</f>
        <v>0</v>
      </c>
      <c r="BH170" s="217">
        <f>IF(N170="sníž. přenesená",J170,0)</f>
        <v>0</v>
      </c>
      <c r="BI170" s="217">
        <f>IF(N170="nulová",J170,0)</f>
        <v>0</v>
      </c>
      <c r="BJ170" s="25" t="s">
        <v>25</v>
      </c>
      <c r="BK170" s="217">
        <f>ROUND(I170*H170,2)</f>
        <v>0</v>
      </c>
      <c r="BL170" s="25" t="s">
        <v>110</v>
      </c>
      <c r="BM170" s="25" t="s">
        <v>1657</v>
      </c>
    </row>
    <row r="171" spans="2:65" s="1" customFormat="1" ht="27">
      <c r="B171" s="43"/>
      <c r="C171" s="65"/>
      <c r="D171" s="218" t="s">
        <v>175</v>
      </c>
      <c r="E171" s="65"/>
      <c r="F171" s="219" t="s">
        <v>1658</v>
      </c>
      <c r="G171" s="65"/>
      <c r="H171" s="65"/>
      <c r="I171" s="174"/>
      <c r="J171" s="65"/>
      <c r="K171" s="65"/>
      <c r="L171" s="63"/>
      <c r="M171" s="220"/>
      <c r="N171" s="44"/>
      <c r="O171" s="44"/>
      <c r="P171" s="44"/>
      <c r="Q171" s="44"/>
      <c r="R171" s="44"/>
      <c r="S171" s="44"/>
      <c r="T171" s="80"/>
      <c r="AT171" s="25" t="s">
        <v>175</v>
      </c>
      <c r="AU171" s="25" t="s">
        <v>93</v>
      </c>
    </row>
    <row r="172" spans="2:65" s="13" customFormat="1" ht="13.5">
      <c r="B172" s="233"/>
      <c r="C172" s="234"/>
      <c r="D172" s="235" t="s">
        <v>179</v>
      </c>
      <c r="E172" s="236" t="s">
        <v>50</v>
      </c>
      <c r="F172" s="237" t="s">
        <v>1659</v>
      </c>
      <c r="G172" s="234"/>
      <c r="H172" s="238">
        <v>430.43799999999999</v>
      </c>
      <c r="I172" s="239"/>
      <c r="J172" s="234"/>
      <c r="K172" s="234"/>
      <c r="L172" s="240"/>
      <c r="M172" s="241"/>
      <c r="N172" s="242"/>
      <c r="O172" s="242"/>
      <c r="P172" s="242"/>
      <c r="Q172" s="242"/>
      <c r="R172" s="242"/>
      <c r="S172" s="242"/>
      <c r="T172" s="243"/>
      <c r="AT172" s="244" t="s">
        <v>179</v>
      </c>
      <c r="AU172" s="244" t="s">
        <v>93</v>
      </c>
      <c r="AV172" s="13" t="s">
        <v>93</v>
      </c>
      <c r="AW172" s="13" t="s">
        <v>48</v>
      </c>
      <c r="AX172" s="13" t="s">
        <v>25</v>
      </c>
      <c r="AY172" s="244" t="s">
        <v>166</v>
      </c>
    </row>
    <row r="173" spans="2:65" s="1" customFormat="1" ht="31.5" customHeight="1">
      <c r="B173" s="43"/>
      <c r="C173" s="206" t="s">
        <v>296</v>
      </c>
      <c r="D173" s="206" t="s">
        <v>169</v>
      </c>
      <c r="E173" s="207" t="s">
        <v>402</v>
      </c>
      <c r="F173" s="208" t="s">
        <v>403</v>
      </c>
      <c r="G173" s="209" t="s">
        <v>243</v>
      </c>
      <c r="H173" s="210">
        <v>775.36599999999999</v>
      </c>
      <c r="I173" s="211"/>
      <c r="J173" s="212">
        <f>ROUND(I173*H173,2)</f>
        <v>0</v>
      </c>
      <c r="K173" s="208" t="s">
        <v>1567</v>
      </c>
      <c r="L173" s="63"/>
      <c r="M173" s="213" t="s">
        <v>50</v>
      </c>
      <c r="N173" s="214" t="s">
        <v>56</v>
      </c>
      <c r="O173" s="44"/>
      <c r="P173" s="215">
        <f>O173*H173</f>
        <v>0</v>
      </c>
      <c r="Q173" s="215">
        <v>0</v>
      </c>
      <c r="R173" s="215">
        <f>Q173*H173</f>
        <v>0</v>
      </c>
      <c r="S173" s="215">
        <v>0</v>
      </c>
      <c r="T173" s="216">
        <f>S173*H173</f>
        <v>0</v>
      </c>
      <c r="AR173" s="25" t="s">
        <v>110</v>
      </c>
      <c r="AT173" s="25" t="s">
        <v>169</v>
      </c>
      <c r="AU173" s="25" t="s">
        <v>93</v>
      </c>
      <c r="AY173" s="25" t="s">
        <v>166</v>
      </c>
      <c r="BE173" s="217">
        <f>IF(N173="základní",J173,0)</f>
        <v>0</v>
      </c>
      <c r="BF173" s="217">
        <f>IF(N173="snížená",J173,0)</f>
        <v>0</v>
      </c>
      <c r="BG173" s="217">
        <f>IF(N173="zákl. přenesená",J173,0)</f>
        <v>0</v>
      </c>
      <c r="BH173" s="217">
        <f>IF(N173="sníž. přenesená",J173,0)</f>
        <v>0</v>
      </c>
      <c r="BI173" s="217">
        <f>IF(N173="nulová",J173,0)</f>
        <v>0</v>
      </c>
      <c r="BJ173" s="25" t="s">
        <v>25</v>
      </c>
      <c r="BK173" s="217">
        <f>ROUND(I173*H173,2)</f>
        <v>0</v>
      </c>
      <c r="BL173" s="25" t="s">
        <v>110</v>
      </c>
      <c r="BM173" s="25" t="s">
        <v>1660</v>
      </c>
    </row>
    <row r="174" spans="2:65" s="1" customFormat="1" ht="27">
      <c r="B174" s="43"/>
      <c r="C174" s="65"/>
      <c r="D174" s="218" t="s">
        <v>175</v>
      </c>
      <c r="E174" s="65"/>
      <c r="F174" s="219" t="s">
        <v>404</v>
      </c>
      <c r="G174" s="65"/>
      <c r="H174" s="65"/>
      <c r="I174" s="174"/>
      <c r="J174" s="65"/>
      <c r="K174" s="65"/>
      <c r="L174" s="63"/>
      <c r="M174" s="220"/>
      <c r="N174" s="44"/>
      <c r="O174" s="44"/>
      <c r="P174" s="44"/>
      <c r="Q174" s="44"/>
      <c r="R174" s="44"/>
      <c r="S174" s="44"/>
      <c r="T174" s="80"/>
      <c r="AT174" s="25" t="s">
        <v>175</v>
      </c>
      <c r="AU174" s="25" t="s">
        <v>93</v>
      </c>
    </row>
    <row r="175" spans="2:65" s="11" customFormat="1" ht="29.85" customHeight="1">
      <c r="B175" s="189"/>
      <c r="C175" s="190"/>
      <c r="D175" s="203" t="s">
        <v>84</v>
      </c>
      <c r="E175" s="204" t="s">
        <v>110</v>
      </c>
      <c r="F175" s="204" t="s">
        <v>1661</v>
      </c>
      <c r="G175" s="190"/>
      <c r="H175" s="190"/>
      <c r="I175" s="193"/>
      <c r="J175" s="205">
        <f>BK175</f>
        <v>0</v>
      </c>
      <c r="K175" s="190"/>
      <c r="L175" s="195"/>
      <c r="M175" s="196"/>
      <c r="N175" s="197"/>
      <c r="O175" s="197"/>
      <c r="P175" s="198">
        <f>SUM(P176:P191)</f>
        <v>0</v>
      </c>
      <c r="Q175" s="197"/>
      <c r="R175" s="198">
        <f>SUM(R176:R191)</f>
        <v>0</v>
      </c>
      <c r="S175" s="197"/>
      <c r="T175" s="199">
        <f>SUM(T176:T191)</f>
        <v>0</v>
      </c>
      <c r="AR175" s="200" t="s">
        <v>25</v>
      </c>
      <c r="AT175" s="201" t="s">
        <v>84</v>
      </c>
      <c r="AU175" s="201" t="s">
        <v>25</v>
      </c>
      <c r="AY175" s="200" t="s">
        <v>166</v>
      </c>
      <c r="BK175" s="202">
        <f>SUM(BK176:BK191)</f>
        <v>0</v>
      </c>
    </row>
    <row r="176" spans="2:65" s="1" customFormat="1" ht="22.5" customHeight="1">
      <c r="B176" s="43"/>
      <c r="C176" s="206" t="s">
        <v>302</v>
      </c>
      <c r="D176" s="206" t="s">
        <v>169</v>
      </c>
      <c r="E176" s="207" t="s">
        <v>1662</v>
      </c>
      <c r="F176" s="208" t="s">
        <v>1663</v>
      </c>
      <c r="G176" s="209" t="s">
        <v>172</v>
      </c>
      <c r="H176" s="210">
        <v>64.460999999999999</v>
      </c>
      <c r="I176" s="211"/>
      <c r="J176" s="212">
        <f>ROUND(I176*H176,2)</f>
        <v>0</v>
      </c>
      <c r="K176" s="208" t="s">
        <v>1567</v>
      </c>
      <c r="L176" s="63"/>
      <c r="M176" s="213" t="s">
        <v>50</v>
      </c>
      <c r="N176" s="214" t="s">
        <v>56</v>
      </c>
      <c r="O176" s="44"/>
      <c r="P176" s="215">
        <f>O176*H176</f>
        <v>0</v>
      </c>
      <c r="Q176" s="215">
        <v>0</v>
      </c>
      <c r="R176" s="215">
        <f>Q176*H176</f>
        <v>0</v>
      </c>
      <c r="S176" s="215">
        <v>0</v>
      </c>
      <c r="T176" s="216">
        <f>S176*H176</f>
        <v>0</v>
      </c>
      <c r="AR176" s="25" t="s">
        <v>110</v>
      </c>
      <c r="AT176" s="25" t="s">
        <v>169</v>
      </c>
      <c r="AU176" s="25" t="s">
        <v>93</v>
      </c>
      <c r="AY176" s="25" t="s">
        <v>166</v>
      </c>
      <c r="BE176" s="217">
        <f>IF(N176="základní",J176,0)</f>
        <v>0</v>
      </c>
      <c r="BF176" s="217">
        <f>IF(N176="snížená",J176,0)</f>
        <v>0</v>
      </c>
      <c r="BG176" s="217">
        <f>IF(N176="zákl. přenesená",J176,0)</f>
        <v>0</v>
      </c>
      <c r="BH176" s="217">
        <f>IF(N176="sníž. přenesená",J176,0)</f>
        <v>0</v>
      </c>
      <c r="BI176" s="217">
        <f>IF(N176="nulová",J176,0)</f>
        <v>0</v>
      </c>
      <c r="BJ176" s="25" t="s">
        <v>25</v>
      </c>
      <c r="BK176" s="217">
        <f>ROUND(I176*H176,2)</f>
        <v>0</v>
      </c>
      <c r="BL176" s="25" t="s">
        <v>110</v>
      </c>
      <c r="BM176" s="25" t="s">
        <v>1664</v>
      </c>
    </row>
    <row r="177" spans="2:65" s="1" customFormat="1" ht="27">
      <c r="B177" s="43"/>
      <c r="C177" s="65"/>
      <c r="D177" s="218" t="s">
        <v>175</v>
      </c>
      <c r="E177" s="65"/>
      <c r="F177" s="219" t="s">
        <v>1665</v>
      </c>
      <c r="G177" s="65"/>
      <c r="H177" s="65"/>
      <c r="I177" s="174"/>
      <c r="J177" s="65"/>
      <c r="K177" s="65"/>
      <c r="L177" s="63"/>
      <c r="M177" s="220"/>
      <c r="N177" s="44"/>
      <c r="O177" s="44"/>
      <c r="P177" s="44"/>
      <c r="Q177" s="44"/>
      <c r="R177" s="44"/>
      <c r="S177" s="44"/>
      <c r="T177" s="80"/>
      <c r="AT177" s="25" t="s">
        <v>175</v>
      </c>
      <c r="AU177" s="25" t="s">
        <v>93</v>
      </c>
    </row>
    <row r="178" spans="2:65" s="12" customFormat="1" ht="13.5">
      <c r="B178" s="222"/>
      <c r="C178" s="223"/>
      <c r="D178" s="218" t="s">
        <v>179</v>
      </c>
      <c r="E178" s="224" t="s">
        <v>50</v>
      </c>
      <c r="F178" s="225" t="s">
        <v>1593</v>
      </c>
      <c r="G178" s="223"/>
      <c r="H178" s="226" t="s">
        <v>50</v>
      </c>
      <c r="I178" s="227"/>
      <c r="J178" s="223"/>
      <c r="K178" s="223"/>
      <c r="L178" s="228"/>
      <c r="M178" s="229"/>
      <c r="N178" s="230"/>
      <c r="O178" s="230"/>
      <c r="P178" s="230"/>
      <c r="Q178" s="230"/>
      <c r="R178" s="230"/>
      <c r="S178" s="230"/>
      <c r="T178" s="231"/>
      <c r="AT178" s="232" t="s">
        <v>179</v>
      </c>
      <c r="AU178" s="232" t="s">
        <v>93</v>
      </c>
      <c r="AV178" s="12" t="s">
        <v>25</v>
      </c>
      <c r="AW178" s="12" t="s">
        <v>48</v>
      </c>
      <c r="AX178" s="12" t="s">
        <v>85</v>
      </c>
      <c r="AY178" s="232" t="s">
        <v>166</v>
      </c>
    </row>
    <row r="179" spans="2:65" s="12" customFormat="1" ht="13.5">
      <c r="B179" s="222"/>
      <c r="C179" s="223"/>
      <c r="D179" s="218" t="s">
        <v>179</v>
      </c>
      <c r="E179" s="224" t="s">
        <v>50</v>
      </c>
      <c r="F179" s="225" t="s">
        <v>1633</v>
      </c>
      <c r="G179" s="223"/>
      <c r="H179" s="226" t="s">
        <v>50</v>
      </c>
      <c r="I179" s="227"/>
      <c r="J179" s="223"/>
      <c r="K179" s="223"/>
      <c r="L179" s="228"/>
      <c r="M179" s="229"/>
      <c r="N179" s="230"/>
      <c r="O179" s="230"/>
      <c r="P179" s="230"/>
      <c r="Q179" s="230"/>
      <c r="R179" s="230"/>
      <c r="S179" s="230"/>
      <c r="T179" s="231"/>
      <c r="AT179" s="232" t="s">
        <v>179</v>
      </c>
      <c r="AU179" s="232" t="s">
        <v>93</v>
      </c>
      <c r="AV179" s="12" t="s">
        <v>25</v>
      </c>
      <c r="AW179" s="12" t="s">
        <v>48</v>
      </c>
      <c r="AX179" s="12" t="s">
        <v>85</v>
      </c>
      <c r="AY179" s="232" t="s">
        <v>166</v>
      </c>
    </row>
    <row r="180" spans="2:65" s="13" customFormat="1" ht="13.5">
      <c r="B180" s="233"/>
      <c r="C180" s="234"/>
      <c r="D180" s="218" t="s">
        <v>179</v>
      </c>
      <c r="E180" s="245" t="s">
        <v>50</v>
      </c>
      <c r="F180" s="246" t="s">
        <v>1666</v>
      </c>
      <c r="G180" s="234"/>
      <c r="H180" s="247">
        <v>48.588000000000001</v>
      </c>
      <c r="I180" s="239"/>
      <c r="J180" s="234"/>
      <c r="K180" s="234"/>
      <c r="L180" s="240"/>
      <c r="M180" s="241"/>
      <c r="N180" s="242"/>
      <c r="O180" s="242"/>
      <c r="P180" s="242"/>
      <c r="Q180" s="242"/>
      <c r="R180" s="242"/>
      <c r="S180" s="242"/>
      <c r="T180" s="243"/>
      <c r="AT180" s="244" t="s">
        <v>179</v>
      </c>
      <c r="AU180" s="244" t="s">
        <v>93</v>
      </c>
      <c r="AV180" s="13" t="s">
        <v>93</v>
      </c>
      <c r="AW180" s="13" t="s">
        <v>48</v>
      </c>
      <c r="AX180" s="13" t="s">
        <v>85</v>
      </c>
      <c r="AY180" s="244" t="s">
        <v>166</v>
      </c>
    </row>
    <row r="181" spans="2:65" s="12" customFormat="1" ht="13.5">
      <c r="B181" s="222"/>
      <c r="C181" s="223"/>
      <c r="D181" s="218" t="s">
        <v>179</v>
      </c>
      <c r="E181" s="224" t="s">
        <v>50</v>
      </c>
      <c r="F181" s="225" t="s">
        <v>1598</v>
      </c>
      <c r="G181" s="223"/>
      <c r="H181" s="226" t="s">
        <v>50</v>
      </c>
      <c r="I181" s="227"/>
      <c r="J181" s="223"/>
      <c r="K181" s="223"/>
      <c r="L181" s="228"/>
      <c r="M181" s="229"/>
      <c r="N181" s="230"/>
      <c r="O181" s="230"/>
      <c r="P181" s="230"/>
      <c r="Q181" s="230"/>
      <c r="R181" s="230"/>
      <c r="S181" s="230"/>
      <c r="T181" s="231"/>
      <c r="AT181" s="232" t="s">
        <v>179</v>
      </c>
      <c r="AU181" s="232" t="s">
        <v>93</v>
      </c>
      <c r="AV181" s="12" t="s">
        <v>25</v>
      </c>
      <c r="AW181" s="12" t="s">
        <v>48</v>
      </c>
      <c r="AX181" s="12" t="s">
        <v>85</v>
      </c>
      <c r="AY181" s="232" t="s">
        <v>166</v>
      </c>
    </row>
    <row r="182" spans="2:65" s="12" customFormat="1" ht="13.5">
      <c r="B182" s="222"/>
      <c r="C182" s="223"/>
      <c r="D182" s="218" t="s">
        <v>179</v>
      </c>
      <c r="E182" s="224" t="s">
        <v>50</v>
      </c>
      <c r="F182" s="225" t="s">
        <v>1651</v>
      </c>
      <c r="G182" s="223"/>
      <c r="H182" s="226" t="s">
        <v>50</v>
      </c>
      <c r="I182" s="227"/>
      <c r="J182" s="223"/>
      <c r="K182" s="223"/>
      <c r="L182" s="228"/>
      <c r="M182" s="229"/>
      <c r="N182" s="230"/>
      <c r="O182" s="230"/>
      <c r="P182" s="230"/>
      <c r="Q182" s="230"/>
      <c r="R182" s="230"/>
      <c r="S182" s="230"/>
      <c r="T182" s="231"/>
      <c r="AT182" s="232" t="s">
        <v>179</v>
      </c>
      <c r="AU182" s="232" t="s">
        <v>93</v>
      </c>
      <c r="AV182" s="12" t="s">
        <v>25</v>
      </c>
      <c r="AW182" s="12" t="s">
        <v>48</v>
      </c>
      <c r="AX182" s="12" t="s">
        <v>85</v>
      </c>
      <c r="AY182" s="232" t="s">
        <v>166</v>
      </c>
    </row>
    <row r="183" spans="2:65" s="13" customFormat="1" ht="13.5">
      <c r="B183" s="233"/>
      <c r="C183" s="234"/>
      <c r="D183" s="218" t="s">
        <v>179</v>
      </c>
      <c r="E183" s="245" t="s">
        <v>50</v>
      </c>
      <c r="F183" s="246" t="s">
        <v>1667</v>
      </c>
      <c r="G183" s="234"/>
      <c r="H183" s="247">
        <v>13.553000000000001</v>
      </c>
      <c r="I183" s="239"/>
      <c r="J183" s="234"/>
      <c r="K183" s="234"/>
      <c r="L183" s="240"/>
      <c r="M183" s="241"/>
      <c r="N183" s="242"/>
      <c r="O183" s="242"/>
      <c r="P183" s="242"/>
      <c r="Q183" s="242"/>
      <c r="R183" s="242"/>
      <c r="S183" s="242"/>
      <c r="T183" s="243"/>
      <c r="AT183" s="244" t="s">
        <v>179</v>
      </c>
      <c r="AU183" s="244" t="s">
        <v>93</v>
      </c>
      <c r="AV183" s="13" t="s">
        <v>93</v>
      </c>
      <c r="AW183" s="13" t="s">
        <v>48</v>
      </c>
      <c r="AX183" s="13" t="s">
        <v>85</v>
      </c>
      <c r="AY183" s="244" t="s">
        <v>166</v>
      </c>
    </row>
    <row r="184" spans="2:65" s="12" customFormat="1" ht="13.5">
      <c r="B184" s="222"/>
      <c r="C184" s="223"/>
      <c r="D184" s="218" t="s">
        <v>179</v>
      </c>
      <c r="E184" s="224" t="s">
        <v>50</v>
      </c>
      <c r="F184" s="225" t="s">
        <v>1668</v>
      </c>
      <c r="G184" s="223"/>
      <c r="H184" s="226" t="s">
        <v>50</v>
      </c>
      <c r="I184" s="227"/>
      <c r="J184" s="223"/>
      <c r="K184" s="223"/>
      <c r="L184" s="228"/>
      <c r="M184" s="229"/>
      <c r="N184" s="230"/>
      <c r="O184" s="230"/>
      <c r="P184" s="230"/>
      <c r="Q184" s="230"/>
      <c r="R184" s="230"/>
      <c r="S184" s="230"/>
      <c r="T184" s="231"/>
      <c r="AT184" s="232" t="s">
        <v>179</v>
      </c>
      <c r="AU184" s="232" t="s">
        <v>93</v>
      </c>
      <c r="AV184" s="12" t="s">
        <v>25</v>
      </c>
      <c r="AW184" s="12" t="s">
        <v>48</v>
      </c>
      <c r="AX184" s="12" t="s">
        <v>85</v>
      </c>
      <c r="AY184" s="232" t="s">
        <v>166</v>
      </c>
    </row>
    <row r="185" spans="2:65" s="13" customFormat="1" ht="13.5">
      <c r="B185" s="233"/>
      <c r="C185" s="234"/>
      <c r="D185" s="218" t="s">
        <v>179</v>
      </c>
      <c r="E185" s="245" t="s">
        <v>50</v>
      </c>
      <c r="F185" s="246" t="s">
        <v>1669</v>
      </c>
      <c r="G185" s="234"/>
      <c r="H185" s="247">
        <v>2.3199999999999998</v>
      </c>
      <c r="I185" s="239"/>
      <c r="J185" s="234"/>
      <c r="K185" s="234"/>
      <c r="L185" s="240"/>
      <c r="M185" s="241"/>
      <c r="N185" s="242"/>
      <c r="O185" s="242"/>
      <c r="P185" s="242"/>
      <c r="Q185" s="242"/>
      <c r="R185" s="242"/>
      <c r="S185" s="242"/>
      <c r="T185" s="243"/>
      <c r="AT185" s="244" t="s">
        <v>179</v>
      </c>
      <c r="AU185" s="244" t="s">
        <v>93</v>
      </c>
      <c r="AV185" s="13" t="s">
        <v>93</v>
      </c>
      <c r="AW185" s="13" t="s">
        <v>48</v>
      </c>
      <c r="AX185" s="13" t="s">
        <v>85</v>
      </c>
      <c r="AY185" s="244" t="s">
        <v>166</v>
      </c>
    </row>
    <row r="186" spans="2:65" s="15" customFormat="1" ht="13.5">
      <c r="B186" s="277"/>
      <c r="C186" s="278"/>
      <c r="D186" s="235" t="s">
        <v>179</v>
      </c>
      <c r="E186" s="279" t="s">
        <v>50</v>
      </c>
      <c r="F186" s="280" t="s">
        <v>1605</v>
      </c>
      <c r="G186" s="278"/>
      <c r="H186" s="281">
        <v>64.460999999999999</v>
      </c>
      <c r="I186" s="282"/>
      <c r="J186" s="278"/>
      <c r="K186" s="278"/>
      <c r="L186" s="283"/>
      <c r="M186" s="284"/>
      <c r="N186" s="285"/>
      <c r="O186" s="285"/>
      <c r="P186" s="285"/>
      <c r="Q186" s="285"/>
      <c r="R186" s="285"/>
      <c r="S186" s="285"/>
      <c r="T186" s="286"/>
      <c r="AT186" s="287" t="s">
        <v>179</v>
      </c>
      <c r="AU186" s="287" t="s">
        <v>93</v>
      </c>
      <c r="AV186" s="15" t="s">
        <v>110</v>
      </c>
      <c r="AW186" s="15" t="s">
        <v>48</v>
      </c>
      <c r="AX186" s="15" t="s">
        <v>25</v>
      </c>
      <c r="AY186" s="287" t="s">
        <v>166</v>
      </c>
    </row>
    <row r="187" spans="2:65" s="1" customFormat="1" ht="22.5" customHeight="1">
      <c r="B187" s="43"/>
      <c r="C187" s="206" t="s">
        <v>308</v>
      </c>
      <c r="D187" s="206" t="s">
        <v>169</v>
      </c>
      <c r="E187" s="207" t="s">
        <v>1670</v>
      </c>
      <c r="F187" s="208" t="s">
        <v>1671</v>
      </c>
      <c r="G187" s="209" t="s">
        <v>172</v>
      </c>
      <c r="H187" s="210">
        <v>1.575</v>
      </c>
      <c r="I187" s="211"/>
      <c r="J187" s="212">
        <f>ROUND(I187*H187,2)</f>
        <v>0</v>
      </c>
      <c r="K187" s="208" t="s">
        <v>1567</v>
      </c>
      <c r="L187" s="63"/>
      <c r="M187" s="213" t="s">
        <v>50</v>
      </c>
      <c r="N187" s="214" t="s">
        <v>56</v>
      </c>
      <c r="O187" s="44"/>
      <c r="P187" s="215">
        <f>O187*H187</f>
        <v>0</v>
      </c>
      <c r="Q187" s="215">
        <v>0</v>
      </c>
      <c r="R187" s="215">
        <f>Q187*H187</f>
        <v>0</v>
      </c>
      <c r="S187" s="215">
        <v>0</v>
      </c>
      <c r="T187" s="216">
        <f>S187*H187</f>
        <v>0</v>
      </c>
      <c r="AR187" s="25" t="s">
        <v>110</v>
      </c>
      <c r="AT187" s="25" t="s">
        <v>169</v>
      </c>
      <c r="AU187" s="25" t="s">
        <v>93</v>
      </c>
      <c r="AY187" s="25" t="s">
        <v>166</v>
      </c>
      <c r="BE187" s="217">
        <f>IF(N187="základní",J187,0)</f>
        <v>0</v>
      </c>
      <c r="BF187" s="217">
        <f>IF(N187="snížená",J187,0)</f>
        <v>0</v>
      </c>
      <c r="BG187" s="217">
        <f>IF(N187="zákl. přenesená",J187,0)</f>
        <v>0</v>
      </c>
      <c r="BH187" s="217">
        <f>IF(N187="sníž. přenesená",J187,0)</f>
        <v>0</v>
      </c>
      <c r="BI187" s="217">
        <f>IF(N187="nulová",J187,0)</f>
        <v>0</v>
      </c>
      <c r="BJ187" s="25" t="s">
        <v>25</v>
      </c>
      <c r="BK187" s="217">
        <f>ROUND(I187*H187,2)</f>
        <v>0</v>
      </c>
      <c r="BL187" s="25" t="s">
        <v>110</v>
      </c>
      <c r="BM187" s="25" t="s">
        <v>1672</v>
      </c>
    </row>
    <row r="188" spans="2:65" s="1" customFormat="1" ht="27">
      <c r="B188" s="43"/>
      <c r="C188" s="65"/>
      <c r="D188" s="218" t="s">
        <v>175</v>
      </c>
      <c r="E188" s="65"/>
      <c r="F188" s="219" t="s">
        <v>1673</v>
      </c>
      <c r="G188" s="65"/>
      <c r="H188" s="65"/>
      <c r="I188" s="174"/>
      <c r="J188" s="65"/>
      <c r="K188" s="65"/>
      <c r="L188" s="63"/>
      <c r="M188" s="220"/>
      <c r="N188" s="44"/>
      <c r="O188" s="44"/>
      <c r="P188" s="44"/>
      <c r="Q188" s="44"/>
      <c r="R188" s="44"/>
      <c r="S188" s="44"/>
      <c r="T188" s="80"/>
      <c r="AT188" s="25" t="s">
        <v>175</v>
      </c>
      <c r="AU188" s="25" t="s">
        <v>93</v>
      </c>
    </row>
    <row r="189" spans="2:65" s="12" customFormat="1" ht="13.5">
      <c r="B189" s="222"/>
      <c r="C189" s="223"/>
      <c r="D189" s="218" t="s">
        <v>179</v>
      </c>
      <c r="E189" s="224" t="s">
        <v>50</v>
      </c>
      <c r="F189" s="225" t="s">
        <v>1674</v>
      </c>
      <c r="G189" s="223"/>
      <c r="H189" s="226" t="s">
        <v>50</v>
      </c>
      <c r="I189" s="227"/>
      <c r="J189" s="223"/>
      <c r="K189" s="223"/>
      <c r="L189" s="228"/>
      <c r="M189" s="229"/>
      <c r="N189" s="230"/>
      <c r="O189" s="230"/>
      <c r="P189" s="230"/>
      <c r="Q189" s="230"/>
      <c r="R189" s="230"/>
      <c r="S189" s="230"/>
      <c r="T189" s="231"/>
      <c r="AT189" s="232" t="s">
        <v>179</v>
      </c>
      <c r="AU189" s="232" t="s">
        <v>93</v>
      </c>
      <c r="AV189" s="12" t="s">
        <v>25</v>
      </c>
      <c r="AW189" s="12" t="s">
        <v>48</v>
      </c>
      <c r="AX189" s="12" t="s">
        <v>85</v>
      </c>
      <c r="AY189" s="232" t="s">
        <v>166</v>
      </c>
    </row>
    <row r="190" spans="2:65" s="13" customFormat="1" ht="13.5">
      <c r="B190" s="233"/>
      <c r="C190" s="234"/>
      <c r="D190" s="218" t="s">
        <v>179</v>
      </c>
      <c r="E190" s="245" t="s">
        <v>50</v>
      </c>
      <c r="F190" s="246" t="s">
        <v>1675</v>
      </c>
      <c r="G190" s="234"/>
      <c r="H190" s="247">
        <v>1.575</v>
      </c>
      <c r="I190" s="239"/>
      <c r="J190" s="234"/>
      <c r="K190" s="234"/>
      <c r="L190" s="240"/>
      <c r="M190" s="241"/>
      <c r="N190" s="242"/>
      <c r="O190" s="242"/>
      <c r="P190" s="242"/>
      <c r="Q190" s="242"/>
      <c r="R190" s="242"/>
      <c r="S190" s="242"/>
      <c r="T190" s="243"/>
      <c r="AT190" s="244" t="s">
        <v>179</v>
      </c>
      <c r="AU190" s="244" t="s">
        <v>93</v>
      </c>
      <c r="AV190" s="13" t="s">
        <v>93</v>
      </c>
      <c r="AW190" s="13" t="s">
        <v>48</v>
      </c>
      <c r="AX190" s="13" t="s">
        <v>85</v>
      </c>
      <c r="AY190" s="244" t="s">
        <v>166</v>
      </c>
    </row>
    <row r="191" spans="2:65" s="15" customFormat="1" ht="13.5">
      <c r="B191" s="277"/>
      <c r="C191" s="278"/>
      <c r="D191" s="218" t="s">
        <v>179</v>
      </c>
      <c r="E191" s="289" t="s">
        <v>50</v>
      </c>
      <c r="F191" s="290" t="s">
        <v>1605</v>
      </c>
      <c r="G191" s="278"/>
      <c r="H191" s="291">
        <v>1.575</v>
      </c>
      <c r="I191" s="282"/>
      <c r="J191" s="278"/>
      <c r="K191" s="278"/>
      <c r="L191" s="283"/>
      <c r="M191" s="284"/>
      <c r="N191" s="285"/>
      <c r="O191" s="285"/>
      <c r="P191" s="285"/>
      <c r="Q191" s="285"/>
      <c r="R191" s="285"/>
      <c r="S191" s="285"/>
      <c r="T191" s="286"/>
      <c r="AT191" s="287" t="s">
        <v>179</v>
      </c>
      <c r="AU191" s="287" t="s">
        <v>93</v>
      </c>
      <c r="AV191" s="15" t="s">
        <v>110</v>
      </c>
      <c r="AW191" s="15" t="s">
        <v>48</v>
      </c>
      <c r="AX191" s="15" t="s">
        <v>25</v>
      </c>
      <c r="AY191" s="287" t="s">
        <v>166</v>
      </c>
    </row>
    <row r="192" spans="2:65" s="11" customFormat="1" ht="29.85" customHeight="1">
      <c r="B192" s="189"/>
      <c r="C192" s="190"/>
      <c r="D192" s="191" t="s">
        <v>84</v>
      </c>
      <c r="E192" s="269" t="s">
        <v>232</v>
      </c>
      <c r="F192" s="269" t="s">
        <v>1676</v>
      </c>
      <c r="G192" s="190"/>
      <c r="H192" s="190"/>
      <c r="I192" s="193"/>
      <c r="J192" s="270">
        <f>BK192</f>
        <v>0</v>
      </c>
      <c r="K192" s="190"/>
      <c r="L192" s="195"/>
      <c r="M192" s="196"/>
      <c r="N192" s="197"/>
      <c r="O192" s="197"/>
      <c r="P192" s="198">
        <f>P193+P244</f>
        <v>0</v>
      </c>
      <c r="Q192" s="197"/>
      <c r="R192" s="198">
        <f>R193+R244</f>
        <v>32.837644000000004</v>
      </c>
      <c r="S192" s="197"/>
      <c r="T192" s="199">
        <f>T193+T244</f>
        <v>0</v>
      </c>
      <c r="AR192" s="200" t="s">
        <v>25</v>
      </c>
      <c r="AT192" s="201" t="s">
        <v>84</v>
      </c>
      <c r="AU192" s="201" t="s">
        <v>25</v>
      </c>
      <c r="AY192" s="200" t="s">
        <v>166</v>
      </c>
      <c r="BK192" s="202">
        <f>BK193+BK244</f>
        <v>0</v>
      </c>
    </row>
    <row r="193" spans="2:65" s="11" customFormat="1" ht="14.85" customHeight="1">
      <c r="B193" s="189"/>
      <c r="C193" s="190"/>
      <c r="D193" s="203" t="s">
        <v>84</v>
      </c>
      <c r="E193" s="204" t="s">
        <v>518</v>
      </c>
      <c r="F193" s="204" t="s">
        <v>1677</v>
      </c>
      <c r="G193" s="190"/>
      <c r="H193" s="190"/>
      <c r="I193" s="193"/>
      <c r="J193" s="205">
        <f>BK193</f>
        <v>0</v>
      </c>
      <c r="K193" s="190"/>
      <c r="L193" s="195"/>
      <c r="M193" s="196"/>
      <c r="N193" s="197"/>
      <c r="O193" s="197"/>
      <c r="P193" s="198">
        <f>SUM(P194:P243)</f>
        <v>0</v>
      </c>
      <c r="Q193" s="197"/>
      <c r="R193" s="198">
        <f>SUM(R194:R243)</f>
        <v>12.259663999999999</v>
      </c>
      <c r="S193" s="197"/>
      <c r="T193" s="199">
        <f>SUM(T194:T243)</f>
        <v>0</v>
      </c>
      <c r="AR193" s="200" t="s">
        <v>25</v>
      </c>
      <c r="AT193" s="201" t="s">
        <v>84</v>
      </c>
      <c r="AU193" s="201" t="s">
        <v>93</v>
      </c>
      <c r="AY193" s="200" t="s">
        <v>166</v>
      </c>
      <c r="BK193" s="202">
        <f>SUM(BK194:BK243)</f>
        <v>0</v>
      </c>
    </row>
    <row r="194" spans="2:65" s="1" customFormat="1" ht="22.5" customHeight="1">
      <c r="B194" s="43"/>
      <c r="C194" s="206" t="s">
        <v>9</v>
      </c>
      <c r="D194" s="206" t="s">
        <v>169</v>
      </c>
      <c r="E194" s="207" t="s">
        <v>1678</v>
      </c>
      <c r="F194" s="208" t="s">
        <v>1679</v>
      </c>
      <c r="G194" s="209" t="s">
        <v>389</v>
      </c>
      <c r="H194" s="210">
        <v>4.8</v>
      </c>
      <c r="I194" s="211"/>
      <c r="J194" s="212">
        <f>ROUND(I194*H194,2)</f>
        <v>0</v>
      </c>
      <c r="K194" s="208" t="s">
        <v>1567</v>
      </c>
      <c r="L194" s="63"/>
      <c r="M194" s="213" t="s">
        <v>50</v>
      </c>
      <c r="N194" s="214" t="s">
        <v>56</v>
      </c>
      <c r="O194" s="44"/>
      <c r="P194" s="215">
        <f>O194*H194</f>
        <v>0</v>
      </c>
      <c r="Q194" s="215">
        <v>2.6800000000000001E-3</v>
      </c>
      <c r="R194" s="215">
        <f>Q194*H194</f>
        <v>1.2864E-2</v>
      </c>
      <c r="S194" s="215">
        <v>0</v>
      </c>
      <c r="T194" s="216">
        <f>S194*H194</f>
        <v>0</v>
      </c>
      <c r="AR194" s="25" t="s">
        <v>110</v>
      </c>
      <c r="AT194" s="25" t="s">
        <v>169</v>
      </c>
      <c r="AU194" s="25" t="s">
        <v>104</v>
      </c>
      <c r="AY194" s="25" t="s">
        <v>166</v>
      </c>
      <c r="BE194" s="217">
        <f>IF(N194="základní",J194,0)</f>
        <v>0</v>
      </c>
      <c r="BF194" s="217">
        <f>IF(N194="snížená",J194,0)</f>
        <v>0</v>
      </c>
      <c r="BG194" s="217">
        <f>IF(N194="zákl. přenesená",J194,0)</f>
        <v>0</v>
      </c>
      <c r="BH194" s="217">
        <f>IF(N194="sníž. přenesená",J194,0)</f>
        <v>0</v>
      </c>
      <c r="BI194" s="217">
        <f>IF(N194="nulová",J194,0)</f>
        <v>0</v>
      </c>
      <c r="BJ194" s="25" t="s">
        <v>25</v>
      </c>
      <c r="BK194" s="217">
        <f>ROUND(I194*H194,2)</f>
        <v>0</v>
      </c>
      <c r="BL194" s="25" t="s">
        <v>110</v>
      </c>
      <c r="BM194" s="25" t="s">
        <v>1680</v>
      </c>
    </row>
    <row r="195" spans="2:65" s="1" customFormat="1" ht="27">
      <c r="B195" s="43"/>
      <c r="C195" s="65"/>
      <c r="D195" s="235" t="s">
        <v>175</v>
      </c>
      <c r="E195" s="65"/>
      <c r="F195" s="276" t="s">
        <v>1681</v>
      </c>
      <c r="G195" s="65"/>
      <c r="H195" s="65"/>
      <c r="I195" s="174"/>
      <c r="J195" s="65"/>
      <c r="K195" s="65"/>
      <c r="L195" s="63"/>
      <c r="M195" s="220"/>
      <c r="N195" s="44"/>
      <c r="O195" s="44"/>
      <c r="P195" s="44"/>
      <c r="Q195" s="44"/>
      <c r="R195" s="44"/>
      <c r="S195" s="44"/>
      <c r="T195" s="80"/>
      <c r="AT195" s="25" t="s">
        <v>175</v>
      </c>
      <c r="AU195" s="25" t="s">
        <v>104</v>
      </c>
    </row>
    <row r="196" spans="2:65" s="1" customFormat="1" ht="22.5" customHeight="1">
      <c r="B196" s="43"/>
      <c r="C196" s="206" t="s">
        <v>332</v>
      </c>
      <c r="D196" s="206" t="s">
        <v>169</v>
      </c>
      <c r="E196" s="207" t="s">
        <v>1682</v>
      </c>
      <c r="F196" s="208" t="s">
        <v>1683</v>
      </c>
      <c r="G196" s="209" t="s">
        <v>389</v>
      </c>
      <c r="H196" s="210">
        <v>3.1</v>
      </c>
      <c r="I196" s="211"/>
      <c r="J196" s="212">
        <f>ROUND(I196*H196,2)</f>
        <v>0</v>
      </c>
      <c r="K196" s="208" t="s">
        <v>1567</v>
      </c>
      <c r="L196" s="63"/>
      <c r="M196" s="213" t="s">
        <v>50</v>
      </c>
      <c r="N196" s="214" t="s">
        <v>56</v>
      </c>
      <c r="O196" s="44"/>
      <c r="P196" s="215">
        <f>O196*H196</f>
        <v>0</v>
      </c>
      <c r="Q196" s="215">
        <v>4.2700000000000004E-3</v>
      </c>
      <c r="R196" s="215">
        <f>Q196*H196</f>
        <v>1.3237000000000002E-2</v>
      </c>
      <c r="S196" s="215">
        <v>0</v>
      </c>
      <c r="T196" s="216">
        <f>S196*H196</f>
        <v>0</v>
      </c>
      <c r="AR196" s="25" t="s">
        <v>110</v>
      </c>
      <c r="AT196" s="25" t="s">
        <v>169</v>
      </c>
      <c r="AU196" s="25" t="s">
        <v>104</v>
      </c>
      <c r="AY196" s="25" t="s">
        <v>166</v>
      </c>
      <c r="BE196" s="217">
        <f>IF(N196="základní",J196,0)</f>
        <v>0</v>
      </c>
      <c r="BF196" s="217">
        <f>IF(N196="snížená",J196,0)</f>
        <v>0</v>
      </c>
      <c r="BG196" s="217">
        <f>IF(N196="zákl. přenesená",J196,0)</f>
        <v>0</v>
      </c>
      <c r="BH196" s="217">
        <f>IF(N196="sníž. přenesená",J196,0)</f>
        <v>0</v>
      </c>
      <c r="BI196" s="217">
        <f>IF(N196="nulová",J196,0)</f>
        <v>0</v>
      </c>
      <c r="BJ196" s="25" t="s">
        <v>25</v>
      </c>
      <c r="BK196" s="217">
        <f>ROUND(I196*H196,2)</f>
        <v>0</v>
      </c>
      <c r="BL196" s="25" t="s">
        <v>110</v>
      </c>
      <c r="BM196" s="25" t="s">
        <v>1684</v>
      </c>
    </row>
    <row r="197" spans="2:65" s="1" customFormat="1" ht="27">
      <c r="B197" s="43"/>
      <c r="C197" s="65"/>
      <c r="D197" s="235" t="s">
        <v>175</v>
      </c>
      <c r="E197" s="65"/>
      <c r="F197" s="276" t="s">
        <v>1685</v>
      </c>
      <c r="G197" s="65"/>
      <c r="H197" s="65"/>
      <c r="I197" s="174"/>
      <c r="J197" s="65"/>
      <c r="K197" s="65"/>
      <c r="L197" s="63"/>
      <c r="M197" s="220"/>
      <c r="N197" s="44"/>
      <c r="O197" s="44"/>
      <c r="P197" s="44"/>
      <c r="Q197" s="44"/>
      <c r="R197" s="44"/>
      <c r="S197" s="44"/>
      <c r="T197" s="80"/>
      <c r="AT197" s="25" t="s">
        <v>175</v>
      </c>
      <c r="AU197" s="25" t="s">
        <v>104</v>
      </c>
    </row>
    <row r="198" spans="2:65" s="1" customFormat="1" ht="22.5" customHeight="1">
      <c r="B198" s="43"/>
      <c r="C198" s="206" t="s">
        <v>339</v>
      </c>
      <c r="D198" s="206" t="s">
        <v>169</v>
      </c>
      <c r="E198" s="207" t="s">
        <v>1686</v>
      </c>
      <c r="F198" s="208" t="s">
        <v>1687</v>
      </c>
      <c r="G198" s="209" t="s">
        <v>389</v>
      </c>
      <c r="H198" s="210">
        <v>5</v>
      </c>
      <c r="I198" s="211"/>
      <c r="J198" s="212">
        <f>ROUND(I198*H198,2)</f>
        <v>0</v>
      </c>
      <c r="K198" s="208" t="s">
        <v>1567</v>
      </c>
      <c r="L198" s="63"/>
      <c r="M198" s="213" t="s">
        <v>50</v>
      </c>
      <c r="N198" s="214" t="s">
        <v>56</v>
      </c>
      <c r="O198" s="44"/>
      <c r="P198" s="215">
        <f>O198*H198</f>
        <v>0</v>
      </c>
      <c r="Q198" s="215">
        <v>1.0000000000000001E-5</v>
      </c>
      <c r="R198" s="215">
        <f>Q198*H198</f>
        <v>5.0000000000000002E-5</v>
      </c>
      <c r="S198" s="215">
        <v>0</v>
      </c>
      <c r="T198" s="216">
        <f>S198*H198</f>
        <v>0</v>
      </c>
      <c r="AR198" s="25" t="s">
        <v>110</v>
      </c>
      <c r="AT198" s="25" t="s">
        <v>169</v>
      </c>
      <c r="AU198" s="25" t="s">
        <v>104</v>
      </c>
      <c r="AY198" s="25" t="s">
        <v>166</v>
      </c>
      <c r="BE198" s="217">
        <f>IF(N198="základní",J198,0)</f>
        <v>0</v>
      </c>
      <c r="BF198" s="217">
        <f>IF(N198="snížená",J198,0)</f>
        <v>0</v>
      </c>
      <c r="BG198" s="217">
        <f>IF(N198="zákl. přenesená",J198,0)</f>
        <v>0</v>
      </c>
      <c r="BH198" s="217">
        <f>IF(N198="sníž. přenesená",J198,0)</f>
        <v>0</v>
      </c>
      <c r="BI198" s="217">
        <f>IF(N198="nulová",J198,0)</f>
        <v>0</v>
      </c>
      <c r="BJ198" s="25" t="s">
        <v>25</v>
      </c>
      <c r="BK198" s="217">
        <f>ROUND(I198*H198,2)</f>
        <v>0</v>
      </c>
      <c r="BL198" s="25" t="s">
        <v>110</v>
      </c>
      <c r="BM198" s="25" t="s">
        <v>1688</v>
      </c>
    </row>
    <row r="199" spans="2:65" s="1" customFormat="1" ht="13.5">
      <c r="B199" s="43"/>
      <c r="C199" s="65"/>
      <c r="D199" s="235" t="s">
        <v>175</v>
      </c>
      <c r="E199" s="65"/>
      <c r="F199" s="276" t="s">
        <v>1689</v>
      </c>
      <c r="G199" s="65"/>
      <c r="H199" s="65"/>
      <c r="I199" s="174"/>
      <c r="J199" s="65"/>
      <c r="K199" s="65"/>
      <c r="L199" s="63"/>
      <c r="M199" s="220"/>
      <c r="N199" s="44"/>
      <c r="O199" s="44"/>
      <c r="P199" s="44"/>
      <c r="Q199" s="44"/>
      <c r="R199" s="44"/>
      <c r="S199" s="44"/>
      <c r="T199" s="80"/>
      <c r="AT199" s="25" t="s">
        <v>175</v>
      </c>
      <c r="AU199" s="25" t="s">
        <v>104</v>
      </c>
    </row>
    <row r="200" spans="2:65" s="1" customFormat="1" ht="22.5" customHeight="1">
      <c r="B200" s="43"/>
      <c r="C200" s="259" t="s">
        <v>344</v>
      </c>
      <c r="D200" s="259" t="s">
        <v>269</v>
      </c>
      <c r="E200" s="260" t="s">
        <v>1690</v>
      </c>
      <c r="F200" s="261" t="s">
        <v>1691</v>
      </c>
      <c r="G200" s="262" t="s">
        <v>440</v>
      </c>
      <c r="H200" s="263">
        <v>1</v>
      </c>
      <c r="I200" s="264"/>
      <c r="J200" s="265">
        <f>ROUND(I200*H200,2)</f>
        <v>0</v>
      </c>
      <c r="K200" s="261" t="s">
        <v>1567</v>
      </c>
      <c r="L200" s="266"/>
      <c r="M200" s="267" t="s">
        <v>50</v>
      </c>
      <c r="N200" s="268" t="s">
        <v>56</v>
      </c>
      <c r="O200" s="44"/>
      <c r="P200" s="215">
        <f>O200*H200</f>
        <v>0</v>
      </c>
      <c r="Q200" s="215">
        <v>7.2199999999999999E-3</v>
      </c>
      <c r="R200" s="215">
        <f>Q200*H200</f>
        <v>7.2199999999999999E-3</v>
      </c>
      <c r="S200" s="215">
        <v>0</v>
      </c>
      <c r="T200" s="216">
        <f>S200*H200</f>
        <v>0</v>
      </c>
      <c r="AR200" s="25" t="s">
        <v>232</v>
      </c>
      <c r="AT200" s="25" t="s">
        <v>269</v>
      </c>
      <c r="AU200" s="25" t="s">
        <v>104</v>
      </c>
      <c r="AY200" s="25" t="s">
        <v>166</v>
      </c>
      <c r="BE200" s="217">
        <f>IF(N200="základní",J200,0)</f>
        <v>0</v>
      </c>
      <c r="BF200" s="217">
        <f>IF(N200="snížená",J200,0)</f>
        <v>0</v>
      </c>
      <c r="BG200" s="217">
        <f>IF(N200="zákl. přenesená",J200,0)</f>
        <v>0</v>
      </c>
      <c r="BH200" s="217">
        <f>IF(N200="sníž. přenesená",J200,0)</f>
        <v>0</v>
      </c>
      <c r="BI200" s="217">
        <f>IF(N200="nulová",J200,0)</f>
        <v>0</v>
      </c>
      <c r="BJ200" s="25" t="s">
        <v>25</v>
      </c>
      <c r="BK200" s="217">
        <f>ROUND(I200*H200,2)</f>
        <v>0</v>
      </c>
      <c r="BL200" s="25" t="s">
        <v>110</v>
      </c>
      <c r="BM200" s="25" t="s">
        <v>1692</v>
      </c>
    </row>
    <row r="201" spans="2:65" s="1" customFormat="1" ht="13.5">
      <c r="B201" s="43"/>
      <c r="C201" s="65"/>
      <c r="D201" s="218" t="s">
        <v>175</v>
      </c>
      <c r="E201" s="65"/>
      <c r="F201" s="219" t="s">
        <v>1693</v>
      </c>
      <c r="G201" s="65"/>
      <c r="H201" s="65"/>
      <c r="I201" s="174"/>
      <c r="J201" s="65"/>
      <c r="K201" s="65"/>
      <c r="L201" s="63"/>
      <c r="M201" s="220"/>
      <c r="N201" s="44"/>
      <c r="O201" s="44"/>
      <c r="P201" s="44"/>
      <c r="Q201" s="44"/>
      <c r="R201" s="44"/>
      <c r="S201" s="44"/>
      <c r="T201" s="80"/>
      <c r="AT201" s="25" t="s">
        <v>175</v>
      </c>
      <c r="AU201" s="25" t="s">
        <v>104</v>
      </c>
    </row>
    <row r="202" spans="2:65" s="1" customFormat="1" ht="27">
      <c r="B202" s="43"/>
      <c r="C202" s="65"/>
      <c r="D202" s="235" t="s">
        <v>1050</v>
      </c>
      <c r="E202" s="65"/>
      <c r="F202" s="288" t="s">
        <v>1694</v>
      </c>
      <c r="G202" s="65"/>
      <c r="H202" s="65"/>
      <c r="I202" s="174"/>
      <c r="J202" s="65"/>
      <c r="K202" s="65"/>
      <c r="L202" s="63"/>
      <c r="M202" s="220"/>
      <c r="N202" s="44"/>
      <c r="O202" s="44"/>
      <c r="P202" s="44"/>
      <c r="Q202" s="44"/>
      <c r="R202" s="44"/>
      <c r="S202" s="44"/>
      <c r="T202" s="80"/>
      <c r="AT202" s="25" t="s">
        <v>1050</v>
      </c>
      <c r="AU202" s="25" t="s">
        <v>104</v>
      </c>
    </row>
    <row r="203" spans="2:65" s="1" customFormat="1" ht="22.5" customHeight="1">
      <c r="B203" s="43"/>
      <c r="C203" s="206" t="s">
        <v>349</v>
      </c>
      <c r="D203" s="206" t="s">
        <v>169</v>
      </c>
      <c r="E203" s="207" t="s">
        <v>1695</v>
      </c>
      <c r="F203" s="208" t="s">
        <v>1696</v>
      </c>
      <c r="G203" s="209" t="s">
        <v>389</v>
      </c>
      <c r="H203" s="210">
        <v>83.15</v>
      </c>
      <c r="I203" s="211"/>
      <c r="J203" s="212">
        <f>ROUND(I203*H203,2)</f>
        <v>0</v>
      </c>
      <c r="K203" s="208" t="s">
        <v>1567</v>
      </c>
      <c r="L203" s="63"/>
      <c r="M203" s="213" t="s">
        <v>50</v>
      </c>
      <c r="N203" s="214" t="s">
        <v>56</v>
      </c>
      <c r="O203" s="44"/>
      <c r="P203" s="215">
        <f>O203*H203</f>
        <v>0</v>
      </c>
      <c r="Q203" s="215">
        <v>2.0000000000000002E-5</v>
      </c>
      <c r="R203" s="215">
        <f>Q203*H203</f>
        <v>1.6630000000000002E-3</v>
      </c>
      <c r="S203" s="215">
        <v>0</v>
      </c>
      <c r="T203" s="216">
        <f>S203*H203</f>
        <v>0</v>
      </c>
      <c r="AR203" s="25" t="s">
        <v>110</v>
      </c>
      <c r="AT203" s="25" t="s">
        <v>169</v>
      </c>
      <c r="AU203" s="25" t="s">
        <v>104</v>
      </c>
      <c r="AY203" s="25" t="s">
        <v>166</v>
      </c>
      <c r="BE203" s="217">
        <f>IF(N203="základní",J203,0)</f>
        <v>0</v>
      </c>
      <c r="BF203" s="217">
        <f>IF(N203="snížená",J203,0)</f>
        <v>0</v>
      </c>
      <c r="BG203" s="217">
        <f>IF(N203="zákl. přenesená",J203,0)</f>
        <v>0</v>
      </c>
      <c r="BH203" s="217">
        <f>IF(N203="sníž. přenesená",J203,0)</f>
        <v>0</v>
      </c>
      <c r="BI203" s="217">
        <f>IF(N203="nulová",J203,0)</f>
        <v>0</v>
      </c>
      <c r="BJ203" s="25" t="s">
        <v>25</v>
      </c>
      <c r="BK203" s="217">
        <f>ROUND(I203*H203,2)</f>
        <v>0</v>
      </c>
      <c r="BL203" s="25" t="s">
        <v>110</v>
      </c>
      <c r="BM203" s="25" t="s">
        <v>1697</v>
      </c>
    </row>
    <row r="204" spans="2:65" s="1" customFormat="1" ht="13.5">
      <c r="B204" s="43"/>
      <c r="C204" s="65"/>
      <c r="D204" s="235" t="s">
        <v>175</v>
      </c>
      <c r="E204" s="65"/>
      <c r="F204" s="276" t="s">
        <v>1698</v>
      </c>
      <c r="G204" s="65"/>
      <c r="H204" s="65"/>
      <c r="I204" s="174"/>
      <c r="J204" s="65"/>
      <c r="K204" s="65"/>
      <c r="L204" s="63"/>
      <c r="M204" s="220"/>
      <c r="N204" s="44"/>
      <c r="O204" s="44"/>
      <c r="P204" s="44"/>
      <c r="Q204" s="44"/>
      <c r="R204" s="44"/>
      <c r="S204" s="44"/>
      <c r="T204" s="80"/>
      <c r="AT204" s="25" t="s">
        <v>175</v>
      </c>
      <c r="AU204" s="25" t="s">
        <v>104</v>
      </c>
    </row>
    <row r="205" spans="2:65" s="1" customFormat="1" ht="22.5" customHeight="1">
      <c r="B205" s="43"/>
      <c r="C205" s="259" t="s">
        <v>354</v>
      </c>
      <c r="D205" s="259" t="s">
        <v>269</v>
      </c>
      <c r="E205" s="260" t="s">
        <v>1699</v>
      </c>
      <c r="F205" s="261" t="s">
        <v>1700</v>
      </c>
      <c r="G205" s="262" t="s">
        <v>440</v>
      </c>
      <c r="H205" s="263">
        <v>15</v>
      </c>
      <c r="I205" s="264"/>
      <c r="J205" s="265">
        <f>ROUND(I205*H205,2)</f>
        <v>0</v>
      </c>
      <c r="K205" s="261" t="s">
        <v>1567</v>
      </c>
      <c r="L205" s="266"/>
      <c r="M205" s="267" t="s">
        <v>50</v>
      </c>
      <c r="N205" s="268" t="s">
        <v>56</v>
      </c>
      <c r="O205" s="44"/>
      <c r="P205" s="215">
        <f>O205*H205</f>
        <v>0</v>
      </c>
      <c r="Q205" s="215">
        <v>8.6199999999999992E-3</v>
      </c>
      <c r="R205" s="215">
        <f>Q205*H205</f>
        <v>0.1293</v>
      </c>
      <c r="S205" s="215">
        <v>0</v>
      </c>
      <c r="T205" s="216">
        <f>S205*H205</f>
        <v>0</v>
      </c>
      <c r="AR205" s="25" t="s">
        <v>232</v>
      </c>
      <c r="AT205" s="25" t="s">
        <v>269</v>
      </c>
      <c r="AU205" s="25" t="s">
        <v>104</v>
      </c>
      <c r="AY205" s="25" t="s">
        <v>166</v>
      </c>
      <c r="BE205" s="217">
        <f>IF(N205="základní",J205,0)</f>
        <v>0</v>
      </c>
      <c r="BF205" s="217">
        <f>IF(N205="snížená",J205,0)</f>
        <v>0</v>
      </c>
      <c r="BG205" s="217">
        <f>IF(N205="zákl. přenesená",J205,0)</f>
        <v>0</v>
      </c>
      <c r="BH205" s="217">
        <f>IF(N205="sníž. přenesená",J205,0)</f>
        <v>0</v>
      </c>
      <c r="BI205" s="217">
        <f>IF(N205="nulová",J205,0)</f>
        <v>0</v>
      </c>
      <c r="BJ205" s="25" t="s">
        <v>25</v>
      </c>
      <c r="BK205" s="217">
        <f>ROUND(I205*H205,2)</f>
        <v>0</v>
      </c>
      <c r="BL205" s="25" t="s">
        <v>110</v>
      </c>
      <c r="BM205" s="25" t="s">
        <v>1701</v>
      </c>
    </row>
    <row r="206" spans="2:65" s="1" customFormat="1" ht="13.5">
      <c r="B206" s="43"/>
      <c r="C206" s="65"/>
      <c r="D206" s="218" t="s">
        <v>175</v>
      </c>
      <c r="E206" s="65"/>
      <c r="F206" s="219" t="s">
        <v>1702</v>
      </c>
      <c r="G206" s="65"/>
      <c r="H206" s="65"/>
      <c r="I206" s="174"/>
      <c r="J206" s="65"/>
      <c r="K206" s="65"/>
      <c r="L206" s="63"/>
      <c r="M206" s="220"/>
      <c r="N206" s="44"/>
      <c r="O206" s="44"/>
      <c r="P206" s="44"/>
      <c r="Q206" s="44"/>
      <c r="R206" s="44"/>
      <c r="S206" s="44"/>
      <c r="T206" s="80"/>
      <c r="AT206" s="25" t="s">
        <v>175</v>
      </c>
      <c r="AU206" s="25" t="s">
        <v>104</v>
      </c>
    </row>
    <row r="207" spans="2:65" s="1" customFormat="1" ht="27">
      <c r="B207" s="43"/>
      <c r="C207" s="65"/>
      <c r="D207" s="235" t="s">
        <v>1050</v>
      </c>
      <c r="E207" s="65"/>
      <c r="F207" s="288" t="s">
        <v>1703</v>
      </c>
      <c r="G207" s="65"/>
      <c r="H207" s="65"/>
      <c r="I207" s="174"/>
      <c r="J207" s="65"/>
      <c r="K207" s="65"/>
      <c r="L207" s="63"/>
      <c r="M207" s="220"/>
      <c r="N207" s="44"/>
      <c r="O207" s="44"/>
      <c r="P207" s="44"/>
      <c r="Q207" s="44"/>
      <c r="R207" s="44"/>
      <c r="S207" s="44"/>
      <c r="T207" s="80"/>
      <c r="AT207" s="25" t="s">
        <v>1050</v>
      </c>
      <c r="AU207" s="25" t="s">
        <v>104</v>
      </c>
    </row>
    <row r="208" spans="2:65" s="1" customFormat="1" ht="31.5" customHeight="1">
      <c r="B208" s="43"/>
      <c r="C208" s="206" t="s">
        <v>363</v>
      </c>
      <c r="D208" s="206" t="s">
        <v>169</v>
      </c>
      <c r="E208" s="207" t="s">
        <v>1704</v>
      </c>
      <c r="F208" s="208" t="s">
        <v>1705</v>
      </c>
      <c r="G208" s="209" t="s">
        <v>389</v>
      </c>
      <c r="H208" s="210">
        <v>202.45</v>
      </c>
      <c r="I208" s="211"/>
      <c r="J208" s="212">
        <f>ROUND(I208*H208,2)</f>
        <v>0</v>
      </c>
      <c r="K208" s="208" t="s">
        <v>1567</v>
      </c>
      <c r="L208" s="63"/>
      <c r="M208" s="213" t="s">
        <v>50</v>
      </c>
      <c r="N208" s="214" t="s">
        <v>56</v>
      </c>
      <c r="O208" s="44"/>
      <c r="P208" s="215">
        <f>O208*H208</f>
        <v>0</v>
      </c>
      <c r="Q208" s="215">
        <v>0</v>
      </c>
      <c r="R208" s="215">
        <f>Q208*H208</f>
        <v>0</v>
      </c>
      <c r="S208" s="215">
        <v>0</v>
      </c>
      <c r="T208" s="216">
        <f>S208*H208</f>
        <v>0</v>
      </c>
      <c r="AR208" s="25" t="s">
        <v>110</v>
      </c>
      <c r="AT208" s="25" t="s">
        <v>169</v>
      </c>
      <c r="AU208" s="25" t="s">
        <v>104</v>
      </c>
      <c r="AY208" s="25" t="s">
        <v>166</v>
      </c>
      <c r="BE208" s="217">
        <f>IF(N208="základní",J208,0)</f>
        <v>0</v>
      </c>
      <c r="BF208" s="217">
        <f>IF(N208="snížená",J208,0)</f>
        <v>0</v>
      </c>
      <c r="BG208" s="217">
        <f>IF(N208="zákl. přenesená",J208,0)</f>
        <v>0</v>
      </c>
      <c r="BH208" s="217">
        <f>IF(N208="sníž. přenesená",J208,0)</f>
        <v>0</v>
      </c>
      <c r="BI208" s="217">
        <f>IF(N208="nulová",J208,0)</f>
        <v>0</v>
      </c>
      <c r="BJ208" s="25" t="s">
        <v>25</v>
      </c>
      <c r="BK208" s="217">
        <f>ROUND(I208*H208,2)</f>
        <v>0</v>
      </c>
      <c r="BL208" s="25" t="s">
        <v>110</v>
      </c>
      <c r="BM208" s="25" t="s">
        <v>1706</v>
      </c>
    </row>
    <row r="209" spans="2:65" s="1" customFormat="1" ht="27">
      <c r="B209" s="43"/>
      <c r="C209" s="65"/>
      <c r="D209" s="235" t="s">
        <v>175</v>
      </c>
      <c r="E209" s="65"/>
      <c r="F209" s="276" t="s">
        <v>1707</v>
      </c>
      <c r="G209" s="65"/>
      <c r="H209" s="65"/>
      <c r="I209" s="174"/>
      <c r="J209" s="65"/>
      <c r="K209" s="65"/>
      <c r="L209" s="63"/>
      <c r="M209" s="220"/>
      <c r="N209" s="44"/>
      <c r="O209" s="44"/>
      <c r="P209" s="44"/>
      <c r="Q209" s="44"/>
      <c r="R209" s="44"/>
      <c r="S209" s="44"/>
      <c r="T209" s="80"/>
      <c r="AT209" s="25" t="s">
        <v>175</v>
      </c>
      <c r="AU209" s="25" t="s">
        <v>104</v>
      </c>
    </row>
    <row r="210" spans="2:65" s="1" customFormat="1" ht="22.5" customHeight="1">
      <c r="B210" s="43"/>
      <c r="C210" s="259" t="s">
        <v>372</v>
      </c>
      <c r="D210" s="259" t="s">
        <v>269</v>
      </c>
      <c r="E210" s="260" t="s">
        <v>1708</v>
      </c>
      <c r="F210" s="261" t="s">
        <v>1709</v>
      </c>
      <c r="G210" s="262" t="s">
        <v>389</v>
      </c>
      <c r="H210" s="263">
        <v>192</v>
      </c>
      <c r="I210" s="264"/>
      <c r="J210" s="265">
        <f>ROUND(I210*H210,2)</f>
        <v>0</v>
      </c>
      <c r="K210" s="261" t="s">
        <v>1567</v>
      </c>
      <c r="L210" s="266"/>
      <c r="M210" s="267" t="s">
        <v>50</v>
      </c>
      <c r="N210" s="268" t="s">
        <v>56</v>
      </c>
      <c r="O210" s="44"/>
      <c r="P210" s="215">
        <f>O210*H210</f>
        <v>0</v>
      </c>
      <c r="Q210" s="215">
        <v>5.5599999999999997E-2</v>
      </c>
      <c r="R210" s="215">
        <f>Q210*H210</f>
        <v>10.6752</v>
      </c>
      <c r="S210" s="215">
        <v>0</v>
      </c>
      <c r="T210" s="216">
        <f>S210*H210</f>
        <v>0</v>
      </c>
      <c r="AR210" s="25" t="s">
        <v>232</v>
      </c>
      <c r="AT210" s="25" t="s">
        <v>269</v>
      </c>
      <c r="AU210" s="25" t="s">
        <v>104</v>
      </c>
      <c r="AY210" s="25" t="s">
        <v>166</v>
      </c>
      <c r="BE210" s="217">
        <f>IF(N210="základní",J210,0)</f>
        <v>0</v>
      </c>
      <c r="BF210" s="217">
        <f>IF(N210="snížená",J210,0)</f>
        <v>0</v>
      </c>
      <c r="BG210" s="217">
        <f>IF(N210="zákl. přenesená",J210,0)</f>
        <v>0</v>
      </c>
      <c r="BH210" s="217">
        <f>IF(N210="sníž. přenesená",J210,0)</f>
        <v>0</v>
      </c>
      <c r="BI210" s="217">
        <f>IF(N210="nulová",J210,0)</f>
        <v>0</v>
      </c>
      <c r="BJ210" s="25" t="s">
        <v>25</v>
      </c>
      <c r="BK210" s="217">
        <f>ROUND(I210*H210,2)</f>
        <v>0</v>
      </c>
      <c r="BL210" s="25" t="s">
        <v>110</v>
      </c>
      <c r="BM210" s="25" t="s">
        <v>1710</v>
      </c>
    </row>
    <row r="211" spans="2:65" s="1" customFormat="1" ht="13.5">
      <c r="B211" s="43"/>
      <c r="C211" s="65"/>
      <c r="D211" s="235" t="s">
        <v>175</v>
      </c>
      <c r="E211" s="65"/>
      <c r="F211" s="276" t="s">
        <v>1709</v>
      </c>
      <c r="G211" s="65"/>
      <c r="H211" s="65"/>
      <c r="I211" s="174"/>
      <c r="J211" s="65"/>
      <c r="K211" s="65"/>
      <c r="L211" s="63"/>
      <c r="M211" s="220"/>
      <c r="N211" s="44"/>
      <c r="O211" s="44"/>
      <c r="P211" s="44"/>
      <c r="Q211" s="44"/>
      <c r="R211" s="44"/>
      <c r="S211" s="44"/>
      <c r="T211" s="80"/>
      <c r="AT211" s="25" t="s">
        <v>175</v>
      </c>
      <c r="AU211" s="25" t="s">
        <v>104</v>
      </c>
    </row>
    <row r="212" spans="2:65" s="1" customFormat="1" ht="22.5" customHeight="1">
      <c r="B212" s="43"/>
      <c r="C212" s="259" t="s">
        <v>381</v>
      </c>
      <c r="D212" s="259" t="s">
        <v>269</v>
      </c>
      <c r="E212" s="260" t="s">
        <v>1711</v>
      </c>
      <c r="F212" s="261" t="s">
        <v>1712</v>
      </c>
      <c r="G212" s="262" t="s">
        <v>389</v>
      </c>
      <c r="H212" s="263">
        <v>24</v>
      </c>
      <c r="I212" s="264"/>
      <c r="J212" s="265">
        <f>ROUND(I212*H212,2)</f>
        <v>0</v>
      </c>
      <c r="K212" s="261" t="s">
        <v>50</v>
      </c>
      <c r="L212" s="266"/>
      <c r="M212" s="267" t="s">
        <v>50</v>
      </c>
      <c r="N212" s="268" t="s">
        <v>56</v>
      </c>
      <c r="O212" s="44"/>
      <c r="P212" s="215">
        <f>O212*H212</f>
        <v>0</v>
      </c>
      <c r="Q212" s="215">
        <v>5.5599999999999997E-2</v>
      </c>
      <c r="R212" s="215">
        <f>Q212*H212</f>
        <v>1.3344</v>
      </c>
      <c r="S212" s="215">
        <v>0</v>
      </c>
      <c r="T212" s="216">
        <f>S212*H212</f>
        <v>0</v>
      </c>
      <c r="AR212" s="25" t="s">
        <v>232</v>
      </c>
      <c r="AT212" s="25" t="s">
        <v>269</v>
      </c>
      <c r="AU212" s="25" t="s">
        <v>104</v>
      </c>
      <c r="AY212" s="25" t="s">
        <v>166</v>
      </c>
      <c r="BE212" s="217">
        <f>IF(N212="základní",J212,0)</f>
        <v>0</v>
      </c>
      <c r="BF212" s="217">
        <f>IF(N212="snížená",J212,0)</f>
        <v>0</v>
      </c>
      <c r="BG212" s="217">
        <f>IF(N212="zákl. přenesená",J212,0)</f>
        <v>0</v>
      </c>
      <c r="BH212" s="217">
        <f>IF(N212="sníž. přenesená",J212,0)</f>
        <v>0</v>
      </c>
      <c r="BI212" s="217">
        <f>IF(N212="nulová",J212,0)</f>
        <v>0</v>
      </c>
      <c r="BJ212" s="25" t="s">
        <v>25</v>
      </c>
      <c r="BK212" s="217">
        <f>ROUND(I212*H212,2)</f>
        <v>0</v>
      </c>
      <c r="BL212" s="25" t="s">
        <v>110</v>
      </c>
      <c r="BM212" s="25" t="s">
        <v>1713</v>
      </c>
    </row>
    <row r="213" spans="2:65" s="1" customFormat="1" ht="13.5">
      <c r="B213" s="43"/>
      <c r="C213" s="65"/>
      <c r="D213" s="235" t="s">
        <v>175</v>
      </c>
      <c r="E213" s="65"/>
      <c r="F213" s="276" t="s">
        <v>1712</v>
      </c>
      <c r="G213" s="65"/>
      <c r="H213" s="65"/>
      <c r="I213" s="174"/>
      <c r="J213" s="65"/>
      <c r="K213" s="65"/>
      <c r="L213" s="63"/>
      <c r="M213" s="220"/>
      <c r="N213" s="44"/>
      <c r="O213" s="44"/>
      <c r="P213" s="44"/>
      <c r="Q213" s="44"/>
      <c r="R213" s="44"/>
      <c r="S213" s="44"/>
      <c r="T213" s="80"/>
      <c r="AT213" s="25" t="s">
        <v>175</v>
      </c>
      <c r="AU213" s="25" t="s">
        <v>104</v>
      </c>
    </row>
    <row r="214" spans="2:65" s="1" customFormat="1" ht="31.5" customHeight="1">
      <c r="B214" s="43"/>
      <c r="C214" s="206" t="s">
        <v>386</v>
      </c>
      <c r="D214" s="206" t="s">
        <v>169</v>
      </c>
      <c r="E214" s="207" t="s">
        <v>1714</v>
      </c>
      <c r="F214" s="208" t="s">
        <v>1715</v>
      </c>
      <c r="G214" s="209" t="s">
        <v>440</v>
      </c>
      <c r="H214" s="210">
        <v>16</v>
      </c>
      <c r="I214" s="211"/>
      <c r="J214" s="212">
        <f>ROUND(I214*H214,2)</f>
        <v>0</v>
      </c>
      <c r="K214" s="208" t="s">
        <v>1567</v>
      </c>
      <c r="L214" s="63"/>
      <c r="M214" s="213" t="s">
        <v>50</v>
      </c>
      <c r="N214" s="214" t="s">
        <v>56</v>
      </c>
      <c r="O214" s="44"/>
      <c r="P214" s="215">
        <f>O214*H214</f>
        <v>0</v>
      </c>
      <c r="Q214" s="215">
        <v>5.0000000000000002E-5</v>
      </c>
      <c r="R214" s="215">
        <f>Q214*H214</f>
        <v>8.0000000000000004E-4</v>
      </c>
      <c r="S214" s="215">
        <v>0</v>
      </c>
      <c r="T214" s="216">
        <f>S214*H214</f>
        <v>0</v>
      </c>
      <c r="AR214" s="25" t="s">
        <v>110</v>
      </c>
      <c r="AT214" s="25" t="s">
        <v>169</v>
      </c>
      <c r="AU214" s="25" t="s">
        <v>104</v>
      </c>
      <c r="AY214" s="25" t="s">
        <v>166</v>
      </c>
      <c r="BE214" s="217">
        <f>IF(N214="základní",J214,0)</f>
        <v>0</v>
      </c>
      <c r="BF214" s="217">
        <f>IF(N214="snížená",J214,0)</f>
        <v>0</v>
      </c>
      <c r="BG214" s="217">
        <f>IF(N214="zákl. přenesená",J214,0)</f>
        <v>0</v>
      </c>
      <c r="BH214" s="217">
        <f>IF(N214="sníž. přenesená",J214,0)</f>
        <v>0</v>
      </c>
      <c r="BI214" s="217">
        <f>IF(N214="nulová",J214,0)</f>
        <v>0</v>
      </c>
      <c r="BJ214" s="25" t="s">
        <v>25</v>
      </c>
      <c r="BK214" s="217">
        <f>ROUND(I214*H214,2)</f>
        <v>0</v>
      </c>
      <c r="BL214" s="25" t="s">
        <v>110</v>
      </c>
      <c r="BM214" s="25" t="s">
        <v>1716</v>
      </c>
    </row>
    <row r="215" spans="2:65" s="1" customFormat="1" ht="13.5">
      <c r="B215" s="43"/>
      <c r="C215" s="65"/>
      <c r="D215" s="235" t="s">
        <v>175</v>
      </c>
      <c r="E215" s="65"/>
      <c r="F215" s="276" t="s">
        <v>1715</v>
      </c>
      <c r="G215" s="65"/>
      <c r="H215" s="65"/>
      <c r="I215" s="174"/>
      <c r="J215" s="65"/>
      <c r="K215" s="65"/>
      <c r="L215" s="63"/>
      <c r="M215" s="220"/>
      <c r="N215" s="44"/>
      <c r="O215" s="44"/>
      <c r="P215" s="44"/>
      <c r="Q215" s="44"/>
      <c r="R215" s="44"/>
      <c r="S215" s="44"/>
      <c r="T215" s="80"/>
      <c r="AT215" s="25" t="s">
        <v>175</v>
      </c>
      <c r="AU215" s="25" t="s">
        <v>104</v>
      </c>
    </row>
    <row r="216" spans="2:65" s="1" customFormat="1" ht="22.5" customHeight="1">
      <c r="B216" s="43"/>
      <c r="C216" s="259" t="s">
        <v>393</v>
      </c>
      <c r="D216" s="259" t="s">
        <v>269</v>
      </c>
      <c r="E216" s="260" t="s">
        <v>1717</v>
      </c>
      <c r="F216" s="261" t="s">
        <v>1718</v>
      </c>
      <c r="G216" s="262" t="s">
        <v>440</v>
      </c>
      <c r="H216" s="263">
        <v>6</v>
      </c>
      <c r="I216" s="264"/>
      <c r="J216" s="265">
        <f>ROUND(I216*H216,2)</f>
        <v>0</v>
      </c>
      <c r="K216" s="261" t="s">
        <v>50</v>
      </c>
      <c r="L216" s="266"/>
      <c r="M216" s="267" t="s">
        <v>50</v>
      </c>
      <c r="N216" s="268" t="s">
        <v>56</v>
      </c>
      <c r="O216" s="44"/>
      <c r="P216" s="215">
        <f>O216*H216</f>
        <v>0</v>
      </c>
      <c r="Q216" s="215">
        <v>6.4000000000000003E-3</v>
      </c>
      <c r="R216" s="215">
        <f>Q216*H216</f>
        <v>3.8400000000000004E-2</v>
      </c>
      <c r="S216" s="215">
        <v>0</v>
      </c>
      <c r="T216" s="216">
        <f>S216*H216</f>
        <v>0</v>
      </c>
      <c r="AR216" s="25" t="s">
        <v>232</v>
      </c>
      <c r="AT216" s="25" t="s">
        <v>269</v>
      </c>
      <c r="AU216" s="25" t="s">
        <v>104</v>
      </c>
      <c r="AY216" s="25" t="s">
        <v>166</v>
      </c>
      <c r="BE216" s="217">
        <f>IF(N216="základní",J216,0)</f>
        <v>0</v>
      </c>
      <c r="BF216" s="217">
        <f>IF(N216="snížená",J216,0)</f>
        <v>0</v>
      </c>
      <c r="BG216" s="217">
        <f>IF(N216="zákl. přenesená",J216,0)</f>
        <v>0</v>
      </c>
      <c r="BH216" s="217">
        <f>IF(N216="sníž. přenesená",J216,0)</f>
        <v>0</v>
      </c>
      <c r="BI216" s="217">
        <f>IF(N216="nulová",J216,0)</f>
        <v>0</v>
      </c>
      <c r="BJ216" s="25" t="s">
        <v>25</v>
      </c>
      <c r="BK216" s="217">
        <f>ROUND(I216*H216,2)</f>
        <v>0</v>
      </c>
      <c r="BL216" s="25" t="s">
        <v>110</v>
      </c>
      <c r="BM216" s="25" t="s">
        <v>1719</v>
      </c>
    </row>
    <row r="217" spans="2:65" s="1" customFormat="1" ht="13.5">
      <c r="B217" s="43"/>
      <c r="C217" s="65"/>
      <c r="D217" s="235" t="s">
        <v>175</v>
      </c>
      <c r="E217" s="65"/>
      <c r="F217" s="276" t="s">
        <v>1720</v>
      </c>
      <c r="G217" s="65"/>
      <c r="H217" s="65"/>
      <c r="I217" s="174"/>
      <c r="J217" s="65"/>
      <c r="K217" s="65"/>
      <c r="L217" s="63"/>
      <c r="M217" s="220"/>
      <c r="N217" s="44"/>
      <c r="O217" s="44"/>
      <c r="P217" s="44"/>
      <c r="Q217" s="44"/>
      <c r="R217" s="44"/>
      <c r="S217" s="44"/>
      <c r="T217" s="80"/>
      <c r="AT217" s="25" t="s">
        <v>175</v>
      </c>
      <c r="AU217" s="25" t="s">
        <v>104</v>
      </c>
    </row>
    <row r="218" spans="2:65" s="1" customFormat="1" ht="22.5" customHeight="1">
      <c r="B218" s="43"/>
      <c r="C218" s="259" t="s">
        <v>401</v>
      </c>
      <c r="D218" s="259" t="s">
        <v>269</v>
      </c>
      <c r="E218" s="260" t="s">
        <v>1721</v>
      </c>
      <c r="F218" s="261" t="s">
        <v>1722</v>
      </c>
      <c r="G218" s="262" t="s">
        <v>1484</v>
      </c>
      <c r="H218" s="263">
        <v>10</v>
      </c>
      <c r="I218" s="264"/>
      <c r="J218" s="265">
        <f>ROUND(I218*H218,2)</f>
        <v>0</v>
      </c>
      <c r="K218" s="261" t="s">
        <v>50</v>
      </c>
      <c r="L218" s="266"/>
      <c r="M218" s="267" t="s">
        <v>50</v>
      </c>
      <c r="N218" s="268" t="s">
        <v>56</v>
      </c>
      <c r="O218" s="44"/>
      <c r="P218" s="215">
        <f>O218*H218</f>
        <v>0</v>
      </c>
      <c r="Q218" s="215">
        <v>2.3E-3</v>
      </c>
      <c r="R218" s="215">
        <f>Q218*H218</f>
        <v>2.3E-2</v>
      </c>
      <c r="S218" s="215">
        <v>0</v>
      </c>
      <c r="T218" s="216">
        <f>S218*H218</f>
        <v>0</v>
      </c>
      <c r="AR218" s="25" t="s">
        <v>232</v>
      </c>
      <c r="AT218" s="25" t="s">
        <v>269</v>
      </c>
      <c r="AU218" s="25" t="s">
        <v>104</v>
      </c>
      <c r="AY218" s="25" t="s">
        <v>166</v>
      </c>
      <c r="BE218" s="217">
        <f>IF(N218="základní",J218,0)</f>
        <v>0</v>
      </c>
      <c r="BF218" s="217">
        <f>IF(N218="snížená",J218,0)</f>
        <v>0</v>
      </c>
      <c r="BG218" s="217">
        <f>IF(N218="zákl. přenesená",J218,0)</f>
        <v>0</v>
      </c>
      <c r="BH218" s="217">
        <f>IF(N218="sníž. přenesená",J218,0)</f>
        <v>0</v>
      </c>
      <c r="BI218" s="217">
        <f>IF(N218="nulová",J218,0)</f>
        <v>0</v>
      </c>
      <c r="BJ218" s="25" t="s">
        <v>25</v>
      </c>
      <c r="BK218" s="217">
        <f>ROUND(I218*H218,2)</f>
        <v>0</v>
      </c>
      <c r="BL218" s="25" t="s">
        <v>110</v>
      </c>
      <c r="BM218" s="25" t="s">
        <v>1723</v>
      </c>
    </row>
    <row r="219" spans="2:65" s="1" customFormat="1" ht="13.5">
      <c r="B219" s="43"/>
      <c r="C219" s="65"/>
      <c r="D219" s="218" t="s">
        <v>175</v>
      </c>
      <c r="E219" s="65"/>
      <c r="F219" s="219" t="s">
        <v>1724</v>
      </c>
      <c r="G219" s="65"/>
      <c r="H219" s="65"/>
      <c r="I219" s="174"/>
      <c r="J219" s="65"/>
      <c r="K219" s="65"/>
      <c r="L219" s="63"/>
      <c r="M219" s="220"/>
      <c r="N219" s="44"/>
      <c r="O219" s="44"/>
      <c r="P219" s="44"/>
      <c r="Q219" s="44"/>
      <c r="R219" s="44"/>
      <c r="S219" s="44"/>
      <c r="T219" s="80"/>
      <c r="AT219" s="25" t="s">
        <v>175</v>
      </c>
      <c r="AU219" s="25" t="s">
        <v>104</v>
      </c>
    </row>
    <row r="220" spans="2:65" s="1" customFormat="1" ht="40.5">
      <c r="B220" s="43"/>
      <c r="C220" s="65"/>
      <c r="D220" s="235" t="s">
        <v>1050</v>
      </c>
      <c r="E220" s="65"/>
      <c r="F220" s="288" t="s">
        <v>1725</v>
      </c>
      <c r="G220" s="65"/>
      <c r="H220" s="65"/>
      <c r="I220" s="174"/>
      <c r="J220" s="65"/>
      <c r="K220" s="65"/>
      <c r="L220" s="63"/>
      <c r="M220" s="220"/>
      <c r="N220" s="44"/>
      <c r="O220" s="44"/>
      <c r="P220" s="44"/>
      <c r="Q220" s="44"/>
      <c r="R220" s="44"/>
      <c r="S220" s="44"/>
      <c r="T220" s="80"/>
      <c r="AT220" s="25" t="s">
        <v>1050</v>
      </c>
      <c r="AU220" s="25" t="s">
        <v>104</v>
      </c>
    </row>
    <row r="221" spans="2:65" s="1" customFormat="1" ht="31.5" customHeight="1">
      <c r="B221" s="43"/>
      <c r="C221" s="206" t="s">
        <v>408</v>
      </c>
      <c r="D221" s="206" t="s">
        <v>169</v>
      </c>
      <c r="E221" s="207" t="s">
        <v>1726</v>
      </c>
      <c r="F221" s="208" t="s">
        <v>1727</v>
      </c>
      <c r="G221" s="209" t="s">
        <v>440</v>
      </c>
      <c r="H221" s="210">
        <v>2</v>
      </c>
      <c r="I221" s="211"/>
      <c r="J221" s="212">
        <f>ROUND(I221*H221,2)</f>
        <v>0</v>
      </c>
      <c r="K221" s="208" t="s">
        <v>1567</v>
      </c>
      <c r="L221" s="63"/>
      <c r="M221" s="213" t="s">
        <v>50</v>
      </c>
      <c r="N221" s="214" t="s">
        <v>56</v>
      </c>
      <c r="O221" s="44"/>
      <c r="P221" s="215">
        <f>O221*H221</f>
        <v>0</v>
      </c>
      <c r="Q221" s="215">
        <v>2.0000000000000002E-5</v>
      </c>
      <c r="R221" s="215">
        <f>Q221*H221</f>
        <v>4.0000000000000003E-5</v>
      </c>
      <c r="S221" s="215">
        <v>0</v>
      </c>
      <c r="T221" s="216">
        <f>S221*H221</f>
        <v>0</v>
      </c>
      <c r="AR221" s="25" t="s">
        <v>110</v>
      </c>
      <c r="AT221" s="25" t="s">
        <v>169</v>
      </c>
      <c r="AU221" s="25" t="s">
        <v>104</v>
      </c>
      <c r="AY221" s="25" t="s">
        <v>166</v>
      </c>
      <c r="BE221" s="217">
        <f>IF(N221="základní",J221,0)</f>
        <v>0</v>
      </c>
      <c r="BF221" s="217">
        <f>IF(N221="snížená",J221,0)</f>
        <v>0</v>
      </c>
      <c r="BG221" s="217">
        <f>IF(N221="zákl. přenesená",J221,0)</f>
        <v>0</v>
      </c>
      <c r="BH221" s="217">
        <f>IF(N221="sníž. přenesená",J221,0)</f>
        <v>0</v>
      </c>
      <c r="BI221" s="217">
        <f>IF(N221="nulová",J221,0)</f>
        <v>0</v>
      </c>
      <c r="BJ221" s="25" t="s">
        <v>25</v>
      </c>
      <c r="BK221" s="217">
        <f>ROUND(I221*H221,2)</f>
        <v>0</v>
      </c>
      <c r="BL221" s="25" t="s">
        <v>110</v>
      </c>
      <c r="BM221" s="25" t="s">
        <v>1728</v>
      </c>
    </row>
    <row r="222" spans="2:65" s="1" customFormat="1" ht="27">
      <c r="B222" s="43"/>
      <c r="C222" s="65"/>
      <c r="D222" s="235" t="s">
        <v>175</v>
      </c>
      <c r="E222" s="65"/>
      <c r="F222" s="276" t="s">
        <v>1729</v>
      </c>
      <c r="G222" s="65"/>
      <c r="H222" s="65"/>
      <c r="I222" s="174"/>
      <c r="J222" s="65"/>
      <c r="K222" s="65"/>
      <c r="L222" s="63"/>
      <c r="M222" s="220"/>
      <c r="N222" s="44"/>
      <c r="O222" s="44"/>
      <c r="P222" s="44"/>
      <c r="Q222" s="44"/>
      <c r="R222" s="44"/>
      <c r="S222" s="44"/>
      <c r="T222" s="80"/>
      <c r="AT222" s="25" t="s">
        <v>175</v>
      </c>
      <c r="AU222" s="25" t="s">
        <v>104</v>
      </c>
    </row>
    <row r="223" spans="2:65" s="1" customFormat="1" ht="22.5" customHeight="1">
      <c r="B223" s="43"/>
      <c r="C223" s="259" t="s">
        <v>415</v>
      </c>
      <c r="D223" s="259" t="s">
        <v>269</v>
      </c>
      <c r="E223" s="260" t="s">
        <v>1730</v>
      </c>
      <c r="F223" s="261" t="s">
        <v>1731</v>
      </c>
      <c r="G223" s="262" t="s">
        <v>1484</v>
      </c>
      <c r="H223" s="263">
        <v>2</v>
      </c>
      <c r="I223" s="264"/>
      <c r="J223" s="265">
        <f>ROUND(I223*H223,2)</f>
        <v>0</v>
      </c>
      <c r="K223" s="261" t="s">
        <v>50</v>
      </c>
      <c r="L223" s="266"/>
      <c r="M223" s="267" t="s">
        <v>50</v>
      </c>
      <c r="N223" s="268" t="s">
        <v>56</v>
      </c>
      <c r="O223" s="44"/>
      <c r="P223" s="215">
        <f>O223*H223</f>
        <v>0</v>
      </c>
      <c r="Q223" s="215">
        <v>3.5200000000000001E-3</v>
      </c>
      <c r="R223" s="215">
        <f>Q223*H223</f>
        <v>7.0400000000000003E-3</v>
      </c>
      <c r="S223" s="215">
        <v>0</v>
      </c>
      <c r="T223" s="216">
        <f>S223*H223</f>
        <v>0</v>
      </c>
      <c r="AR223" s="25" t="s">
        <v>232</v>
      </c>
      <c r="AT223" s="25" t="s">
        <v>269</v>
      </c>
      <c r="AU223" s="25" t="s">
        <v>104</v>
      </c>
      <c r="AY223" s="25" t="s">
        <v>166</v>
      </c>
      <c r="BE223" s="217">
        <f>IF(N223="základní",J223,0)</f>
        <v>0</v>
      </c>
      <c r="BF223" s="217">
        <f>IF(N223="snížená",J223,0)</f>
        <v>0</v>
      </c>
      <c r="BG223" s="217">
        <f>IF(N223="zákl. přenesená",J223,0)</f>
        <v>0</v>
      </c>
      <c r="BH223" s="217">
        <f>IF(N223="sníž. přenesená",J223,0)</f>
        <v>0</v>
      </c>
      <c r="BI223" s="217">
        <f>IF(N223="nulová",J223,0)</f>
        <v>0</v>
      </c>
      <c r="BJ223" s="25" t="s">
        <v>25</v>
      </c>
      <c r="BK223" s="217">
        <f>ROUND(I223*H223,2)</f>
        <v>0</v>
      </c>
      <c r="BL223" s="25" t="s">
        <v>110</v>
      </c>
      <c r="BM223" s="25" t="s">
        <v>1732</v>
      </c>
    </row>
    <row r="224" spans="2:65" s="1" customFormat="1" ht="13.5">
      <c r="B224" s="43"/>
      <c r="C224" s="65"/>
      <c r="D224" s="218" t="s">
        <v>175</v>
      </c>
      <c r="E224" s="65"/>
      <c r="F224" s="219" t="s">
        <v>1733</v>
      </c>
      <c r="G224" s="65"/>
      <c r="H224" s="65"/>
      <c r="I224" s="174"/>
      <c r="J224" s="65"/>
      <c r="K224" s="65"/>
      <c r="L224" s="63"/>
      <c r="M224" s="220"/>
      <c r="N224" s="44"/>
      <c r="O224" s="44"/>
      <c r="P224" s="44"/>
      <c r="Q224" s="44"/>
      <c r="R224" s="44"/>
      <c r="S224" s="44"/>
      <c r="T224" s="80"/>
      <c r="AT224" s="25" t="s">
        <v>175</v>
      </c>
      <c r="AU224" s="25" t="s">
        <v>104</v>
      </c>
    </row>
    <row r="225" spans="2:65" s="1" customFormat="1" ht="40.5">
      <c r="B225" s="43"/>
      <c r="C225" s="65"/>
      <c r="D225" s="235" t="s">
        <v>1050</v>
      </c>
      <c r="E225" s="65"/>
      <c r="F225" s="288" t="s">
        <v>1734</v>
      </c>
      <c r="G225" s="65"/>
      <c r="H225" s="65"/>
      <c r="I225" s="174"/>
      <c r="J225" s="65"/>
      <c r="K225" s="65"/>
      <c r="L225" s="63"/>
      <c r="M225" s="220"/>
      <c r="N225" s="44"/>
      <c r="O225" s="44"/>
      <c r="P225" s="44"/>
      <c r="Q225" s="44"/>
      <c r="R225" s="44"/>
      <c r="S225" s="44"/>
      <c r="T225" s="80"/>
      <c r="AT225" s="25" t="s">
        <v>1050</v>
      </c>
      <c r="AU225" s="25" t="s">
        <v>104</v>
      </c>
    </row>
    <row r="226" spans="2:65" s="1" customFormat="1" ht="31.5" customHeight="1">
      <c r="B226" s="43"/>
      <c r="C226" s="206" t="s">
        <v>423</v>
      </c>
      <c r="D226" s="206" t="s">
        <v>169</v>
      </c>
      <c r="E226" s="207" t="s">
        <v>567</v>
      </c>
      <c r="F226" s="208" t="s">
        <v>568</v>
      </c>
      <c r="G226" s="209" t="s">
        <v>440</v>
      </c>
      <c r="H226" s="210">
        <v>6</v>
      </c>
      <c r="I226" s="211"/>
      <c r="J226" s="212">
        <f>ROUND(I226*H226,2)</f>
        <v>0</v>
      </c>
      <c r="K226" s="208" t="s">
        <v>1567</v>
      </c>
      <c r="L226" s="63"/>
      <c r="M226" s="213" t="s">
        <v>50</v>
      </c>
      <c r="N226" s="214" t="s">
        <v>56</v>
      </c>
      <c r="O226" s="44"/>
      <c r="P226" s="215">
        <f>O226*H226</f>
        <v>0</v>
      </c>
      <c r="Q226" s="215">
        <v>0</v>
      </c>
      <c r="R226" s="215">
        <f>Q226*H226</f>
        <v>0</v>
      </c>
      <c r="S226" s="215">
        <v>0</v>
      </c>
      <c r="T226" s="216">
        <f>S226*H226</f>
        <v>0</v>
      </c>
      <c r="AR226" s="25" t="s">
        <v>110</v>
      </c>
      <c r="AT226" s="25" t="s">
        <v>169</v>
      </c>
      <c r="AU226" s="25" t="s">
        <v>104</v>
      </c>
      <c r="AY226" s="25" t="s">
        <v>166</v>
      </c>
      <c r="BE226" s="217">
        <f>IF(N226="základní",J226,0)</f>
        <v>0</v>
      </c>
      <c r="BF226" s="217">
        <f>IF(N226="snížená",J226,0)</f>
        <v>0</v>
      </c>
      <c r="BG226" s="217">
        <f>IF(N226="zákl. přenesená",J226,0)</f>
        <v>0</v>
      </c>
      <c r="BH226" s="217">
        <f>IF(N226="sníž. přenesená",J226,0)</f>
        <v>0</v>
      </c>
      <c r="BI226" s="217">
        <f>IF(N226="nulová",J226,0)</f>
        <v>0</v>
      </c>
      <c r="BJ226" s="25" t="s">
        <v>25</v>
      </c>
      <c r="BK226" s="217">
        <f>ROUND(I226*H226,2)</f>
        <v>0</v>
      </c>
      <c r="BL226" s="25" t="s">
        <v>110</v>
      </c>
      <c r="BM226" s="25" t="s">
        <v>1735</v>
      </c>
    </row>
    <row r="227" spans="2:65" s="1" customFormat="1" ht="27">
      <c r="B227" s="43"/>
      <c r="C227" s="65"/>
      <c r="D227" s="235" t="s">
        <v>175</v>
      </c>
      <c r="E227" s="65"/>
      <c r="F227" s="276" t="s">
        <v>570</v>
      </c>
      <c r="G227" s="65"/>
      <c r="H227" s="65"/>
      <c r="I227" s="174"/>
      <c r="J227" s="65"/>
      <c r="K227" s="65"/>
      <c r="L227" s="63"/>
      <c r="M227" s="220"/>
      <c r="N227" s="44"/>
      <c r="O227" s="44"/>
      <c r="P227" s="44"/>
      <c r="Q227" s="44"/>
      <c r="R227" s="44"/>
      <c r="S227" s="44"/>
      <c r="T227" s="80"/>
      <c r="AT227" s="25" t="s">
        <v>175</v>
      </c>
      <c r="AU227" s="25" t="s">
        <v>104</v>
      </c>
    </row>
    <row r="228" spans="2:65" s="1" customFormat="1" ht="22.5" customHeight="1">
      <c r="B228" s="43"/>
      <c r="C228" s="259" t="s">
        <v>429</v>
      </c>
      <c r="D228" s="259" t="s">
        <v>269</v>
      </c>
      <c r="E228" s="260" t="s">
        <v>1736</v>
      </c>
      <c r="F228" s="261" t="s">
        <v>1737</v>
      </c>
      <c r="G228" s="262" t="s">
        <v>440</v>
      </c>
      <c r="H228" s="263">
        <v>6</v>
      </c>
      <c r="I228" s="264"/>
      <c r="J228" s="265">
        <f>ROUND(I228*H228,2)</f>
        <v>0</v>
      </c>
      <c r="K228" s="261" t="s">
        <v>1567</v>
      </c>
      <c r="L228" s="266"/>
      <c r="M228" s="267" t="s">
        <v>50</v>
      </c>
      <c r="N228" s="268" t="s">
        <v>56</v>
      </c>
      <c r="O228" s="44"/>
      <c r="P228" s="215">
        <f>O228*H228</f>
        <v>0</v>
      </c>
      <c r="Q228" s="215">
        <v>5.4000000000000001E-4</v>
      </c>
      <c r="R228" s="215">
        <f>Q228*H228</f>
        <v>3.2399999999999998E-3</v>
      </c>
      <c r="S228" s="215">
        <v>0</v>
      </c>
      <c r="T228" s="216">
        <f>S228*H228</f>
        <v>0</v>
      </c>
      <c r="AR228" s="25" t="s">
        <v>232</v>
      </c>
      <c r="AT228" s="25" t="s">
        <v>269</v>
      </c>
      <c r="AU228" s="25" t="s">
        <v>104</v>
      </c>
      <c r="AY228" s="25" t="s">
        <v>166</v>
      </c>
      <c r="BE228" s="217">
        <f>IF(N228="základní",J228,0)</f>
        <v>0</v>
      </c>
      <c r="BF228" s="217">
        <f>IF(N228="snížená",J228,0)</f>
        <v>0</v>
      </c>
      <c r="BG228" s="217">
        <f>IF(N228="zákl. přenesená",J228,0)</f>
        <v>0</v>
      </c>
      <c r="BH228" s="217">
        <f>IF(N228="sníž. přenesená",J228,0)</f>
        <v>0</v>
      </c>
      <c r="BI228" s="217">
        <f>IF(N228="nulová",J228,0)</f>
        <v>0</v>
      </c>
      <c r="BJ228" s="25" t="s">
        <v>25</v>
      </c>
      <c r="BK228" s="217">
        <f>ROUND(I228*H228,2)</f>
        <v>0</v>
      </c>
      <c r="BL228" s="25" t="s">
        <v>110</v>
      </c>
      <c r="BM228" s="25" t="s">
        <v>1738</v>
      </c>
    </row>
    <row r="229" spans="2:65" s="1" customFormat="1" ht="13.5">
      <c r="B229" s="43"/>
      <c r="C229" s="65"/>
      <c r="D229" s="235" t="s">
        <v>175</v>
      </c>
      <c r="E229" s="65"/>
      <c r="F229" s="276" t="s">
        <v>1739</v>
      </c>
      <c r="G229" s="65"/>
      <c r="H229" s="65"/>
      <c r="I229" s="174"/>
      <c r="J229" s="65"/>
      <c r="K229" s="65"/>
      <c r="L229" s="63"/>
      <c r="M229" s="220"/>
      <c r="N229" s="44"/>
      <c r="O229" s="44"/>
      <c r="P229" s="44"/>
      <c r="Q229" s="44"/>
      <c r="R229" s="44"/>
      <c r="S229" s="44"/>
      <c r="T229" s="80"/>
      <c r="AT229" s="25" t="s">
        <v>175</v>
      </c>
      <c r="AU229" s="25" t="s">
        <v>104</v>
      </c>
    </row>
    <row r="230" spans="2:65" s="1" customFormat="1" ht="31.5" customHeight="1">
      <c r="B230" s="43"/>
      <c r="C230" s="206" t="s">
        <v>437</v>
      </c>
      <c r="D230" s="206" t="s">
        <v>169</v>
      </c>
      <c r="E230" s="207" t="s">
        <v>1740</v>
      </c>
      <c r="F230" s="208" t="s">
        <v>1741</v>
      </c>
      <c r="G230" s="209" t="s">
        <v>440</v>
      </c>
      <c r="H230" s="210">
        <v>11</v>
      </c>
      <c r="I230" s="211"/>
      <c r="J230" s="212">
        <f>ROUND(I230*H230,2)</f>
        <v>0</v>
      </c>
      <c r="K230" s="208" t="s">
        <v>1567</v>
      </c>
      <c r="L230" s="63"/>
      <c r="M230" s="213" t="s">
        <v>50</v>
      </c>
      <c r="N230" s="214" t="s">
        <v>56</v>
      </c>
      <c r="O230" s="44"/>
      <c r="P230" s="215">
        <f>O230*H230</f>
        <v>0</v>
      </c>
      <c r="Q230" s="215">
        <v>1.0000000000000001E-5</v>
      </c>
      <c r="R230" s="215">
        <f>Q230*H230</f>
        <v>1.1E-4</v>
      </c>
      <c r="S230" s="215">
        <v>0</v>
      </c>
      <c r="T230" s="216">
        <f>S230*H230</f>
        <v>0</v>
      </c>
      <c r="AR230" s="25" t="s">
        <v>110</v>
      </c>
      <c r="AT230" s="25" t="s">
        <v>169</v>
      </c>
      <c r="AU230" s="25" t="s">
        <v>104</v>
      </c>
      <c r="AY230" s="25" t="s">
        <v>166</v>
      </c>
      <c r="BE230" s="217">
        <f>IF(N230="základní",J230,0)</f>
        <v>0</v>
      </c>
      <c r="BF230" s="217">
        <f>IF(N230="snížená",J230,0)</f>
        <v>0</v>
      </c>
      <c r="BG230" s="217">
        <f>IF(N230="zákl. přenesená",J230,0)</f>
        <v>0</v>
      </c>
      <c r="BH230" s="217">
        <f>IF(N230="sníž. přenesená",J230,0)</f>
        <v>0</v>
      </c>
      <c r="BI230" s="217">
        <f>IF(N230="nulová",J230,0)</f>
        <v>0</v>
      </c>
      <c r="BJ230" s="25" t="s">
        <v>25</v>
      </c>
      <c r="BK230" s="217">
        <f>ROUND(I230*H230,2)</f>
        <v>0</v>
      </c>
      <c r="BL230" s="25" t="s">
        <v>110</v>
      </c>
      <c r="BM230" s="25" t="s">
        <v>1742</v>
      </c>
    </row>
    <row r="231" spans="2:65" s="1" customFormat="1" ht="27">
      <c r="B231" s="43"/>
      <c r="C231" s="65"/>
      <c r="D231" s="235" t="s">
        <v>175</v>
      </c>
      <c r="E231" s="65"/>
      <c r="F231" s="276" t="s">
        <v>1743</v>
      </c>
      <c r="G231" s="65"/>
      <c r="H231" s="65"/>
      <c r="I231" s="174"/>
      <c r="J231" s="65"/>
      <c r="K231" s="65"/>
      <c r="L231" s="63"/>
      <c r="M231" s="220"/>
      <c r="N231" s="44"/>
      <c r="O231" s="44"/>
      <c r="P231" s="44"/>
      <c r="Q231" s="44"/>
      <c r="R231" s="44"/>
      <c r="S231" s="44"/>
      <c r="T231" s="80"/>
      <c r="AT231" s="25" t="s">
        <v>175</v>
      </c>
      <c r="AU231" s="25" t="s">
        <v>104</v>
      </c>
    </row>
    <row r="232" spans="2:65" s="1" customFormat="1" ht="22.5" customHeight="1">
      <c r="B232" s="43"/>
      <c r="C232" s="259" t="s">
        <v>444</v>
      </c>
      <c r="D232" s="259" t="s">
        <v>269</v>
      </c>
      <c r="E232" s="260" t="s">
        <v>1744</v>
      </c>
      <c r="F232" s="261" t="s">
        <v>1745</v>
      </c>
      <c r="G232" s="262" t="s">
        <v>440</v>
      </c>
      <c r="H232" s="263">
        <v>4</v>
      </c>
      <c r="I232" s="264"/>
      <c r="J232" s="265">
        <f>ROUND(I232*H232,2)</f>
        <v>0</v>
      </c>
      <c r="K232" s="261" t="s">
        <v>1567</v>
      </c>
      <c r="L232" s="266"/>
      <c r="M232" s="267" t="s">
        <v>50</v>
      </c>
      <c r="N232" s="268" t="s">
        <v>56</v>
      </c>
      <c r="O232" s="44"/>
      <c r="P232" s="215">
        <f>O232*H232</f>
        <v>0</v>
      </c>
      <c r="Q232" s="215">
        <v>1.1999999999999999E-3</v>
      </c>
      <c r="R232" s="215">
        <f>Q232*H232</f>
        <v>4.7999999999999996E-3</v>
      </c>
      <c r="S232" s="215">
        <v>0</v>
      </c>
      <c r="T232" s="216">
        <f>S232*H232</f>
        <v>0</v>
      </c>
      <c r="AR232" s="25" t="s">
        <v>232</v>
      </c>
      <c r="AT232" s="25" t="s">
        <v>269</v>
      </c>
      <c r="AU232" s="25" t="s">
        <v>104</v>
      </c>
      <c r="AY232" s="25" t="s">
        <v>166</v>
      </c>
      <c r="BE232" s="217">
        <f>IF(N232="základní",J232,0)</f>
        <v>0</v>
      </c>
      <c r="BF232" s="217">
        <f>IF(N232="snížená",J232,0)</f>
        <v>0</v>
      </c>
      <c r="BG232" s="217">
        <f>IF(N232="zákl. přenesená",J232,0)</f>
        <v>0</v>
      </c>
      <c r="BH232" s="217">
        <f>IF(N232="sníž. přenesená",J232,0)</f>
        <v>0</v>
      </c>
      <c r="BI232" s="217">
        <f>IF(N232="nulová",J232,0)</f>
        <v>0</v>
      </c>
      <c r="BJ232" s="25" t="s">
        <v>25</v>
      </c>
      <c r="BK232" s="217">
        <f>ROUND(I232*H232,2)</f>
        <v>0</v>
      </c>
      <c r="BL232" s="25" t="s">
        <v>110</v>
      </c>
      <c r="BM232" s="25" t="s">
        <v>1746</v>
      </c>
    </row>
    <row r="233" spans="2:65" s="1" customFormat="1" ht="13.5">
      <c r="B233" s="43"/>
      <c r="C233" s="65"/>
      <c r="D233" s="235" t="s">
        <v>175</v>
      </c>
      <c r="E233" s="65"/>
      <c r="F233" s="276" t="s">
        <v>1747</v>
      </c>
      <c r="G233" s="65"/>
      <c r="H233" s="65"/>
      <c r="I233" s="174"/>
      <c r="J233" s="65"/>
      <c r="K233" s="65"/>
      <c r="L233" s="63"/>
      <c r="M233" s="220"/>
      <c r="N233" s="44"/>
      <c r="O233" s="44"/>
      <c r="P233" s="44"/>
      <c r="Q233" s="44"/>
      <c r="R233" s="44"/>
      <c r="S233" s="44"/>
      <c r="T233" s="80"/>
      <c r="AT233" s="25" t="s">
        <v>175</v>
      </c>
      <c r="AU233" s="25" t="s">
        <v>104</v>
      </c>
    </row>
    <row r="234" spans="2:65" s="1" customFormat="1" ht="22.5" customHeight="1">
      <c r="B234" s="43"/>
      <c r="C234" s="259" t="s">
        <v>450</v>
      </c>
      <c r="D234" s="259" t="s">
        <v>269</v>
      </c>
      <c r="E234" s="260" t="s">
        <v>1748</v>
      </c>
      <c r="F234" s="261" t="s">
        <v>1749</v>
      </c>
      <c r="G234" s="262" t="s">
        <v>440</v>
      </c>
      <c r="H234" s="263">
        <v>4</v>
      </c>
      <c r="I234" s="264"/>
      <c r="J234" s="265">
        <f>ROUND(I234*H234,2)</f>
        <v>0</v>
      </c>
      <c r="K234" s="261" t="s">
        <v>1567</v>
      </c>
      <c r="L234" s="266"/>
      <c r="M234" s="267" t="s">
        <v>50</v>
      </c>
      <c r="N234" s="268" t="s">
        <v>56</v>
      </c>
      <c r="O234" s="44"/>
      <c r="P234" s="215">
        <f>O234*H234</f>
        <v>0</v>
      </c>
      <c r="Q234" s="215">
        <v>1.25E-3</v>
      </c>
      <c r="R234" s="215">
        <f>Q234*H234</f>
        <v>5.0000000000000001E-3</v>
      </c>
      <c r="S234" s="215">
        <v>0</v>
      </c>
      <c r="T234" s="216">
        <f>S234*H234</f>
        <v>0</v>
      </c>
      <c r="AR234" s="25" t="s">
        <v>232</v>
      </c>
      <c r="AT234" s="25" t="s">
        <v>269</v>
      </c>
      <c r="AU234" s="25" t="s">
        <v>104</v>
      </c>
      <c r="AY234" s="25" t="s">
        <v>166</v>
      </c>
      <c r="BE234" s="217">
        <f>IF(N234="základní",J234,0)</f>
        <v>0</v>
      </c>
      <c r="BF234" s="217">
        <f>IF(N234="snížená",J234,0)</f>
        <v>0</v>
      </c>
      <c r="BG234" s="217">
        <f>IF(N234="zákl. přenesená",J234,0)</f>
        <v>0</v>
      </c>
      <c r="BH234" s="217">
        <f>IF(N234="sníž. přenesená",J234,0)</f>
        <v>0</v>
      </c>
      <c r="BI234" s="217">
        <f>IF(N234="nulová",J234,0)</f>
        <v>0</v>
      </c>
      <c r="BJ234" s="25" t="s">
        <v>25</v>
      </c>
      <c r="BK234" s="217">
        <f>ROUND(I234*H234,2)</f>
        <v>0</v>
      </c>
      <c r="BL234" s="25" t="s">
        <v>110</v>
      </c>
      <c r="BM234" s="25" t="s">
        <v>1750</v>
      </c>
    </row>
    <row r="235" spans="2:65" s="1" customFormat="1" ht="13.5">
      <c r="B235" s="43"/>
      <c r="C235" s="65"/>
      <c r="D235" s="235" t="s">
        <v>175</v>
      </c>
      <c r="E235" s="65"/>
      <c r="F235" s="276" t="s">
        <v>1751</v>
      </c>
      <c r="G235" s="65"/>
      <c r="H235" s="65"/>
      <c r="I235" s="174"/>
      <c r="J235" s="65"/>
      <c r="K235" s="65"/>
      <c r="L235" s="63"/>
      <c r="M235" s="220"/>
      <c r="N235" s="44"/>
      <c r="O235" s="44"/>
      <c r="P235" s="44"/>
      <c r="Q235" s="44"/>
      <c r="R235" s="44"/>
      <c r="S235" s="44"/>
      <c r="T235" s="80"/>
      <c r="AT235" s="25" t="s">
        <v>175</v>
      </c>
      <c r="AU235" s="25" t="s">
        <v>104</v>
      </c>
    </row>
    <row r="236" spans="2:65" s="1" customFormat="1" ht="22.5" customHeight="1">
      <c r="B236" s="43"/>
      <c r="C236" s="259" t="s">
        <v>455</v>
      </c>
      <c r="D236" s="259" t="s">
        <v>269</v>
      </c>
      <c r="E236" s="260" t="s">
        <v>1752</v>
      </c>
      <c r="F236" s="261" t="s">
        <v>1753</v>
      </c>
      <c r="G236" s="262" t="s">
        <v>440</v>
      </c>
      <c r="H236" s="263">
        <v>3</v>
      </c>
      <c r="I236" s="264"/>
      <c r="J236" s="265">
        <f>ROUND(I236*H236,2)</f>
        <v>0</v>
      </c>
      <c r="K236" s="261" t="s">
        <v>1567</v>
      </c>
      <c r="L236" s="266"/>
      <c r="M236" s="267" t="s">
        <v>50</v>
      </c>
      <c r="N236" s="268" t="s">
        <v>56</v>
      </c>
      <c r="O236" s="44"/>
      <c r="P236" s="215">
        <f>O236*H236</f>
        <v>0</v>
      </c>
      <c r="Q236" s="215">
        <v>1.1000000000000001E-3</v>
      </c>
      <c r="R236" s="215">
        <f>Q236*H236</f>
        <v>3.3E-3</v>
      </c>
      <c r="S236" s="215">
        <v>0</v>
      </c>
      <c r="T236" s="216">
        <f>S236*H236</f>
        <v>0</v>
      </c>
      <c r="AR236" s="25" t="s">
        <v>232</v>
      </c>
      <c r="AT236" s="25" t="s">
        <v>269</v>
      </c>
      <c r="AU236" s="25" t="s">
        <v>104</v>
      </c>
      <c r="AY236" s="25" t="s">
        <v>166</v>
      </c>
      <c r="BE236" s="217">
        <f>IF(N236="základní",J236,0)</f>
        <v>0</v>
      </c>
      <c r="BF236" s="217">
        <f>IF(N236="snížená",J236,0)</f>
        <v>0</v>
      </c>
      <c r="BG236" s="217">
        <f>IF(N236="zákl. přenesená",J236,0)</f>
        <v>0</v>
      </c>
      <c r="BH236" s="217">
        <f>IF(N236="sníž. přenesená",J236,0)</f>
        <v>0</v>
      </c>
      <c r="BI236" s="217">
        <f>IF(N236="nulová",J236,0)</f>
        <v>0</v>
      </c>
      <c r="BJ236" s="25" t="s">
        <v>25</v>
      </c>
      <c r="BK236" s="217">
        <f>ROUND(I236*H236,2)</f>
        <v>0</v>
      </c>
      <c r="BL236" s="25" t="s">
        <v>110</v>
      </c>
      <c r="BM236" s="25" t="s">
        <v>1754</v>
      </c>
    </row>
    <row r="237" spans="2:65" s="1" customFormat="1" ht="13.5">
      <c r="B237" s="43"/>
      <c r="C237" s="65"/>
      <c r="D237" s="235" t="s">
        <v>175</v>
      </c>
      <c r="E237" s="65"/>
      <c r="F237" s="276" t="s">
        <v>1755</v>
      </c>
      <c r="G237" s="65"/>
      <c r="H237" s="65"/>
      <c r="I237" s="174"/>
      <c r="J237" s="65"/>
      <c r="K237" s="65"/>
      <c r="L237" s="63"/>
      <c r="M237" s="220"/>
      <c r="N237" s="44"/>
      <c r="O237" s="44"/>
      <c r="P237" s="44"/>
      <c r="Q237" s="44"/>
      <c r="R237" s="44"/>
      <c r="S237" s="44"/>
      <c r="T237" s="80"/>
      <c r="AT237" s="25" t="s">
        <v>175</v>
      </c>
      <c r="AU237" s="25" t="s">
        <v>104</v>
      </c>
    </row>
    <row r="238" spans="2:65" s="1" customFormat="1" ht="22.5" customHeight="1">
      <c r="B238" s="43"/>
      <c r="C238" s="206" t="s">
        <v>460</v>
      </c>
      <c r="D238" s="206" t="s">
        <v>169</v>
      </c>
      <c r="E238" s="207" t="s">
        <v>1756</v>
      </c>
      <c r="F238" s="208" t="s">
        <v>1757</v>
      </c>
      <c r="G238" s="209" t="s">
        <v>440</v>
      </c>
      <c r="H238" s="210">
        <v>2</v>
      </c>
      <c r="I238" s="211"/>
      <c r="J238" s="212">
        <f>ROUND(I238*H238,2)</f>
        <v>0</v>
      </c>
      <c r="K238" s="208" t="s">
        <v>1567</v>
      </c>
      <c r="L238" s="63"/>
      <c r="M238" s="213" t="s">
        <v>50</v>
      </c>
      <c r="N238" s="214" t="s">
        <v>56</v>
      </c>
      <c r="O238" s="44"/>
      <c r="P238" s="215">
        <f>O238*H238</f>
        <v>0</v>
      </c>
      <c r="Q238" s="215">
        <v>0</v>
      </c>
      <c r="R238" s="215">
        <f>Q238*H238</f>
        <v>0</v>
      </c>
      <c r="S238" s="215">
        <v>0</v>
      </c>
      <c r="T238" s="216">
        <f>S238*H238</f>
        <v>0</v>
      </c>
      <c r="AR238" s="25" t="s">
        <v>110</v>
      </c>
      <c r="AT238" s="25" t="s">
        <v>169</v>
      </c>
      <c r="AU238" s="25" t="s">
        <v>104</v>
      </c>
      <c r="AY238" s="25" t="s">
        <v>166</v>
      </c>
      <c r="BE238" s="217">
        <f>IF(N238="základní",J238,0)</f>
        <v>0</v>
      </c>
      <c r="BF238" s="217">
        <f>IF(N238="snížená",J238,0)</f>
        <v>0</v>
      </c>
      <c r="BG238" s="217">
        <f>IF(N238="zákl. přenesená",J238,0)</f>
        <v>0</v>
      </c>
      <c r="BH238" s="217">
        <f>IF(N238="sníž. přenesená",J238,0)</f>
        <v>0</v>
      </c>
      <c r="BI238" s="217">
        <f>IF(N238="nulová",J238,0)</f>
        <v>0</v>
      </c>
      <c r="BJ238" s="25" t="s">
        <v>25</v>
      </c>
      <c r="BK238" s="217">
        <f>ROUND(I238*H238,2)</f>
        <v>0</v>
      </c>
      <c r="BL238" s="25" t="s">
        <v>110</v>
      </c>
      <c r="BM238" s="25" t="s">
        <v>1758</v>
      </c>
    </row>
    <row r="239" spans="2:65" s="1" customFormat="1" ht="27">
      <c r="B239" s="43"/>
      <c r="C239" s="65"/>
      <c r="D239" s="235" t="s">
        <v>175</v>
      </c>
      <c r="E239" s="65"/>
      <c r="F239" s="276" t="s">
        <v>1759</v>
      </c>
      <c r="G239" s="65"/>
      <c r="H239" s="65"/>
      <c r="I239" s="174"/>
      <c r="J239" s="65"/>
      <c r="K239" s="65"/>
      <c r="L239" s="63"/>
      <c r="M239" s="220"/>
      <c r="N239" s="44"/>
      <c r="O239" s="44"/>
      <c r="P239" s="44"/>
      <c r="Q239" s="44"/>
      <c r="R239" s="44"/>
      <c r="S239" s="44"/>
      <c r="T239" s="80"/>
      <c r="AT239" s="25" t="s">
        <v>175</v>
      </c>
      <c r="AU239" s="25" t="s">
        <v>104</v>
      </c>
    </row>
    <row r="240" spans="2:65" s="1" customFormat="1" ht="22.5" customHeight="1">
      <c r="B240" s="43"/>
      <c r="C240" s="206" t="s">
        <v>466</v>
      </c>
      <c r="D240" s="206" t="s">
        <v>169</v>
      </c>
      <c r="E240" s="207" t="s">
        <v>1760</v>
      </c>
      <c r="F240" s="208" t="s">
        <v>1761</v>
      </c>
      <c r="G240" s="209" t="s">
        <v>440</v>
      </c>
      <c r="H240" s="210">
        <v>16</v>
      </c>
      <c r="I240" s="211"/>
      <c r="J240" s="212">
        <f>ROUND(I240*H240,2)</f>
        <v>0</v>
      </c>
      <c r="K240" s="208" t="s">
        <v>1567</v>
      </c>
      <c r="L240" s="63"/>
      <c r="M240" s="213" t="s">
        <v>50</v>
      </c>
      <c r="N240" s="214" t="s">
        <v>56</v>
      </c>
      <c r="O240" s="44"/>
      <c r="P240" s="215">
        <f>O240*H240</f>
        <v>0</v>
      </c>
      <c r="Q240" s="215">
        <v>0</v>
      </c>
      <c r="R240" s="215">
        <f>Q240*H240</f>
        <v>0</v>
      </c>
      <c r="S240" s="215">
        <v>0</v>
      </c>
      <c r="T240" s="216">
        <f>S240*H240</f>
        <v>0</v>
      </c>
      <c r="AR240" s="25" t="s">
        <v>110</v>
      </c>
      <c r="AT240" s="25" t="s">
        <v>169</v>
      </c>
      <c r="AU240" s="25" t="s">
        <v>104</v>
      </c>
      <c r="AY240" s="25" t="s">
        <v>166</v>
      </c>
      <c r="BE240" s="217">
        <f>IF(N240="základní",J240,0)</f>
        <v>0</v>
      </c>
      <c r="BF240" s="217">
        <f>IF(N240="snížená",J240,0)</f>
        <v>0</v>
      </c>
      <c r="BG240" s="217">
        <f>IF(N240="zákl. přenesená",J240,0)</f>
        <v>0</v>
      </c>
      <c r="BH240" s="217">
        <f>IF(N240="sníž. přenesená",J240,0)</f>
        <v>0</v>
      </c>
      <c r="BI240" s="217">
        <f>IF(N240="nulová",J240,0)</f>
        <v>0</v>
      </c>
      <c r="BJ240" s="25" t="s">
        <v>25</v>
      </c>
      <c r="BK240" s="217">
        <f>ROUND(I240*H240,2)</f>
        <v>0</v>
      </c>
      <c r="BL240" s="25" t="s">
        <v>110</v>
      </c>
      <c r="BM240" s="25" t="s">
        <v>1762</v>
      </c>
    </row>
    <row r="241" spans="2:65" s="1" customFormat="1" ht="27">
      <c r="B241" s="43"/>
      <c r="C241" s="65"/>
      <c r="D241" s="235" t="s">
        <v>175</v>
      </c>
      <c r="E241" s="65"/>
      <c r="F241" s="276" t="s">
        <v>1763</v>
      </c>
      <c r="G241" s="65"/>
      <c r="H241" s="65"/>
      <c r="I241" s="174"/>
      <c r="J241" s="65"/>
      <c r="K241" s="65"/>
      <c r="L241" s="63"/>
      <c r="M241" s="220"/>
      <c r="N241" s="44"/>
      <c r="O241" s="44"/>
      <c r="P241" s="44"/>
      <c r="Q241" s="44"/>
      <c r="R241" s="44"/>
      <c r="S241" s="44"/>
      <c r="T241" s="80"/>
      <c r="AT241" s="25" t="s">
        <v>175</v>
      </c>
      <c r="AU241" s="25" t="s">
        <v>104</v>
      </c>
    </row>
    <row r="242" spans="2:65" s="1" customFormat="1" ht="22.5" customHeight="1">
      <c r="B242" s="43"/>
      <c r="C242" s="206" t="s">
        <v>471</v>
      </c>
      <c r="D242" s="206" t="s">
        <v>169</v>
      </c>
      <c r="E242" s="207" t="s">
        <v>595</v>
      </c>
      <c r="F242" s="208" t="s">
        <v>596</v>
      </c>
      <c r="G242" s="209" t="s">
        <v>243</v>
      </c>
      <c r="H242" s="210">
        <v>12.26</v>
      </c>
      <c r="I242" s="211"/>
      <c r="J242" s="212">
        <f>ROUND(I242*H242,2)</f>
        <v>0</v>
      </c>
      <c r="K242" s="208" t="s">
        <v>1567</v>
      </c>
      <c r="L242" s="63"/>
      <c r="M242" s="213" t="s">
        <v>50</v>
      </c>
      <c r="N242" s="214" t="s">
        <v>56</v>
      </c>
      <c r="O242" s="44"/>
      <c r="P242" s="215">
        <f>O242*H242</f>
        <v>0</v>
      </c>
      <c r="Q242" s="215">
        <v>0</v>
      </c>
      <c r="R242" s="215">
        <f>Q242*H242</f>
        <v>0</v>
      </c>
      <c r="S242" s="215">
        <v>0</v>
      </c>
      <c r="T242" s="216">
        <f>S242*H242</f>
        <v>0</v>
      </c>
      <c r="AR242" s="25" t="s">
        <v>110</v>
      </c>
      <c r="AT242" s="25" t="s">
        <v>169</v>
      </c>
      <c r="AU242" s="25" t="s">
        <v>104</v>
      </c>
      <c r="AY242" s="25" t="s">
        <v>166</v>
      </c>
      <c r="BE242" s="217">
        <f>IF(N242="základní",J242,0)</f>
        <v>0</v>
      </c>
      <c r="BF242" s="217">
        <f>IF(N242="snížená",J242,0)</f>
        <v>0</v>
      </c>
      <c r="BG242" s="217">
        <f>IF(N242="zákl. přenesená",J242,0)</f>
        <v>0</v>
      </c>
      <c r="BH242" s="217">
        <f>IF(N242="sníž. přenesená",J242,0)</f>
        <v>0</v>
      </c>
      <c r="BI242" s="217">
        <f>IF(N242="nulová",J242,0)</f>
        <v>0</v>
      </c>
      <c r="BJ242" s="25" t="s">
        <v>25</v>
      </c>
      <c r="BK242" s="217">
        <f>ROUND(I242*H242,2)</f>
        <v>0</v>
      </c>
      <c r="BL242" s="25" t="s">
        <v>110</v>
      </c>
      <c r="BM242" s="25" t="s">
        <v>1764</v>
      </c>
    </row>
    <row r="243" spans="2:65" s="1" customFormat="1" ht="27">
      <c r="B243" s="43"/>
      <c r="C243" s="65"/>
      <c r="D243" s="218" t="s">
        <v>175</v>
      </c>
      <c r="E243" s="65"/>
      <c r="F243" s="219" t="s">
        <v>598</v>
      </c>
      <c r="G243" s="65"/>
      <c r="H243" s="65"/>
      <c r="I243" s="174"/>
      <c r="J243" s="65"/>
      <c r="K243" s="65"/>
      <c r="L243" s="63"/>
      <c r="M243" s="220"/>
      <c r="N243" s="44"/>
      <c r="O243" s="44"/>
      <c r="P243" s="44"/>
      <c r="Q243" s="44"/>
      <c r="R243" s="44"/>
      <c r="S243" s="44"/>
      <c r="T243" s="80"/>
      <c r="AT243" s="25" t="s">
        <v>175</v>
      </c>
      <c r="AU243" s="25" t="s">
        <v>104</v>
      </c>
    </row>
    <row r="244" spans="2:65" s="11" customFormat="1" ht="22.35" customHeight="1">
      <c r="B244" s="189"/>
      <c r="C244" s="190"/>
      <c r="D244" s="203" t="s">
        <v>84</v>
      </c>
      <c r="E244" s="204" t="s">
        <v>764</v>
      </c>
      <c r="F244" s="204" t="s">
        <v>1765</v>
      </c>
      <c r="G244" s="190"/>
      <c r="H244" s="190"/>
      <c r="I244" s="193"/>
      <c r="J244" s="205">
        <f>BK244</f>
        <v>0</v>
      </c>
      <c r="K244" s="190"/>
      <c r="L244" s="195"/>
      <c r="M244" s="196"/>
      <c r="N244" s="197"/>
      <c r="O244" s="197"/>
      <c r="P244" s="198">
        <f>SUM(P245:P280)</f>
        <v>0</v>
      </c>
      <c r="Q244" s="197"/>
      <c r="R244" s="198">
        <f>SUM(R245:R280)</f>
        <v>20.577980000000004</v>
      </c>
      <c r="S244" s="197"/>
      <c r="T244" s="199">
        <f>SUM(T245:T280)</f>
        <v>0</v>
      </c>
      <c r="AR244" s="200" t="s">
        <v>25</v>
      </c>
      <c r="AT244" s="201" t="s">
        <v>84</v>
      </c>
      <c r="AU244" s="201" t="s">
        <v>93</v>
      </c>
      <c r="AY244" s="200" t="s">
        <v>166</v>
      </c>
      <c r="BK244" s="202">
        <f>SUM(BK245:BK280)</f>
        <v>0</v>
      </c>
    </row>
    <row r="245" spans="2:65" s="1" customFormat="1" ht="22.5" customHeight="1">
      <c r="B245" s="43"/>
      <c r="C245" s="206" t="s">
        <v>476</v>
      </c>
      <c r="D245" s="206" t="s">
        <v>169</v>
      </c>
      <c r="E245" s="207" t="s">
        <v>1766</v>
      </c>
      <c r="F245" s="208" t="s">
        <v>1767</v>
      </c>
      <c r="G245" s="209" t="s">
        <v>440</v>
      </c>
      <c r="H245" s="210">
        <v>5</v>
      </c>
      <c r="I245" s="211"/>
      <c r="J245" s="212">
        <f>ROUND(I245*H245,2)</f>
        <v>0</v>
      </c>
      <c r="K245" s="208" t="s">
        <v>1567</v>
      </c>
      <c r="L245" s="63"/>
      <c r="M245" s="213" t="s">
        <v>50</v>
      </c>
      <c r="N245" s="214" t="s">
        <v>56</v>
      </c>
      <c r="O245" s="44"/>
      <c r="P245" s="215">
        <f>O245*H245</f>
        <v>0</v>
      </c>
      <c r="Q245" s="215">
        <v>9.1800000000000007E-3</v>
      </c>
      <c r="R245" s="215">
        <f>Q245*H245</f>
        <v>4.5900000000000003E-2</v>
      </c>
      <c r="S245" s="215">
        <v>0</v>
      </c>
      <c r="T245" s="216">
        <f>S245*H245</f>
        <v>0</v>
      </c>
      <c r="AR245" s="25" t="s">
        <v>110</v>
      </c>
      <c r="AT245" s="25" t="s">
        <v>169</v>
      </c>
      <c r="AU245" s="25" t="s">
        <v>104</v>
      </c>
      <c r="AY245" s="25" t="s">
        <v>166</v>
      </c>
      <c r="BE245" s="217">
        <f>IF(N245="základní",J245,0)</f>
        <v>0</v>
      </c>
      <c r="BF245" s="217">
        <f>IF(N245="snížená",J245,0)</f>
        <v>0</v>
      </c>
      <c r="BG245" s="217">
        <f>IF(N245="zákl. přenesená",J245,0)</f>
        <v>0</v>
      </c>
      <c r="BH245" s="217">
        <f>IF(N245="sníž. přenesená",J245,0)</f>
        <v>0</v>
      </c>
      <c r="BI245" s="217">
        <f>IF(N245="nulová",J245,0)</f>
        <v>0</v>
      </c>
      <c r="BJ245" s="25" t="s">
        <v>25</v>
      </c>
      <c r="BK245" s="217">
        <f>ROUND(I245*H245,2)</f>
        <v>0</v>
      </c>
      <c r="BL245" s="25" t="s">
        <v>110</v>
      </c>
      <c r="BM245" s="25" t="s">
        <v>1768</v>
      </c>
    </row>
    <row r="246" spans="2:65" s="1" customFormat="1" ht="13.5">
      <c r="B246" s="43"/>
      <c r="C246" s="65"/>
      <c r="D246" s="235" t="s">
        <v>175</v>
      </c>
      <c r="E246" s="65"/>
      <c r="F246" s="276" t="s">
        <v>1767</v>
      </c>
      <c r="G246" s="65"/>
      <c r="H246" s="65"/>
      <c r="I246" s="174"/>
      <c r="J246" s="65"/>
      <c r="K246" s="65"/>
      <c r="L246" s="63"/>
      <c r="M246" s="220"/>
      <c r="N246" s="44"/>
      <c r="O246" s="44"/>
      <c r="P246" s="44"/>
      <c r="Q246" s="44"/>
      <c r="R246" s="44"/>
      <c r="S246" s="44"/>
      <c r="T246" s="80"/>
      <c r="AT246" s="25" t="s">
        <v>175</v>
      </c>
      <c r="AU246" s="25" t="s">
        <v>104</v>
      </c>
    </row>
    <row r="247" spans="2:65" s="1" customFormat="1" ht="22.5" customHeight="1">
      <c r="B247" s="43"/>
      <c r="C247" s="259" t="s">
        <v>480</v>
      </c>
      <c r="D247" s="259" t="s">
        <v>269</v>
      </c>
      <c r="E247" s="260" t="s">
        <v>1769</v>
      </c>
      <c r="F247" s="261" t="s">
        <v>1770</v>
      </c>
      <c r="G247" s="262" t="s">
        <v>440</v>
      </c>
      <c r="H247" s="263">
        <v>2</v>
      </c>
      <c r="I247" s="264"/>
      <c r="J247" s="265">
        <f>ROUND(I247*H247,2)</f>
        <v>0</v>
      </c>
      <c r="K247" s="261" t="s">
        <v>1567</v>
      </c>
      <c r="L247" s="266"/>
      <c r="M247" s="267" t="s">
        <v>50</v>
      </c>
      <c r="N247" s="268" t="s">
        <v>56</v>
      </c>
      <c r="O247" s="44"/>
      <c r="P247" s="215">
        <f>O247*H247</f>
        <v>0</v>
      </c>
      <c r="Q247" s="215">
        <v>0.25</v>
      </c>
      <c r="R247" s="215">
        <f>Q247*H247</f>
        <v>0.5</v>
      </c>
      <c r="S247" s="215">
        <v>0</v>
      </c>
      <c r="T247" s="216">
        <f>S247*H247</f>
        <v>0</v>
      </c>
      <c r="AR247" s="25" t="s">
        <v>232</v>
      </c>
      <c r="AT247" s="25" t="s">
        <v>269</v>
      </c>
      <c r="AU247" s="25" t="s">
        <v>104</v>
      </c>
      <c r="AY247" s="25" t="s">
        <v>166</v>
      </c>
      <c r="BE247" s="217">
        <f>IF(N247="základní",J247,0)</f>
        <v>0</v>
      </c>
      <c r="BF247" s="217">
        <f>IF(N247="snížená",J247,0)</f>
        <v>0</v>
      </c>
      <c r="BG247" s="217">
        <f>IF(N247="zákl. přenesená",J247,0)</f>
        <v>0</v>
      </c>
      <c r="BH247" s="217">
        <f>IF(N247="sníž. přenesená",J247,0)</f>
        <v>0</v>
      </c>
      <c r="BI247" s="217">
        <f>IF(N247="nulová",J247,0)</f>
        <v>0</v>
      </c>
      <c r="BJ247" s="25" t="s">
        <v>25</v>
      </c>
      <c r="BK247" s="217">
        <f>ROUND(I247*H247,2)</f>
        <v>0</v>
      </c>
      <c r="BL247" s="25" t="s">
        <v>110</v>
      </c>
      <c r="BM247" s="25" t="s">
        <v>1771</v>
      </c>
    </row>
    <row r="248" spans="2:65" s="1" customFormat="1" ht="13.5">
      <c r="B248" s="43"/>
      <c r="C248" s="65"/>
      <c r="D248" s="235" t="s">
        <v>175</v>
      </c>
      <c r="E248" s="65"/>
      <c r="F248" s="276" t="s">
        <v>1772</v>
      </c>
      <c r="G248" s="65"/>
      <c r="H248" s="65"/>
      <c r="I248" s="174"/>
      <c r="J248" s="65"/>
      <c r="K248" s="65"/>
      <c r="L248" s="63"/>
      <c r="M248" s="220"/>
      <c r="N248" s="44"/>
      <c r="O248" s="44"/>
      <c r="P248" s="44"/>
      <c r="Q248" s="44"/>
      <c r="R248" s="44"/>
      <c r="S248" s="44"/>
      <c r="T248" s="80"/>
      <c r="AT248" s="25" t="s">
        <v>175</v>
      </c>
      <c r="AU248" s="25" t="s">
        <v>104</v>
      </c>
    </row>
    <row r="249" spans="2:65" s="1" customFormat="1" ht="22.5" customHeight="1">
      <c r="B249" s="43"/>
      <c r="C249" s="259" t="s">
        <v>486</v>
      </c>
      <c r="D249" s="259" t="s">
        <v>269</v>
      </c>
      <c r="E249" s="260" t="s">
        <v>1773</v>
      </c>
      <c r="F249" s="261" t="s">
        <v>1774</v>
      </c>
      <c r="G249" s="262" t="s">
        <v>440</v>
      </c>
      <c r="H249" s="263">
        <v>2</v>
      </c>
      <c r="I249" s="264"/>
      <c r="J249" s="265">
        <f>ROUND(I249*H249,2)</f>
        <v>0</v>
      </c>
      <c r="K249" s="261" t="s">
        <v>1567</v>
      </c>
      <c r="L249" s="266"/>
      <c r="M249" s="267" t="s">
        <v>50</v>
      </c>
      <c r="N249" s="268" t="s">
        <v>56</v>
      </c>
      <c r="O249" s="44"/>
      <c r="P249" s="215">
        <f>O249*H249</f>
        <v>0</v>
      </c>
      <c r="Q249" s="215">
        <v>0.5</v>
      </c>
      <c r="R249" s="215">
        <f>Q249*H249</f>
        <v>1</v>
      </c>
      <c r="S249" s="215">
        <v>0</v>
      </c>
      <c r="T249" s="216">
        <f>S249*H249</f>
        <v>0</v>
      </c>
      <c r="AR249" s="25" t="s">
        <v>232</v>
      </c>
      <c r="AT249" s="25" t="s">
        <v>269</v>
      </c>
      <c r="AU249" s="25" t="s">
        <v>104</v>
      </c>
      <c r="AY249" s="25" t="s">
        <v>166</v>
      </c>
      <c r="BE249" s="217">
        <f>IF(N249="základní",J249,0)</f>
        <v>0</v>
      </c>
      <c r="BF249" s="217">
        <f>IF(N249="snížená",J249,0)</f>
        <v>0</v>
      </c>
      <c r="BG249" s="217">
        <f>IF(N249="zákl. přenesená",J249,0)</f>
        <v>0</v>
      </c>
      <c r="BH249" s="217">
        <f>IF(N249="sníž. přenesená",J249,0)</f>
        <v>0</v>
      </c>
      <c r="BI249" s="217">
        <f>IF(N249="nulová",J249,0)</f>
        <v>0</v>
      </c>
      <c r="BJ249" s="25" t="s">
        <v>25</v>
      </c>
      <c r="BK249" s="217">
        <f>ROUND(I249*H249,2)</f>
        <v>0</v>
      </c>
      <c r="BL249" s="25" t="s">
        <v>110</v>
      </c>
      <c r="BM249" s="25" t="s">
        <v>1775</v>
      </c>
    </row>
    <row r="250" spans="2:65" s="1" customFormat="1" ht="13.5">
      <c r="B250" s="43"/>
      <c r="C250" s="65"/>
      <c r="D250" s="235" t="s">
        <v>175</v>
      </c>
      <c r="E250" s="65"/>
      <c r="F250" s="276" t="s">
        <v>1776</v>
      </c>
      <c r="G250" s="65"/>
      <c r="H250" s="65"/>
      <c r="I250" s="174"/>
      <c r="J250" s="65"/>
      <c r="K250" s="65"/>
      <c r="L250" s="63"/>
      <c r="M250" s="220"/>
      <c r="N250" s="44"/>
      <c r="O250" s="44"/>
      <c r="P250" s="44"/>
      <c r="Q250" s="44"/>
      <c r="R250" s="44"/>
      <c r="S250" s="44"/>
      <c r="T250" s="80"/>
      <c r="AT250" s="25" t="s">
        <v>175</v>
      </c>
      <c r="AU250" s="25" t="s">
        <v>104</v>
      </c>
    </row>
    <row r="251" spans="2:65" s="1" customFormat="1" ht="22.5" customHeight="1">
      <c r="B251" s="43"/>
      <c r="C251" s="259" t="s">
        <v>490</v>
      </c>
      <c r="D251" s="259" t="s">
        <v>269</v>
      </c>
      <c r="E251" s="260" t="s">
        <v>1777</v>
      </c>
      <c r="F251" s="261" t="s">
        <v>1778</v>
      </c>
      <c r="G251" s="262" t="s">
        <v>440</v>
      </c>
      <c r="H251" s="263">
        <v>1</v>
      </c>
      <c r="I251" s="264"/>
      <c r="J251" s="265">
        <f>ROUND(I251*H251,2)</f>
        <v>0</v>
      </c>
      <c r="K251" s="261" t="s">
        <v>1567</v>
      </c>
      <c r="L251" s="266"/>
      <c r="M251" s="267" t="s">
        <v>50</v>
      </c>
      <c r="N251" s="268" t="s">
        <v>56</v>
      </c>
      <c r="O251" s="44"/>
      <c r="P251" s="215">
        <f>O251*H251</f>
        <v>0</v>
      </c>
      <c r="Q251" s="215">
        <v>1</v>
      </c>
      <c r="R251" s="215">
        <f>Q251*H251</f>
        <v>1</v>
      </c>
      <c r="S251" s="215">
        <v>0</v>
      </c>
      <c r="T251" s="216">
        <f>S251*H251</f>
        <v>0</v>
      </c>
      <c r="AR251" s="25" t="s">
        <v>232</v>
      </c>
      <c r="AT251" s="25" t="s">
        <v>269</v>
      </c>
      <c r="AU251" s="25" t="s">
        <v>104</v>
      </c>
      <c r="AY251" s="25" t="s">
        <v>166</v>
      </c>
      <c r="BE251" s="217">
        <f>IF(N251="základní",J251,0)</f>
        <v>0</v>
      </c>
      <c r="BF251" s="217">
        <f>IF(N251="snížená",J251,0)</f>
        <v>0</v>
      </c>
      <c r="BG251" s="217">
        <f>IF(N251="zákl. přenesená",J251,0)</f>
        <v>0</v>
      </c>
      <c r="BH251" s="217">
        <f>IF(N251="sníž. přenesená",J251,0)</f>
        <v>0</v>
      </c>
      <c r="BI251" s="217">
        <f>IF(N251="nulová",J251,0)</f>
        <v>0</v>
      </c>
      <c r="BJ251" s="25" t="s">
        <v>25</v>
      </c>
      <c r="BK251" s="217">
        <f>ROUND(I251*H251,2)</f>
        <v>0</v>
      </c>
      <c r="BL251" s="25" t="s">
        <v>110</v>
      </c>
      <c r="BM251" s="25" t="s">
        <v>1779</v>
      </c>
    </row>
    <row r="252" spans="2:65" s="1" customFormat="1" ht="13.5">
      <c r="B252" s="43"/>
      <c r="C252" s="65"/>
      <c r="D252" s="235" t="s">
        <v>175</v>
      </c>
      <c r="E252" s="65"/>
      <c r="F252" s="276" t="s">
        <v>1780</v>
      </c>
      <c r="G252" s="65"/>
      <c r="H252" s="65"/>
      <c r="I252" s="174"/>
      <c r="J252" s="65"/>
      <c r="K252" s="65"/>
      <c r="L252" s="63"/>
      <c r="M252" s="220"/>
      <c r="N252" s="44"/>
      <c r="O252" s="44"/>
      <c r="P252" s="44"/>
      <c r="Q252" s="44"/>
      <c r="R252" s="44"/>
      <c r="S252" s="44"/>
      <c r="T252" s="80"/>
      <c r="AT252" s="25" t="s">
        <v>175</v>
      </c>
      <c r="AU252" s="25" t="s">
        <v>104</v>
      </c>
    </row>
    <row r="253" spans="2:65" s="1" customFormat="1" ht="22.5" customHeight="1">
      <c r="B253" s="43"/>
      <c r="C253" s="206" t="s">
        <v>496</v>
      </c>
      <c r="D253" s="206" t="s">
        <v>169</v>
      </c>
      <c r="E253" s="207" t="s">
        <v>1781</v>
      </c>
      <c r="F253" s="208" t="s">
        <v>1782</v>
      </c>
      <c r="G253" s="209" t="s">
        <v>440</v>
      </c>
      <c r="H253" s="210">
        <v>9</v>
      </c>
      <c r="I253" s="211"/>
      <c r="J253" s="212">
        <f>ROUND(I253*H253,2)</f>
        <v>0</v>
      </c>
      <c r="K253" s="208" t="s">
        <v>1567</v>
      </c>
      <c r="L253" s="63"/>
      <c r="M253" s="213" t="s">
        <v>50</v>
      </c>
      <c r="N253" s="214" t="s">
        <v>56</v>
      </c>
      <c r="O253" s="44"/>
      <c r="P253" s="215">
        <f>O253*H253</f>
        <v>0</v>
      </c>
      <c r="Q253" s="215">
        <v>1.1469999999999999E-2</v>
      </c>
      <c r="R253" s="215">
        <f>Q253*H253</f>
        <v>0.10322999999999999</v>
      </c>
      <c r="S253" s="215">
        <v>0</v>
      </c>
      <c r="T253" s="216">
        <f>S253*H253</f>
        <v>0</v>
      </c>
      <c r="AR253" s="25" t="s">
        <v>110</v>
      </c>
      <c r="AT253" s="25" t="s">
        <v>169</v>
      </c>
      <c r="AU253" s="25" t="s">
        <v>104</v>
      </c>
      <c r="AY253" s="25" t="s">
        <v>166</v>
      </c>
      <c r="BE253" s="217">
        <f>IF(N253="základní",J253,0)</f>
        <v>0</v>
      </c>
      <c r="BF253" s="217">
        <f>IF(N253="snížená",J253,0)</f>
        <v>0</v>
      </c>
      <c r="BG253" s="217">
        <f>IF(N253="zákl. přenesená",J253,0)</f>
        <v>0</v>
      </c>
      <c r="BH253" s="217">
        <f>IF(N253="sníž. přenesená",J253,0)</f>
        <v>0</v>
      </c>
      <c r="BI253" s="217">
        <f>IF(N253="nulová",J253,0)</f>
        <v>0</v>
      </c>
      <c r="BJ253" s="25" t="s">
        <v>25</v>
      </c>
      <c r="BK253" s="217">
        <f>ROUND(I253*H253,2)</f>
        <v>0</v>
      </c>
      <c r="BL253" s="25" t="s">
        <v>110</v>
      </c>
      <c r="BM253" s="25" t="s">
        <v>1783</v>
      </c>
    </row>
    <row r="254" spans="2:65" s="1" customFormat="1" ht="13.5">
      <c r="B254" s="43"/>
      <c r="C254" s="65"/>
      <c r="D254" s="235" t="s">
        <v>175</v>
      </c>
      <c r="E254" s="65"/>
      <c r="F254" s="276" t="s">
        <v>1782</v>
      </c>
      <c r="G254" s="65"/>
      <c r="H254" s="65"/>
      <c r="I254" s="174"/>
      <c r="J254" s="65"/>
      <c r="K254" s="65"/>
      <c r="L254" s="63"/>
      <c r="M254" s="220"/>
      <c r="N254" s="44"/>
      <c r="O254" s="44"/>
      <c r="P254" s="44"/>
      <c r="Q254" s="44"/>
      <c r="R254" s="44"/>
      <c r="S254" s="44"/>
      <c r="T254" s="80"/>
      <c r="AT254" s="25" t="s">
        <v>175</v>
      </c>
      <c r="AU254" s="25" t="s">
        <v>104</v>
      </c>
    </row>
    <row r="255" spans="2:65" s="1" customFormat="1" ht="22.5" customHeight="1">
      <c r="B255" s="43"/>
      <c r="C255" s="259" t="s">
        <v>501</v>
      </c>
      <c r="D255" s="259" t="s">
        <v>269</v>
      </c>
      <c r="E255" s="260" t="s">
        <v>1784</v>
      </c>
      <c r="F255" s="261" t="s">
        <v>1785</v>
      </c>
      <c r="G255" s="262" t="s">
        <v>440</v>
      </c>
      <c r="H255" s="263">
        <v>1</v>
      </c>
      <c r="I255" s="264"/>
      <c r="J255" s="265">
        <f>ROUND(I255*H255,2)</f>
        <v>0</v>
      </c>
      <c r="K255" s="261" t="s">
        <v>1567</v>
      </c>
      <c r="L255" s="266"/>
      <c r="M255" s="267" t="s">
        <v>50</v>
      </c>
      <c r="N255" s="268" t="s">
        <v>56</v>
      </c>
      <c r="O255" s="44"/>
      <c r="P255" s="215">
        <f>O255*H255</f>
        <v>0</v>
      </c>
      <c r="Q255" s="215">
        <v>0.44900000000000001</v>
      </c>
      <c r="R255" s="215">
        <f>Q255*H255</f>
        <v>0.44900000000000001</v>
      </c>
      <c r="S255" s="215">
        <v>0</v>
      </c>
      <c r="T255" s="216">
        <f>S255*H255</f>
        <v>0</v>
      </c>
      <c r="AR255" s="25" t="s">
        <v>232</v>
      </c>
      <c r="AT255" s="25" t="s">
        <v>269</v>
      </c>
      <c r="AU255" s="25" t="s">
        <v>104</v>
      </c>
      <c r="AY255" s="25" t="s">
        <v>166</v>
      </c>
      <c r="BE255" s="217">
        <f>IF(N255="základní",J255,0)</f>
        <v>0</v>
      </c>
      <c r="BF255" s="217">
        <f>IF(N255="snížená",J255,0)</f>
        <v>0</v>
      </c>
      <c r="BG255" s="217">
        <f>IF(N255="zákl. přenesená",J255,0)</f>
        <v>0</v>
      </c>
      <c r="BH255" s="217">
        <f>IF(N255="sníž. přenesená",J255,0)</f>
        <v>0</v>
      </c>
      <c r="BI255" s="217">
        <f>IF(N255="nulová",J255,0)</f>
        <v>0</v>
      </c>
      <c r="BJ255" s="25" t="s">
        <v>25</v>
      </c>
      <c r="BK255" s="217">
        <f>ROUND(I255*H255,2)</f>
        <v>0</v>
      </c>
      <c r="BL255" s="25" t="s">
        <v>110</v>
      </c>
      <c r="BM255" s="25" t="s">
        <v>1786</v>
      </c>
    </row>
    <row r="256" spans="2:65" s="1" customFormat="1" ht="27">
      <c r="B256" s="43"/>
      <c r="C256" s="65"/>
      <c r="D256" s="235" t="s">
        <v>175</v>
      </c>
      <c r="E256" s="65"/>
      <c r="F256" s="276" t="s">
        <v>1787</v>
      </c>
      <c r="G256" s="65"/>
      <c r="H256" s="65"/>
      <c r="I256" s="174"/>
      <c r="J256" s="65"/>
      <c r="K256" s="65"/>
      <c r="L256" s="63"/>
      <c r="M256" s="220"/>
      <c r="N256" s="44"/>
      <c r="O256" s="44"/>
      <c r="P256" s="44"/>
      <c r="Q256" s="44"/>
      <c r="R256" s="44"/>
      <c r="S256" s="44"/>
      <c r="T256" s="80"/>
      <c r="AT256" s="25" t="s">
        <v>175</v>
      </c>
      <c r="AU256" s="25" t="s">
        <v>104</v>
      </c>
    </row>
    <row r="257" spans="2:65" s="1" customFormat="1" ht="22.5" customHeight="1">
      <c r="B257" s="43"/>
      <c r="C257" s="259" t="s">
        <v>506</v>
      </c>
      <c r="D257" s="259" t="s">
        <v>269</v>
      </c>
      <c r="E257" s="260" t="s">
        <v>1788</v>
      </c>
      <c r="F257" s="261" t="s">
        <v>1789</v>
      </c>
      <c r="G257" s="262" t="s">
        <v>440</v>
      </c>
      <c r="H257" s="263">
        <v>6</v>
      </c>
      <c r="I257" s="264"/>
      <c r="J257" s="265">
        <f>ROUND(I257*H257,2)</f>
        <v>0</v>
      </c>
      <c r="K257" s="261" t="s">
        <v>1567</v>
      </c>
      <c r="L257" s="266"/>
      <c r="M257" s="267" t="s">
        <v>50</v>
      </c>
      <c r="N257" s="268" t="s">
        <v>56</v>
      </c>
      <c r="O257" s="44"/>
      <c r="P257" s="215">
        <f>O257*H257</f>
        <v>0</v>
      </c>
      <c r="Q257" s="215">
        <v>0.58499999999999996</v>
      </c>
      <c r="R257" s="215">
        <f>Q257*H257</f>
        <v>3.51</v>
      </c>
      <c r="S257" s="215">
        <v>0</v>
      </c>
      <c r="T257" s="216">
        <f>S257*H257</f>
        <v>0</v>
      </c>
      <c r="AR257" s="25" t="s">
        <v>232</v>
      </c>
      <c r="AT257" s="25" t="s">
        <v>269</v>
      </c>
      <c r="AU257" s="25" t="s">
        <v>104</v>
      </c>
      <c r="AY257" s="25" t="s">
        <v>166</v>
      </c>
      <c r="BE257" s="217">
        <f>IF(N257="základní",J257,0)</f>
        <v>0</v>
      </c>
      <c r="BF257" s="217">
        <f>IF(N257="snížená",J257,0)</f>
        <v>0</v>
      </c>
      <c r="BG257" s="217">
        <f>IF(N257="zákl. přenesená",J257,0)</f>
        <v>0</v>
      </c>
      <c r="BH257" s="217">
        <f>IF(N257="sníž. přenesená",J257,0)</f>
        <v>0</v>
      </c>
      <c r="BI257" s="217">
        <f>IF(N257="nulová",J257,0)</f>
        <v>0</v>
      </c>
      <c r="BJ257" s="25" t="s">
        <v>25</v>
      </c>
      <c r="BK257" s="217">
        <f>ROUND(I257*H257,2)</f>
        <v>0</v>
      </c>
      <c r="BL257" s="25" t="s">
        <v>110</v>
      </c>
      <c r="BM257" s="25" t="s">
        <v>1790</v>
      </c>
    </row>
    <row r="258" spans="2:65" s="1" customFormat="1" ht="13.5">
      <c r="B258" s="43"/>
      <c r="C258" s="65"/>
      <c r="D258" s="235" t="s">
        <v>175</v>
      </c>
      <c r="E258" s="65"/>
      <c r="F258" s="276" t="s">
        <v>1791</v>
      </c>
      <c r="G258" s="65"/>
      <c r="H258" s="65"/>
      <c r="I258" s="174"/>
      <c r="J258" s="65"/>
      <c r="K258" s="65"/>
      <c r="L258" s="63"/>
      <c r="M258" s="220"/>
      <c r="N258" s="44"/>
      <c r="O258" s="44"/>
      <c r="P258" s="44"/>
      <c r="Q258" s="44"/>
      <c r="R258" s="44"/>
      <c r="S258" s="44"/>
      <c r="T258" s="80"/>
      <c r="AT258" s="25" t="s">
        <v>175</v>
      </c>
      <c r="AU258" s="25" t="s">
        <v>104</v>
      </c>
    </row>
    <row r="259" spans="2:65" s="1" customFormat="1" ht="22.5" customHeight="1">
      <c r="B259" s="43"/>
      <c r="C259" s="259" t="s">
        <v>512</v>
      </c>
      <c r="D259" s="259" t="s">
        <v>269</v>
      </c>
      <c r="E259" s="260" t="s">
        <v>1792</v>
      </c>
      <c r="F259" s="261" t="s">
        <v>1793</v>
      </c>
      <c r="G259" s="262" t="s">
        <v>440</v>
      </c>
      <c r="H259" s="263">
        <v>1</v>
      </c>
      <c r="I259" s="264"/>
      <c r="J259" s="265">
        <f>ROUND(I259*H259,2)</f>
        <v>0</v>
      </c>
      <c r="K259" s="261" t="s">
        <v>1567</v>
      </c>
      <c r="L259" s="266"/>
      <c r="M259" s="267" t="s">
        <v>50</v>
      </c>
      <c r="N259" s="268" t="s">
        <v>56</v>
      </c>
      <c r="O259" s="44"/>
      <c r="P259" s="215">
        <f>O259*H259</f>
        <v>0</v>
      </c>
      <c r="Q259" s="215">
        <v>5.3999999999999999E-2</v>
      </c>
      <c r="R259" s="215">
        <f>Q259*H259</f>
        <v>5.3999999999999999E-2</v>
      </c>
      <c r="S259" s="215">
        <v>0</v>
      </c>
      <c r="T259" s="216">
        <f>S259*H259</f>
        <v>0</v>
      </c>
      <c r="AR259" s="25" t="s">
        <v>232</v>
      </c>
      <c r="AT259" s="25" t="s">
        <v>269</v>
      </c>
      <c r="AU259" s="25" t="s">
        <v>104</v>
      </c>
      <c r="AY259" s="25" t="s">
        <v>166</v>
      </c>
      <c r="BE259" s="217">
        <f>IF(N259="základní",J259,0)</f>
        <v>0</v>
      </c>
      <c r="BF259" s="217">
        <f>IF(N259="snížená",J259,0)</f>
        <v>0</v>
      </c>
      <c r="BG259" s="217">
        <f>IF(N259="zákl. přenesená",J259,0)</f>
        <v>0</v>
      </c>
      <c r="BH259" s="217">
        <f>IF(N259="sníž. přenesená",J259,0)</f>
        <v>0</v>
      </c>
      <c r="BI259" s="217">
        <f>IF(N259="nulová",J259,0)</f>
        <v>0</v>
      </c>
      <c r="BJ259" s="25" t="s">
        <v>25</v>
      </c>
      <c r="BK259" s="217">
        <f>ROUND(I259*H259,2)</f>
        <v>0</v>
      </c>
      <c r="BL259" s="25" t="s">
        <v>110</v>
      </c>
      <c r="BM259" s="25" t="s">
        <v>1794</v>
      </c>
    </row>
    <row r="260" spans="2:65" s="1" customFormat="1" ht="13.5">
      <c r="B260" s="43"/>
      <c r="C260" s="65"/>
      <c r="D260" s="235" t="s">
        <v>175</v>
      </c>
      <c r="E260" s="65"/>
      <c r="F260" s="276" t="s">
        <v>1795</v>
      </c>
      <c r="G260" s="65"/>
      <c r="H260" s="65"/>
      <c r="I260" s="174"/>
      <c r="J260" s="65"/>
      <c r="K260" s="65"/>
      <c r="L260" s="63"/>
      <c r="M260" s="220"/>
      <c r="N260" s="44"/>
      <c r="O260" s="44"/>
      <c r="P260" s="44"/>
      <c r="Q260" s="44"/>
      <c r="R260" s="44"/>
      <c r="S260" s="44"/>
      <c r="T260" s="80"/>
      <c r="AT260" s="25" t="s">
        <v>175</v>
      </c>
      <c r="AU260" s="25" t="s">
        <v>104</v>
      </c>
    </row>
    <row r="261" spans="2:65" s="1" customFormat="1" ht="22.5" customHeight="1">
      <c r="B261" s="43"/>
      <c r="C261" s="259" t="s">
        <v>520</v>
      </c>
      <c r="D261" s="259" t="s">
        <v>269</v>
      </c>
      <c r="E261" s="260" t="s">
        <v>1796</v>
      </c>
      <c r="F261" s="261" t="s">
        <v>1797</v>
      </c>
      <c r="G261" s="262" t="s">
        <v>440</v>
      </c>
      <c r="H261" s="263">
        <v>1</v>
      </c>
      <c r="I261" s="264"/>
      <c r="J261" s="265">
        <f>ROUND(I261*H261,2)</f>
        <v>0</v>
      </c>
      <c r="K261" s="261" t="s">
        <v>50</v>
      </c>
      <c r="L261" s="266"/>
      <c r="M261" s="267" t="s">
        <v>50</v>
      </c>
      <c r="N261" s="268" t="s">
        <v>56</v>
      </c>
      <c r="O261" s="44"/>
      <c r="P261" s="215">
        <f>O261*H261</f>
        <v>0</v>
      </c>
      <c r="Q261" s="215">
        <v>6.8000000000000005E-2</v>
      </c>
      <c r="R261" s="215">
        <f>Q261*H261</f>
        <v>6.8000000000000005E-2</v>
      </c>
      <c r="S261" s="215">
        <v>0</v>
      </c>
      <c r="T261" s="216">
        <f>S261*H261</f>
        <v>0</v>
      </c>
      <c r="AR261" s="25" t="s">
        <v>232</v>
      </c>
      <c r="AT261" s="25" t="s">
        <v>269</v>
      </c>
      <c r="AU261" s="25" t="s">
        <v>104</v>
      </c>
      <c r="AY261" s="25" t="s">
        <v>166</v>
      </c>
      <c r="BE261" s="217">
        <f>IF(N261="základní",J261,0)</f>
        <v>0</v>
      </c>
      <c r="BF261" s="217">
        <f>IF(N261="snížená",J261,0)</f>
        <v>0</v>
      </c>
      <c r="BG261" s="217">
        <f>IF(N261="zákl. přenesená",J261,0)</f>
        <v>0</v>
      </c>
      <c r="BH261" s="217">
        <f>IF(N261="sníž. přenesená",J261,0)</f>
        <v>0</v>
      </c>
      <c r="BI261" s="217">
        <f>IF(N261="nulová",J261,0)</f>
        <v>0</v>
      </c>
      <c r="BJ261" s="25" t="s">
        <v>25</v>
      </c>
      <c r="BK261" s="217">
        <f>ROUND(I261*H261,2)</f>
        <v>0</v>
      </c>
      <c r="BL261" s="25" t="s">
        <v>110</v>
      </c>
      <c r="BM261" s="25" t="s">
        <v>1798</v>
      </c>
    </row>
    <row r="262" spans="2:65" s="1" customFormat="1" ht="27">
      <c r="B262" s="43"/>
      <c r="C262" s="65"/>
      <c r="D262" s="235" t="s">
        <v>175</v>
      </c>
      <c r="E262" s="65"/>
      <c r="F262" s="276" t="s">
        <v>1799</v>
      </c>
      <c r="G262" s="65"/>
      <c r="H262" s="65"/>
      <c r="I262" s="174"/>
      <c r="J262" s="65"/>
      <c r="K262" s="65"/>
      <c r="L262" s="63"/>
      <c r="M262" s="220"/>
      <c r="N262" s="44"/>
      <c r="O262" s="44"/>
      <c r="P262" s="44"/>
      <c r="Q262" s="44"/>
      <c r="R262" s="44"/>
      <c r="S262" s="44"/>
      <c r="T262" s="80"/>
      <c r="AT262" s="25" t="s">
        <v>175</v>
      </c>
      <c r="AU262" s="25" t="s">
        <v>104</v>
      </c>
    </row>
    <row r="263" spans="2:65" s="1" customFormat="1" ht="22.5" customHeight="1">
      <c r="B263" s="43"/>
      <c r="C263" s="206" t="s">
        <v>527</v>
      </c>
      <c r="D263" s="206" t="s">
        <v>169</v>
      </c>
      <c r="E263" s="207" t="s">
        <v>1800</v>
      </c>
      <c r="F263" s="208" t="s">
        <v>1801</v>
      </c>
      <c r="G263" s="209" t="s">
        <v>440</v>
      </c>
      <c r="H263" s="210">
        <v>7</v>
      </c>
      <c r="I263" s="211"/>
      <c r="J263" s="212">
        <f>ROUND(I263*H263,2)</f>
        <v>0</v>
      </c>
      <c r="K263" s="208" t="s">
        <v>1567</v>
      </c>
      <c r="L263" s="63"/>
      <c r="M263" s="213" t="s">
        <v>50</v>
      </c>
      <c r="N263" s="214" t="s">
        <v>56</v>
      </c>
      <c r="O263" s="44"/>
      <c r="P263" s="215">
        <f>O263*H263</f>
        <v>0</v>
      </c>
      <c r="Q263" s="215">
        <v>2.7529999999999999E-2</v>
      </c>
      <c r="R263" s="215">
        <f>Q263*H263</f>
        <v>0.19270999999999999</v>
      </c>
      <c r="S263" s="215">
        <v>0</v>
      </c>
      <c r="T263" s="216">
        <f>S263*H263</f>
        <v>0</v>
      </c>
      <c r="AR263" s="25" t="s">
        <v>110</v>
      </c>
      <c r="AT263" s="25" t="s">
        <v>169</v>
      </c>
      <c r="AU263" s="25" t="s">
        <v>104</v>
      </c>
      <c r="AY263" s="25" t="s">
        <v>166</v>
      </c>
      <c r="BE263" s="217">
        <f>IF(N263="základní",J263,0)</f>
        <v>0</v>
      </c>
      <c r="BF263" s="217">
        <f>IF(N263="snížená",J263,0)</f>
        <v>0</v>
      </c>
      <c r="BG263" s="217">
        <f>IF(N263="zákl. přenesená",J263,0)</f>
        <v>0</v>
      </c>
      <c r="BH263" s="217">
        <f>IF(N263="sníž. přenesená",J263,0)</f>
        <v>0</v>
      </c>
      <c r="BI263" s="217">
        <f>IF(N263="nulová",J263,0)</f>
        <v>0</v>
      </c>
      <c r="BJ263" s="25" t="s">
        <v>25</v>
      </c>
      <c r="BK263" s="217">
        <f>ROUND(I263*H263,2)</f>
        <v>0</v>
      </c>
      <c r="BL263" s="25" t="s">
        <v>110</v>
      </c>
      <c r="BM263" s="25" t="s">
        <v>1802</v>
      </c>
    </row>
    <row r="264" spans="2:65" s="1" customFormat="1" ht="13.5">
      <c r="B264" s="43"/>
      <c r="C264" s="65"/>
      <c r="D264" s="235" t="s">
        <v>175</v>
      </c>
      <c r="E264" s="65"/>
      <c r="F264" s="276" t="s">
        <v>1801</v>
      </c>
      <c r="G264" s="65"/>
      <c r="H264" s="65"/>
      <c r="I264" s="174"/>
      <c r="J264" s="65"/>
      <c r="K264" s="65"/>
      <c r="L264" s="63"/>
      <c r="M264" s="220"/>
      <c r="N264" s="44"/>
      <c r="O264" s="44"/>
      <c r="P264" s="44"/>
      <c r="Q264" s="44"/>
      <c r="R264" s="44"/>
      <c r="S264" s="44"/>
      <c r="T264" s="80"/>
      <c r="AT264" s="25" t="s">
        <v>175</v>
      </c>
      <c r="AU264" s="25" t="s">
        <v>104</v>
      </c>
    </row>
    <row r="265" spans="2:65" s="1" customFormat="1" ht="22.5" customHeight="1">
      <c r="B265" s="43"/>
      <c r="C265" s="259" t="s">
        <v>535</v>
      </c>
      <c r="D265" s="259" t="s">
        <v>269</v>
      </c>
      <c r="E265" s="260" t="s">
        <v>1803</v>
      </c>
      <c r="F265" s="261" t="s">
        <v>1804</v>
      </c>
      <c r="G265" s="262" t="s">
        <v>440</v>
      </c>
      <c r="H265" s="263">
        <v>2</v>
      </c>
      <c r="I265" s="264"/>
      <c r="J265" s="265">
        <f>ROUND(I265*H265,2)</f>
        <v>0</v>
      </c>
      <c r="K265" s="261" t="s">
        <v>1567</v>
      </c>
      <c r="L265" s="266"/>
      <c r="M265" s="267" t="s">
        <v>50</v>
      </c>
      <c r="N265" s="268" t="s">
        <v>56</v>
      </c>
      <c r="O265" s="44"/>
      <c r="P265" s="215">
        <f>O265*H265</f>
        <v>0</v>
      </c>
      <c r="Q265" s="215">
        <v>1.6</v>
      </c>
      <c r="R265" s="215">
        <f>Q265*H265</f>
        <v>3.2</v>
      </c>
      <c r="S265" s="215">
        <v>0</v>
      </c>
      <c r="T265" s="216">
        <f>S265*H265</f>
        <v>0</v>
      </c>
      <c r="AR265" s="25" t="s">
        <v>232</v>
      </c>
      <c r="AT265" s="25" t="s">
        <v>269</v>
      </c>
      <c r="AU265" s="25" t="s">
        <v>104</v>
      </c>
      <c r="AY265" s="25" t="s">
        <v>166</v>
      </c>
      <c r="BE265" s="217">
        <f>IF(N265="základní",J265,0)</f>
        <v>0</v>
      </c>
      <c r="BF265" s="217">
        <f>IF(N265="snížená",J265,0)</f>
        <v>0</v>
      </c>
      <c r="BG265" s="217">
        <f>IF(N265="zákl. přenesená",J265,0)</f>
        <v>0</v>
      </c>
      <c r="BH265" s="217">
        <f>IF(N265="sníž. přenesená",J265,0)</f>
        <v>0</v>
      </c>
      <c r="BI265" s="217">
        <f>IF(N265="nulová",J265,0)</f>
        <v>0</v>
      </c>
      <c r="BJ265" s="25" t="s">
        <v>25</v>
      </c>
      <c r="BK265" s="217">
        <f>ROUND(I265*H265,2)</f>
        <v>0</v>
      </c>
      <c r="BL265" s="25" t="s">
        <v>110</v>
      </c>
      <c r="BM265" s="25" t="s">
        <v>1805</v>
      </c>
    </row>
    <row r="266" spans="2:65" s="1" customFormat="1" ht="13.5">
      <c r="B266" s="43"/>
      <c r="C266" s="65"/>
      <c r="D266" s="235" t="s">
        <v>175</v>
      </c>
      <c r="E266" s="65"/>
      <c r="F266" s="276" t="s">
        <v>1806</v>
      </c>
      <c r="G266" s="65"/>
      <c r="H266" s="65"/>
      <c r="I266" s="174"/>
      <c r="J266" s="65"/>
      <c r="K266" s="65"/>
      <c r="L266" s="63"/>
      <c r="M266" s="220"/>
      <c r="N266" s="44"/>
      <c r="O266" s="44"/>
      <c r="P266" s="44"/>
      <c r="Q266" s="44"/>
      <c r="R266" s="44"/>
      <c r="S266" s="44"/>
      <c r="T266" s="80"/>
      <c r="AT266" s="25" t="s">
        <v>175</v>
      </c>
      <c r="AU266" s="25" t="s">
        <v>104</v>
      </c>
    </row>
    <row r="267" spans="2:65" s="1" customFormat="1" ht="22.5" customHeight="1">
      <c r="B267" s="43"/>
      <c r="C267" s="259" t="s">
        <v>541</v>
      </c>
      <c r="D267" s="259" t="s">
        <v>269</v>
      </c>
      <c r="E267" s="260" t="s">
        <v>1807</v>
      </c>
      <c r="F267" s="261" t="s">
        <v>1808</v>
      </c>
      <c r="G267" s="262" t="s">
        <v>440</v>
      </c>
      <c r="H267" s="263">
        <v>2</v>
      </c>
      <c r="I267" s="264"/>
      <c r="J267" s="265">
        <f>ROUND(I267*H267,2)</f>
        <v>0</v>
      </c>
      <c r="K267" s="261" t="s">
        <v>1567</v>
      </c>
      <c r="L267" s="266"/>
      <c r="M267" s="267" t="s">
        <v>50</v>
      </c>
      <c r="N267" s="268" t="s">
        <v>56</v>
      </c>
      <c r="O267" s="44"/>
      <c r="P267" s="215">
        <f>O267*H267</f>
        <v>0</v>
      </c>
      <c r="Q267" s="215">
        <v>1.87</v>
      </c>
      <c r="R267" s="215">
        <f>Q267*H267</f>
        <v>3.74</v>
      </c>
      <c r="S267" s="215">
        <v>0</v>
      </c>
      <c r="T267" s="216">
        <f>S267*H267</f>
        <v>0</v>
      </c>
      <c r="AR267" s="25" t="s">
        <v>232</v>
      </c>
      <c r="AT267" s="25" t="s">
        <v>269</v>
      </c>
      <c r="AU267" s="25" t="s">
        <v>104</v>
      </c>
      <c r="AY267" s="25" t="s">
        <v>166</v>
      </c>
      <c r="BE267" s="217">
        <f>IF(N267="základní",J267,0)</f>
        <v>0</v>
      </c>
      <c r="BF267" s="217">
        <f>IF(N267="snížená",J267,0)</f>
        <v>0</v>
      </c>
      <c r="BG267" s="217">
        <f>IF(N267="zákl. přenesená",J267,0)</f>
        <v>0</v>
      </c>
      <c r="BH267" s="217">
        <f>IF(N267="sníž. přenesená",J267,0)</f>
        <v>0</v>
      </c>
      <c r="BI267" s="217">
        <f>IF(N267="nulová",J267,0)</f>
        <v>0</v>
      </c>
      <c r="BJ267" s="25" t="s">
        <v>25</v>
      </c>
      <c r="BK267" s="217">
        <f>ROUND(I267*H267,2)</f>
        <v>0</v>
      </c>
      <c r="BL267" s="25" t="s">
        <v>110</v>
      </c>
      <c r="BM267" s="25" t="s">
        <v>1809</v>
      </c>
    </row>
    <row r="268" spans="2:65" s="1" customFormat="1" ht="13.5">
      <c r="B268" s="43"/>
      <c r="C268" s="65"/>
      <c r="D268" s="235" t="s">
        <v>175</v>
      </c>
      <c r="E268" s="65"/>
      <c r="F268" s="276" t="s">
        <v>1810</v>
      </c>
      <c r="G268" s="65"/>
      <c r="H268" s="65"/>
      <c r="I268" s="174"/>
      <c r="J268" s="65"/>
      <c r="K268" s="65"/>
      <c r="L268" s="63"/>
      <c r="M268" s="220"/>
      <c r="N268" s="44"/>
      <c r="O268" s="44"/>
      <c r="P268" s="44"/>
      <c r="Q268" s="44"/>
      <c r="R268" s="44"/>
      <c r="S268" s="44"/>
      <c r="T268" s="80"/>
      <c r="AT268" s="25" t="s">
        <v>175</v>
      </c>
      <c r="AU268" s="25" t="s">
        <v>104</v>
      </c>
    </row>
    <row r="269" spans="2:65" s="1" customFormat="1" ht="22.5" customHeight="1">
      <c r="B269" s="43"/>
      <c r="C269" s="259" t="s">
        <v>547</v>
      </c>
      <c r="D269" s="259" t="s">
        <v>269</v>
      </c>
      <c r="E269" s="260" t="s">
        <v>1811</v>
      </c>
      <c r="F269" s="261" t="s">
        <v>1812</v>
      </c>
      <c r="G269" s="262" t="s">
        <v>440</v>
      </c>
      <c r="H269" s="263">
        <v>3</v>
      </c>
      <c r="I269" s="264"/>
      <c r="J269" s="265">
        <f>ROUND(I269*H269,2)</f>
        <v>0</v>
      </c>
      <c r="K269" s="261" t="s">
        <v>1567</v>
      </c>
      <c r="L269" s="266"/>
      <c r="M269" s="267" t="s">
        <v>50</v>
      </c>
      <c r="N269" s="268" t="s">
        <v>56</v>
      </c>
      <c r="O269" s="44"/>
      <c r="P269" s="215">
        <f>O269*H269</f>
        <v>0</v>
      </c>
      <c r="Q269" s="215">
        <v>2.1</v>
      </c>
      <c r="R269" s="215">
        <f>Q269*H269</f>
        <v>6.3000000000000007</v>
      </c>
      <c r="S269" s="215">
        <v>0</v>
      </c>
      <c r="T269" s="216">
        <f>S269*H269</f>
        <v>0</v>
      </c>
      <c r="AR269" s="25" t="s">
        <v>232</v>
      </c>
      <c r="AT269" s="25" t="s">
        <v>269</v>
      </c>
      <c r="AU269" s="25" t="s">
        <v>104</v>
      </c>
      <c r="AY269" s="25" t="s">
        <v>166</v>
      </c>
      <c r="BE269" s="217">
        <f>IF(N269="základní",J269,0)</f>
        <v>0</v>
      </c>
      <c r="BF269" s="217">
        <f>IF(N269="snížená",J269,0)</f>
        <v>0</v>
      </c>
      <c r="BG269" s="217">
        <f>IF(N269="zákl. přenesená",J269,0)</f>
        <v>0</v>
      </c>
      <c r="BH269" s="217">
        <f>IF(N269="sníž. přenesená",J269,0)</f>
        <v>0</v>
      </c>
      <c r="BI269" s="217">
        <f>IF(N269="nulová",J269,0)</f>
        <v>0</v>
      </c>
      <c r="BJ269" s="25" t="s">
        <v>25</v>
      </c>
      <c r="BK269" s="217">
        <f>ROUND(I269*H269,2)</f>
        <v>0</v>
      </c>
      <c r="BL269" s="25" t="s">
        <v>110</v>
      </c>
      <c r="BM269" s="25" t="s">
        <v>1813</v>
      </c>
    </row>
    <row r="270" spans="2:65" s="1" customFormat="1" ht="13.5">
      <c r="B270" s="43"/>
      <c r="C270" s="65"/>
      <c r="D270" s="235" t="s">
        <v>175</v>
      </c>
      <c r="E270" s="65"/>
      <c r="F270" s="276" t="s">
        <v>1814</v>
      </c>
      <c r="G270" s="65"/>
      <c r="H270" s="65"/>
      <c r="I270" s="174"/>
      <c r="J270" s="65"/>
      <c r="K270" s="65"/>
      <c r="L270" s="63"/>
      <c r="M270" s="220"/>
      <c r="N270" s="44"/>
      <c r="O270" s="44"/>
      <c r="P270" s="44"/>
      <c r="Q270" s="44"/>
      <c r="R270" s="44"/>
      <c r="S270" s="44"/>
      <c r="T270" s="80"/>
      <c r="AT270" s="25" t="s">
        <v>175</v>
      </c>
      <c r="AU270" s="25" t="s">
        <v>104</v>
      </c>
    </row>
    <row r="271" spans="2:65" s="1" customFormat="1" ht="22.5" customHeight="1">
      <c r="B271" s="43"/>
      <c r="C271" s="259" t="s">
        <v>330</v>
      </c>
      <c r="D271" s="259" t="s">
        <v>269</v>
      </c>
      <c r="E271" s="260" t="s">
        <v>1815</v>
      </c>
      <c r="F271" s="261" t="s">
        <v>1816</v>
      </c>
      <c r="G271" s="262" t="s">
        <v>440</v>
      </c>
      <c r="H271" s="263">
        <v>12</v>
      </c>
      <c r="I271" s="264"/>
      <c r="J271" s="265">
        <f>ROUND(I271*H271,2)</f>
        <v>0</v>
      </c>
      <c r="K271" s="261" t="s">
        <v>1567</v>
      </c>
      <c r="L271" s="266"/>
      <c r="M271" s="267" t="s">
        <v>50</v>
      </c>
      <c r="N271" s="268" t="s">
        <v>56</v>
      </c>
      <c r="O271" s="44"/>
      <c r="P271" s="215">
        <f>O271*H271</f>
        <v>0</v>
      </c>
      <c r="Q271" s="215">
        <v>2E-3</v>
      </c>
      <c r="R271" s="215">
        <f>Q271*H271</f>
        <v>2.4E-2</v>
      </c>
      <c r="S271" s="215">
        <v>0</v>
      </c>
      <c r="T271" s="216">
        <f>S271*H271</f>
        <v>0</v>
      </c>
      <c r="AR271" s="25" t="s">
        <v>232</v>
      </c>
      <c r="AT271" s="25" t="s">
        <v>269</v>
      </c>
      <c r="AU271" s="25" t="s">
        <v>104</v>
      </c>
      <c r="AY271" s="25" t="s">
        <v>166</v>
      </c>
      <c r="BE271" s="217">
        <f>IF(N271="základní",J271,0)</f>
        <v>0</v>
      </c>
      <c r="BF271" s="217">
        <f>IF(N271="snížená",J271,0)</f>
        <v>0</v>
      </c>
      <c r="BG271" s="217">
        <f>IF(N271="zákl. přenesená",J271,0)</f>
        <v>0</v>
      </c>
      <c r="BH271" s="217">
        <f>IF(N271="sníž. přenesená",J271,0)</f>
        <v>0</v>
      </c>
      <c r="BI271" s="217">
        <f>IF(N271="nulová",J271,0)</f>
        <v>0</v>
      </c>
      <c r="BJ271" s="25" t="s">
        <v>25</v>
      </c>
      <c r="BK271" s="217">
        <f>ROUND(I271*H271,2)</f>
        <v>0</v>
      </c>
      <c r="BL271" s="25" t="s">
        <v>110</v>
      </c>
      <c r="BM271" s="25" t="s">
        <v>1817</v>
      </c>
    </row>
    <row r="272" spans="2:65" s="1" customFormat="1" ht="40.5">
      <c r="B272" s="43"/>
      <c r="C272" s="65"/>
      <c r="D272" s="235" t="s">
        <v>175</v>
      </c>
      <c r="E272" s="65"/>
      <c r="F272" s="276" t="s">
        <v>1818</v>
      </c>
      <c r="G272" s="65"/>
      <c r="H272" s="65"/>
      <c r="I272" s="174"/>
      <c r="J272" s="65"/>
      <c r="K272" s="65"/>
      <c r="L272" s="63"/>
      <c r="M272" s="220"/>
      <c r="N272" s="44"/>
      <c r="O272" s="44"/>
      <c r="P272" s="44"/>
      <c r="Q272" s="44"/>
      <c r="R272" s="44"/>
      <c r="S272" s="44"/>
      <c r="T272" s="80"/>
      <c r="AT272" s="25" t="s">
        <v>175</v>
      </c>
      <c r="AU272" s="25" t="s">
        <v>104</v>
      </c>
    </row>
    <row r="273" spans="2:65" s="1" customFormat="1" ht="22.5" customHeight="1">
      <c r="B273" s="43"/>
      <c r="C273" s="206" t="s">
        <v>556</v>
      </c>
      <c r="D273" s="206" t="s">
        <v>169</v>
      </c>
      <c r="E273" s="207" t="s">
        <v>1819</v>
      </c>
      <c r="F273" s="208" t="s">
        <v>1820</v>
      </c>
      <c r="G273" s="209" t="s">
        <v>440</v>
      </c>
      <c r="H273" s="210">
        <v>7</v>
      </c>
      <c r="I273" s="211"/>
      <c r="J273" s="212">
        <f>ROUND(I273*H273,2)</f>
        <v>0</v>
      </c>
      <c r="K273" s="208" t="s">
        <v>1567</v>
      </c>
      <c r="L273" s="63"/>
      <c r="M273" s="213" t="s">
        <v>50</v>
      </c>
      <c r="N273" s="214" t="s">
        <v>56</v>
      </c>
      <c r="O273" s="44"/>
      <c r="P273" s="215">
        <f>O273*H273</f>
        <v>0</v>
      </c>
      <c r="Q273" s="215">
        <v>7.0200000000000002E-3</v>
      </c>
      <c r="R273" s="215">
        <f>Q273*H273</f>
        <v>4.9140000000000003E-2</v>
      </c>
      <c r="S273" s="215">
        <v>0</v>
      </c>
      <c r="T273" s="216">
        <f>S273*H273</f>
        <v>0</v>
      </c>
      <c r="AR273" s="25" t="s">
        <v>110</v>
      </c>
      <c r="AT273" s="25" t="s">
        <v>169</v>
      </c>
      <c r="AU273" s="25" t="s">
        <v>104</v>
      </c>
      <c r="AY273" s="25" t="s">
        <v>166</v>
      </c>
      <c r="BE273" s="217">
        <f>IF(N273="základní",J273,0)</f>
        <v>0</v>
      </c>
      <c r="BF273" s="217">
        <f>IF(N273="snížená",J273,0)</f>
        <v>0</v>
      </c>
      <c r="BG273" s="217">
        <f>IF(N273="zákl. přenesená",J273,0)</f>
        <v>0</v>
      </c>
      <c r="BH273" s="217">
        <f>IF(N273="sníž. přenesená",J273,0)</f>
        <v>0</v>
      </c>
      <c r="BI273" s="217">
        <f>IF(N273="nulová",J273,0)</f>
        <v>0</v>
      </c>
      <c r="BJ273" s="25" t="s">
        <v>25</v>
      </c>
      <c r="BK273" s="217">
        <f>ROUND(I273*H273,2)</f>
        <v>0</v>
      </c>
      <c r="BL273" s="25" t="s">
        <v>110</v>
      </c>
      <c r="BM273" s="25" t="s">
        <v>1821</v>
      </c>
    </row>
    <row r="274" spans="2:65" s="1" customFormat="1" ht="13.5">
      <c r="B274" s="43"/>
      <c r="C274" s="65"/>
      <c r="D274" s="235" t="s">
        <v>175</v>
      </c>
      <c r="E274" s="65"/>
      <c r="F274" s="276" t="s">
        <v>1822</v>
      </c>
      <c r="G274" s="65"/>
      <c r="H274" s="65"/>
      <c r="I274" s="174"/>
      <c r="J274" s="65"/>
      <c r="K274" s="65"/>
      <c r="L274" s="63"/>
      <c r="M274" s="220"/>
      <c r="N274" s="44"/>
      <c r="O274" s="44"/>
      <c r="P274" s="44"/>
      <c r="Q274" s="44"/>
      <c r="R274" s="44"/>
      <c r="S274" s="44"/>
      <c r="T274" s="80"/>
      <c r="AT274" s="25" t="s">
        <v>175</v>
      </c>
      <c r="AU274" s="25" t="s">
        <v>104</v>
      </c>
    </row>
    <row r="275" spans="2:65" s="1" customFormat="1" ht="22.5" customHeight="1">
      <c r="B275" s="43"/>
      <c r="C275" s="259" t="s">
        <v>406</v>
      </c>
      <c r="D275" s="259" t="s">
        <v>269</v>
      </c>
      <c r="E275" s="260" t="s">
        <v>1823</v>
      </c>
      <c r="F275" s="261" t="s">
        <v>1824</v>
      </c>
      <c r="G275" s="262" t="s">
        <v>440</v>
      </c>
      <c r="H275" s="263">
        <v>4</v>
      </c>
      <c r="I275" s="264"/>
      <c r="J275" s="265">
        <f>ROUND(I275*H275,2)</f>
        <v>0</v>
      </c>
      <c r="K275" s="261" t="s">
        <v>50</v>
      </c>
      <c r="L275" s="266"/>
      <c r="M275" s="267" t="s">
        <v>50</v>
      </c>
      <c r="N275" s="268" t="s">
        <v>56</v>
      </c>
      <c r="O275" s="44"/>
      <c r="P275" s="215">
        <f>O275*H275</f>
        <v>0</v>
      </c>
      <c r="Q275" s="215">
        <v>0</v>
      </c>
      <c r="R275" s="215">
        <f>Q275*H275</f>
        <v>0</v>
      </c>
      <c r="S275" s="215">
        <v>0</v>
      </c>
      <c r="T275" s="216">
        <f>S275*H275</f>
        <v>0</v>
      </c>
      <c r="AR275" s="25" t="s">
        <v>232</v>
      </c>
      <c r="AT275" s="25" t="s">
        <v>269</v>
      </c>
      <c r="AU275" s="25" t="s">
        <v>104</v>
      </c>
      <c r="AY275" s="25" t="s">
        <v>166</v>
      </c>
      <c r="BE275" s="217">
        <f>IF(N275="základní",J275,0)</f>
        <v>0</v>
      </c>
      <c r="BF275" s="217">
        <f>IF(N275="snížená",J275,0)</f>
        <v>0</v>
      </c>
      <c r="BG275" s="217">
        <f>IF(N275="zákl. přenesená",J275,0)</f>
        <v>0</v>
      </c>
      <c r="BH275" s="217">
        <f>IF(N275="sníž. přenesená",J275,0)</f>
        <v>0</v>
      </c>
      <c r="BI275" s="217">
        <f>IF(N275="nulová",J275,0)</f>
        <v>0</v>
      </c>
      <c r="BJ275" s="25" t="s">
        <v>25</v>
      </c>
      <c r="BK275" s="217">
        <f>ROUND(I275*H275,2)</f>
        <v>0</v>
      </c>
      <c r="BL275" s="25" t="s">
        <v>110</v>
      </c>
      <c r="BM275" s="25" t="s">
        <v>1825</v>
      </c>
    </row>
    <row r="276" spans="2:65" s="1" customFormat="1" ht="13.5">
      <c r="B276" s="43"/>
      <c r="C276" s="65"/>
      <c r="D276" s="235" t="s">
        <v>175</v>
      </c>
      <c r="E276" s="65"/>
      <c r="F276" s="276" t="s">
        <v>1826</v>
      </c>
      <c r="G276" s="65"/>
      <c r="H276" s="65"/>
      <c r="I276" s="174"/>
      <c r="J276" s="65"/>
      <c r="K276" s="65"/>
      <c r="L276" s="63"/>
      <c r="M276" s="220"/>
      <c r="N276" s="44"/>
      <c r="O276" s="44"/>
      <c r="P276" s="44"/>
      <c r="Q276" s="44"/>
      <c r="R276" s="44"/>
      <c r="S276" s="44"/>
      <c r="T276" s="80"/>
      <c r="AT276" s="25" t="s">
        <v>175</v>
      </c>
      <c r="AU276" s="25" t="s">
        <v>104</v>
      </c>
    </row>
    <row r="277" spans="2:65" s="1" customFormat="1" ht="31.5" customHeight="1">
      <c r="B277" s="43"/>
      <c r="C277" s="259" t="s">
        <v>566</v>
      </c>
      <c r="D277" s="259" t="s">
        <v>269</v>
      </c>
      <c r="E277" s="260" t="s">
        <v>1827</v>
      </c>
      <c r="F277" s="261" t="s">
        <v>1828</v>
      </c>
      <c r="G277" s="262" t="s">
        <v>440</v>
      </c>
      <c r="H277" s="263">
        <v>3</v>
      </c>
      <c r="I277" s="264"/>
      <c r="J277" s="265">
        <f>ROUND(I277*H277,2)</f>
        <v>0</v>
      </c>
      <c r="K277" s="261" t="s">
        <v>50</v>
      </c>
      <c r="L277" s="266"/>
      <c r="M277" s="267" t="s">
        <v>50</v>
      </c>
      <c r="N277" s="268" t="s">
        <v>56</v>
      </c>
      <c r="O277" s="44"/>
      <c r="P277" s="215">
        <f>O277*H277</f>
        <v>0</v>
      </c>
      <c r="Q277" s="215">
        <v>0.114</v>
      </c>
      <c r="R277" s="215">
        <f>Q277*H277</f>
        <v>0.34200000000000003</v>
      </c>
      <c r="S277" s="215">
        <v>0</v>
      </c>
      <c r="T277" s="216">
        <f>S277*H277</f>
        <v>0</v>
      </c>
      <c r="AR277" s="25" t="s">
        <v>232</v>
      </c>
      <c r="AT277" s="25" t="s">
        <v>269</v>
      </c>
      <c r="AU277" s="25" t="s">
        <v>104</v>
      </c>
      <c r="AY277" s="25" t="s">
        <v>166</v>
      </c>
      <c r="BE277" s="217">
        <f>IF(N277="základní",J277,0)</f>
        <v>0</v>
      </c>
      <c r="BF277" s="217">
        <f>IF(N277="snížená",J277,0)</f>
        <v>0</v>
      </c>
      <c r="BG277" s="217">
        <f>IF(N277="zákl. přenesená",J277,0)</f>
        <v>0</v>
      </c>
      <c r="BH277" s="217">
        <f>IF(N277="sníž. přenesená",J277,0)</f>
        <v>0</v>
      </c>
      <c r="BI277" s="217">
        <f>IF(N277="nulová",J277,0)</f>
        <v>0</v>
      </c>
      <c r="BJ277" s="25" t="s">
        <v>25</v>
      </c>
      <c r="BK277" s="217">
        <f>ROUND(I277*H277,2)</f>
        <v>0</v>
      </c>
      <c r="BL277" s="25" t="s">
        <v>110</v>
      </c>
      <c r="BM277" s="25" t="s">
        <v>1829</v>
      </c>
    </row>
    <row r="278" spans="2:65" s="1" customFormat="1" ht="27">
      <c r="B278" s="43"/>
      <c r="C278" s="65"/>
      <c r="D278" s="235" t="s">
        <v>175</v>
      </c>
      <c r="E278" s="65"/>
      <c r="F278" s="276" t="s">
        <v>1830</v>
      </c>
      <c r="G278" s="65"/>
      <c r="H278" s="65"/>
      <c r="I278" s="174"/>
      <c r="J278" s="65"/>
      <c r="K278" s="65"/>
      <c r="L278" s="63"/>
      <c r="M278" s="220"/>
      <c r="N278" s="44"/>
      <c r="O278" s="44"/>
      <c r="P278" s="44"/>
      <c r="Q278" s="44"/>
      <c r="R278" s="44"/>
      <c r="S278" s="44"/>
      <c r="T278" s="80"/>
      <c r="AT278" s="25" t="s">
        <v>175</v>
      </c>
      <c r="AU278" s="25" t="s">
        <v>104</v>
      </c>
    </row>
    <row r="279" spans="2:65" s="1" customFormat="1" ht="22.5" customHeight="1">
      <c r="B279" s="43"/>
      <c r="C279" s="206" t="s">
        <v>573</v>
      </c>
      <c r="D279" s="206" t="s">
        <v>169</v>
      </c>
      <c r="E279" s="207" t="s">
        <v>513</v>
      </c>
      <c r="F279" s="208" t="s">
        <v>514</v>
      </c>
      <c r="G279" s="209" t="s">
        <v>243</v>
      </c>
      <c r="H279" s="210">
        <v>20.577999999999999</v>
      </c>
      <c r="I279" s="211"/>
      <c r="J279" s="212">
        <f>ROUND(I279*H279,2)</f>
        <v>0</v>
      </c>
      <c r="K279" s="208" t="s">
        <v>1567</v>
      </c>
      <c r="L279" s="63"/>
      <c r="M279" s="213" t="s">
        <v>50</v>
      </c>
      <c r="N279" s="214" t="s">
        <v>56</v>
      </c>
      <c r="O279" s="44"/>
      <c r="P279" s="215">
        <f>O279*H279</f>
        <v>0</v>
      </c>
      <c r="Q279" s="215">
        <v>0</v>
      </c>
      <c r="R279" s="215">
        <f>Q279*H279</f>
        <v>0</v>
      </c>
      <c r="S279" s="215">
        <v>0</v>
      </c>
      <c r="T279" s="216">
        <f>S279*H279</f>
        <v>0</v>
      </c>
      <c r="AR279" s="25" t="s">
        <v>110</v>
      </c>
      <c r="AT279" s="25" t="s">
        <v>169</v>
      </c>
      <c r="AU279" s="25" t="s">
        <v>104</v>
      </c>
      <c r="AY279" s="25" t="s">
        <v>166</v>
      </c>
      <c r="BE279" s="217">
        <f>IF(N279="základní",J279,0)</f>
        <v>0</v>
      </c>
      <c r="BF279" s="217">
        <f>IF(N279="snížená",J279,0)</f>
        <v>0</v>
      </c>
      <c r="BG279" s="217">
        <f>IF(N279="zákl. přenesená",J279,0)</f>
        <v>0</v>
      </c>
      <c r="BH279" s="217">
        <f>IF(N279="sníž. přenesená",J279,0)</f>
        <v>0</v>
      </c>
      <c r="BI279" s="217">
        <f>IF(N279="nulová",J279,0)</f>
        <v>0</v>
      </c>
      <c r="BJ279" s="25" t="s">
        <v>25</v>
      </c>
      <c r="BK279" s="217">
        <f>ROUND(I279*H279,2)</f>
        <v>0</v>
      </c>
      <c r="BL279" s="25" t="s">
        <v>110</v>
      </c>
      <c r="BM279" s="25" t="s">
        <v>1831</v>
      </c>
    </row>
    <row r="280" spans="2:65" s="1" customFormat="1" ht="27">
      <c r="B280" s="43"/>
      <c r="C280" s="65"/>
      <c r="D280" s="218" t="s">
        <v>175</v>
      </c>
      <c r="E280" s="65"/>
      <c r="F280" s="219" t="s">
        <v>516</v>
      </c>
      <c r="G280" s="65"/>
      <c r="H280" s="65"/>
      <c r="I280" s="174"/>
      <c r="J280" s="65"/>
      <c r="K280" s="65"/>
      <c r="L280" s="63"/>
      <c r="M280" s="220"/>
      <c r="N280" s="44"/>
      <c r="O280" s="44"/>
      <c r="P280" s="44"/>
      <c r="Q280" s="44"/>
      <c r="R280" s="44"/>
      <c r="S280" s="44"/>
      <c r="T280" s="80"/>
      <c r="AT280" s="25" t="s">
        <v>175</v>
      </c>
      <c r="AU280" s="25" t="s">
        <v>104</v>
      </c>
    </row>
    <row r="281" spans="2:65" s="11" customFormat="1" ht="29.85" customHeight="1">
      <c r="B281" s="189"/>
      <c r="C281" s="190"/>
      <c r="D281" s="203" t="s">
        <v>84</v>
      </c>
      <c r="E281" s="204" t="s">
        <v>240</v>
      </c>
      <c r="F281" s="204" t="s">
        <v>1832</v>
      </c>
      <c r="G281" s="190"/>
      <c r="H281" s="190"/>
      <c r="I281" s="193"/>
      <c r="J281" s="205">
        <f>BK281</f>
        <v>0</v>
      </c>
      <c r="K281" s="190"/>
      <c r="L281" s="195"/>
      <c r="M281" s="196"/>
      <c r="N281" s="197"/>
      <c r="O281" s="197"/>
      <c r="P281" s="198">
        <f>SUM(P282:P291)</f>
        <v>0</v>
      </c>
      <c r="Q281" s="197"/>
      <c r="R281" s="198">
        <f>SUM(R282:R291)</f>
        <v>0</v>
      </c>
      <c r="S281" s="197"/>
      <c r="T281" s="199">
        <f>SUM(T282:T291)</f>
        <v>0</v>
      </c>
      <c r="AR281" s="200" t="s">
        <v>25</v>
      </c>
      <c r="AT281" s="201" t="s">
        <v>84</v>
      </c>
      <c r="AU281" s="201" t="s">
        <v>25</v>
      </c>
      <c r="AY281" s="200" t="s">
        <v>166</v>
      </c>
      <c r="BK281" s="202">
        <f>SUM(BK282:BK291)</f>
        <v>0</v>
      </c>
    </row>
    <row r="282" spans="2:65" s="1" customFormat="1" ht="22.5" customHeight="1">
      <c r="B282" s="43"/>
      <c r="C282" s="206" t="s">
        <v>578</v>
      </c>
      <c r="D282" s="206" t="s">
        <v>169</v>
      </c>
      <c r="E282" s="207" t="s">
        <v>1833</v>
      </c>
      <c r="F282" s="208" t="s">
        <v>1834</v>
      </c>
      <c r="G282" s="209" t="s">
        <v>389</v>
      </c>
      <c r="H282" s="210">
        <v>12.9</v>
      </c>
      <c r="I282" s="211"/>
      <c r="J282" s="212">
        <f>ROUND(I282*H282,2)</f>
        <v>0</v>
      </c>
      <c r="K282" s="208" t="s">
        <v>1567</v>
      </c>
      <c r="L282" s="63"/>
      <c r="M282" s="213" t="s">
        <v>50</v>
      </c>
      <c r="N282" s="214" t="s">
        <v>56</v>
      </c>
      <c r="O282" s="44"/>
      <c r="P282" s="215">
        <f>O282*H282</f>
        <v>0</v>
      </c>
      <c r="Q282" s="215">
        <v>0</v>
      </c>
      <c r="R282" s="215">
        <f>Q282*H282</f>
        <v>0</v>
      </c>
      <c r="S282" s="215">
        <v>0</v>
      </c>
      <c r="T282" s="216">
        <f>S282*H282</f>
        <v>0</v>
      </c>
      <c r="AR282" s="25" t="s">
        <v>110</v>
      </c>
      <c r="AT282" s="25" t="s">
        <v>169</v>
      </c>
      <c r="AU282" s="25" t="s">
        <v>93</v>
      </c>
      <c r="AY282" s="25" t="s">
        <v>166</v>
      </c>
      <c r="BE282" s="217">
        <f>IF(N282="základní",J282,0)</f>
        <v>0</v>
      </c>
      <c r="BF282" s="217">
        <f>IF(N282="snížená",J282,0)</f>
        <v>0</v>
      </c>
      <c r="BG282" s="217">
        <f>IF(N282="zákl. přenesená",J282,0)</f>
        <v>0</v>
      </c>
      <c r="BH282" s="217">
        <f>IF(N282="sníž. přenesená",J282,0)</f>
        <v>0</v>
      </c>
      <c r="BI282" s="217">
        <f>IF(N282="nulová",J282,0)</f>
        <v>0</v>
      </c>
      <c r="BJ282" s="25" t="s">
        <v>25</v>
      </c>
      <c r="BK282" s="217">
        <f>ROUND(I282*H282,2)</f>
        <v>0</v>
      </c>
      <c r="BL282" s="25" t="s">
        <v>110</v>
      </c>
      <c r="BM282" s="25" t="s">
        <v>1835</v>
      </c>
    </row>
    <row r="283" spans="2:65" s="1" customFormat="1" ht="13.5">
      <c r="B283" s="43"/>
      <c r="C283" s="65"/>
      <c r="D283" s="218" t="s">
        <v>175</v>
      </c>
      <c r="E283" s="65"/>
      <c r="F283" s="219" t="s">
        <v>1836</v>
      </c>
      <c r="G283" s="65"/>
      <c r="H283" s="65"/>
      <c r="I283" s="174"/>
      <c r="J283" s="65"/>
      <c r="K283" s="65"/>
      <c r="L283" s="63"/>
      <c r="M283" s="220"/>
      <c r="N283" s="44"/>
      <c r="O283" s="44"/>
      <c r="P283" s="44"/>
      <c r="Q283" s="44"/>
      <c r="R283" s="44"/>
      <c r="S283" s="44"/>
      <c r="T283" s="80"/>
      <c r="AT283" s="25" t="s">
        <v>175</v>
      </c>
      <c r="AU283" s="25" t="s">
        <v>93</v>
      </c>
    </row>
    <row r="284" spans="2:65" s="13" customFormat="1" ht="13.5">
      <c r="B284" s="233"/>
      <c r="C284" s="234"/>
      <c r="D284" s="235" t="s">
        <v>179</v>
      </c>
      <c r="E284" s="236" t="s">
        <v>50</v>
      </c>
      <c r="F284" s="237" t="s">
        <v>1837</v>
      </c>
      <c r="G284" s="234"/>
      <c r="H284" s="238">
        <v>12.9</v>
      </c>
      <c r="I284" s="239"/>
      <c r="J284" s="234"/>
      <c r="K284" s="234"/>
      <c r="L284" s="240"/>
      <c r="M284" s="241"/>
      <c r="N284" s="242"/>
      <c r="O284" s="242"/>
      <c r="P284" s="242"/>
      <c r="Q284" s="242"/>
      <c r="R284" s="242"/>
      <c r="S284" s="242"/>
      <c r="T284" s="243"/>
      <c r="AT284" s="244" t="s">
        <v>179</v>
      </c>
      <c r="AU284" s="244" t="s">
        <v>93</v>
      </c>
      <c r="AV284" s="13" t="s">
        <v>93</v>
      </c>
      <c r="AW284" s="13" t="s">
        <v>48</v>
      </c>
      <c r="AX284" s="13" t="s">
        <v>25</v>
      </c>
      <c r="AY284" s="244" t="s">
        <v>166</v>
      </c>
    </row>
    <row r="285" spans="2:65" s="1" customFormat="1" ht="22.5" customHeight="1">
      <c r="B285" s="43"/>
      <c r="C285" s="206" t="s">
        <v>583</v>
      </c>
      <c r="D285" s="206" t="s">
        <v>169</v>
      </c>
      <c r="E285" s="207" t="s">
        <v>1838</v>
      </c>
      <c r="F285" s="208" t="s">
        <v>1839</v>
      </c>
      <c r="G285" s="209" t="s">
        <v>389</v>
      </c>
      <c r="H285" s="210">
        <v>83.15</v>
      </c>
      <c r="I285" s="211"/>
      <c r="J285" s="212">
        <f>ROUND(I285*H285,2)</f>
        <v>0</v>
      </c>
      <c r="K285" s="208" t="s">
        <v>1567</v>
      </c>
      <c r="L285" s="63"/>
      <c r="M285" s="213" t="s">
        <v>50</v>
      </c>
      <c r="N285" s="214" t="s">
        <v>56</v>
      </c>
      <c r="O285" s="44"/>
      <c r="P285" s="215">
        <f>O285*H285</f>
        <v>0</v>
      </c>
      <c r="Q285" s="215">
        <v>0</v>
      </c>
      <c r="R285" s="215">
        <f>Q285*H285</f>
        <v>0</v>
      </c>
      <c r="S285" s="215">
        <v>0</v>
      </c>
      <c r="T285" s="216">
        <f>S285*H285</f>
        <v>0</v>
      </c>
      <c r="AR285" s="25" t="s">
        <v>110</v>
      </c>
      <c r="AT285" s="25" t="s">
        <v>169</v>
      </c>
      <c r="AU285" s="25" t="s">
        <v>93</v>
      </c>
      <c r="AY285" s="25" t="s">
        <v>166</v>
      </c>
      <c r="BE285" s="217">
        <f>IF(N285="základní",J285,0)</f>
        <v>0</v>
      </c>
      <c r="BF285" s="217">
        <f>IF(N285="snížená",J285,0)</f>
        <v>0</v>
      </c>
      <c r="BG285" s="217">
        <f>IF(N285="zákl. přenesená",J285,0)</f>
        <v>0</v>
      </c>
      <c r="BH285" s="217">
        <f>IF(N285="sníž. přenesená",J285,0)</f>
        <v>0</v>
      </c>
      <c r="BI285" s="217">
        <f>IF(N285="nulová",J285,0)</f>
        <v>0</v>
      </c>
      <c r="BJ285" s="25" t="s">
        <v>25</v>
      </c>
      <c r="BK285" s="217">
        <f>ROUND(I285*H285,2)</f>
        <v>0</v>
      </c>
      <c r="BL285" s="25" t="s">
        <v>110</v>
      </c>
      <c r="BM285" s="25" t="s">
        <v>1840</v>
      </c>
    </row>
    <row r="286" spans="2:65" s="1" customFormat="1" ht="13.5">
      <c r="B286" s="43"/>
      <c r="C286" s="65"/>
      <c r="D286" s="235" t="s">
        <v>175</v>
      </c>
      <c r="E286" s="65"/>
      <c r="F286" s="276" t="s">
        <v>1841</v>
      </c>
      <c r="G286" s="65"/>
      <c r="H286" s="65"/>
      <c r="I286" s="174"/>
      <c r="J286" s="65"/>
      <c r="K286" s="65"/>
      <c r="L286" s="63"/>
      <c r="M286" s="220"/>
      <c r="N286" s="44"/>
      <c r="O286" s="44"/>
      <c r="P286" s="44"/>
      <c r="Q286" s="44"/>
      <c r="R286" s="44"/>
      <c r="S286" s="44"/>
      <c r="T286" s="80"/>
      <c r="AT286" s="25" t="s">
        <v>175</v>
      </c>
      <c r="AU286" s="25" t="s">
        <v>93</v>
      </c>
    </row>
    <row r="287" spans="2:65" s="1" customFormat="1" ht="22.5" customHeight="1">
      <c r="B287" s="43"/>
      <c r="C287" s="206" t="s">
        <v>588</v>
      </c>
      <c r="D287" s="206" t="s">
        <v>169</v>
      </c>
      <c r="E287" s="207" t="s">
        <v>1842</v>
      </c>
      <c r="F287" s="208" t="s">
        <v>1843</v>
      </c>
      <c r="G287" s="209" t="s">
        <v>389</v>
      </c>
      <c r="H287" s="210">
        <v>202.45</v>
      </c>
      <c r="I287" s="211"/>
      <c r="J287" s="212">
        <f>ROUND(I287*H287,2)</f>
        <v>0</v>
      </c>
      <c r="K287" s="208" t="s">
        <v>1567</v>
      </c>
      <c r="L287" s="63"/>
      <c r="M287" s="213" t="s">
        <v>50</v>
      </c>
      <c r="N287" s="214" t="s">
        <v>56</v>
      </c>
      <c r="O287" s="44"/>
      <c r="P287" s="215">
        <f>O287*H287</f>
        <v>0</v>
      </c>
      <c r="Q287" s="215">
        <v>0</v>
      </c>
      <c r="R287" s="215">
        <f>Q287*H287</f>
        <v>0</v>
      </c>
      <c r="S287" s="215">
        <v>0</v>
      </c>
      <c r="T287" s="216">
        <f>S287*H287</f>
        <v>0</v>
      </c>
      <c r="AR287" s="25" t="s">
        <v>110</v>
      </c>
      <c r="AT287" s="25" t="s">
        <v>169</v>
      </c>
      <c r="AU287" s="25" t="s">
        <v>93</v>
      </c>
      <c r="AY287" s="25" t="s">
        <v>166</v>
      </c>
      <c r="BE287" s="217">
        <f>IF(N287="základní",J287,0)</f>
        <v>0</v>
      </c>
      <c r="BF287" s="217">
        <f>IF(N287="snížená",J287,0)</f>
        <v>0</v>
      </c>
      <c r="BG287" s="217">
        <f>IF(N287="zákl. přenesená",J287,0)</f>
        <v>0</v>
      </c>
      <c r="BH287" s="217">
        <f>IF(N287="sníž. přenesená",J287,0)</f>
        <v>0</v>
      </c>
      <c r="BI287" s="217">
        <f>IF(N287="nulová",J287,0)</f>
        <v>0</v>
      </c>
      <c r="BJ287" s="25" t="s">
        <v>25</v>
      </c>
      <c r="BK287" s="217">
        <f>ROUND(I287*H287,2)</f>
        <v>0</v>
      </c>
      <c r="BL287" s="25" t="s">
        <v>110</v>
      </c>
      <c r="BM287" s="25" t="s">
        <v>1844</v>
      </c>
    </row>
    <row r="288" spans="2:65" s="1" customFormat="1" ht="13.5">
      <c r="B288" s="43"/>
      <c r="C288" s="65"/>
      <c r="D288" s="235" t="s">
        <v>175</v>
      </c>
      <c r="E288" s="65"/>
      <c r="F288" s="276" t="s">
        <v>1843</v>
      </c>
      <c r="G288" s="65"/>
      <c r="H288" s="65"/>
      <c r="I288" s="174"/>
      <c r="J288" s="65"/>
      <c r="K288" s="65"/>
      <c r="L288" s="63"/>
      <c r="M288" s="220"/>
      <c r="N288" s="44"/>
      <c r="O288" s="44"/>
      <c r="P288" s="44"/>
      <c r="Q288" s="44"/>
      <c r="R288" s="44"/>
      <c r="S288" s="44"/>
      <c r="T288" s="80"/>
      <c r="AT288" s="25" t="s">
        <v>175</v>
      </c>
      <c r="AU288" s="25" t="s">
        <v>93</v>
      </c>
    </row>
    <row r="289" spans="2:65" s="1" customFormat="1" ht="22.5" customHeight="1">
      <c r="B289" s="43"/>
      <c r="C289" s="206" t="s">
        <v>319</v>
      </c>
      <c r="D289" s="206" t="s">
        <v>169</v>
      </c>
      <c r="E289" s="207" t="s">
        <v>521</v>
      </c>
      <c r="F289" s="208" t="s">
        <v>522</v>
      </c>
      <c r="G289" s="209" t="s">
        <v>389</v>
      </c>
      <c r="H289" s="210">
        <v>298.5</v>
      </c>
      <c r="I289" s="211"/>
      <c r="J289" s="212">
        <f>ROUND(I289*H289,2)</f>
        <v>0</v>
      </c>
      <c r="K289" s="208" t="s">
        <v>1567</v>
      </c>
      <c r="L289" s="63"/>
      <c r="M289" s="213" t="s">
        <v>50</v>
      </c>
      <c r="N289" s="214" t="s">
        <v>56</v>
      </c>
      <c r="O289" s="44"/>
      <c r="P289" s="215">
        <f>O289*H289</f>
        <v>0</v>
      </c>
      <c r="Q289" s="215">
        <v>0</v>
      </c>
      <c r="R289" s="215">
        <f>Q289*H289</f>
        <v>0</v>
      </c>
      <c r="S289" s="215">
        <v>0</v>
      </c>
      <c r="T289" s="216">
        <f>S289*H289</f>
        <v>0</v>
      </c>
      <c r="AR289" s="25" t="s">
        <v>110</v>
      </c>
      <c r="AT289" s="25" t="s">
        <v>169</v>
      </c>
      <c r="AU289" s="25" t="s">
        <v>93</v>
      </c>
      <c r="AY289" s="25" t="s">
        <v>166</v>
      </c>
      <c r="BE289" s="217">
        <f>IF(N289="základní",J289,0)</f>
        <v>0</v>
      </c>
      <c r="BF289" s="217">
        <f>IF(N289="snížená",J289,0)</f>
        <v>0</v>
      </c>
      <c r="BG289" s="217">
        <f>IF(N289="zákl. přenesená",J289,0)</f>
        <v>0</v>
      </c>
      <c r="BH289" s="217">
        <f>IF(N289="sníž. přenesená",J289,0)</f>
        <v>0</v>
      </c>
      <c r="BI289" s="217">
        <f>IF(N289="nulová",J289,0)</f>
        <v>0</v>
      </c>
      <c r="BJ289" s="25" t="s">
        <v>25</v>
      </c>
      <c r="BK289" s="217">
        <f>ROUND(I289*H289,2)</f>
        <v>0</v>
      </c>
      <c r="BL289" s="25" t="s">
        <v>110</v>
      </c>
      <c r="BM289" s="25" t="s">
        <v>1845</v>
      </c>
    </row>
    <row r="290" spans="2:65" s="1" customFormat="1" ht="13.5">
      <c r="B290" s="43"/>
      <c r="C290" s="65"/>
      <c r="D290" s="218" t="s">
        <v>175</v>
      </c>
      <c r="E290" s="65"/>
      <c r="F290" s="219" t="s">
        <v>524</v>
      </c>
      <c r="G290" s="65"/>
      <c r="H290" s="65"/>
      <c r="I290" s="174"/>
      <c r="J290" s="65"/>
      <c r="K290" s="65"/>
      <c r="L290" s="63"/>
      <c r="M290" s="220"/>
      <c r="N290" s="44"/>
      <c r="O290" s="44"/>
      <c r="P290" s="44"/>
      <c r="Q290" s="44"/>
      <c r="R290" s="44"/>
      <c r="S290" s="44"/>
      <c r="T290" s="80"/>
      <c r="AT290" s="25" t="s">
        <v>175</v>
      </c>
      <c r="AU290" s="25" t="s">
        <v>93</v>
      </c>
    </row>
    <row r="291" spans="2:65" s="13" customFormat="1" ht="13.5">
      <c r="B291" s="233"/>
      <c r="C291" s="234"/>
      <c r="D291" s="218" t="s">
        <v>179</v>
      </c>
      <c r="E291" s="245" t="s">
        <v>50</v>
      </c>
      <c r="F291" s="246" t="s">
        <v>1846</v>
      </c>
      <c r="G291" s="234"/>
      <c r="H291" s="247">
        <v>298.5</v>
      </c>
      <c r="I291" s="239"/>
      <c r="J291" s="234"/>
      <c r="K291" s="234"/>
      <c r="L291" s="240"/>
      <c r="M291" s="241"/>
      <c r="N291" s="242"/>
      <c r="O291" s="242"/>
      <c r="P291" s="242"/>
      <c r="Q291" s="242"/>
      <c r="R291" s="242"/>
      <c r="S291" s="242"/>
      <c r="T291" s="243"/>
      <c r="AT291" s="244" t="s">
        <v>179</v>
      </c>
      <c r="AU291" s="244" t="s">
        <v>93</v>
      </c>
      <c r="AV291" s="13" t="s">
        <v>93</v>
      </c>
      <c r="AW291" s="13" t="s">
        <v>48</v>
      </c>
      <c r="AX291" s="13" t="s">
        <v>25</v>
      </c>
      <c r="AY291" s="244" t="s">
        <v>166</v>
      </c>
    </row>
    <row r="292" spans="2:65" s="11" customFormat="1" ht="29.85" customHeight="1">
      <c r="B292" s="189"/>
      <c r="C292" s="190"/>
      <c r="D292" s="203" t="s">
        <v>84</v>
      </c>
      <c r="E292" s="204" t="s">
        <v>679</v>
      </c>
      <c r="F292" s="204" t="s">
        <v>680</v>
      </c>
      <c r="G292" s="190"/>
      <c r="H292" s="190"/>
      <c r="I292" s="193"/>
      <c r="J292" s="205">
        <f>BK292</f>
        <v>0</v>
      </c>
      <c r="K292" s="190"/>
      <c r="L292" s="195"/>
      <c r="M292" s="196"/>
      <c r="N292" s="197"/>
      <c r="O292" s="197"/>
      <c r="P292" s="198">
        <f>SUM(P293:P305)</f>
        <v>0</v>
      </c>
      <c r="Q292" s="197"/>
      <c r="R292" s="198">
        <f>SUM(R293:R305)</f>
        <v>0</v>
      </c>
      <c r="S292" s="197"/>
      <c r="T292" s="199">
        <f>SUM(T293:T305)</f>
        <v>81.400000000000006</v>
      </c>
      <c r="AR292" s="200" t="s">
        <v>25</v>
      </c>
      <c r="AT292" s="201" t="s">
        <v>84</v>
      </c>
      <c r="AU292" s="201" t="s">
        <v>25</v>
      </c>
      <c r="AY292" s="200" t="s">
        <v>166</v>
      </c>
      <c r="BK292" s="202">
        <f>SUM(BK293:BK305)</f>
        <v>0</v>
      </c>
    </row>
    <row r="293" spans="2:65" s="1" customFormat="1" ht="22.5" customHeight="1">
      <c r="B293" s="43"/>
      <c r="C293" s="206" t="s">
        <v>601</v>
      </c>
      <c r="D293" s="206" t="s">
        <v>169</v>
      </c>
      <c r="E293" s="207" t="s">
        <v>1847</v>
      </c>
      <c r="F293" s="208" t="s">
        <v>1848</v>
      </c>
      <c r="G293" s="209" t="s">
        <v>172</v>
      </c>
      <c r="H293" s="210">
        <v>37</v>
      </c>
      <c r="I293" s="211"/>
      <c r="J293" s="212">
        <f>ROUND(I293*H293,2)</f>
        <v>0</v>
      </c>
      <c r="K293" s="208" t="s">
        <v>1567</v>
      </c>
      <c r="L293" s="63"/>
      <c r="M293" s="213" t="s">
        <v>50</v>
      </c>
      <c r="N293" s="214" t="s">
        <v>56</v>
      </c>
      <c r="O293" s="44"/>
      <c r="P293" s="215">
        <f>O293*H293</f>
        <v>0</v>
      </c>
      <c r="Q293" s="215">
        <v>0</v>
      </c>
      <c r="R293" s="215">
        <f>Q293*H293</f>
        <v>0</v>
      </c>
      <c r="S293" s="215">
        <v>2.2000000000000002</v>
      </c>
      <c r="T293" s="216">
        <f>S293*H293</f>
        <v>81.400000000000006</v>
      </c>
      <c r="AR293" s="25" t="s">
        <v>110</v>
      </c>
      <c r="AT293" s="25" t="s">
        <v>169</v>
      </c>
      <c r="AU293" s="25" t="s">
        <v>93</v>
      </c>
      <c r="AY293" s="25" t="s">
        <v>166</v>
      </c>
      <c r="BE293" s="217">
        <f>IF(N293="základní",J293,0)</f>
        <v>0</v>
      </c>
      <c r="BF293" s="217">
        <f>IF(N293="snížená",J293,0)</f>
        <v>0</v>
      </c>
      <c r="BG293" s="217">
        <f>IF(N293="zákl. přenesená",J293,0)</f>
        <v>0</v>
      </c>
      <c r="BH293" s="217">
        <f>IF(N293="sníž. přenesená",J293,0)</f>
        <v>0</v>
      </c>
      <c r="BI293" s="217">
        <f>IF(N293="nulová",J293,0)</f>
        <v>0</v>
      </c>
      <c r="BJ293" s="25" t="s">
        <v>25</v>
      </c>
      <c r="BK293" s="217">
        <f>ROUND(I293*H293,2)</f>
        <v>0</v>
      </c>
      <c r="BL293" s="25" t="s">
        <v>110</v>
      </c>
      <c r="BM293" s="25" t="s">
        <v>1849</v>
      </c>
    </row>
    <row r="294" spans="2:65" s="1" customFormat="1" ht="27">
      <c r="B294" s="43"/>
      <c r="C294" s="65"/>
      <c r="D294" s="218" t="s">
        <v>175</v>
      </c>
      <c r="E294" s="65"/>
      <c r="F294" s="219" t="s">
        <v>1850</v>
      </c>
      <c r="G294" s="65"/>
      <c r="H294" s="65"/>
      <c r="I294" s="174"/>
      <c r="J294" s="65"/>
      <c r="K294" s="65"/>
      <c r="L294" s="63"/>
      <c r="M294" s="220"/>
      <c r="N294" s="44"/>
      <c r="O294" s="44"/>
      <c r="P294" s="44"/>
      <c r="Q294" s="44"/>
      <c r="R294" s="44"/>
      <c r="S294" s="44"/>
      <c r="T294" s="80"/>
      <c r="AT294" s="25" t="s">
        <v>175</v>
      </c>
      <c r="AU294" s="25" t="s">
        <v>93</v>
      </c>
    </row>
    <row r="295" spans="2:65" s="12" customFormat="1" ht="13.5">
      <c r="B295" s="222"/>
      <c r="C295" s="223"/>
      <c r="D295" s="218" t="s">
        <v>179</v>
      </c>
      <c r="E295" s="224" t="s">
        <v>50</v>
      </c>
      <c r="F295" s="225" t="s">
        <v>1851</v>
      </c>
      <c r="G295" s="223"/>
      <c r="H295" s="226" t="s">
        <v>50</v>
      </c>
      <c r="I295" s="227"/>
      <c r="J295" s="223"/>
      <c r="K295" s="223"/>
      <c r="L295" s="228"/>
      <c r="M295" s="229"/>
      <c r="N295" s="230"/>
      <c r="O295" s="230"/>
      <c r="P295" s="230"/>
      <c r="Q295" s="230"/>
      <c r="R295" s="230"/>
      <c r="S295" s="230"/>
      <c r="T295" s="231"/>
      <c r="AT295" s="232" t="s">
        <v>179</v>
      </c>
      <c r="AU295" s="232" t="s">
        <v>93</v>
      </c>
      <c r="AV295" s="12" t="s">
        <v>25</v>
      </c>
      <c r="AW295" s="12" t="s">
        <v>48</v>
      </c>
      <c r="AX295" s="12" t="s">
        <v>85</v>
      </c>
      <c r="AY295" s="232" t="s">
        <v>166</v>
      </c>
    </row>
    <row r="296" spans="2:65" s="12" customFormat="1" ht="13.5">
      <c r="B296" s="222"/>
      <c r="C296" s="223"/>
      <c r="D296" s="218" t="s">
        <v>179</v>
      </c>
      <c r="E296" s="224" t="s">
        <v>50</v>
      </c>
      <c r="F296" s="225" t="s">
        <v>1852</v>
      </c>
      <c r="G296" s="223"/>
      <c r="H296" s="226" t="s">
        <v>50</v>
      </c>
      <c r="I296" s="227"/>
      <c r="J296" s="223"/>
      <c r="K296" s="223"/>
      <c r="L296" s="228"/>
      <c r="M296" s="229"/>
      <c r="N296" s="230"/>
      <c r="O296" s="230"/>
      <c r="P296" s="230"/>
      <c r="Q296" s="230"/>
      <c r="R296" s="230"/>
      <c r="S296" s="230"/>
      <c r="T296" s="231"/>
      <c r="AT296" s="232" t="s">
        <v>179</v>
      </c>
      <c r="AU296" s="232" t="s">
        <v>93</v>
      </c>
      <c r="AV296" s="12" t="s">
        <v>25</v>
      </c>
      <c r="AW296" s="12" t="s">
        <v>48</v>
      </c>
      <c r="AX296" s="12" t="s">
        <v>85</v>
      </c>
      <c r="AY296" s="232" t="s">
        <v>166</v>
      </c>
    </row>
    <row r="297" spans="2:65" s="13" customFormat="1" ht="13.5">
      <c r="B297" s="233"/>
      <c r="C297" s="234"/>
      <c r="D297" s="218" t="s">
        <v>179</v>
      </c>
      <c r="E297" s="245" t="s">
        <v>50</v>
      </c>
      <c r="F297" s="246" t="s">
        <v>1853</v>
      </c>
      <c r="G297" s="234"/>
      <c r="H297" s="247">
        <v>37</v>
      </c>
      <c r="I297" s="239"/>
      <c r="J297" s="234"/>
      <c r="K297" s="234"/>
      <c r="L297" s="240"/>
      <c r="M297" s="241"/>
      <c r="N297" s="242"/>
      <c r="O297" s="242"/>
      <c r="P297" s="242"/>
      <c r="Q297" s="242"/>
      <c r="R297" s="242"/>
      <c r="S297" s="242"/>
      <c r="T297" s="243"/>
      <c r="AT297" s="244" t="s">
        <v>179</v>
      </c>
      <c r="AU297" s="244" t="s">
        <v>93</v>
      </c>
      <c r="AV297" s="13" t="s">
        <v>93</v>
      </c>
      <c r="AW297" s="13" t="s">
        <v>48</v>
      </c>
      <c r="AX297" s="13" t="s">
        <v>85</v>
      </c>
      <c r="AY297" s="244" t="s">
        <v>166</v>
      </c>
    </row>
    <row r="298" spans="2:65" s="15" customFormat="1" ht="13.5">
      <c r="B298" s="277"/>
      <c r="C298" s="278"/>
      <c r="D298" s="235" t="s">
        <v>179</v>
      </c>
      <c r="E298" s="279" t="s">
        <v>50</v>
      </c>
      <c r="F298" s="280" t="s">
        <v>1605</v>
      </c>
      <c r="G298" s="278"/>
      <c r="H298" s="281">
        <v>37</v>
      </c>
      <c r="I298" s="282"/>
      <c r="J298" s="278"/>
      <c r="K298" s="278"/>
      <c r="L298" s="283"/>
      <c r="M298" s="284"/>
      <c r="N298" s="285"/>
      <c r="O298" s="285"/>
      <c r="P298" s="285"/>
      <c r="Q298" s="285"/>
      <c r="R298" s="285"/>
      <c r="S298" s="285"/>
      <c r="T298" s="286"/>
      <c r="AT298" s="287" t="s">
        <v>179</v>
      </c>
      <c r="AU298" s="287" t="s">
        <v>93</v>
      </c>
      <c r="AV298" s="15" t="s">
        <v>110</v>
      </c>
      <c r="AW298" s="15" t="s">
        <v>48</v>
      </c>
      <c r="AX298" s="15" t="s">
        <v>25</v>
      </c>
      <c r="AY298" s="287" t="s">
        <v>166</v>
      </c>
    </row>
    <row r="299" spans="2:65" s="1" customFormat="1" ht="22.5" customHeight="1">
      <c r="B299" s="43"/>
      <c r="C299" s="206" t="s">
        <v>607</v>
      </c>
      <c r="D299" s="206" t="s">
        <v>169</v>
      </c>
      <c r="E299" s="207" t="s">
        <v>854</v>
      </c>
      <c r="F299" s="208" t="s">
        <v>855</v>
      </c>
      <c r="G299" s="209" t="s">
        <v>243</v>
      </c>
      <c r="H299" s="210">
        <v>81.400000000000006</v>
      </c>
      <c r="I299" s="211"/>
      <c r="J299" s="212">
        <f>ROUND(I299*H299,2)</f>
        <v>0</v>
      </c>
      <c r="K299" s="208" t="s">
        <v>1567</v>
      </c>
      <c r="L299" s="63"/>
      <c r="M299" s="213" t="s">
        <v>50</v>
      </c>
      <c r="N299" s="214" t="s">
        <v>56</v>
      </c>
      <c r="O299" s="44"/>
      <c r="P299" s="215">
        <f>O299*H299</f>
        <v>0</v>
      </c>
      <c r="Q299" s="215">
        <v>0</v>
      </c>
      <c r="R299" s="215">
        <f>Q299*H299</f>
        <v>0</v>
      </c>
      <c r="S299" s="215">
        <v>0</v>
      </c>
      <c r="T299" s="216">
        <f>S299*H299</f>
        <v>0</v>
      </c>
      <c r="AR299" s="25" t="s">
        <v>110</v>
      </c>
      <c r="AT299" s="25" t="s">
        <v>169</v>
      </c>
      <c r="AU299" s="25" t="s">
        <v>93</v>
      </c>
      <c r="AY299" s="25" t="s">
        <v>166</v>
      </c>
      <c r="BE299" s="217">
        <f>IF(N299="základní",J299,0)</f>
        <v>0</v>
      </c>
      <c r="BF299" s="217">
        <f>IF(N299="snížená",J299,0)</f>
        <v>0</v>
      </c>
      <c r="BG299" s="217">
        <f>IF(N299="zákl. přenesená",J299,0)</f>
        <v>0</v>
      </c>
      <c r="BH299" s="217">
        <f>IF(N299="sníž. přenesená",J299,0)</f>
        <v>0</v>
      </c>
      <c r="BI299" s="217">
        <f>IF(N299="nulová",J299,0)</f>
        <v>0</v>
      </c>
      <c r="BJ299" s="25" t="s">
        <v>25</v>
      </c>
      <c r="BK299" s="217">
        <f>ROUND(I299*H299,2)</f>
        <v>0</v>
      </c>
      <c r="BL299" s="25" t="s">
        <v>110</v>
      </c>
      <c r="BM299" s="25" t="s">
        <v>1854</v>
      </c>
    </row>
    <row r="300" spans="2:65" s="1" customFormat="1" ht="27">
      <c r="B300" s="43"/>
      <c r="C300" s="65"/>
      <c r="D300" s="235" t="s">
        <v>175</v>
      </c>
      <c r="E300" s="65"/>
      <c r="F300" s="276" t="s">
        <v>857</v>
      </c>
      <c r="G300" s="65"/>
      <c r="H300" s="65"/>
      <c r="I300" s="174"/>
      <c r="J300" s="65"/>
      <c r="K300" s="65"/>
      <c r="L300" s="63"/>
      <c r="M300" s="220"/>
      <c r="N300" s="44"/>
      <c r="O300" s="44"/>
      <c r="P300" s="44"/>
      <c r="Q300" s="44"/>
      <c r="R300" s="44"/>
      <c r="S300" s="44"/>
      <c r="T300" s="80"/>
      <c r="AT300" s="25" t="s">
        <v>175</v>
      </c>
      <c r="AU300" s="25" t="s">
        <v>93</v>
      </c>
    </row>
    <row r="301" spans="2:65" s="1" customFormat="1" ht="22.5" customHeight="1">
      <c r="B301" s="43"/>
      <c r="C301" s="206" t="s">
        <v>613</v>
      </c>
      <c r="D301" s="206" t="s">
        <v>169</v>
      </c>
      <c r="E301" s="207" t="s">
        <v>859</v>
      </c>
      <c r="F301" s="208" t="s">
        <v>1855</v>
      </c>
      <c r="G301" s="209" t="s">
        <v>243</v>
      </c>
      <c r="H301" s="210">
        <v>1139.5999999999999</v>
      </c>
      <c r="I301" s="211"/>
      <c r="J301" s="212">
        <f>ROUND(I301*H301,2)</f>
        <v>0</v>
      </c>
      <c r="K301" s="208" t="s">
        <v>1567</v>
      </c>
      <c r="L301" s="63"/>
      <c r="M301" s="213" t="s">
        <v>50</v>
      </c>
      <c r="N301" s="214" t="s">
        <v>56</v>
      </c>
      <c r="O301" s="44"/>
      <c r="P301" s="215">
        <f>O301*H301</f>
        <v>0</v>
      </c>
      <c r="Q301" s="215">
        <v>0</v>
      </c>
      <c r="R301" s="215">
        <f>Q301*H301</f>
        <v>0</v>
      </c>
      <c r="S301" s="215">
        <v>0</v>
      </c>
      <c r="T301" s="216">
        <f>S301*H301</f>
        <v>0</v>
      </c>
      <c r="AR301" s="25" t="s">
        <v>110</v>
      </c>
      <c r="AT301" s="25" t="s">
        <v>169</v>
      </c>
      <c r="AU301" s="25" t="s">
        <v>93</v>
      </c>
      <c r="AY301" s="25" t="s">
        <v>166</v>
      </c>
      <c r="BE301" s="217">
        <f>IF(N301="základní",J301,0)</f>
        <v>0</v>
      </c>
      <c r="BF301" s="217">
        <f>IF(N301="snížená",J301,0)</f>
        <v>0</v>
      </c>
      <c r="BG301" s="217">
        <f>IF(N301="zákl. přenesená",J301,0)</f>
        <v>0</v>
      </c>
      <c r="BH301" s="217">
        <f>IF(N301="sníž. přenesená",J301,0)</f>
        <v>0</v>
      </c>
      <c r="BI301" s="217">
        <f>IF(N301="nulová",J301,0)</f>
        <v>0</v>
      </c>
      <c r="BJ301" s="25" t="s">
        <v>25</v>
      </c>
      <c r="BK301" s="217">
        <f>ROUND(I301*H301,2)</f>
        <v>0</v>
      </c>
      <c r="BL301" s="25" t="s">
        <v>110</v>
      </c>
      <c r="BM301" s="25" t="s">
        <v>1856</v>
      </c>
    </row>
    <row r="302" spans="2:65" s="1" customFormat="1" ht="27">
      <c r="B302" s="43"/>
      <c r="C302" s="65"/>
      <c r="D302" s="218" t="s">
        <v>175</v>
      </c>
      <c r="E302" s="65"/>
      <c r="F302" s="219" t="s">
        <v>780</v>
      </c>
      <c r="G302" s="65"/>
      <c r="H302" s="65"/>
      <c r="I302" s="174"/>
      <c r="J302" s="65"/>
      <c r="K302" s="65"/>
      <c r="L302" s="63"/>
      <c r="M302" s="220"/>
      <c r="N302" s="44"/>
      <c r="O302" s="44"/>
      <c r="P302" s="44"/>
      <c r="Q302" s="44"/>
      <c r="R302" s="44"/>
      <c r="S302" s="44"/>
      <c r="T302" s="80"/>
      <c r="AT302" s="25" t="s">
        <v>175</v>
      </c>
      <c r="AU302" s="25" t="s">
        <v>93</v>
      </c>
    </row>
    <row r="303" spans="2:65" s="13" customFormat="1" ht="13.5">
      <c r="B303" s="233"/>
      <c r="C303" s="234"/>
      <c r="D303" s="235" t="s">
        <v>179</v>
      </c>
      <c r="E303" s="234"/>
      <c r="F303" s="237" t="s">
        <v>1857</v>
      </c>
      <c r="G303" s="234"/>
      <c r="H303" s="238">
        <v>1139.5999999999999</v>
      </c>
      <c r="I303" s="239"/>
      <c r="J303" s="234"/>
      <c r="K303" s="234"/>
      <c r="L303" s="240"/>
      <c r="M303" s="241"/>
      <c r="N303" s="242"/>
      <c r="O303" s="242"/>
      <c r="P303" s="242"/>
      <c r="Q303" s="242"/>
      <c r="R303" s="242"/>
      <c r="S303" s="242"/>
      <c r="T303" s="243"/>
      <c r="AT303" s="244" t="s">
        <v>179</v>
      </c>
      <c r="AU303" s="244" t="s">
        <v>93</v>
      </c>
      <c r="AV303" s="13" t="s">
        <v>93</v>
      </c>
      <c r="AW303" s="13" t="s">
        <v>6</v>
      </c>
      <c r="AX303" s="13" t="s">
        <v>25</v>
      </c>
      <c r="AY303" s="244" t="s">
        <v>166</v>
      </c>
    </row>
    <row r="304" spans="2:65" s="1" customFormat="1" ht="22.5" customHeight="1">
      <c r="B304" s="43"/>
      <c r="C304" s="206" t="s">
        <v>619</v>
      </c>
      <c r="D304" s="206" t="s">
        <v>169</v>
      </c>
      <c r="E304" s="207" t="s">
        <v>1858</v>
      </c>
      <c r="F304" s="208" t="s">
        <v>1859</v>
      </c>
      <c r="G304" s="209" t="s">
        <v>243</v>
      </c>
      <c r="H304" s="210">
        <v>81.400000000000006</v>
      </c>
      <c r="I304" s="211"/>
      <c r="J304" s="212">
        <f>ROUND(I304*H304,2)</f>
        <v>0</v>
      </c>
      <c r="K304" s="208" t="s">
        <v>1567</v>
      </c>
      <c r="L304" s="63"/>
      <c r="M304" s="213" t="s">
        <v>50</v>
      </c>
      <c r="N304" s="214" t="s">
        <v>56</v>
      </c>
      <c r="O304" s="44"/>
      <c r="P304" s="215">
        <f>O304*H304</f>
        <v>0</v>
      </c>
      <c r="Q304" s="215">
        <v>0</v>
      </c>
      <c r="R304" s="215">
        <f>Q304*H304</f>
        <v>0</v>
      </c>
      <c r="S304" s="215">
        <v>0</v>
      </c>
      <c r="T304" s="216">
        <f>S304*H304</f>
        <v>0</v>
      </c>
      <c r="AR304" s="25" t="s">
        <v>110</v>
      </c>
      <c r="AT304" s="25" t="s">
        <v>169</v>
      </c>
      <c r="AU304" s="25" t="s">
        <v>93</v>
      </c>
      <c r="AY304" s="25" t="s">
        <v>166</v>
      </c>
      <c r="BE304" s="217">
        <f>IF(N304="základní",J304,0)</f>
        <v>0</v>
      </c>
      <c r="BF304" s="217">
        <f>IF(N304="snížená",J304,0)</f>
        <v>0</v>
      </c>
      <c r="BG304" s="217">
        <f>IF(N304="zákl. přenesená",J304,0)</f>
        <v>0</v>
      </c>
      <c r="BH304" s="217">
        <f>IF(N304="sníž. přenesená",J304,0)</f>
        <v>0</v>
      </c>
      <c r="BI304" s="217">
        <f>IF(N304="nulová",J304,0)</f>
        <v>0</v>
      </c>
      <c r="BJ304" s="25" t="s">
        <v>25</v>
      </c>
      <c r="BK304" s="217">
        <f>ROUND(I304*H304,2)</f>
        <v>0</v>
      </c>
      <c r="BL304" s="25" t="s">
        <v>110</v>
      </c>
      <c r="BM304" s="25" t="s">
        <v>1860</v>
      </c>
    </row>
    <row r="305" spans="2:47" s="1" customFormat="1" ht="13.5">
      <c r="B305" s="43"/>
      <c r="C305" s="65"/>
      <c r="D305" s="218" t="s">
        <v>175</v>
      </c>
      <c r="E305" s="65"/>
      <c r="F305" s="219" t="s">
        <v>877</v>
      </c>
      <c r="G305" s="65"/>
      <c r="H305" s="65"/>
      <c r="I305" s="174"/>
      <c r="J305" s="65"/>
      <c r="K305" s="65"/>
      <c r="L305" s="63"/>
      <c r="M305" s="292"/>
      <c r="N305" s="293"/>
      <c r="O305" s="293"/>
      <c r="P305" s="293"/>
      <c r="Q305" s="293"/>
      <c r="R305" s="293"/>
      <c r="S305" s="293"/>
      <c r="T305" s="294"/>
      <c r="AT305" s="25" t="s">
        <v>175</v>
      </c>
      <c r="AU305" s="25" t="s">
        <v>93</v>
      </c>
    </row>
    <row r="306" spans="2:47" s="1" customFormat="1" ht="6.95" customHeight="1">
      <c r="B306" s="58"/>
      <c r="C306" s="59"/>
      <c r="D306" s="59"/>
      <c r="E306" s="59"/>
      <c r="F306" s="59"/>
      <c r="G306" s="59"/>
      <c r="H306" s="59"/>
      <c r="I306" s="150"/>
      <c r="J306" s="59"/>
      <c r="K306" s="59"/>
      <c r="L306" s="63"/>
    </row>
  </sheetData>
  <sheetProtection password="CC35" sheet="1" objects="1" scenarios="1" formatCells="0" formatColumns="0" formatRows="0" sort="0" autoFilter="0"/>
  <autoFilter ref="C89:K305"/>
  <mergeCells count="12">
    <mergeCell ref="G1:H1"/>
    <mergeCell ref="L2:V2"/>
    <mergeCell ref="E49:H49"/>
    <mergeCell ref="E51:H51"/>
    <mergeCell ref="E78:H78"/>
    <mergeCell ref="E80:H80"/>
    <mergeCell ref="E82:H82"/>
    <mergeCell ref="E7:H7"/>
    <mergeCell ref="E9:H9"/>
    <mergeCell ref="E11:H11"/>
    <mergeCell ref="E26:H26"/>
    <mergeCell ref="E47:H47"/>
  </mergeCells>
  <hyperlinks>
    <hyperlink ref="F1:G1" location="C2" display="1) Krycí list soupisu"/>
    <hyperlink ref="G1:H1" location="C58" display="2) Rekapitulace"/>
    <hyperlink ref="J1" location="C8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8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124</v>
      </c>
      <c r="G1" s="426" t="s">
        <v>125</v>
      </c>
      <c r="H1" s="426"/>
      <c r="I1" s="126"/>
      <c r="J1" s="125" t="s">
        <v>126</v>
      </c>
      <c r="K1" s="124" t="s">
        <v>127</v>
      </c>
      <c r="L1" s="125" t="s">
        <v>128</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8"/>
      <c r="M2" s="418"/>
      <c r="N2" s="418"/>
      <c r="O2" s="418"/>
      <c r="P2" s="418"/>
      <c r="Q2" s="418"/>
      <c r="R2" s="418"/>
      <c r="S2" s="418"/>
      <c r="T2" s="418"/>
      <c r="U2" s="418"/>
      <c r="V2" s="418"/>
      <c r="AT2" s="25" t="s">
        <v>118</v>
      </c>
    </row>
    <row r="3" spans="1:70" ht="6.95" customHeight="1">
      <c r="B3" s="26"/>
      <c r="C3" s="27"/>
      <c r="D3" s="27"/>
      <c r="E3" s="27"/>
      <c r="F3" s="27"/>
      <c r="G3" s="27"/>
      <c r="H3" s="27"/>
      <c r="I3" s="127"/>
      <c r="J3" s="27"/>
      <c r="K3" s="28"/>
      <c r="AT3" s="25" t="s">
        <v>93</v>
      </c>
    </row>
    <row r="4" spans="1:70" ht="36.950000000000003" customHeight="1">
      <c r="B4" s="29"/>
      <c r="C4" s="30"/>
      <c r="D4" s="31" t="s">
        <v>129</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9" t="str">
        <f>'Rekapitulace stavby'!K6</f>
        <v>III/44436 Bělkovice-Lašťany, průtah - I+II.etapa- Olomoucký kraj</v>
      </c>
      <c r="F7" s="420"/>
      <c r="G7" s="420"/>
      <c r="H7" s="420"/>
      <c r="I7" s="128"/>
      <c r="J7" s="30"/>
      <c r="K7" s="32"/>
    </row>
    <row r="8" spans="1:70">
      <c r="B8" s="29"/>
      <c r="C8" s="30"/>
      <c r="D8" s="38" t="s">
        <v>130</v>
      </c>
      <c r="E8" s="30"/>
      <c r="F8" s="30"/>
      <c r="G8" s="30"/>
      <c r="H8" s="30"/>
      <c r="I8" s="128"/>
      <c r="J8" s="30"/>
      <c r="K8" s="32"/>
    </row>
    <row r="9" spans="1:70" s="1" customFormat="1" ht="22.5" customHeight="1">
      <c r="B9" s="43"/>
      <c r="C9" s="44"/>
      <c r="D9" s="44"/>
      <c r="E9" s="419" t="s">
        <v>1553</v>
      </c>
      <c r="F9" s="421"/>
      <c r="G9" s="421"/>
      <c r="H9" s="421"/>
      <c r="I9" s="129"/>
      <c r="J9" s="44"/>
      <c r="K9" s="47"/>
    </row>
    <row r="10" spans="1:70" s="1" customFormat="1">
      <c r="B10" s="43"/>
      <c r="C10" s="44"/>
      <c r="D10" s="38" t="s">
        <v>132</v>
      </c>
      <c r="E10" s="44"/>
      <c r="F10" s="44"/>
      <c r="G10" s="44"/>
      <c r="H10" s="44"/>
      <c r="I10" s="129"/>
      <c r="J10" s="44"/>
      <c r="K10" s="47"/>
    </row>
    <row r="11" spans="1:70" s="1" customFormat="1" ht="36.950000000000003" customHeight="1">
      <c r="B11" s="43"/>
      <c r="C11" s="44"/>
      <c r="D11" s="44"/>
      <c r="E11" s="422" t="s">
        <v>1861</v>
      </c>
      <c r="F11" s="421"/>
      <c r="G11" s="421"/>
      <c r="H11" s="421"/>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50</v>
      </c>
      <c r="G13" s="44"/>
      <c r="H13" s="44"/>
      <c r="I13" s="130" t="s">
        <v>23</v>
      </c>
      <c r="J13" s="36" t="s">
        <v>50</v>
      </c>
      <c r="K13" s="47"/>
    </row>
    <row r="14" spans="1:70" s="1" customFormat="1" ht="14.45" customHeight="1">
      <c r="B14" s="43"/>
      <c r="C14" s="44"/>
      <c r="D14" s="38" t="s">
        <v>26</v>
      </c>
      <c r="E14" s="44"/>
      <c r="F14" s="36" t="s">
        <v>27</v>
      </c>
      <c r="G14" s="44"/>
      <c r="H14" s="44"/>
      <c r="I14" s="130" t="s">
        <v>28</v>
      </c>
      <c r="J14" s="131" t="str">
        <f>'Rekapitulace stavby'!AN8</f>
        <v>21.12.2016</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50</v>
      </c>
      <c r="K16" s="47"/>
    </row>
    <row r="17" spans="2:11" s="1" customFormat="1" ht="18" customHeight="1">
      <c r="B17" s="43"/>
      <c r="C17" s="44"/>
      <c r="D17" s="44"/>
      <c r="E17" s="36" t="s">
        <v>1555</v>
      </c>
      <c r="F17" s="44"/>
      <c r="G17" s="44"/>
      <c r="H17" s="44"/>
      <c r="I17" s="130" t="s">
        <v>40</v>
      </c>
      <c r="J17" s="36" t="s">
        <v>50</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1556</v>
      </c>
      <c r="K22" s="47"/>
    </row>
    <row r="23" spans="2:11" s="1" customFormat="1" ht="18" customHeight="1">
      <c r="B23" s="43"/>
      <c r="C23" s="44"/>
      <c r="D23" s="44"/>
      <c r="E23" s="36" t="s">
        <v>1557</v>
      </c>
      <c r="F23" s="44"/>
      <c r="G23" s="44"/>
      <c r="H23" s="44"/>
      <c r="I23" s="130" t="s">
        <v>40</v>
      </c>
      <c r="J23" s="36" t="s">
        <v>50</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49</v>
      </c>
      <c r="E25" s="44"/>
      <c r="F25" s="44"/>
      <c r="G25" s="44"/>
      <c r="H25" s="44"/>
      <c r="I25" s="129"/>
      <c r="J25" s="44"/>
      <c r="K25" s="47"/>
    </row>
    <row r="26" spans="2:11" s="7" customFormat="1" ht="63" customHeight="1">
      <c r="B26" s="132"/>
      <c r="C26" s="133"/>
      <c r="D26" s="133"/>
      <c r="E26" s="384" t="s">
        <v>1558</v>
      </c>
      <c r="F26" s="384"/>
      <c r="G26" s="384"/>
      <c r="H26" s="384"/>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51</v>
      </c>
      <c r="E29" s="44"/>
      <c r="F29" s="44"/>
      <c r="G29" s="44"/>
      <c r="H29" s="44"/>
      <c r="I29" s="129"/>
      <c r="J29" s="139">
        <f>ROUND(J94,2)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53</v>
      </c>
      <c r="G31" s="44"/>
      <c r="H31" s="44"/>
      <c r="I31" s="140" t="s">
        <v>52</v>
      </c>
      <c r="J31" s="48" t="s">
        <v>54</v>
      </c>
      <c r="K31" s="47"/>
    </row>
    <row r="32" spans="2:11" s="1" customFormat="1" ht="14.45" customHeight="1">
      <c r="B32" s="43"/>
      <c r="C32" s="44"/>
      <c r="D32" s="51" t="s">
        <v>55</v>
      </c>
      <c r="E32" s="51" t="s">
        <v>56</v>
      </c>
      <c r="F32" s="141">
        <f>ROUND(SUM(BE94:BE279), 2)</f>
        <v>0</v>
      </c>
      <c r="G32" s="44"/>
      <c r="H32" s="44"/>
      <c r="I32" s="142">
        <v>0.21</v>
      </c>
      <c r="J32" s="141">
        <f>ROUND(ROUND((SUM(BE94:BE279)), 2)*I32, 2)</f>
        <v>0</v>
      </c>
      <c r="K32" s="47"/>
    </row>
    <row r="33" spans="2:11" s="1" customFormat="1" ht="14.45" customHeight="1">
      <c r="B33" s="43"/>
      <c r="C33" s="44"/>
      <c r="D33" s="44"/>
      <c r="E33" s="51" t="s">
        <v>57</v>
      </c>
      <c r="F33" s="141">
        <f>ROUND(SUM(BF94:BF279), 2)</f>
        <v>0</v>
      </c>
      <c r="G33" s="44"/>
      <c r="H33" s="44"/>
      <c r="I33" s="142">
        <v>0.15</v>
      </c>
      <c r="J33" s="141">
        <f>ROUND(ROUND((SUM(BF94:BF279)), 2)*I33, 2)</f>
        <v>0</v>
      </c>
      <c r="K33" s="47"/>
    </row>
    <row r="34" spans="2:11" s="1" customFormat="1" ht="14.45" hidden="1" customHeight="1">
      <c r="B34" s="43"/>
      <c r="C34" s="44"/>
      <c r="D34" s="44"/>
      <c r="E34" s="51" t="s">
        <v>58</v>
      </c>
      <c r="F34" s="141">
        <f>ROUND(SUM(BG94:BG279), 2)</f>
        <v>0</v>
      </c>
      <c r="G34" s="44"/>
      <c r="H34" s="44"/>
      <c r="I34" s="142">
        <v>0.21</v>
      </c>
      <c r="J34" s="141">
        <v>0</v>
      </c>
      <c r="K34" s="47"/>
    </row>
    <row r="35" spans="2:11" s="1" customFormat="1" ht="14.45" hidden="1" customHeight="1">
      <c r="B35" s="43"/>
      <c r="C35" s="44"/>
      <c r="D35" s="44"/>
      <c r="E35" s="51" t="s">
        <v>59</v>
      </c>
      <c r="F35" s="141">
        <f>ROUND(SUM(BH94:BH279), 2)</f>
        <v>0</v>
      </c>
      <c r="G35" s="44"/>
      <c r="H35" s="44"/>
      <c r="I35" s="142">
        <v>0.15</v>
      </c>
      <c r="J35" s="141">
        <v>0</v>
      </c>
      <c r="K35" s="47"/>
    </row>
    <row r="36" spans="2:11" s="1" customFormat="1" ht="14.45" hidden="1" customHeight="1">
      <c r="B36" s="43"/>
      <c r="C36" s="44"/>
      <c r="D36" s="44"/>
      <c r="E36" s="51" t="s">
        <v>60</v>
      </c>
      <c r="F36" s="141">
        <f>ROUND(SUM(BI94:BI279),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61</v>
      </c>
      <c r="E38" s="81"/>
      <c r="F38" s="81"/>
      <c r="G38" s="145" t="s">
        <v>62</v>
      </c>
      <c r="H38" s="146" t="s">
        <v>63</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134</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19" t="str">
        <f>E7</f>
        <v>III/44436 Bělkovice-Lašťany, průtah - I+II.etapa- Olomoucký kraj</v>
      </c>
      <c r="F47" s="420"/>
      <c r="G47" s="420"/>
      <c r="H47" s="420"/>
      <c r="I47" s="129"/>
      <c r="J47" s="44"/>
      <c r="K47" s="47"/>
    </row>
    <row r="48" spans="2:11">
      <c r="B48" s="29"/>
      <c r="C48" s="38" t="s">
        <v>130</v>
      </c>
      <c r="D48" s="30"/>
      <c r="E48" s="30"/>
      <c r="F48" s="30"/>
      <c r="G48" s="30"/>
      <c r="H48" s="30"/>
      <c r="I48" s="128"/>
      <c r="J48" s="30"/>
      <c r="K48" s="32"/>
    </row>
    <row r="49" spans="2:47" s="1" customFormat="1" ht="22.5" customHeight="1">
      <c r="B49" s="43"/>
      <c r="C49" s="44"/>
      <c r="D49" s="44"/>
      <c r="E49" s="419" t="s">
        <v>1553</v>
      </c>
      <c r="F49" s="421"/>
      <c r="G49" s="421"/>
      <c r="H49" s="421"/>
      <c r="I49" s="129"/>
      <c r="J49" s="44"/>
      <c r="K49" s="47"/>
    </row>
    <row r="50" spans="2:47" s="1" customFormat="1" ht="14.45" customHeight="1">
      <c r="B50" s="43"/>
      <c r="C50" s="38" t="s">
        <v>132</v>
      </c>
      <c r="D50" s="44"/>
      <c r="E50" s="44"/>
      <c r="F50" s="44"/>
      <c r="G50" s="44"/>
      <c r="H50" s="44"/>
      <c r="I50" s="129"/>
      <c r="J50" s="44"/>
      <c r="K50" s="47"/>
    </row>
    <row r="51" spans="2:47" s="1" customFormat="1" ht="23.25" customHeight="1">
      <c r="B51" s="43"/>
      <c r="C51" s="44"/>
      <c r="D51" s="44"/>
      <c r="E51" s="422" t="str">
        <f>E11</f>
        <v xml:space="preserve">4-2 - SO 05 Mlýnský náhon - stavební úpravy--soupis prací--náklady kraje 1/2, náklady obce 1/2 nákladů </v>
      </c>
      <c r="F51" s="421"/>
      <c r="G51" s="421"/>
      <c r="H51" s="421"/>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 xml:space="preserve"> Bělkovice-Lašťany</v>
      </c>
      <c r="G53" s="44"/>
      <c r="H53" s="44"/>
      <c r="I53" s="130" t="s">
        <v>28</v>
      </c>
      <c r="J53" s="131" t="str">
        <f>IF(J14="","",J14)</f>
        <v>21.12.2016</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1/2 Olomoucký kraj,1/2 Obec Bělkovice</v>
      </c>
      <c r="G55" s="44"/>
      <c r="H55" s="44"/>
      <c r="I55" s="130" t="s">
        <v>44</v>
      </c>
      <c r="J55" s="36" t="str">
        <f>E23</f>
        <v>VISSO s.r.o., Tovární 1059/41, Olomouc</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135</v>
      </c>
      <c r="D58" s="143"/>
      <c r="E58" s="143"/>
      <c r="F58" s="143"/>
      <c r="G58" s="143"/>
      <c r="H58" s="143"/>
      <c r="I58" s="156"/>
      <c r="J58" s="157" t="s">
        <v>136</v>
      </c>
      <c r="K58" s="158"/>
    </row>
    <row r="59" spans="2:47" s="1" customFormat="1" ht="10.35" customHeight="1">
      <c r="B59" s="43"/>
      <c r="C59" s="44"/>
      <c r="D59" s="44"/>
      <c r="E59" s="44"/>
      <c r="F59" s="44"/>
      <c r="G59" s="44"/>
      <c r="H59" s="44"/>
      <c r="I59" s="129"/>
      <c r="J59" s="44"/>
      <c r="K59" s="47"/>
    </row>
    <row r="60" spans="2:47" s="1" customFormat="1" ht="29.25" customHeight="1">
      <c r="B60" s="43"/>
      <c r="C60" s="159" t="s">
        <v>137</v>
      </c>
      <c r="D60" s="44"/>
      <c r="E60" s="44"/>
      <c r="F60" s="44"/>
      <c r="G60" s="44"/>
      <c r="H60" s="44"/>
      <c r="I60" s="129"/>
      <c r="J60" s="139">
        <f>J94</f>
        <v>0</v>
      </c>
      <c r="K60" s="47"/>
      <c r="AU60" s="25" t="s">
        <v>138</v>
      </c>
    </row>
    <row r="61" spans="2:47" s="8" customFormat="1" ht="24.95" customHeight="1">
      <c r="B61" s="160"/>
      <c r="C61" s="161"/>
      <c r="D61" s="162" t="s">
        <v>139</v>
      </c>
      <c r="E61" s="163"/>
      <c r="F61" s="163"/>
      <c r="G61" s="163"/>
      <c r="H61" s="163"/>
      <c r="I61" s="164"/>
      <c r="J61" s="165">
        <f>J95</f>
        <v>0</v>
      </c>
      <c r="K61" s="166"/>
    </row>
    <row r="62" spans="2:47" s="9" customFormat="1" ht="19.899999999999999" customHeight="1">
      <c r="B62" s="167"/>
      <c r="C62" s="168"/>
      <c r="D62" s="169" t="s">
        <v>1559</v>
      </c>
      <c r="E62" s="170"/>
      <c r="F62" s="170"/>
      <c r="G62" s="170"/>
      <c r="H62" s="170"/>
      <c r="I62" s="171"/>
      <c r="J62" s="172">
        <f>J96</f>
        <v>0</v>
      </c>
      <c r="K62" s="173"/>
    </row>
    <row r="63" spans="2:47" s="9" customFormat="1" ht="19.899999999999999" customHeight="1">
      <c r="B63" s="167"/>
      <c r="C63" s="168"/>
      <c r="D63" s="169" t="s">
        <v>1862</v>
      </c>
      <c r="E63" s="170"/>
      <c r="F63" s="170"/>
      <c r="G63" s="170"/>
      <c r="H63" s="170"/>
      <c r="I63" s="171"/>
      <c r="J63" s="172">
        <f>J146</f>
        <v>0</v>
      </c>
      <c r="K63" s="173"/>
    </row>
    <row r="64" spans="2:47" s="9" customFormat="1" ht="19.899999999999999" customHeight="1">
      <c r="B64" s="167"/>
      <c r="C64" s="168"/>
      <c r="D64" s="169" t="s">
        <v>1560</v>
      </c>
      <c r="E64" s="170"/>
      <c r="F64" s="170"/>
      <c r="G64" s="170"/>
      <c r="H64" s="170"/>
      <c r="I64" s="171"/>
      <c r="J64" s="172">
        <f>J160</f>
        <v>0</v>
      </c>
      <c r="K64" s="173"/>
    </row>
    <row r="65" spans="2:12" s="9" customFormat="1" ht="19.899999999999999" customHeight="1">
      <c r="B65" s="167"/>
      <c r="C65" s="168"/>
      <c r="D65" s="169" t="s">
        <v>141</v>
      </c>
      <c r="E65" s="170"/>
      <c r="F65" s="170"/>
      <c r="G65" s="170"/>
      <c r="H65" s="170"/>
      <c r="I65" s="171"/>
      <c r="J65" s="172">
        <f>J171</f>
        <v>0</v>
      </c>
      <c r="K65" s="173"/>
    </row>
    <row r="66" spans="2:12" s="9" customFormat="1" ht="19.899999999999999" customHeight="1">
      <c r="B66" s="167"/>
      <c r="C66" s="168"/>
      <c r="D66" s="169" t="s">
        <v>1561</v>
      </c>
      <c r="E66" s="170"/>
      <c r="F66" s="170"/>
      <c r="G66" s="170"/>
      <c r="H66" s="170"/>
      <c r="I66" s="171"/>
      <c r="J66" s="172">
        <f>J180</f>
        <v>0</v>
      </c>
      <c r="K66" s="173"/>
    </row>
    <row r="67" spans="2:12" s="9" customFormat="1" ht="14.85" customHeight="1">
      <c r="B67" s="167"/>
      <c r="C67" s="168"/>
      <c r="D67" s="169" t="s">
        <v>1562</v>
      </c>
      <c r="E67" s="170"/>
      <c r="F67" s="170"/>
      <c r="G67" s="170"/>
      <c r="H67" s="170"/>
      <c r="I67" s="171"/>
      <c r="J67" s="172">
        <f>J181</f>
        <v>0</v>
      </c>
      <c r="K67" s="173"/>
    </row>
    <row r="68" spans="2:12" s="9" customFormat="1" ht="14.85" customHeight="1">
      <c r="B68" s="167"/>
      <c r="C68" s="168"/>
      <c r="D68" s="169" t="s">
        <v>1563</v>
      </c>
      <c r="E68" s="170"/>
      <c r="F68" s="170"/>
      <c r="G68" s="170"/>
      <c r="H68" s="170"/>
      <c r="I68" s="171"/>
      <c r="J68" s="172">
        <f>J192</f>
        <v>0</v>
      </c>
      <c r="K68" s="173"/>
    </row>
    <row r="69" spans="2:12" s="9" customFormat="1" ht="19.899999999999999" customHeight="1">
      <c r="B69" s="167"/>
      <c r="C69" s="168"/>
      <c r="D69" s="169" t="s">
        <v>1564</v>
      </c>
      <c r="E69" s="170"/>
      <c r="F69" s="170"/>
      <c r="G69" s="170"/>
      <c r="H69" s="170"/>
      <c r="I69" s="171"/>
      <c r="J69" s="172">
        <f>J214</f>
        <v>0</v>
      </c>
      <c r="K69" s="173"/>
    </row>
    <row r="70" spans="2:12" s="9" customFormat="1" ht="19.899999999999999" customHeight="1">
      <c r="B70" s="167"/>
      <c r="C70" s="168"/>
      <c r="D70" s="169" t="s">
        <v>148</v>
      </c>
      <c r="E70" s="170"/>
      <c r="F70" s="170"/>
      <c r="G70" s="170"/>
      <c r="H70" s="170"/>
      <c r="I70" s="171"/>
      <c r="J70" s="172">
        <f>J220</f>
        <v>0</v>
      </c>
      <c r="K70" s="173"/>
    </row>
    <row r="71" spans="2:12" s="8" customFormat="1" ht="24.95" customHeight="1">
      <c r="B71" s="160"/>
      <c r="C71" s="161"/>
      <c r="D71" s="162" t="s">
        <v>1863</v>
      </c>
      <c r="E71" s="163"/>
      <c r="F71" s="163"/>
      <c r="G71" s="163"/>
      <c r="H71" s="163"/>
      <c r="I71" s="164"/>
      <c r="J71" s="165">
        <f>J249</f>
        <v>0</v>
      </c>
      <c r="K71" s="166"/>
    </row>
    <row r="72" spans="2:12" s="9" customFormat="1" ht="19.899999999999999" customHeight="1">
      <c r="B72" s="167"/>
      <c r="C72" s="168"/>
      <c r="D72" s="169" t="s">
        <v>1864</v>
      </c>
      <c r="E72" s="170"/>
      <c r="F72" s="170"/>
      <c r="G72" s="170"/>
      <c r="H72" s="170"/>
      <c r="I72" s="171"/>
      <c r="J72" s="172">
        <f>J250</f>
        <v>0</v>
      </c>
      <c r="K72" s="173"/>
    </row>
    <row r="73" spans="2:12" s="1" customFormat="1" ht="21.75" customHeight="1">
      <c r="B73" s="43"/>
      <c r="C73" s="44"/>
      <c r="D73" s="44"/>
      <c r="E73" s="44"/>
      <c r="F73" s="44"/>
      <c r="G73" s="44"/>
      <c r="H73" s="44"/>
      <c r="I73" s="129"/>
      <c r="J73" s="44"/>
      <c r="K73" s="47"/>
    </row>
    <row r="74" spans="2:12" s="1" customFormat="1" ht="6.95" customHeight="1">
      <c r="B74" s="58"/>
      <c r="C74" s="59"/>
      <c r="D74" s="59"/>
      <c r="E74" s="59"/>
      <c r="F74" s="59"/>
      <c r="G74" s="59"/>
      <c r="H74" s="59"/>
      <c r="I74" s="150"/>
      <c r="J74" s="59"/>
      <c r="K74" s="60"/>
    </row>
    <row r="78" spans="2:12" s="1" customFormat="1" ht="6.95" customHeight="1">
      <c r="B78" s="61"/>
      <c r="C78" s="62"/>
      <c r="D78" s="62"/>
      <c r="E78" s="62"/>
      <c r="F78" s="62"/>
      <c r="G78" s="62"/>
      <c r="H78" s="62"/>
      <c r="I78" s="153"/>
      <c r="J78" s="62"/>
      <c r="K78" s="62"/>
      <c r="L78" s="63"/>
    </row>
    <row r="79" spans="2:12" s="1" customFormat="1" ht="36.950000000000003" customHeight="1">
      <c r="B79" s="43"/>
      <c r="C79" s="64" t="s">
        <v>150</v>
      </c>
      <c r="D79" s="65"/>
      <c r="E79" s="65"/>
      <c r="F79" s="65"/>
      <c r="G79" s="65"/>
      <c r="H79" s="65"/>
      <c r="I79" s="174"/>
      <c r="J79" s="65"/>
      <c r="K79" s="65"/>
      <c r="L79" s="63"/>
    </row>
    <row r="80" spans="2:12" s="1" customFormat="1" ht="6.95" customHeight="1">
      <c r="B80" s="43"/>
      <c r="C80" s="65"/>
      <c r="D80" s="65"/>
      <c r="E80" s="65"/>
      <c r="F80" s="65"/>
      <c r="G80" s="65"/>
      <c r="H80" s="65"/>
      <c r="I80" s="174"/>
      <c r="J80" s="65"/>
      <c r="K80" s="65"/>
      <c r="L80" s="63"/>
    </row>
    <row r="81" spans="2:63" s="1" customFormat="1" ht="14.45" customHeight="1">
      <c r="B81" s="43"/>
      <c r="C81" s="67" t="s">
        <v>18</v>
      </c>
      <c r="D81" s="65"/>
      <c r="E81" s="65"/>
      <c r="F81" s="65"/>
      <c r="G81" s="65"/>
      <c r="H81" s="65"/>
      <c r="I81" s="174"/>
      <c r="J81" s="65"/>
      <c r="K81" s="65"/>
      <c r="L81" s="63"/>
    </row>
    <row r="82" spans="2:63" s="1" customFormat="1" ht="22.5" customHeight="1">
      <c r="B82" s="43"/>
      <c r="C82" s="65"/>
      <c r="D82" s="65"/>
      <c r="E82" s="423" t="str">
        <f>E7</f>
        <v>III/44436 Bělkovice-Lašťany, průtah - I+II.etapa- Olomoucký kraj</v>
      </c>
      <c r="F82" s="424"/>
      <c r="G82" s="424"/>
      <c r="H82" s="424"/>
      <c r="I82" s="174"/>
      <c r="J82" s="65"/>
      <c r="K82" s="65"/>
      <c r="L82" s="63"/>
    </row>
    <row r="83" spans="2:63">
      <c r="B83" s="29"/>
      <c r="C83" s="67" t="s">
        <v>130</v>
      </c>
      <c r="D83" s="175"/>
      <c r="E83" s="175"/>
      <c r="F83" s="175"/>
      <c r="G83" s="175"/>
      <c r="H83" s="175"/>
      <c r="J83" s="175"/>
      <c r="K83" s="175"/>
      <c r="L83" s="176"/>
    </row>
    <row r="84" spans="2:63" s="1" customFormat="1" ht="22.5" customHeight="1">
      <c r="B84" s="43"/>
      <c r="C84" s="65"/>
      <c r="D84" s="65"/>
      <c r="E84" s="423" t="s">
        <v>1553</v>
      </c>
      <c r="F84" s="425"/>
      <c r="G84" s="425"/>
      <c r="H84" s="425"/>
      <c r="I84" s="174"/>
      <c r="J84" s="65"/>
      <c r="K84" s="65"/>
      <c r="L84" s="63"/>
    </row>
    <row r="85" spans="2:63" s="1" customFormat="1" ht="14.45" customHeight="1">
      <c r="B85" s="43"/>
      <c r="C85" s="67" t="s">
        <v>132</v>
      </c>
      <c r="D85" s="65"/>
      <c r="E85" s="65"/>
      <c r="F85" s="65"/>
      <c r="G85" s="65"/>
      <c r="H85" s="65"/>
      <c r="I85" s="174"/>
      <c r="J85" s="65"/>
      <c r="K85" s="65"/>
      <c r="L85" s="63"/>
    </row>
    <row r="86" spans="2:63" s="1" customFormat="1" ht="23.25" customHeight="1">
      <c r="B86" s="43"/>
      <c r="C86" s="65"/>
      <c r="D86" s="65"/>
      <c r="E86" s="395" t="str">
        <f>E11</f>
        <v xml:space="preserve">4-2 - SO 05 Mlýnský náhon - stavební úpravy--soupis prací--náklady kraje 1/2, náklady obce 1/2 nákladů </v>
      </c>
      <c r="F86" s="425"/>
      <c r="G86" s="425"/>
      <c r="H86" s="425"/>
      <c r="I86" s="174"/>
      <c r="J86" s="65"/>
      <c r="K86" s="65"/>
      <c r="L86" s="63"/>
    </row>
    <row r="87" spans="2:63" s="1" customFormat="1" ht="6.95" customHeight="1">
      <c r="B87" s="43"/>
      <c r="C87" s="65"/>
      <c r="D87" s="65"/>
      <c r="E87" s="65"/>
      <c r="F87" s="65"/>
      <c r="G87" s="65"/>
      <c r="H87" s="65"/>
      <c r="I87" s="174"/>
      <c r="J87" s="65"/>
      <c r="K87" s="65"/>
      <c r="L87" s="63"/>
    </row>
    <row r="88" spans="2:63" s="1" customFormat="1" ht="18" customHeight="1">
      <c r="B88" s="43"/>
      <c r="C88" s="67" t="s">
        <v>26</v>
      </c>
      <c r="D88" s="65"/>
      <c r="E88" s="65"/>
      <c r="F88" s="177" t="str">
        <f>F14</f>
        <v xml:space="preserve"> Bělkovice-Lašťany</v>
      </c>
      <c r="G88" s="65"/>
      <c r="H88" s="65"/>
      <c r="I88" s="178" t="s">
        <v>28</v>
      </c>
      <c r="J88" s="75" t="str">
        <f>IF(J14="","",J14)</f>
        <v>21.12.2016</v>
      </c>
      <c r="K88" s="65"/>
      <c r="L88" s="63"/>
    </row>
    <row r="89" spans="2:63" s="1" customFormat="1" ht="6.95" customHeight="1">
      <c r="B89" s="43"/>
      <c r="C89" s="65"/>
      <c r="D89" s="65"/>
      <c r="E89" s="65"/>
      <c r="F89" s="65"/>
      <c r="G89" s="65"/>
      <c r="H89" s="65"/>
      <c r="I89" s="174"/>
      <c r="J89" s="65"/>
      <c r="K89" s="65"/>
      <c r="L89" s="63"/>
    </row>
    <row r="90" spans="2:63" s="1" customFormat="1">
      <c r="B90" s="43"/>
      <c r="C90" s="67" t="s">
        <v>36</v>
      </c>
      <c r="D90" s="65"/>
      <c r="E90" s="65"/>
      <c r="F90" s="177" t="str">
        <f>E17</f>
        <v>1/2 Olomoucký kraj,1/2 Obec Bělkovice</v>
      </c>
      <c r="G90" s="65"/>
      <c r="H90" s="65"/>
      <c r="I90" s="178" t="s">
        <v>44</v>
      </c>
      <c r="J90" s="177" t="str">
        <f>E23</f>
        <v>VISSO s.r.o., Tovární 1059/41, Olomouc</v>
      </c>
      <c r="K90" s="65"/>
      <c r="L90" s="63"/>
    </row>
    <row r="91" spans="2:63" s="1" customFormat="1" ht="14.45" customHeight="1">
      <c r="B91" s="43"/>
      <c r="C91" s="67" t="s">
        <v>42</v>
      </c>
      <c r="D91" s="65"/>
      <c r="E91" s="65"/>
      <c r="F91" s="177" t="str">
        <f>IF(E20="","",E20)</f>
        <v/>
      </c>
      <c r="G91" s="65"/>
      <c r="H91" s="65"/>
      <c r="I91" s="174"/>
      <c r="J91" s="65"/>
      <c r="K91" s="65"/>
      <c r="L91" s="63"/>
    </row>
    <row r="92" spans="2:63" s="1" customFormat="1" ht="10.35" customHeight="1">
      <c r="B92" s="43"/>
      <c r="C92" s="65"/>
      <c r="D92" s="65"/>
      <c r="E92" s="65"/>
      <c r="F92" s="65"/>
      <c r="G92" s="65"/>
      <c r="H92" s="65"/>
      <c r="I92" s="174"/>
      <c r="J92" s="65"/>
      <c r="K92" s="65"/>
      <c r="L92" s="63"/>
    </row>
    <row r="93" spans="2:63" s="10" customFormat="1" ht="29.25" customHeight="1">
      <c r="B93" s="179"/>
      <c r="C93" s="180" t="s">
        <v>151</v>
      </c>
      <c r="D93" s="181" t="s">
        <v>70</v>
      </c>
      <c r="E93" s="181" t="s">
        <v>66</v>
      </c>
      <c r="F93" s="181" t="s">
        <v>152</v>
      </c>
      <c r="G93" s="181" t="s">
        <v>153</v>
      </c>
      <c r="H93" s="181" t="s">
        <v>154</v>
      </c>
      <c r="I93" s="182" t="s">
        <v>155</v>
      </c>
      <c r="J93" s="181" t="s">
        <v>136</v>
      </c>
      <c r="K93" s="183" t="s">
        <v>156</v>
      </c>
      <c r="L93" s="184"/>
      <c r="M93" s="83" t="s">
        <v>157</v>
      </c>
      <c r="N93" s="84" t="s">
        <v>55</v>
      </c>
      <c r="O93" s="84" t="s">
        <v>158</v>
      </c>
      <c r="P93" s="84" t="s">
        <v>159</v>
      </c>
      <c r="Q93" s="84" t="s">
        <v>160</v>
      </c>
      <c r="R93" s="84" t="s">
        <v>161</v>
      </c>
      <c r="S93" s="84" t="s">
        <v>162</v>
      </c>
      <c r="T93" s="85" t="s">
        <v>163</v>
      </c>
    </row>
    <row r="94" spans="2:63" s="1" customFormat="1" ht="29.25" customHeight="1">
      <c r="B94" s="43"/>
      <c r="C94" s="89" t="s">
        <v>137</v>
      </c>
      <c r="D94" s="65"/>
      <c r="E94" s="65"/>
      <c r="F94" s="65"/>
      <c r="G94" s="65"/>
      <c r="H94" s="65"/>
      <c r="I94" s="174"/>
      <c r="J94" s="185">
        <f>BK94</f>
        <v>0</v>
      </c>
      <c r="K94" s="65"/>
      <c r="L94" s="63"/>
      <c r="M94" s="86"/>
      <c r="N94" s="87"/>
      <c r="O94" s="87"/>
      <c r="P94" s="186">
        <f>P95+P249</f>
        <v>0</v>
      </c>
      <c r="Q94" s="87"/>
      <c r="R94" s="186">
        <f>R95+R249</f>
        <v>46.68327</v>
      </c>
      <c r="S94" s="87"/>
      <c r="T94" s="187">
        <f>T95+T249</f>
        <v>39.098600000000005</v>
      </c>
      <c r="AT94" s="25" t="s">
        <v>84</v>
      </c>
      <c r="AU94" s="25" t="s">
        <v>138</v>
      </c>
      <c r="BK94" s="188">
        <f>BK95+BK249</f>
        <v>0</v>
      </c>
    </row>
    <row r="95" spans="2:63" s="11" customFormat="1" ht="37.35" customHeight="1">
      <c r="B95" s="189"/>
      <c r="C95" s="190"/>
      <c r="D95" s="191" t="s">
        <v>84</v>
      </c>
      <c r="E95" s="192" t="s">
        <v>164</v>
      </c>
      <c r="F95" s="192" t="s">
        <v>165</v>
      </c>
      <c r="G95" s="190"/>
      <c r="H95" s="190"/>
      <c r="I95" s="193"/>
      <c r="J95" s="194">
        <f>BK95</f>
        <v>0</v>
      </c>
      <c r="K95" s="190"/>
      <c r="L95" s="195"/>
      <c r="M95" s="196"/>
      <c r="N95" s="197"/>
      <c r="O95" s="197"/>
      <c r="P95" s="198">
        <f>P96+P146+P160+P171+P180+P214+P220</f>
        <v>0</v>
      </c>
      <c r="Q95" s="197"/>
      <c r="R95" s="198">
        <f>R96+R146+R160+R171+R180+R214+R220</f>
        <v>46.403567799999998</v>
      </c>
      <c r="S95" s="197"/>
      <c r="T95" s="199">
        <f>T96+T146+T160+T171+T180+T214+T220</f>
        <v>38.880200000000002</v>
      </c>
      <c r="AR95" s="200" t="s">
        <v>25</v>
      </c>
      <c r="AT95" s="201" t="s">
        <v>84</v>
      </c>
      <c r="AU95" s="201" t="s">
        <v>85</v>
      </c>
      <c r="AY95" s="200" t="s">
        <v>166</v>
      </c>
      <c r="BK95" s="202">
        <f>BK96+BK146+BK160+BK171+BK180+BK214+BK220</f>
        <v>0</v>
      </c>
    </row>
    <row r="96" spans="2:63" s="11" customFormat="1" ht="19.899999999999999" customHeight="1">
      <c r="B96" s="189"/>
      <c r="C96" s="190"/>
      <c r="D96" s="203" t="s">
        <v>84</v>
      </c>
      <c r="E96" s="204" t="s">
        <v>25</v>
      </c>
      <c r="F96" s="204" t="s">
        <v>168</v>
      </c>
      <c r="G96" s="190"/>
      <c r="H96" s="190"/>
      <c r="I96" s="193"/>
      <c r="J96" s="205">
        <f>BK96</f>
        <v>0</v>
      </c>
      <c r="K96" s="190"/>
      <c r="L96" s="195"/>
      <c r="M96" s="196"/>
      <c r="N96" s="197"/>
      <c r="O96" s="197"/>
      <c r="P96" s="198">
        <f>SUM(P97:P145)</f>
        <v>0</v>
      </c>
      <c r="Q96" s="197"/>
      <c r="R96" s="198">
        <f>SUM(R97:R145)</f>
        <v>17.963999999999999</v>
      </c>
      <c r="S96" s="197"/>
      <c r="T96" s="199">
        <f>SUM(T97:T145)</f>
        <v>0</v>
      </c>
      <c r="AR96" s="200" t="s">
        <v>25</v>
      </c>
      <c r="AT96" s="201" t="s">
        <v>84</v>
      </c>
      <c r="AU96" s="201" t="s">
        <v>25</v>
      </c>
      <c r="AY96" s="200" t="s">
        <v>166</v>
      </c>
      <c r="BK96" s="202">
        <f>SUM(BK97:BK145)</f>
        <v>0</v>
      </c>
    </row>
    <row r="97" spans="2:65" s="1" customFormat="1" ht="22.5" customHeight="1">
      <c r="B97" s="43"/>
      <c r="C97" s="206" t="s">
        <v>25</v>
      </c>
      <c r="D97" s="206" t="s">
        <v>169</v>
      </c>
      <c r="E97" s="207" t="s">
        <v>1865</v>
      </c>
      <c r="F97" s="208" t="s">
        <v>1866</v>
      </c>
      <c r="G97" s="209" t="s">
        <v>1867</v>
      </c>
      <c r="H97" s="210">
        <v>168</v>
      </c>
      <c r="I97" s="211"/>
      <c r="J97" s="212">
        <f>ROUND(I97*H97,2)</f>
        <v>0</v>
      </c>
      <c r="K97" s="208" t="s">
        <v>1567</v>
      </c>
      <c r="L97" s="63"/>
      <c r="M97" s="213" t="s">
        <v>50</v>
      </c>
      <c r="N97" s="214" t="s">
        <v>56</v>
      </c>
      <c r="O97" s="44"/>
      <c r="P97" s="215">
        <f>O97*H97</f>
        <v>0</v>
      </c>
      <c r="Q97" s="215">
        <v>0</v>
      </c>
      <c r="R97" s="215">
        <f>Q97*H97</f>
        <v>0</v>
      </c>
      <c r="S97" s="215">
        <v>0</v>
      </c>
      <c r="T97" s="216">
        <f>S97*H97</f>
        <v>0</v>
      </c>
      <c r="AR97" s="25" t="s">
        <v>110</v>
      </c>
      <c r="AT97" s="25" t="s">
        <v>169</v>
      </c>
      <c r="AU97" s="25" t="s">
        <v>93</v>
      </c>
      <c r="AY97" s="25" t="s">
        <v>166</v>
      </c>
      <c r="BE97" s="217">
        <f>IF(N97="základní",J97,0)</f>
        <v>0</v>
      </c>
      <c r="BF97" s="217">
        <f>IF(N97="snížená",J97,0)</f>
        <v>0</v>
      </c>
      <c r="BG97" s="217">
        <f>IF(N97="zákl. přenesená",J97,0)</f>
        <v>0</v>
      </c>
      <c r="BH97" s="217">
        <f>IF(N97="sníž. přenesená",J97,0)</f>
        <v>0</v>
      </c>
      <c r="BI97" s="217">
        <f>IF(N97="nulová",J97,0)</f>
        <v>0</v>
      </c>
      <c r="BJ97" s="25" t="s">
        <v>25</v>
      </c>
      <c r="BK97" s="217">
        <f>ROUND(I97*H97,2)</f>
        <v>0</v>
      </c>
      <c r="BL97" s="25" t="s">
        <v>110</v>
      </c>
      <c r="BM97" s="25" t="s">
        <v>1868</v>
      </c>
    </row>
    <row r="98" spans="2:65" s="1" customFormat="1" ht="13.5">
      <c r="B98" s="43"/>
      <c r="C98" s="65"/>
      <c r="D98" s="218" t="s">
        <v>175</v>
      </c>
      <c r="E98" s="65"/>
      <c r="F98" s="219" t="s">
        <v>1869</v>
      </c>
      <c r="G98" s="65"/>
      <c r="H98" s="65"/>
      <c r="I98" s="174"/>
      <c r="J98" s="65"/>
      <c r="K98" s="65"/>
      <c r="L98" s="63"/>
      <c r="M98" s="220"/>
      <c r="N98" s="44"/>
      <c r="O98" s="44"/>
      <c r="P98" s="44"/>
      <c r="Q98" s="44"/>
      <c r="R98" s="44"/>
      <c r="S98" s="44"/>
      <c r="T98" s="80"/>
      <c r="AT98" s="25" t="s">
        <v>175</v>
      </c>
      <c r="AU98" s="25" t="s">
        <v>93</v>
      </c>
    </row>
    <row r="99" spans="2:65" s="12" customFormat="1" ht="13.5">
      <c r="B99" s="222"/>
      <c r="C99" s="223"/>
      <c r="D99" s="218" t="s">
        <v>179</v>
      </c>
      <c r="E99" s="224" t="s">
        <v>50</v>
      </c>
      <c r="F99" s="225" t="s">
        <v>1870</v>
      </c>
      <c r="G99" s="223"/>
      <c r="H99" s="226" t="s">
        <v>50</v>
      </c>
      <c r="I99" s="227"/>
      <c r="J99" s="223"/>
      <c r="K99" s="223"/>
      <c r="L99" s="228"/>
      <c r="M99" s="229"/>
      <c r="N99" s="230"/>
      <c r="O99" s="230"/>
      <c r="P99" s="230"/>
      <c r="Q99" s="230"/>
      <c r="R99" s="230"/>
      <c r="S99" s="230"/>
      <c r="T99" s="231"/>
      <c r="AT99" s="232" t="s">
        <v>179</v>
      </c>
      <c r="AU99" s="232" t="s">
        <v>93</v>
      </c>
      <c r="AV99" s="12" t="s">
        <v>25</v>
      </c>
      <c r="AW99" s="12" t="s">
        <v>48</v>
      </c>
      <c r="AX99" s="12" t="s">
        <v>85</v>
      </c>
      <c r="AY99" s="232" t="s">
        <v>166</v>
      </c>
    </row>
    <row r="100" spans="2:65" s="13" customFormat="1" ht="13.5">
      <c r="B100" s="233"/>
      <c r="C100" s="234"/>
      <c r="D100" s="235" t="s">
        <v>179</v>
      </c>
      <c r="E100" s="236" t="s">
        <v>50</v>
      </c>
      <c r="F100" s="237" t="s">
        <v>1871</v>
      </c>
      <c r="G100" s="234"/>
      <c r="H100" s="238">
        <v>168</v>
      </c>
      <c r="I100" s="239"/>
      <c r="J100" s="234"/>
      <c r="K100" s="234"/>
      <c r="L100" s="240"/>
      <c r="M100" s="241"/>
      <c r="N100" s="242"/>
      <c r="O100" s="242"/>
      <c r="P100" s="242"/>
      <c r="Q100" s="242"/>
      <c r="R100" s="242"/>
      <c r="S100" s="242"/>
      <c r="T100" s="243"/>
      <c r="AT100" s="244" t="s">
        <v>179</v>
      </c>
      <c r="AU100" s="244" t="s">
        <v>93</v>
      </c>
      <c r="AV100" s="13" t="s">
        <v>93</v>
      </c>
      <c r="AW100" s="13" t="s">
        <v>48</v>
      </c>
      <c r="AX100" s="13" t="s">
        <v>25</v>
      </c>
      <c r="AY100" s="244" t="s">
        <v>166</v>
      </c>
    </row>
    <row r="101" spans="2:65" s="1" customFormat="1" ht="22.5" customHeight="1">
      <c r="B101" s="43"/>
      <c r="C101" s="206" t="s">
        <v>93</v>
      </c>
      <c r="D101" s="206" t="s">
        <v>169</v>
      </c>
      <c r="E101" s="207" t="s">
        <v>1872</v>
      </c>
      <c r="F101" s="208" t="s">
        <v>1873</v>
      </c>
      <c r="G101" s="209" t="s">
        <v>1874</v>
      </c>
      <c r="H101" s="210">
        <v>14</v>
      </c>
      <c r="I101" s="211"/>
      <c r="J101" s="212">
        <f>ROUND(I101*H101,2)</f>
        <v>0</v>
      </c>
      <c r="K101" s="208" t="s">
        <v>1567</v>
      </c>
      <c r="L101" s="63"/>
      <c r="M101" s="213" t="s">
        <v>50</v>
      </c>
      <c r="N101" s="214" t="s">
        <v>56</v>
      </c>
      <c r="O101" s="44"/>
      <c r="P101" s="215">
        <f>O101*H101</f>
        <v>0</v>
      </c>
      <c r="Q101" s="215">
        <v>0</v>
      </c>
      <c r="R101" s="215">
        <f>Q101*H101</f>
        <v>0</v>
      </c>
      <c r="S101" s="215">
        <v>0</v>
      </c>
      <c r="T101" s="216">
        <f>S101*H101</f>
        <v>0</v>
      </c>
      <c r="AR101" s="25" t="s">
        <v>110</v>
      </c>
      <c r="AT101" s="25" t="s">
        <v>169</v>
      </c>
      <c r="AU101" s="25" t="s">
        <v>93</v>
      </c>
      <c r="AY101" s="25" t="s">
        <v>166</v>
      </c>
      <c r="BE101" s="217">
        <f>IF(N101="základní",J101,0)</f>
        <v>0</v>
      </c>
      <c r="BF101" s="217">
        <f>IF(N101="snížená",J101,0)</f>
        <v>0</v>
      </c>
      <c r="BG101" s="217">
        <f>IF(N101="zákl. přenesená",J101,0)</f>
        <v>0</v>
      </c>
      <c r="BH101" s="217">
        <f>IF(N101="sníž. přenesená",J101,0)</f>
        <v>0</v>
      </c>
      <c r="BI101" s="217">
        <f>IF(N101="nulová",J101,0)</f>
        <v>0</v>
      </c>
      <c r="BJ101" s="25" t="s">
        <v>25</v>
      </c>
      <c r="BK101" s="217">
        <f>ROUND(I101*H101,2)</f>
        <v>0</v>
      </c>
      <c r="BL101" s="25" t="s">
        <v>110</v>
      </c>
      <c r="BM101" s="25" t="s">
        <v>1875</v>
      </c>
    </row>
    <row r="102" spans="2:65" s="1" customFormat="1" ht="27">
      <c r="B102" s="43"/>
      <c r="C102" s="65"/>
      <c r="D102" s="235" t="s">
        <v>175</v>
      </c>
      <c r="E102" s="65"/>
      <c r="F102" s="276" t="s">
        <v>1876</v>
      </c>
      <c r="G102" s="65"/>
      <c r="H102" s="65"/>
      <c r="I102" s="174"/>
      <c r="J102" s="65"/>
      <c r="K102" s="65"/>
      <c r="L102" s="63"/>
      <c r="M102" s="220"/>
      <c r="N102" s="44"/>
      <c r="O102" s="44"/>
      <c r="P102" s="44"/>
      <c r="Q102" s="44"/>
      <c r="R102" s="44"/>
      <c r="S102" s="44"/>
      <c r="T102" s="80"/>
      <c r="AT102" s="25" t="s">
        <v>175</v>
      </c>
      <c r="AU102" s="25" t="s">
        <v>93</v>
      </c>
    </row>
    <row r="103" spans="2:65" s="1" customFormat="1" ht="22.5" customHeight="1">
      <c r="B103" s="43"/>
      <c r="C103" s="206" t="s">
        <v>104</v>
      </c>
      <c r="D103" s="206" t="s">
        <v>169</v>
      </c>
      <c r="E103" s="207" t="s">
        <v>1587</v>
      </c>
      <c r="F103" s="208" t="s">
        <v>1588</v>
      </c>
      <c r="G103" s="209" t="s">
        <v>172</v>
      </c>
      <c r="H103" s="210">
        <v>16.422000000000001</v>
      </c>
      <c r="I103" s="211"/>
      <c r="J103" s="212">
        <f>ROUND(I103*H103,2)</f>
        <v>0</v>
      </c>
      <c r="K103" s="208" t="s">
        <v>1567</v>
      </c>
      <c r="L103" s="63"/>
      <c r="M103" s="213" t="s">
        <v>50</v>
      </c>
      <c r="N103" s="214" t="s">
        <v>56</v>
      </c>
      <c r="O103" s="44"/>
      <c r="P103" s="215">
        <f>O103*H103</f>
        <v>0</v>
      </c>
      <c r="Q103" s="215">
        <v>0</v>
      </c>
      <c r="R103" s="215">
        <f>Q103*H103</f>
        <v>0</v>
      </c>
      <c r="S103" s="215">
        <v>0</v>
      </c>
      <c r="T103" s="216">
        <f>S103*H103</f>
        <v>0</v>
      </c>
      <c r="AR103" s="25" t="s">
        <v>110</v>
      </c>
      <c r="AT103" s="25" t="s">
        <v>169</v>
      </c>
      <c r="AU103" s="25" t="s">
        <v>93</v>
      </c>
      <c r="AY103" s="25" t="s">
        <v>166</v>
      </c>
      <c r="BE103" s="217">
        <f>IF(N103="základní",J103,0)</f>
        <v>0</v>
      </c>
      <c r="BF103" s="217">
        <f>IF(N103="snížená",J103,0)</f>
        <v>0</v>
      </c>
      <c r="BG103" s="217">
        <f>IF(N103="zákl. přenesená",J103,0)</f>
        <v>0</v>
      </c>
      <c r="BH103" s="217">
        <f>IF(N103="sníž. přenesená",J103,0)</f>
        <v>0</v>
      </c>
      <c r="BI103" s="217">
        <f>IF(N103="nulová",J103,0)</f>
        <v>0</v>
      </c>
      <c r="BJ103" s="25" t="s">
        <v>25</v>
      </c>
      <c r="BK103" s="217">
        <f>ROUND(I103*H103,2)</f>
        <v>0</v>
      </c>
      <c r="BL103" s="25" t="s">
        <v>110</v>
      </c>
      <c r="BM103" s="25" t="s">
        <v>1877</v>
      </c>
    </row>
    <row r="104" spans="2:65" s="1" customFormat="1" ht="27">
      <c r="B104" s="43"/>
      <c r="C104" s="65"/>
      <c r="D104" s="218" t="s">
        <v>175</v>
      </c>
      <c r="E104" s="65"/>
      <c r="F104" s="219" t="s">
        <v>1590</v>
      </c>
      <c r="G104" s="65"/>
      <c r="H104" s="65"/>
      <c r="I104" s="174"/>
      <c r="J104" s="65"/>
      <c r="K104" s="65"/>
      <c r="L104" s="63"/>
      <c r="M104" s="220"/>
      <c r="N104" s="44"/>
      <c r="O104" s="44"/>
      <c r="P104" s="44"/>
      <c r="Q104" s="44"/>
      <c r="R104" s="44"/>
      <c r="S104" s="44"/>
      <c r="T104" s="80"/>
      <c r="AT104" s="25" t="s">
        <v>175</v>
      </c>
      <c r="AU104" s="25" t="s">
        <v>93</v>
      </c>
    </row>
    <row r="105" spans="2:65" s="12" customFormat="1" ht="13.5">
      <c r="B105" s="222"/>
      <c r="C105" s="223"/>
      <c r="D105" s="218" t="s">
        <v>179</v>
      </c>
      <c r="E105" s="224" t="s">
        <v>50</v>
      </c>
      <c r="F105" s="225" t="s">
        <v>1878</v>
      </c>
      <c r="G105" s="223"/>
      <c r="H105" s="226" t="s">
        <v>50</v>
      </c>
      <c r="I105" s="227"/>
      <c r="J105" s="223"/>
      <c r="K105" s="223"/>
      <c r="L105" s="228"/>
      <c r="M105" s="229"/>
      <c r="N105" s="230"/>
      <c r="O105" s="230"/>
      <c r="P105" s="230"/>
      <c r="Q105" s="230"/>
      <c r="R105" s="230"/>
      <c r="S105" s="230"/>
      <c r="T105" s="231"/>
      <c r="AT105" s="232" t="s">
        <v>179</v>
      </c>
      <c r="AU105" s="232" t="s">
        <v>93</v>
      </c>
      <c r="AV105" s="12" t="s">
        <v>25</v>
      </c>
      <c r="AW105" s="12" t="s">
        <v>48</v>
      </c>
      <c r="AX105" s="12" t="s">
        <v>85</v>
      </c>
      <c r="AY105" s="232" t="s">
        <v>166</v>
      </c>
    </row>
    <row r="106" spans="2:65" s="13" customFormat="1" ht="13.5">
      <c r="B106" s="233"/>
      <c r="C106" s="234"/>
      <c r="D106" s="218" t="s">
        <v>179</v>
      </c>
      <c r="E106" s="245" t="s">
        <v>50</v>
      </c>
      <c r="F106" s="246" t="s">
        <v>1879</v>
      </c>
      <c r="G106" s="234"/>
      <c r="H106" s="247">
        <v>16.422000000000001</v>
      </c>
      <c r="I106" s="239"/>
      <c r="J106" s="234"/>
      <c r="K106" s="234"/>
      <c r="L106" s="240"/>
      <c r="M106" s="241"/>
      <c r="N106" s="242"/>
      <c r="O106" s="242"/>
      <c r="P106" s="242"/>
      <c r="Q106" s="242"/>
      <c r="R106" s="242"/>
      <c r="S106" s="242"/>
      <c r="T106" s="243"/>
      <c r="AT106" s="244" t="s">
        <v>179</v>
      </c>
      <c r="AU106" s="244" t="s">
        <v>93</v>
      </c>
      <c r="AV106" s="13" t="s">
        <v>93</v>
      </c>
      <c r="AW106" s="13" t="s">
        <v>48</v>
      </c>
      <c r="AX106" s="13" t="s">
        <v>85</v>
      </c>
      <c r="AY106" s="244" t="s">
        <v>166</v>
      </c>
    </row>
    <row r="107" spans="2:65" s="15" customFormat="1" ht="13.5">
      <c r="B107" s="277"/>
      <c r="C107" s="278"/>
      <c r="D107" s="235" t="s">
        <v>179</v>
      </c>
      <c r="E107" s="279" t="s">
        <v>50</v>
      </c>
      <c r="F107" s="280" t="s">
        <v>1605</v>
      </c>
      <c r="G107" s="278"/>
      <c r="H107" s="281">
        <v>16.422000000000001</v>
      </c>
      <c r="I107" s="282"/>
      <c r="J107" s="278"/>
      <c r="K107" s="278"/>
      <c r="L107" s="283"/>
      <c r="M107" s="284"/>
      <c r="N107" s="285"/>
      <c r="O107" s="285"/>
      <c r="P107" s="285"/>
      <c r="Q107" s="285"/>
      <c r="R107" s="285"/>
      <c r="S107" s="285"/>
      <c r="T107" s="286"/>
      <c r="AT107" s="287" t="s">
        <v>179</v>
      </c>
      <c r="AU107" s="287" t="s">
        <v>93</v>
      </c>
      <c r="AV107" s="15" t="s">
        <v>110</v>
      </c>
      <c r="AW107" s="15" t="s">
        <v>48</v>
      </c>
      <c r="AX107" s="15" t="s">
        <v>25</v>
      </c>
      <c r="AY107" s="287" t="s">
        <v>166</v>
      </c>
    </row>
    <row r="108" spans="2:65" s="1" customFormat="1" ht="22.5" customHeight="1">
      <c r="B108" s="43"/>
      <c r="C108" s="206" t="s">
        <v>110</v>
      </c>
      <c r="D108" s="206" t="s">
        <v>169</v>
      </c>
      <c r="E108" s="207" t="s">
        <v>205</v>
      </c>
      <c r="F108" s="208" t="s">
        <v>206</v>
      </c>
      <c r="G108" s="209" t="s">
        <v>172</v>
      </c>
      <c r="H108" s="210">
        <v>40.515000000000001</v>
      </c>
      <c r="I108" s="211"/>
      <c r="J108" s="212">
        <f>ROUND(I108*H108,2)</f>
        <v>0</v>
      </c>
      <c r="K108" s="208" t="s">
        <v>1567</v>
      </c>
      <c r="L108" s="63"/>
      <c r="M108" s="213" t="s">
        <v>50</v>
      </c>
      <c r="N108" s="214" t="s">
        <v>56</v>
      </c>
      <c r="O108" s="44"/>
      <c r="P108" s="215">
        <f>O108*H108</f>
        <v>0</v>
      </c>
      <c r="Q108" s="215">
        <v>0</v>
      </c>
      <c r="R108" s="215">
        <f>Q108*H108</f>
        <v>0</v>
      </c>
      <c r="S108" s="215">
        <v>0</v>
      </c>
      <c r="T108" s="216">
        <f>S108*H108</f>
        <v>0</v>
      </c>
      <c r="AR108" s="25" t="s">
        <v>110</v>
      </c>
      <c r="AT108" s="25" t="s">
        <v>169</v>
      </c>
      <c r="AU108" s="25" t="s">
        <v>93</v>
      </c>
      <c r="AY108" s="25" t="s">
        <v>166</v>
      </c>
      <c r="BE108" s="217">
        <f>IF(N108="základní",J108,0)</f>
        <v>0</v>
      </c>
      <c r="BF108" s="217">
        <f>IF(N108="snížená",J108,0)</f>
        <v>0</v>
      </c>
      <c r="BG108" s="217">
        <f>IF(N108="zákl. přenesená",J108,0)</f>
        <v>0</v>
      </c>
      <c r="BH108" s="217">
        <f>IF(N108="sníž. přenesená",J108,0)</f>
        <v>0</v>
      </c>
      <c r="BI108" s="217">
        <f>IF(N108="nulová",J108,0)</f>
        <v>0</v>
      </c>
      <c r="BJ108" s="25" t="s">
        <v>25</v>
      </c>
      <c r="BK108" s="217">
        <f>ROUND(I108*H108,2)</f>
        <v>0</v>
      </c>
      <c r="BL108" s="25" t="s">
        <v>110</v>
      </c>
      <c r="BM108" s="25" t="s">
        <v>1880</v>
      </c>
    </row>
    <row r="109" spans="2:65" s="1" customFormat="1" ht="27">
      <c r="B109" s="43"/>
      <c r="C109" s="65"/>
      <c r="D109" s="218" t="s">
        <v>175</v>
      </c>
      <c r="E109" s="65"/>
      <c r="F109" s="219" t="s">
        <v>208</v>
      </c>
      <c r="G109" s="65"/>
      <c r="H109" s="65"/>
      <c r="I109" s="174"/>
      <c r="J109" s="65"/>
      <c r="K109" s="65"/>
      <c r="L109" s="63"/>
      <c r="M109" s="220"/>
      <c r="N109" s="44"/>
      <c r="O109" s="44"/>
      <c r="P109" s="44"/>
      <c r="Q109" s="44"/>
      <c r="R109" s="44"/>
      <c r="S109" s="44"/>
      <c r="T109" s="80"/>
      <c r="AT109" s="25" t="s">
        <v>175</v>
      </c>
      <c r="AU109" s="25" t="s">
        <v>93</v>
      </c>
    </row>
    <row r="110" spans="2:65" s="12" customFormat="1" ht="13.5">
      <c r="B110" s="222"/>
      <c r="C110" s="223"/>
      <c r="D110" s="218" t="s">
        <v>179</v>
      </c>
      <c r="E110" s="224" t="s">
        <v>50</v>
      </c>
      <c r="F110" s="225" t="s">
        <v>1881</v>
      </c>
      <c r="G110" s="223"/>
      <c r="H110" s="226" t="s">
        <v>50</v>
      </c>
      <c r="I110" s="227"/>
      <c r="J110" s="223"/>
      <c r="K110" s="223"/>
      <c r="L110" s="228"/>
      <c r="M110" s="229"/>
      <c r="N110" s="230"/>
      <c r="O110" s="230"/>
      <c r="P110" s="230"/>
      <c r="Q110" s="230"/>
      <c r="R110" s="230"/>
      <c r="S110" s="230"/>
      <c r="T110" s="231"/>
      <c r="AT110" s="232" t="s">
        <v>179</v>
      </c>
      <c r="AU110" s="232" t="s">
        <v>93</v>
      </c>
      <c r="AV110" s="12" t="s">
        <v>25</v>
      </c>
      <c r="AW110" s="12" t="s">
        <v>48</v>
      </c>
      <c r="AX110" s="12" t="s">
        <v>85</v>
      </c>
      <c r="AY110" s="232" t="s">
        <v>166</v>
      </c>
    </row>
    <row r="111" spans="2:65" s="13" customFormat="1" ht="13.5">
      <c r="B111" s="233"/>
      <c r="C111" s="234"/>
      <c r="D111" s="235" t="s">
        <v>179</v>
      </c>
      <c r="E111" s="236" t="s">
        <v>50</v>
      </c>
      <c r="F111" s="237" t="s">
        <v>1882</v>
      </c>
      <c r="G111" s="234"/>
      <c r="H111" s="238">
        <v>40.515000000000001</v>
      </c>
      <c r="I111" s="239"/>
      <c r="J111" s="234"/>
      <c r="K111" s="234"/>
      <c r="L111" s="240"/>
      <c r="M111" s="241"/>
      <c r="N111" s="242"/>
      <c r="O111" s="242"/>
      <c r="P111" s="242"/>
      <c r="Q111" s="242"/>
      <c r="R111" s="242"/>
      <c r="S111" s="242"/>
      <c r="T111" s="243"/>
      <c r="AT111" s="244" t="s">
        <v>179</v>
      </c>
      <c r="AU111" s="244" t="s">
        <v>93</v>
      </c>
      <c r="AV111" s="13" t="s">
        <v>93</v>
      </c>
      <c r="AW111" s="13" t="s">
        <v>48</v>
      </c>
      <c r="AX111" s="13" t="s">
        <v>25</v>
      </c>
      <c r="AY111" s="244" t="s">
        <v>166</v>
      </c>
    </row>
    <row r="112" spans="2:65" s="1" customFormat="1" ht="22.5" customHeight="1">
      <c r="B112" s="43"/>
      <c r="C112" s="206" t="s">
        <v>119</v>
      </c>
      <c r="D112" s="206" t="s">
        <v>169</v>
      </c>
      <c r="E112" s="207" t="s">
        <v>1615</v>
      </c>
      <c r="F112" s="208" t="s">
        <v>1616</v>
      </c>
      <c r="G112" s="209" t="s">
        <v>172</v>
      </c>
      <c r="H112" s="210">
        <v>16.422000000000001</v>
      </c>
      <c r="I112" s="211"/>
      <c r="J112" s="212">
        <f>ROUND(I112*H112,2)</f>
        <v>0</v>
      </c>
      <c r="K112" s="208" t="s">
        <v>1567</v>
      </c>
      <c r="L112" s="63"/>
      <c r="M112" s="213" t="s">
        <v>50</v>
      </c>
      <c r="N112" s="214" t="s">
        <v>56</v>
      </c>
      <c r="O112" s="44"/>
      <c r="P112" s="215">
        <f>O112*H112</f>
        <v>0</v>
      </c>
      <c r="Q112" s="215">
        <v>0</v>
      </c>
      <c r="R112" s="215">
        <f>Q112*H112</f>
        <v>0</v>
      </c>
      <c r="S112" s="215">
        <v>0</v>
      </c>
      <c r="T112" s="216">
        <f>S112*H112</f>
        <v>0</v>
      </c>
      <c r="AR112" s="25" t="s">
        <v>110</v>
      </c>
      <c r="AT112" s="25" t="s">
        <v>169</v>
      </c>
      <c r="AU112" s="25" t="s">
        <v>93</v>
      </c>
      <c r="AY112" s="25" t="s">
        <v>166</v>
      </c>
      <c r="BE112" s="217">
        <f>IF(N112="základní",J112,0)</f>
        <v>0</v>
      </c>
      <c r="BF112" s="217">
        <f>IF(N112="snížená",J112,0)</f>
        <v>0</v>
      </c>
      <c r="BG112" s="217">
        <f>IF(N112="zákl. přenesená",J112,0)</f>
        <v>0</v>
      </c>
      <c r="BH112" s="217">
        <f>IF(N112="sníž. přenesená",J112,0)</f>
        <v>0</v>
      </c>
      <c r="BI112" s="217">
        <f>IF(N112="nulová",J112,0)</f>
        <v>0</v>
      </c>
      <c r="BJ112" s="25" t="s">
        <v>25</v>
      </c>
      <c r="BK112" s="217">
        <f>ROUND(I112*H112,2)</f>
        <v>0</v>
      </c>
      <c r="BL112" s="25" t="s">
        <v>110</v>
      </c>
      <c r="BM112" s="25" t="s">
        <v>1883</v>
      </c>
    </row>
    <row r="113" spans="2:65" s="1" customFormat="1" ht="40.5">
      <c r="B113" s="43"/>
      <c r="C113" s="65"/>
      <c r="D113" s="235" t="s">
        <v>175</v>
      </c>
      <c r="E113" s="65"/>
      <c r="F113" s="276" t="s">
        <v>1618</v>
      </c>
      <c r="G113" s="65"/>
      <c r="H113" s="65"/>
      <c r="I113" s="174"/>
      <c r="J113" s="65"/>
      <c r="K113" s="65"/>
      <c r="L113" s="63"/>
      <c r="M113" s="220"/>
      <c r="N113" s="44"/>
      <c r="O113" s="44"/>
      <c r="P113" s="44"/>
      <c r="Q113" s="44"/>
      <c r="R113" s="44"/>
      <c r="S113" s="44"/>
      <c r="T113" s="80"/>
      <c r="AT113" s="25" t="s">
        <v>175</v>
      </c>
      <c r="AU113" s="25" t="s">
        <v>93</v>
      </c>
    </row>
    <row r="114" spans="2:65" s="1" customFormat="1" ht="22.5" customHeight="1">
      <c r="B114" s="43"/>
      <c r="C114" s="206" t="s">
        <v>211</v>
      </c>
      <c r="D114" s="206" t="s">
        <v>169</v>
      </c>
      <c r="E114" s="207" t="s">
        <v>212</v>
      </c>
      <c r="F114" s="208" t="s">
        <v>213</v>
      </c>
      <c r="G114" s="209" t="s">
        <v>172</v>
      </c>
      <c r="H114" s="210">
        <v>31.782</v>
      </c>
      <c r="I114" s="211"/>
      <c r="J114" s="212">
        <f>ROUND(I114*H114,2)</f>
        <v>0</v>
      </c>
      <c r="K114" s="208" t="s">
        <v>1567</v>
      </c>
      <c r="L114" s="63"/>
      <c r="M114" s="213" t="s">
        <v>50</v>
      </c>
      <c r="N114" s="214" t="s">
        <v>56</v>
      </c>
      <c r="O114" s="44"/>
      <c r="P114" s="215">
        <f>O114*H114</f>
        <v>0</v>
      </c>
      <c r="Q114" s="215">
        <v>0</v>
      </c>
      <c r="R114" s="215">
        <f>Q114*H114</f>
        <v>0</v>
      </c>
      <c r="S114" s="215">
        <v>0</v>
      </c>
      <c r="T114" s="216">
        <f>S114*H114</f>
        <v>0</v>
      </c>
      <c r="AR114" s="25" t="s">
        <v>110</v>
      </c>
      <c r="AT114" s="25" t="s">
        <v>169</v>
      </c>
      <c r="AU114" s="25" t="s">
        <v>93</v>
      </c>
      <c r="AY114" s="25" t="s">
        <v>166</v>
      </c>
      <c r="BE114" s="217">
        <f>IF(N114="základní",J114,0)</f>
        <v>0</v>
      </c>
      <c r="BF114" s="217">
        <f>IF(N114="snížená",J114,0)</f>
        <v>0</v>
      </c>
      <c r="BG114" s="217">
        <f>IF(N114="zákl. přenesená",J114,0)</f>
        <v>0</v>
      </c>
      <c r="BH114" s="217">
        <f>IF(N114="sníž. přenesená",J114,0)</f>
        <v>0</v>
      </c>
      <c r="BI114" s="217">
        <f>IF(N114="nulová",J114,0)</f>
        <v>0</v>
      </c>
      <c r="BJ114" s="25" t="s">
        <v>25</v>
      </c>
      <c r="BK114" s="217">
        <f>ROUND(I114*H114,2)</f>
        <v>0</v>
      </c>
      <c r="BL114" s="25" t="s">
        <v>110</v>
      </c>
      <c r="BM114" s="25" t="s">
        <v>1884</v>
      </c>
    </row>
    <row r="115" spans="2:65" s="1" customFormat="1" ht="40.5">
      <c r="B115" s="43"/>
      <c r="C115" s="65"/>
      <c r="D115" s="218" t="s">
        <v>175</v>
      </c>
      <c r="E115" s="65"/>
      <c r="F115" s="219" t="s">
        <v>215</v>
      </c>
      <c r="G115" s="65"/>
      <c r="H115" s="65"/>
      <c r="I115" s="174"/>
      <c r="J115" s="65"/>
      <c r="K115" s="65"/>
      <c r="L115" s="63"/>
      <c r="M115" s="220"/>
      <c r="N115" s="44"/>
      <c r="O115" s="44"/>
      <c r="P115" s="44"/>
      <c r="Q115" s="44"/>
      <c r="R115" s="44"/>
      <c r="S115" s="44"/>
      <c r="T115" s="80"/>
      <c r="AT115" s="25" t="s">
        <v>175</v>
      </c>
      <c r="AU115" s="25" t="s">
        <v>93</v>
      </c>
    </row>
    <row r="116" spans="2:65" s="1" customFormat="1" ht="189">
      <c r="B116" s="43"/>
      <c r="C116" s="65"/>
      <c r="D116" s="218" t="s">
        <v>177</v>
      </c>
      <c r="E116" s="65"/>
      <c r="F116" s="221" t="s">
        <v>216</v>
      </c>
      <c r="G116" s="65"/>
      <c r="H116" s="65"/>
      <c r="I116" s="174"/>
      <c r="J116" s="65"/>
      <c r="K116" s="65"/>
      <c r="L116" s="63"/>
      <c r="M116" s="220"/>
      <c r="N116" s="44"/>
      <c r="O116" s="44"/>
      <c r="P116" s="44"/>
      <c r="Q116" s="44"/>
      <c r="R116" s="44"/>
      <c r="S116" s="44"/>
      <c r="T116" s="80"/>
      <c r="AT116" s="25" t="s">
        <v>177</v>
      </c>
      <c r="AU116" s="25" t="s">
        <v>93</v>
      </c>
    </row>
    <row r="117" spans="2:65" s="12" customFormat="1" ht="13.5">
      <c r="B117" s="222"/>
      <c r="C117" s="223"/>
      <c r="D117" s="218" t="s">
        <v>179</v>
      </c>
      <c r="E117" s="224" t="s">
        <v>50</v>
      </c>
      <c r="F117" s="225" t="s">
        <v>1621</v>
      </c>
      <c r="G117" s="223"/>
      <c r="H117" s="226" t="s">
        <v>50</v>
      </c>
      <c r="I117" s="227"/>
      <c r="J117" s="223"/>
      <c r="K117" s="223"/>
      <c r="L117" s="228"/>
      <c r="M117" s="229"/>
      <c r="N117" s="230"/>
      <c r="O117" s="230"/>
      <c r="P117" s="230"/>
      <c r="Q117" s="230"/>
      <c r="R117" s="230"/>
      <c r="S117" s="230"/>
      <c r="T117" s="231"/>
      <c r="AT117" s="232" t="s">
        <v>179</v>
      </c>
      <c r="AU117" s="232" t="s">
        <v>93</v>
      </c>
      <c r="AV117" s="12" t="s">
        <v>25</v>
      </c>
      <c r="AW117" s="12" t="s">
        <v>48</v>
      </c>
      <c r="AX117" s="12" t="s">
        <v>85</v>
      </c>
      <c r="AY117" s="232" t="s">
        <v>166</v>
      </c>
    </row>
    <row r="118" spans="2:65" s="13" customFormat="1" ht="13.5">
      <c r="B118" s="233"/>
      <c r="C118" s="234"/>
      <c r="D118" s="235" t="s">
        <v>179</v>
      </c>
      <c r="E118" s="236" t="s">
        <v>50</v>
      </c>
      <c r="F118" s="237" t="s">
        <v>1885</v>
      </c>
      <c r="G118" s="234"/>
      <c r="H118" s="238">
        <v>31.782</v>
      </c>
      <c r="I118" s="239"/>
      <c r="J118" s="234"/>
      <c r="K118" s="234"/>
      <c r="L118" s="240"/>
      <c r="M118" s="241"/>
      <c r="N118" s="242"/>
      <c r="O118" s="242"/>
      <c r="P118" s="242"/>
      <c r="Q118" s="242"/>
      <c r="R118" s="242"/>
      <c r="S118" s="242"/>
      <c r="T118" s="243"/>
      <c r="AT118" s="244" t="s">
        <v>179</v>
      </c>
      <c r="AU118" s="244" t="s">
        <v>93</v>
      </c>
      <c r="AV118" s="13" t="s">
        <v>93</v>
      </c>
      <c r="AW118" s="13" t="s">
        <v>48</v>
      </c>
      <c r="AX118" s="13" t="s">
        <v>25</v>
      </c>
      <c r="AY118" s="244" t="s">
        <v>166</v>
      </c>
    </row>
    <row r="119" spans="2:65" s="1" customFormat="1" ht="31.5" customHeight="1">
      <c r="B119" s="43"/>
      <c r="C119" s="206" t="s">
        <v>224</v>
      </c>
      <c r="D119" s="206" t="s">
        <v>169</v>
      </c>
      <c r="E119" s="207" t="s">
        <v>233</v>
      </c>
      <c r="F119" s="208" t="s">
        <v>234</v>
      </c>
      <c r="G119" s="209" t="s">
        <v>172</v>
      </c>
      <c r="H119" s="210">
        <v>444.94799999999998</v>
      </c>
      <c r="I119" s="211"/>
      <c r="J119" s="212">
        <f>ROUND(I119*H119,2)</f>
        <v>0</v>
      </c>
      <c r="K119" s="208" t="s">
        <v>1567</v>
      </c>
      <c r="L119" s="63"/>
      <c r="M119" s="213" t="s">
        <v>50</v>
      </c>
      <c r="N119" s="214" t="s">
        <v>56</v>
      </c>
      <c r="O119" s="44"/>
      <c r="P119" s="215">
        <f>O119*H119</f>
        <v>0</v>
      </c>
      <c r="Q119" s="215">
        <v>0</v>
      </c>
      <c r="R119" s="215">
        <f>Q119*H119</f>
        <v>0</v>
      </c>
      <c r="S119" s="215">
        <v>0</v>
      </c>
      <c r="T119" s="216">
        <f>S119*H119</f>
        <v>0</v>
      </c>
      <c r="AR119" s="25" t="s">
        <v>110</v>
      </c>
      <c r="AT119" s="25" t="s">
        <v>169</v>
      </c>
      <c r="AU119" s="25" t="s">
        <v>93</v>
      </c>
      <c r="AY119" s="25" t="s">
        <v>166</v>
      </c>
      <c r="BE119" s="217">
        <f>IF(N119="základní",J119,0)</f>
        <v>0</v>
      </c>
      <c r="BF119" s="217">
        <f>IF(N119="snížená",J119,0)</f>
        <v>0</v>
      </c>
      <c r="BG119" s="217">
        <f>IF(N119="zákl. přenesená",J119,0)</f>
        <v>0</v>
      </c>
      <c r="BH119" s="217">
        <f>IF(N119="sníž. přenesená",J119,0)</f>
        <v>0</v>
      </c>
      <c r="BI119" s="217">
        <f>IF(N119="nulová",J119,0)</f>
        <v>0</v>
      </c>
      <c r="BJ119" s="25" t="s">
        <v>25</v>
      </c>
      <c r="BK119" s="217">
        <f>ROUND(I119*H119,2)</f>
        <v>0</v>
      </c>
      <c r="BL119" s="25" t="s">
        <v>110</v>
      </c>
      <c r="BM119" s="25" t="s">
        <v>1886</v>
      </c>
    </row>
    <row r="120" spans="2:65" s="1" customFormat="1" ht="40.5">
      <c r="B120" s="43"/>
      <c r="C120" s="65"/>
      <c r="D120" s="218" t="s">
        <v>175</v>
      </c>
      <c r="E120" s="65"/>
      <c r="F120" s="219" t="s">
        <v>236</v>
      </c>
      <c r="G120" s="65"/>
      <c r="H120" s="65"/>
      <c r="I120" s="174"/>
      <c r="J120" s="65"/>
      <c r="K120" s="65"/>
      <c r="L120" s="63"/>
      <c r="M120" s="220"/>
      <c r="N120" s="44"/>
      <c r="O120" s="44"/>
      <c r="P120" s="44"/>
      <c r="Q120" s="44"/>
      <c r="R120" s="44"/>
      <c r="S120" s="44"/>
      <c r="T120" s="80"/>
      <c r="AT120" s="25" t="s">
        <v>175</v>
      </c>
      <c r="AU120" s="25" t="s">
        <v>93</v>
      </c>
    </row>
    <row r="121" spans="2:65" s="12" customFormat="1" ht="13.5">
      <c r="B121" s="222"/>
      <c r="C121" s="223"/>
      <c r="D121" s="218" t="s">
        <v>179</v>
      </c>
      <c r="E121" s="224" t="s">
        <v>50</v>
      </c>
      <c r="F121" s="225" t="s">
        <v>1592</v>
      </c>
      <c r="G121" s="223"/>
      <c r="H121" s="226" t="s">
        <v>50</v>
      </c>
      <c r="I121" s="227"/>
      <c r="J121" s="223"/>
      <c r="K121" s="223"/>
      <c r="L121" s="228"/>
      <c r="M121" s="229"/>
      <c r="N121" s="230"/>
      <c r="O121" s="230"/>
      <c r="P121" s="230"/>
      <c r="Q121" s="230"/>
      <c r="R121" s="230"/>
      <c r="S121" s="230"/>
      <c r="T121" s="231"/>
      <c r="AT121" s="232" t="s">
        <v>179</v>
      </c>
      <c r="AU121" s="232" t="s">
        <v>93</v>
      </c>
      <c r="AV121" s="12" t="s">
        <v>25</v>
      </c>
      <c r="AW121" s="12" t="s">
        <v>48</v>
      </c>
      <c r="AX121" s="12" t="s">
        <v>85</v>
      </c>
      <c r="AY121" s="232" t="s">
        <v>166</v>
      </c>
    </row>
    <row r="122" spans="2:65" s="12" customFormat="1" ht="13.5">
      <c r="B122" s="222"/>
      <c r="C122" s="223"/>
      <c r="D122" s="218" t="s">
        <v>179</v>
      </c>
      <c r="E122" s="224" t="s">
        <v>50</v>
      </c>
      <c r="F122" s="225" t="s">
        <v>1621</v>
      </c>
      <c r="G122" s="223"/>
      <c r="H122" s="226" t="s">
        <v>50</v>
      </c>
      <c r="I122" s="227"/>
      <c r="J122" s="223"/>
      <c r="K122" s="223"/>
      <c r="L122" s="228"/>
      <c r="M122" s="229"/>
      <c r="N122" s="230"/>
      <c r="O122" s="230"/>
      <c r="P122" s="230"/>
      <c r="Q122" s="230"/>
      <c r="R122" s="230"/>
      <c r="S122" s="230"/>
      <c r="T122" s="231"/>
      <c r="AT122" s="232" t="s">
        <v>179</v>
      </c>
      <c r="AU122" s="232" t="s">
        <v>93</v>
      </c>
      <c r="AV122" s="12" t="s">
        <v>25</v>
      </c>
      <c r="AW122" s="12" t="s">
        <v>48</v>
      </c>
      <c r="AX122" s="12" t="s">
        <v>85</v>
      </c>
      <c r="AY122" s="232" t="s">
        <v>166</v>
      </c>
    </row>
    <row r="123" spans="2:65" s="13" customFormat="1" ht="13.5">
      <c r="B123" s="233"/>
      <c r="C123" s="234"/>
      <c r="D123" s="235" t="s">
        <v>179</v>
      </c>
      <c r="E123" s="236" t="s">
        <v>50</v>
      </c>
      <c r="F123" s="237" t="s">
        <v>1887</v>
      </c>
      <c r="G123" s="234"/>
      <c r="H123" s="238">
        <v>444.94799999999998</v>
      </c>
      <c r="I123" s="239"/>
      <c r="J123" s="234"/>
      <c r="K123" s="234"/>
      <c r="L123" s="240"/>
      <c r="M123" s="241"/>
      <c r="N123" s="242"/>
      <c r="O123" s="242"/>
      <c r="P123" s="242"/>
      <c r="Q123" s="242"/>
      <c r="R123" s="242"/>
      <c r="S123" s="242"/>
      <c r="T123" s="243"/>
      <c r="AT123" s="244" t="s">
        <v>179</v>
      </c>
      <c r="AU123" s="244" t="s">
        <v>93</v>
      </c>
      <c r="AV123" s="13" t="s">
        <v>93</v>
      </c>
      <c r="AW123" s="13" t="s">
        <v>48</v>
      </c>
      <c r="AX123" s="13" t="s">
        <v>25</v>
      </c>
      <c r="AY123" s="244" t="s">
        <v>166</v>
      </c>
    </row>
    <row r="124" spans="2:65" s="1" customFormat="1" ht="22.5" customHeight="1">
      <c r="B124" s="43"/>
      <c r="C124" s="206" t="s">
        <v>232</v>
      </c>
      <c r="D124" s="206" t="s">
        <v>169</v>
      </c>
      <c r="E124" s="207" t="s">
        <v>1623</v>
      </c>
      <c r="F124" s="208" t="s">
        <v>1624</v>
      </c>
      <c r="G124" s="209" t="s">
        <v>172</v>
      </c>
      <c r="H124" s="210">
        <v>31.782</v>
      </c>
      <c r="I124" s="211"/>
      <c r="J124" s="212">
        <f>ROUND(I124*H124,2)</f>
        <v>0</v>
      </c>
      <c r="K124" s="208" t="s">
        <v>1567</v>
      </c>
      <c r="L124" s="63"/>
      <c r="M124" s="213" t="s">
        <v>50</v>
      </c>
      <c r="N124" s="214" t="s">
        <v>56</v>
      </c>
      <c r="O124" s="44"/>
      <c r="P124" s="215">
        <f>O124*H124</f>
        <v>0</v>
      </c>
      <c r="Q124" s="215">
        <v>0</v>
      </c>
      <c r="R124" s="215">
        <f>Q124*H124</f>
        <v>0</v>
      </c>
      <c r="S124" s="215">
        <v>0</v>
      </c>
      <c r="T124" s="216">
        <f>S124*H124</f>
        <v>0</v>
      </c>
      <c r="AR124" s="25" t="s">
        <v>110</v>
      </c>
      <c r="AT124" s="25" t="s">
        <v>169</v>
      </c>
      <c r="AU124" s="25" t="s">
        <v>93</v>
      </c>
      <c r="AY124" s="25" t="s">
        <v>166</v>
      </c>
      <c r="BE124" s="217">
        <f>IF(N124="základní",J124,0)</f>
        <v>0</v>
      </c>
      <c r="BF124" s="217">
        <f>IF(N124="snížená",J124,0)</f>
        <v>0</v>
      </c>
      <c r="BG124" s="217">
        <f>IF(N124="zákl. přenesená",J124,0)</f>
        <v>0</v>
      </c>
      <c r="BH124" s="217">
        <f>IF(N124="sníž. přenesená",J124,0)</f>
        <v>0</v>
      </c>
      <c r="BI124" s="217">
        <f>IF(N124="nulová",J124,0)</f>
        <v>0</v>
      </c>
      <c r="BJ124" s="25" t="s">
        <v>25</v>
      </c>
      <c r="BK124" s="217">
        <f>ROUND(I124*H124,2)</f>
        <v>0</v>
      </c>
      <c r="BL124" s="25" t="s">
        <v>110</v>
      </c>
      <c r="BM124" s="25" t="s">
        <v>1888</v>
      </c>
    </row>
    <row r="125" spans="2:65" s="1" customFormat="1" ht="13.5">
      <c r="B125" s="43"/>
      <c r="C125" s="65"/>
      <c r="D125" s="235" t="s">
        <v>175</v>
      </c>
      <c r="E125" s="65"/>
      <c r="F125" s="276" t="s">
        <v>1624</v>
      </c>
      <c r="G125" s="65"/>
      <c r="H125" s="65"/>
      <c r="I125" s="174"/>
      <c r="J125" s="65"/>
      <c r="K125" s="65"/>
      <c r="L125" s="63"/>
      <c r="M125" s="220"/>
      <c r="N125" s="44"/>
      <c r="O125" s="44"/>
      <c r="P125" s="44"/>
      <c r="Q125" s="44"/>
      <c r="R125" s="44"/>
      <c r="S125" s="44"/>
      <c r="T125" s="80"/>
      <c r="AT125" s="25" t="s">
        <v>175</v>
      </c>
      <c r="AU125" s="25" t="s">
        <v>93</v>
      </c>
    </row>
    <row r="126" spans="2:65" s="1" customFormat="1" ht="22.5" customHeight="1">
      <c r="B126" s="43"/>
      <c r="C126" s="206" t="s">
        <v>240</v>
      </c>
      <c r="D126" s="206" t="s">
        <v>169</v>
      </c>
      <c r="E126" s="207" t="s">
        <v>241</v>
      </c>
      <c r="F126" s="208" t="s">
        <v>242</v>
      </c>
      <c r="G126" s="209" t="s">
        <v>243</v>
      </c>
      <c r="H126" s="210">
        <v>54.029000000000003</v>
      </c>
      <c r="I126" s="211"/>
      <c r="J126" s="212">
        <f>ROUND(I126*H126,2)</f>
        <v>0</v>
      </c>
      <c r="K126" s="208" t="s">
        <v>1567</v>
      </c>
      <c r="L126" s="63"/>
      <c r="M126" s="213" t="s">
        <v>50</v>
      </c>
      <c r="N126" s="214" t="s">
        <v>56</v>
      </c>
      <c r="O126" s="44"/>
      <c r="P126" s="215">
        <f>O126*H126</f>
        <v>0</v>
      </c>
      <c r="Q126" s="215">
        <v>0</v>
      </c>
      <c r="R126" s="215">
        <f>Q126*H126</f>
        <v>0</v>
      </c>
      <c r="S126" s="215">
        <v>0</v>
      </c>
      <c r="T126" s="216">
        <f>S126*H126</f>
        <v>0</v>
      </c>
      <c r="AR126" s="25" t="s">
        <v>110</v>
      </c>
      <c r="AT126" s="25" t="s">
        <v>169</v>
      </c>
      <c r="AU126" s="25" t="s">
        <v>93</v>
      </c>
      <c r="AY126" s="25" t="s">
        <v>166</v>
      </c>
      <c r="BE126" s="217">
        <f>IF(N126="základní",J126,0)</f>
        <v>0</v>
      </c>
      <c r="BF126" s="217">
        <f>IF(N126="snížená",J126,0)</f>
        <v>0</v>
      </c>
      <c r="BG126" s="217">
        <f>IF(N126="zákl. přenesená",J126,0)</f>
        <v>0</v>
      </c>
      <c r="BH126" s="217">
        <f>IF(N126="sníž. přenesená",J126,0)</f>
        <v>0</v>
      </c>
      <c r="BI126" s="217">
        <f>IF(N126="nulová",J126,0)</f>
        <v>0</v>
      </c>
      <c r="BJ126" s="25" t="s">
        <v>25</v>
      </c>
      <c r="BK126" s="217">
        <f>ROUND(I126*H126,2)</f>
        <v>0</v>
      </c>
      <c r="BL126" s="25" t="s">
        <v>110</v>
      </c>
      <c r="BM126" s="25" t="s">
        <v>1889</v>
      </c>
    </row>
    <row r="127" spans="2:65" s="1" customFormat="1" ht="13.5">
      <c r="B127" s="43"/>
      <c r="C127" s="65"/>
      <c r="D127" s="218" t="s">
        <v>175</v>
      </c>
      <c r="E127" s="65"/>
      <c r="F127" s="219" t="s">
        <v>1627</v>
      </c>
      <c r="G127" s="65"/>
      <c r="H127" s="65"/>
      <c r="I127" s="174"/>
      <c r="J127" s="65"/>
      <c r="K127" s="65"/>
      <c r="L127" s="63"/>
      <c r="M127" s="220"/>
      <c r="N127" s="44"/>
      <c r="O127" s="44"/>
      <c r="P127" s="44"/>
      <c r="Q127" s="44"/>
      <c r="R127" s="44"/>
      <c r="S127" s="44"/>
      <c r="T127" s="80"/>
      <c r="AT127" s="25" t="s">
        <v>175</v>
      </c>
      <c r="AU127" s="25" t="s">
        <v>93</v>
      </c>
    </row>
    <row r="128" spans="2:65" s="13" customFormat="1" ht="13.5">
      <c r="B128" s="233"/>
      <c r="C128" s="234"/>
      <c r="D128" s="235" t="s">
        <v>179</v>
      </c>
      <c r="E128" s="236" t="s">
        <v>50</v>
      </c>
      <c r="F128" s="237" t="s">
        <v>1890</v>
      </c>
      <c r="G128" s="234"/>
      <c r="H128" s="238">
        <v>54.029000000000003</v>
      </c>
      <c r="I128" s="239"/>
      <c r="J128" s="234"/>
      <c r="K128" s="234"/>
      <c r="L128" s="240"/>
      <c r="M128" s="241"/>
      <c r="N128" s="242"/>
      <c r="O128" s="242"/>
      <c r="P128" s="242"/>
      <c r="Q128" s="242"/>
      <c r="R128" s="242"/>
      <c r="S128" s="242"/>
      <c r="T128" s="243"/>
      <c r="AT128" s="244" t="s">
        <v>179</v>
      </c>
      <c r="AU128" s="244" t="s">
        <v>93</v>
      </c>
      <c r="AV128" s="13" t="s">
        <v>93</v>
      </c>
      <c r="AW128" s="13" t="s">
        <v>48</v>
      </c>
      <c r="AX128" s="13" t="s">
        <v>25</v>
      </c>
      <c r="AY128" s="244" t="s">
        <v>166</v>
      </c>
    </row>
    <row r="129" spans="2:65" s="1" customFormat="1" ht="22.5" customHeight="1">
      <c r="B129" s="43"/>
      <c r="C129" s="206" t="s">
        <v>30</v>
      </c>
      <c r="D129" s="206" t="s">
        <v>169</v>
      </c>
      <c r="E129" s="207" t="s">
        <v>276</v>
      </c>
      <c r="F129" s="208" t="s">
        <v>277</v>
      </c>
      <c r="G129" s="209" t="s">
        <v>172</v>
      </c>
      <c r="H129" s="210">
        <v>25.155000000000001</v>
      </c>
      <c r="I129" s="211"/>
      <c r="J129" s="212">
        <f>ROUND(I129*H129,2)</f>
        <v>0</v>
      </c>
      <c r="K129" s="208" t="s">
        <v>1567</v>
      </c>
      <c r="L129" s="63"/>
      <c r="M129" s="213" t="s">
        <v>50</v>
      </c>
      <c r="N129" s="214" t="s">
        <v>56</v>
      </c>
      <c r="O129" s="44"/>
      <c r="P129" s="215">
        <f>O129*H129</f>
        <v>0</v>
      </c>
      <c r="Q129" s="215">
        <v>0</v>
      </c>
      <c r="R129" s="215">
        <f>Q129*H129</f>
        <v>0</v>
      </c>
      <c r="S129" s="215">
        <v>0</v>
      </c>
      <c r="T129" s="216">
        <f>S129*H129</f>
        <v>0</v>
      </c>
      <c r="AR129" s="25" t="s">
        <v>110</v>
      </c>
      <c r="AT129" s="25" t="s">
        <v>169</v>
      </c>
      <c r="AU129" s="25" t="s">
        <v>93</v>
      </c>
      <c r="AY129" s="25" t="s">
        <v>166</v>
      </c>
      <c r="BE129" s="217">
        <f>IF(N129="základní",J129,0)</f>
        <v>0</v>
      </c>
      <c r="BF129" s="217">
        <f>IF(N129="snížená",J129,0)</f>
        <v>0</v>
      </c>
      <c r="BG129" s="217">
        <f>IF(N129="zákl. přenesená",J129,0)</f>
        <v>0</v>
      </c>
      <c r="BH129" s="217">
        <f>IF(N129="sníž. přenesená",J129,0)</f>
        <v>0</v>
      </c>
      <c r="BI129" s="217">
        <f>IF(N129="nulová",J129,0)</f>
        <v>0</v>
      </c>
      <c r="BJ129" s="25" t="s">
        <v>25</v>
      </c>
      <c r="BK129" s="217">
        <f>ROUND(I129*H129,2)</f>
        <v>0</v>
      </c>
      <c r="BL129" s="25" t="s">
        <v>110</v>
      </c>
      <c r="BM129" s="25" t="s">
        <v>1891</v>
      </c>
    </row>
    <row r="130" spans="2:65" s="1" customFormat="1" ht="27">
      <c r="B130" s="43"/>
      <c r="C130" s="65"/>
      <c r="D130" s="218" t="s">
        <v>175</v>
      </c>
      <c r="E130" s="65"/>
      <c r="F130" s="219" t="s">
        <v>279</v>
      </c>
      <c r="G130" s="65"/>
      <c r="H130" s="65"/>
      <c r="I130" s="174"/>
      <c r="J130" s="65"/>
      <c r="K130" s="65"/>
      <c r="L130" s="63"/>
      <c r="M130" s="220"/>
      <c r="N130" s="44"/>
      <c r="O130" s="44"/>
      <c r="P130" s="44"/>
      <c r="Q130" s="44"/>
      <c r="R130" s="44"/>
      <c r="S130" s="44"/>
      <c r="T130" s="80"/>
      <c r="AT130" s="25" t="s">
        <v>175</v>
      </c>
      <c r="AU130" s="25" t="s">
        <v>93</v>
      </c>
    </row>
    <row r="131" spans="2:65" s="12" customFormat="1" ht="13.5">
      <c r="B131" s="222"/>
      <c r="C131" s="223"/>
      <c r="D131" s="218" t="s">
        <v>179</v>
      </c>
      <c r="E131" s="224" t="s">
        <v>50</v>
      </c>
      <c r="F131" s="225" t="s">
        <v>1892</v>
      </c>
      <c r="G131" s="223"/>
      <c r="H131" s="226" t="s">
        <v>50</v>
      </c>
      <c r="I131" s="227"/>
      <c r="J131" s="223"/>
      <c r="K131" s="223"/>
      <c r="L131" s="228"/>
      <c r="M131" s="229"/>
      <c r="N131" s="230"/>
      <c r="O131" s="230"/>
      <c r="P131" s="230"/>
      <c r="Q131" s="230"/>
      <c r="R131" s="230"/>
      <c r="S131" s="230"/>
      <c r="T131" s="231"/>
      <c r="AT131" s="232" t="s">
        <v>179</v>
      </c>
      <c r="AU131" s="232" t="s">
        <v>93</v>
      </c>
      <c r="AV131" s="12" t="s">
        <v>25</v>
      </c>
      <c r="AW131" s="12" t="s">
        <v>48</v>
      </c>
      <c r="AX131" s="12" t="s">
        <v>85</v>
      </c>
      <c r="AY131" s="232" t="s">
        <v>166</v>
      </c>
    </row>
    <row r="132" spans="2:65" s="13" customFormat="1" ht="13.5">
      <c r="B132" s="233"/>
      <c r="C132" s="234"/>
      <c r="D132" s="218" t="s">
        <v>179</v>
      </c>
      <c r="E132" s="245" t="s">
        <v>50</v>
      </c>
      <c r="F132" s="246" t="s">
        <v>1893</v>
      </c>
      <c r="G132" s="234"/>
      <c r="H132" s="247">
        <v>40.515000000000001</v>
      </c>
      <c r="I132" s="239"/>
      <c r="J132" s="234"/>
      <c r="K132" s="234"/>
      <c r="L132" s="240"/>
      <c r="M132" s="241"/>
      <c r="N132" s="242"/>
      <c r="O132" s="242"/>
      <c r="P132" s="242"/>
      <c r="Q132" s="242"/>
      <c r="R132" s="242"/>
      <c r="S132" s="242"/>
      <c r="T132" s="243"/>
      <c r="AT132" s="244" t="s">
        <v>179</v>
      </c>
      <c r="AU132" s="244" t="s">
        <v>93</v>
      </c>
      <c r="AV132" s="13" t="s">
        <v>93</v>
      </c>
      <c r="AW132" s="13" t="s">
        <v>48</v>
      </c>
      <c r="AX132" s="13" t="s">
        <v>85</v>
      </c>
      <c r="AY132" s="244" t="s">
        <v>166</v>
      </c>
    </row>
    <row r="133" spans="2:65" s="12" customFormat="1" ht="13.5">
      <c r="B133" s="222"/>
      <c r="C133" s="223"/>
      <c r="D133" s="218" t="s">
        <v>179</v>
      </c>
      <c r="E133" s="224" t="s">
        <v>50</v>
      </c>
      <c r="F133" s="225" t="s">
        <v>1639</v>
      </c>
      <c r="G133" s="223"/>
      <c r="H133" s="226" t="s">
        <v>50</v>
      </c>
      <c r="I133" s="227"/>
      <c r="J133" s="223"/>
      <c r="K133" s="223"/>
      <c r="L133" s="228"/>
      <c r="M133" s="229"/>
      <c r="N133" s="230"/>
      <c r="O133" s="230"/>
      <c r="P133" s="230"/>
      <c r="Q133" s="230"/>
      <c r="R133" s="230"/>
      <c r="S133" s="230"/>
      <c r="T133" s="231"/>
      <c r="AT133" s="232" t="s">
        <v>179</v>
      </c>
      <c r="AU133" s="232" t="s">
        <v>93</v>
      </c>
      <c r="AV133" s="12" t="s">
        <v>25</v>
      </c>
      <c r="AW133" s="12" t="s">
        <v>48</v>
      </c>
      <c r="AX133" s="12" t="s">
        <v>85</v>
      </c>
      <c r="AY133" s="232" t="s">
        <v>166</v>
      </c>
    </row>
    <row r="134" spans="2:65" s="13" customFormat="1" ht="13.5">
      <c r="B134" s="233"/>
      <c r="C134" s="234"/>
      <c r="D134" s="218" t="s">
        <v>179</v>
      </c>
      <c r="E134" s="245" t="s">
        <v>50</v>
      </c>
      <c r="F134" s="246" t="s">
        <v>1894</v>
      </c>
      <c r="G134" s="234"/>
      <c r="H134" s="247">
        <v>-15.36</v>
      </c>
      <c r="I134" s="239"/>
      <c r="J134" s="234"/>
      <c r="K134" s="234"/>
      <c r="L134" s="240"/>
      <c r="M134" s="241"/>
      <c r="N134" s="242"/>
      <c r="O134" s="242"/>
      <c r="P134" s="242"/>
      <c r="Q134" s="242"/>
      <c r="R134" s="242"/>
      <c r="S134" s="242"/>
      <c r="T134" s="243"/>
      <c r="AT134" s="244" t="s">
        <v>179</v>
      </c>
      <c r="AU134" s="244" t="s">
        <v>93</v>
      </c>
      <c r="AV134" s="13" t="s">
        <v>93</v>
      </c>
      <c r="AW134" s="13" t="s">
        <v>48</v>
      </c>
      <c r="AX134" s="13" t="s">
        <v>85</v>
      </c>
      <c r="AY134" s="244" t="s">
        <v>166</v>
      </c>
    </row>
    <row r="135" spans="2:65" s="15" customFormat="1" ht="13.5">
      <c r="B135" s="277"/>
      <c r="C135" s="278"/>
      <c r="D135" s="235" t="s">
        <v>179</v>
      </c>
      <c r="E135" s="279" t="s">
        <v>50</v>
      </c>
      <c r="F135" s="280" t="s">
        <v>1605</v>
      </c>
      <c r="G135" s="278"/>
      <c r="H135" s="281">
        <v>25.155000000000001</v>
      </c>
      <c r="I135" s="282"/>
      <c r="J135" s="278"/>
      <c r="K135" s="278"/>
      <c r="L135" s="283"/>
      <c r="M135" s="284"/>
      <c r="N135" s="285"/>
      <c r="O135" s="285"/>
      <c r="P135" s="285"/>
      <c r="Q135" s="285"/>
      <c r="R135" s="285"/>
      <c r="S135" s="285"/>
      <c r="T135" s="286"/>
      <c r="AT135" s="287" t="s">
        <v>179</v>
      </c>
      <c r="AU135" s="287" t="s">
        <v>93</v>
      </c>
      <c r="AV135" s="15" t="s">
        <v>110</v>
      </c>
      <c r="AW135" s="15" t="s">
        <v>48</v>
      </c>
      <c r="AX135" s="15" t="s">
        <v>25</v>
      </c>
      <c r="AY135" s="287" t="s">
        <v>166</v>
      </c>
    </row>
    <row r="136" spans="2:65" s="1" customFormat="1" ht="22.5" customHeight="1">
      <c r="B136" s="43"/>
      <c r="C136" s="206" t="s">
        <v>254</v>
      </c>
      <c r="D136" s="206" t="s">
        <v>169</v>
      </c>
      <c r="E136" s="207" t="s">
        <v>1646</v>
      </c>
      <c r="F136" s="208" t="s">
        <v>1647</v>
      </c>
      <c r="G136" s="209" t="s">
        <v>172</v>
      </c>
      <c r="H136" s="210">
        <v>8.9819999999999993</v>
      </c>
      <c r="I136" s="211"/>
      <c r="J136" s="212">
        <f>ROUND(I136*H136,2)</f>
        <v>0</v>
      </c>
      <c r="K136" s="208" t="s">
        <v>1567</v>
      </c>
      <c r="L136" s="63"/>
      <c r="M136" s="213" t="s">
        <v>50</v>
      </c>
      <c r="N136" s="214" t="s">
        <v>56</v>
      </c>
      <c r="O136" s="44"/>
      <c r="P136" s="215">
        <f>O136*H136</f>
        <v>0</v>
      </c>
      <c r="Q136" s="215">
        <v>0</v>
      </c>
      <c r="R136" s="215">
        <f>Q136*H136</f>
        <v>0</v>
      </c>
      <c r="S136" s="215">
        <v>0</v>
      </c>
      <c r="T136" s="216">
        <f>S136*H136</f>
        <v>0</v>
      </c>
      <c r="AR136" s="25" t="s">
        <v>110</v>
      </c>
      <c r="AT136" s="25" t="s">
        <v>169</v>
      </c>
      <c r="AU136" s="25" t="s">
        <v>93</v>
      </c>
      <c r="AY136" s="25" t="s">
        <v>166</v>
      </c>
      <c r="BE136" s="217">
        <f>IF(N136="základní",J136,0)</f>
        <v>0</v>
      </c>
      <c r="BF136" s="217">
        <f>IF(N136="snížená",J136,0)</f>
        <v>0</v>
      </c>
      <c r="BG136" s="217">
        <f>IF(N136="zákl. přenesená",J136,0)</f>
        <v>0</v>
      </c>
      <c r="BH136" s="217">
        <f>IF(N136="sníž. přenesená",J136,0)</f>
        <v>0</v>
      </c>
      <c r="BI136" s="217">
        <f>IF(N136="nulová",J136,0)</f>
        <v>0</v>
      </c>
      <c r="BJ136" s="25" t="s">
        <v>25</v>
      </c>
      <c r="BK136" s="217">
        <f>ROUND(I136*H136,2)</f>
        <v>0</v>
      </c>
      <c r="BL136" s="25" t="s">
        <v>110</v>
      </c>
      <c r="BM136" s="25" t="s">
        <v>1895</v>
      </c>
    </row>
    <row r="137" spans="2:65" s="1" customFormat="1" ht="40.5">
      <c r="B137" s="43"/>
      <c r="C137" s="65"/>
      <c r="D137" s="218" t="s">
        <v>175</v>
      </c>
      <c r="E137" s="65"/>
      <c r="F137" s="219" t="s">
        <v>1649</v>
      </c>
      <c r="G137" s="65"/>
      <c r="H137" s="65"/>
      <c r="I137" s="174"/>
      <c r="J137" s="65"/>
      <c r="K137" s="65"/>
      <c r="L137" s="63"/>
      <c r="M137" s="220"/>
      <c r="N137" s="44"/>
      <c r="O137" s="44"/>
      <c r="P137" s="44"/>
      <c r="Q137" s="44"/>
      <c r="R137" s="44"/>
      <c r="S137" s="44"/>
      <c r="T137" s="80"/>
      <c r="AT137" s="25" t="s">
        <v>175</v>
      </c>
      <c r="AU137" s="25" t="s">
        <v>93</v>
      </c>
    </row>
    <row r="138" spans="2:65" s="12" customFormat="1" ht="13.5">
      <c r="B138" s="222"/>
      <c r="C138" s="223"/>
      <c r="D138" s="218" t="s">
        <v>179</v>
      </c>
      <c r="E138" s="224" t="s">
        <v>50</v>
      </c>
      <c r="F138" s="225" t="s">
        <v>1878</v>
      </c>
      <c r="G138" s="223"/>
      <c r="H138" s="226" t="s">
        <v>50</v>
      </c>
      <c r="I138" s="227"/>
      <c r="J138" s="223"/>
      <c r="K138" s="223"/>
      <c r="L138" s="228"/>
      <c r="M138" s="229"/>
      <c r="N138" s="230"/>
      <c r="O138" s="230"/>
      <c r="P138" s="230"/>
      <c r="Q138" s="230"/>
      <c r="R138" s="230"/>
      <c r="S138" s="230"/>
      <c r="T138" s="231"/>
      <c r="AT138" s="232" t="s">
        <v>179</v>
      </c>
      <c r="AU138" s="232" t="s">
        <v>93</v>
      </c>
      <c r="AV138" s="12" t="s">
        <v>25</v>
      </c>
      <c r="AW138" s="12" t="s">
        <v>48</v>
      </c>
      <c r="AX138" s="12" t="s">
        <v>85</v>
      </c>
      <c r="AY138" s="232" t="s">
        <v>166</v>
      </c>
    </row>
    <row r="139" spans="2:65" s="13" customFormat="1" ht="13.5">
      <c r="B139" s="233"/>
      <c r="C139" s="234"/>
      <c r="D139" s="218" t="s">
        <v>179</v>
      </c>
      <c r="E139" s="245" t="s">
        <v>50</v>
      </c>
      <c r="F139" s="246" t="s">
        <v>1896</v>
      </c>
      <c r="G139" s="234"/>
      <c r="H139" s="247">
        <v>8.9819999999999993</v>
      </c>
      <c r="I139" s="239"/>
      <c r="J139" s="234"/>
      <c r="K139" s="234"/>
      <c r="L139" s="240"/>
      <c r="M139" s="241"/>
      <c r="N139" s="242"/>
      <c r="O139" s="242"/>
      <c r="P139" s="242"/>
      <c r="Q139" s="242"/>
      <c r="R139" s="242"/>
      <c r="S139" s="242"/>
      <c r="T139" s="243"/>
      <c r="AT139" s="244" t="s">
        <v>179</v>
      </c>
      <c r="AU139" s="244" t="s">
        <v>93</v>
      </c>
      <c r="AV139" s="13" t="s">
        <v>93</v>
      </c>
      <c r="AW139" s="13" t="s">
        <v>48</v>
      </c>
      <c r="AX139" s="13" t="s">
        <v>85</v>
      </c>
      <c r="AY139" s="244" t="s">
        <v>166</v>
      </c>
    </row>
    <row r="140" spans="2:65" s="15" customFormat="1" ht="13.5">
      <c r="B140" s="277"/>
      <c r="C140" s="278"/>
      <c r="D140" s="235" t="s">
        <v>179</v>
      </c>
      <c r="E140" s="279" t="s">
        <v>50</v>
      </c>
      <c r="F140" s="280" t="s">
        <v>1605</v>
      </c>
      <c r="G140" s="278"/>
      <c r="H140" s="281">
        <v>8.9819999999999993</v>
      </c>
      <c r="I140" s="282"/>
      <c r="J140" s="278"/>
      <c r="K140" s="278"/>
      <c r="L140" s="283"/>
      <c r="M140" s="284"/>
      <c r="N140" s="285"/>
      <c r="O140" s="285"/>
      <c r="P140" s="285"/>
      <c r="Q140" s="285"/>
      <c r="R140" s="285"/>
      <c r="S140" s="285"/>
      <c r="T140" s="286"/>
      <c r="AT140" s="287" t="s">
        <v>179</v>
      </c>
      <c r="AU140" s="287" t="s">
        <v>93</v>
      </c>
      <c r="AV140" s="15" t="s">
        <v>110</v>
      </c>
      <c r="AW140" s="15" t="s">
        <v>48</v>
      </c>
      <c r="AX140" s="15" t="s">
        <v>25</v>
      </c>
      <c r="AY140" s="287" t="s">
        <v>166</v>
      </c>
    </row>
    <row r="141" spans="2:65" s="1" customFormat="1" ht="22.5" customHeight="1">
      <c r="B141" s="43"/>
      <c r="C141" s="259" t="s">
        <v>256</v>
      </c>
      <c r="D141" s="259" t="s">
        <v>269</v>
      </c>
      <c r="E141" s="260" t="s">
        <v>1655</v>
      </c>
      <c r="F141" s="261" t="s">
        <v>1656</v>
      </c>
      <c r="G141" s="262" t="s">
        <v>243</v>
      </c>
      <c r="H141" s="263">
        <v>17.963999999999999</v>
      </c>
      <c r="I141" s="264"/>
      <c r="J141" s="265">
        <f>ROUND(I141*H141,2)</f>
        <v>0</v>
      </c>
      <c r="K141" s="261" t="s">
        <v>1567</v>
      </c>
      <c r="L141" s="266"/>
      <c r="M141" s="267" t="s">
        <v>50</v>
      </c>
      <c r="N141" s="268" t="s">
        <v>56</v>
      </c>
      <c r="O141" s="44"/>
      <c r="P141" s="215">
        <f>O141*H141</f>
        <v>0</v>
      </c>
      <c r="Q141" s="215">
        <v>1</v>
      </c>
      <c r="R141" s="215">
        <f>Q141*H141</f>
        <v>17.963999999999999</v>
      </c>
      <c r="S141" s="215">
        <v>0</v>
      </c>
      <c r="T141" s="216">
        <f>S141*H141</f>
        <v>0</v>
      </c>
      <c r="AR141" s="25" t="s">
        <v>232</v>
      </c>
      <c r="AT141" s="25" t="s">
        <v>269</v>
      </c>
      <c r="AU141" s="25" t="s">
        <v>93</v>
      </c>
      <c r="AY141" s="25" t="s">
        <v>166</v>
      </c>
      <c r="BE141" s="217">
        <f>IF(N141="základní",J141,0)</f>
        <v>0</v>
      </c>
      <c r="BF141" s="217">
        <f>IF(N141="snížená",J141,0)</f>
        <v>0</v>
      </c>
      <c r="BG141" s="217">
        <f>IF(N141="zákl. přenesená",J141,0)</f>
        <v>0</v>
      </c>
      <c r="BH141" s="217">
        <f>IF(N141="sníž. přenesená",J141,0)</f>
        <v>0</v>
      </c>
      <c r="BI141" s="217">
        <f>IF(N141="nulová",J141,0)</f>
        <v>0</v>
      </c>
      <c r="BJ141" s="25" t="s">
        <v>25</v>
      </c>
      <c r="BK141" s="217">
        <f>ROUND(I141*H141,2)</f>
        <v>0</v>
      </c>
      <c r="BL141" s="25" t="s">
        <v>110</v>
      </c>
      <c r="BM141" s="25" t="s">
        <v>1897</v>
      </c>
    </row>
    <row r="142" spans="2:65" s="1" customFormat="1" ht="27">
      <c r="B142" s="43"/>
      <c r="C142" s="65"/>
      <c r="D142" s="218" t="s">
        <v>175</v>
      </c>
      <c r="E142" s="65"/>
      <c r="F142" s="219" t="s">
        <v>1658</v>
      </c>
      <c r="G142" s="65"/>
      <c r="H142" s="65"/>
      <c r="I142" s="174"/>
      <c r="J142" s="65"/>
      <c r="K142" s="65"/>
      <c r="L142" s="63"/>
      <c r="M142" s="220"/>
      <c r="N142" s="44"/>
      <c r="O142" s="44"/>
      <c r="P142" s="44"/>
      <c r="Q142" s="44"/>
      <c r="R142" s="44"/>
      <c r="S142" s="44"/>
      <c r="T142" s="80"/>
      <c r="AT142" s="25" t="s">
        <v>175</v>
      </c>
      <c r="AU142" s="25" t="s">
        <v>93</v>
      </c>
    </row>
    <row r="143" spans="2:65" s="13" customFormat="1" ht="13.5">
      <c r="B143" s="233"/>
      <c r="C143" s="234"/>
      <c r="D143" s="235" t="s">
        <v>179</v>
      </c>
      <c r="E143" s="236" t="s">
        <v>50</v>
      </c>
      <c r="F143" s="237" t="s">
        <v>1898</v>
      </c>
      <c r="G143" s="234"/>
      <c r="H143" s="238">
        <v>17.963999999999999</v>
      </c>
      <c r="I143" s="239"/>
      <c r="J143" s="234"/>
      <c r="K143" s="234"/>
      <c r="L143" s="240"/>
      <c r="M143" s="241"/>
      <c r="N143" s="242"/>
      <c r="O143" s="242"/>
      <c r="P143" s="242"/>
      <c r="Q143" s="242"/>
      <c r="R143" s="242"/>
      <c r="S143" s="242"/>
      <c r="T143" s="243"/>
      <c r="AT143" s="244" t="s">
        <v>179</v>
      </c>
      <c r="AU143" s="244" t="s">
        <v>93</v>
      </c>
      <c r="AV143" s="13" t="s">
        <v>93</v>
      </c>
      <c r="AW143" s="13" t="s">
        <v>48</v>
      </c>
      <c r="AX143" s="13" t="s">
        <v>25</v>
      </c>
      <c r="AY143" s="244" t="s">
        <v>166</v>
      </c>
    </row>
    <row r="144" spans="2:65" s="1" customFormat="1" ht="31.5" customHeight="1">
      <c r="B144" s="43"/>
      <c r="C144" s="206" t="s">
        <v>259</v>
      </c>
      <c r="D144" s="206" t="s">
        <v>169</v>
      </c>
      <c r="E144" s="207" t="s">
        <v>402</v>
      </c>
      <c r="F144" s="208" t="s">
        <v>403</v>
      </c>
      <c r="G144" s="209" t="s">
        <v>243</v>
      </c>
      <c r="H144" s="210">
        <v>17.963999999999999</v>
      </c>
      <c r="I144" s="211"/>
      <c r="J144" s="212">
        <f>ROUND(I144*H144,2)</f>
        <v>0</v>
      </c>
      <c r="K144" s="208" t="s">
        <v>1567</v>
      </c>
      <c r="L144" s="63"/>
      <c r="M144" s="213" t="s">
        <v>50</v>
      </c>
      <c r="N144" s="214" t="s">
        <v>56</v>
      </c>
      <c r="O144" s="44"/>
      <c r="P144" s="215">
        <f>O144*H144</f>
        <v>0</v>
      </c>
      <c r="Q144" s="215">
        <v>0</v>
      </c>
      <c r="R144" s="215">
        <f>Q144*H144</f>
        <v>0</v>
      </c>
      <c r="S144" s="215">
        <v>0</v>
      </c>
      <c r="T144" s="216">
        <f>S144*H144</f>
        <v>0</v>
      </c>
      <c r="AR144" s="25" t="s">
        <v>110</v>
      </c>
      <c r="AT144" s="25" t="s">
        <v>169</v>
      </c>
      <c r="AU144" s="25" t="s">
        <v>93</v>
      </c>
      <c r="AY144" s="25" t="s">
        <v>166</v>
      </c>
      <c r="BE144" s="217">
        <f>IF(N144="základní",J144,0)</f>
        <v>0</v>
      </c>
      <c r="BF144" s="217">
        <f>IF(N144="snížená",J144,0)</f>
        <v>0</v>
      </c>
      <c r="BG144" s="217">
        <f>IF(N144="zákl. přenesená",J144,0)</f>
        <v>0</v>
      </c>
      <c r="BH144" s="217">
        <f>IF(N144="sníž. přenesená",J144,0)</f>
        <v>0</v>
      </c>
      <c r="BI144" s="217">
        <f>IF(N144="nulová",J144,0)</f>
        <v>0</v>
      </c>
      <c r="BJ144" s="25" t="s">
        <v>25</v>
      </c>
      <c r="BK144" s="217">
        <f>ROUND(I144*H144,2)</f>
        <v>0</v>
      </c>
      <c r="BL144" s="25" t="s">
        <v>110</v>
      </c>
      <c r="BM144" s="25" t="s">
        <v>1899</v>
      </c>
    </row>
    <row r="145" spans="2:65" s="1" customFormat="1" ht="27">
      <c r="B145" s="43"/>
      <c r="C145" s="65"/>
      <c r="D145" s="218" t="s">
        <v>175</v>
      </c>
      <c r="E145" s="65"/>
      <c r="F145" s="219" t="s">
        <v>404</v>
      </c>
      <c r="G145" s="65"/>
      <c r="H145" s="65"/>
      <c r="I145" s="174"/>
      <c r="J145" s="65"/>
      <c r="K145" s="65"/>
      <c r="L145" s="63"/>
      <c r="M145" s="220"/>
      <c r="N145" s="44"/>
      <c r="O145" s="44"/>
      <c r="P145" s="44"/>
      <c r="Q145" s="44"/>
      <c r="R145" s="44"/>
      <c r="S145" s="44"/>
      <c r="T145" s="80"/>
      <c r="AT145" s="25" t="s">
        <v>175</v>
      </c>
      <c r="AU145" s="25" t="s">
        <v>93</v>
      </c>
    </row>
    <row r="146" spans="2:65" s="11" customFormat="1" ht="29.85" customHeight="1">
      <c r="B146" s="189"/>
      <c r="C146" s="190"/>
      <c r="D146" s="203" t="s">
        <v>84</v>
      </c>
      <c r="E146" s="204" t="s">
        <v>104</v>
      </c>
      <c r="F146" s="204" t="s">
        <v>1900</v>
      </c>
      <c r="G146" s="190"/>
      <c r="H146" s="190"/>
      <c r="I146" s="193"/>
      <c r="J146" s="205">
        <f>BK146</f>
        <v>0</v>
      </c>
      <c r="K146" s="190"/>
      <c r="L146" s="195"/>
      <c r="M146" s="196"/>
      <c r="N146" s="197"/>
      <c r="O146" s="197"/>
      <c r="P146" s="198">
        <f>SUM(P147:P159)</f>
        <v>0</v>
      </c>
      <c r="Q146" s="197"/>
      <c r="R146" s="198">
        <f>SUM(R147:R159)</f>
        <v>8.5139936000000009</v>
      </c>
      <c r="S146" s="197"/>
      <c r="T146" s="199">
        <f>SUM(T147:T159)</f>
        <v>0</v>
      </c>
      <c r="AR146" s="200" t="s">
        <v>25</v>
      </c>
      <c r="AT146" s="201" t="s">
        <v>84</v>
      </c>
      <c r="AU146" s="201" t="s">
        <v>25</v>
      </c>
      <c r="AY146" s="200" t="s">
        <v>166</v>
      </c>
      <c r="BK146" s="202">
        <f>SUM(BK147:BK159)</f>
        <v>0</v>
      </c>
    </row>
    <row r="147" spans="2:65" s="1" customFormat="1" ht="22.5" customHeight="1">
      <c r="B147" s="43"/>
      <c r="C147" s="206" t="s">
        <v>268</v>
      </c>
      <c r="D147" s="206" t="s">
        <v>169</v>
      </c>
      <c r="E147" s="207" t="s">
        <v>1901</v>
      </c>
      <c r="F147" s="208" t="s">
        <v>1902</v>
      </c>
      <c r="G147" s="209" t="s">
        <v>172</v>
      </c>
      <c r="H147" s="210">
        <v>2.4</v>
      </c>
      <c r="I147" s="211"/>
      <c r="J147" s="212">
        <f>ROUND(I147*H147,2)</f>
        <v>0</v>
      </c>
      <c r="K147" s="208" t="s">
        <v>1567</v>
      </c>
      <c r="L147" s="63"/>
      <c r="M147" s="213" t="s">
        <v>50</v>
      </c>
      <c r="N147" s="214" t="s">
        <v>56</v>
      </c>
      <c r="O147" s="44"/>
      <c r="P147" s="215">
        <f>O147*H147</f>
        <v>0</v>
      </c>
      <c r="Q147" s="215">
        <v>0</v>
      </c>
      <c r="R147" s="215">
        <f>Q147*H147</f>
        <v>0</v>
      </c>
      <c r="S147" s="215">
        <v>0</v>
      </c>
      <c r="T147" s="216">
        <f>S147*H147</f>
        <v>0</v>
      </c>
      <c r="AR147" s="25" t="s">
        <v>110</v>
      </c>
      <c r="AT147" s="25" t="s">
        <v>169</v>
      </c>
      <c r="AU147" s="25" t="s">
        <v>93</v>
      </c>
      <c r="AY147" s="25" t="s">
        <v>166</v>
      </c>
      <c r="BE147" s="217">
        <f>IF(N147="základní",J147,0)</f>
        <v>0</v>
      </c>
      <c r="BF147" s="217">
        <f>IF(N147="snížená",J147,0)</f>
        <v>0</v>
      </c>
      <c r="BG147" s="217">
        <f>IF(N147="zákl. přenesená",J147,0)</f>
        <v>0</v>
      </c>
      <c r="BH147" s="217">
        <f>IF(N147="sníž. přenesená",J147,0)</f>
        <v>0</v>
      </c>
      <c r="BI147" s="217">
        <f>IF(N147="nulová",J147,0)</f>
        <v>0</v>
      </c>
      <c r="BJ147" s="25" t="s">
        <v>25</v>
      </c>
      <c r="BK147" s="217">
        <f>ROUND(I147*H147,2)</f>
        <v>0</v>
      </c>
      <c r="BL147" s="25" t="s">
        <v>110</v>
      </c>
      <c r="BM147" s="25" t="s">
        <v>1903</v>
      </c>
    </row>
    <row r="148" spans="2:65" s="1" customFormat="1" ht="27">
      <c r="B148" s="43"/>
      <c r="C148" s="65"/>
      <c r="D148" s="218" t="s">
        <v>175</v>
      </c>
      <c r="E148" s="65"/>
      <c r="F148" s="219" t="s">
        <v>1904</v>
      </c>
      <c r="G148" s="65"/>
      <c r="H148" s="65"/>
      <c r="I148" s="174"/>
      <c r="J148" s="65"/>
      <c r="K148" s="65"/>
      <c r="L148" s="63"/>
      <c r="M148" s="220"/>
      <c r="N148" s="44"/>
      <c r="O148" s="44"/>
      <c r="P148" s="44"/>
      <c r="Q148" s="44"/>
      <c r="R148" s="44"/>
      <c r="S148" s="44"/>
      <c r="T148" s="80"/>
      <c r="AT148" s="25" t="s">
        <v>175</v>
      </c>
      <c r="AU148" s="25" t="s">
        <v>93</v>
      </c>
    </row>
    <row r="149" spans="2:65" s="12" customFormat="1" ht="13.5">
      <c r="B149" s="222"/>
      <c r="C149" s="223"/>
      <c r="D149" s="218" t="s">
        <v>179</v>
      </c>
      <c r="E149" s="224" t="s">
        <v>50</v>
      </c>
      <c r="F149" s="225" t="s">
        <v>1905</v>
      </c>
      <c r="G149" s="223"/>
      <c r="H149" s="226" t="s">
        <v>50</v>
      </c>
      <c r="I149" s="227"/>
      <c r="J149" s="223"/>
      <c r="K149" s="223"/>
      <c r="L149" s="228"/>
      <c r="M149" s="229"/>
      <c r="N149" s="230"/>
      <c r="O149" s="230"/>
      <c r="P149" s="230"/>
      <c r="Q149" s="230"/>
      <c r="R149" s="230"/>
      <c r="S149" s="230"/>
      <c r="T149" s="231"/>
      <c r="AT149" s="232" t="s">
        <v>179</v>
      </c>
      <c r="AU149" s="232" t="s">
        <v>93</v>
      </c>
      <c r="AV149" s="12" t="s">
        <v>25</v>
      </c>
      <c r="AW149" s="12" t="s">
        <v>48</v>
      </c>
      <c r="AX149" s="12" t="s">
        <v>85</v>
      </c>
      <c r="AY149" s="232" t="s">
        <v>166</v>
      </c>
    </row>
    <row r="150" spans="2:65" s="12" customFormat="1" ht="13.5">
      <c r="B150" s="222"/>
      <c r="C150" s="223"/>
      <c r="D150" s="218" t="s">
        <v>179</v>
      </c>
      <c r="E150" s="224" t="s">
        <v>50</v>
      </c>
      <c r="F150" s="225" t="s">
        <v>1906</v>
      </c>
      <c r="G150" s="223"/>
      <c r="H150" s="226" t="s">
        <v>50</v>
      </c>
      <c r="I150" s="227"/>
      <c r="J150" s="223"/>
      <c r="K150" s="223"/>
      <c r="L150" s="228"/>
      <c r="M150" s="229"/>
      <c r="N150" s="230"/>
      <c r="O150" s="230"/>
      <c r="P150" s="230"/>
      <c r="Q150" s="230"/>
      <c r="R150" s="230"/>
      <c r="S150" s="230"/>
      <c r="T150" s="231"/>
      <c r="AT150" s="232" t="s">
        <v>179</v>
      </c>
      <c r="AU150" s="232" t="s">
        <v>93</v>
      </c>
      <c r="AV150" s="12" t="s">
        <v>25</v>
      </c>
      <c r="AW150" s="12" t="s">
        <v>48</v>
      </c>
      <c r="AX150" s="12" t="s">
        <v>85</v>
      </c>
      <c r="AY150" s="232" t="s">
        <v>166</v>
      </c>
    </row>
    <row r="151" spans="2:65" s="13" customFormat="1" ht="13.5">
      <c r="B151" s="233"/>
      <c r="C151" s="234"/>
      <c r="D151" s="235" t="s">
        <v>179</v>
      </c>
      <c r="E151" s="236" t="s">
        <v>50</v>
      </c>
      <c r="F151" s="237" t="s">
        <v>1907</v>
      </c>
      <c r="G151" s="234"/>
      <c r="H151" s="238">
        <v>2.4</v>
      </c>
      <c r="I151" s="239"/>
      <c r="J151" s="234"/>
      <c r="K151" s="234"/>
      <c r="L151" s="240"/>
      <c r="M151" s="241"/>
      <c r="N151" s="242"/>
      <c r="O151" s="242"/>
      <c r="P151" s="242"/>
      <c r="Q151" s="242"/>
      <c r="R151" s="242"/>
      <c r="S151" s="242"/>
      <c r="T151" s="243"/>
      <c r="AT151" s="244" t="s">
        <v>179</v>
      </c>
      <c r="AU151" s="244" t="s">
        <v>93</v>
      </c>
      <c r="AV151" s="13" t="s">
        <v>93</v>
      </c>
      <c r="AW151" s="13" t="s">
        <v>48</v>
      </c>
      <c r="AX151" s="13" t="s">
        <v>25</v>
      </c>
      <c r="AY151" s="244" t="s">
        <v>166</v>
      </c>
    </row>
    <row r="152" spans="2:65" s="1" customFormat="1" ht="22.5" customHeight="1">
      <c r="B152" s="43"/>
      <c r="C152" s="206" t="s">
        <v>10</v>
      </c>
      <c r="D152" s="206" t="s">
        <v>169</v>
      </c>
      <c r="E152" s="207" t="s">
        <v>1908</v>
      </c>
      <c r="F152" s="208" t="s">
        <v>1909</v>
      </c>
      <c r="G152" s="209" t="s">
        <v>284</v>
      </c>
      <c r="H152" s="210">
        <v>11.2</v>
      </c>
      <c r="I152" s="211"/>
      <c r="J152" s="212">
        <f>ROUND(I152*H152,2)</f>
        <v>0</v>
      </c>
      <c r="K152" s="208" t="s">
        <v>1567</v>
      </c>
      <c r="L152" s="63"/>
      <c r="M152" s="213" t="s">
        <v>50</v>
      </c>
      <c r="N152" s="214" t="s">
        <v>56</v>
      </c>
      <c r="O152" s="44"/>
      <c r="P152" s="215">
        <f>O152*H152</f>
        <v>0</v>
      </c>
      <c r="Q152" s="215">
        <v>1.619E-2</v>
      </c>
      <c r="R152" s="215">
        <f>Q152*H152</f>
        <v>0.18132799999999999</v>
      </c>
      <c r="S152" s="215">
        <v>0</v>
      </c>
      <c r="T152" s="216">
        <f>S152*H152</f>
        <v>0</v>
      </c>
      <c r="AR152" s="25" t="s">
        <v>110</v>
      </c>
      <c r="AT152" s="25" t="s">
        <v>169</v>
      </c>
      <c r="AU152" s="25" t="s">
        <v>93</v>
      </c>
      <c r="AY152" s="25" t="s">
        <v>166</v>
      </c>
      <c r="BE152" s="217">
        <f>IF(N152="základní",J152,0)</f>
        <v>0</v>
      </c>
      <c r="BF152" s="217">
        <f>IF(N152="snížená",J152,0)</f>
        <v>0</v>
      </c>
      <c r="BG152" s="217">
        <f>IF(N152="zákl. přenesená",J152,0)</f>
        <v>0</v>
      </c>
      <c r="BH152" s="217">
        <f>IF(N152="sníž. přenesená",J152,0)</f>
        <v>0</v>
      </c>
      <c r="BI152" s="217">
        <f>IF(N152="nulová",J152,0)</f>
        <v>0</v>
      </c>
      <c r="BJ152" s="25" t="s">
        <v>25</v>
      </c>
      <c r="BK152" s="217">
        <f>ROUND(I152*H152,2)</f>
        <v>0</v>
      </c>
      <c r="BL152" s="25" t="s">
        <v>110</v>
      </c>
      <c r="BM152" s="25" t="s">
        <v>1910</v>
      </c>
    </row>
    <row r="153" spans="2:65" s="1" customFormat="1" ht="13.5">
      <c r="B153" s="43"/>
      <c r="C153" s="65"/>
      <c r="D153" s="235" t="s">
        <v>175</v>
      </c>
      <c r="E153" s="65"/>
      <c r="F153" s="276" t="s">
        <v>1911</v>
      </c>
      <c r="G153" s="65"/>
      <c r="H153" s="65"/>
      <c r="I153" s="174"/>
      <c r="J153" s="65"/>
      <c r="K153" s="65"/>
      <c r="L153" s="63"/>
      <c r="M153" s="220"/>
      <c r="N153" s="44"/>
      <c r="O153" s="44"/>
      <c r="P153" s="44"/>
      <c r="Q153" s="44"/>
      <c r="R153" s="44"/>
      <c r="S153" s="44"/>
      <c r="T153" s="80"/>
      <c r="AT153" s="25" t="s">
        <v>175</v>
      </c>
      <c r="AU153" s="25" t="s">
        <v>93</v>
      </c>
    </row>
    <row r="154" spans="2:65" s="1" customFormat="1" ht="22.5" customHeight="1">
      <c r="B154" s="43"/>
      <c r="C154" s="206" t="s">
        <v>281</v>
      </c>
      <c r="D154" s="206" t="s">
        <v>169</v>
      </c>
      <c r="E154" s="207" t="s">
        <v>1912</v>
      </c>
      <c r="F154" s="208" t="s">
        <v>1913</v>
      </c>
      <c r="G154" s="209" t="s">
        <v>172</v>
      </c>
      <c r="H154" s="210">
        <v>3.06</v>
      </c>
      <c r="I154" s="211"/>
      <c r="J154" s="212">
        <f>ROUND(I154*H154,2)</f>
        <v>0</v>
      </c>
      <c r="K154" s="208" t="s">
        <v>1567</v>
      </c>
      <c r="L154" s="63"/>
      <c r="M154" s="213" t="s">
        <v>50</v>
      </c>
      <c r="N154" s="214" t="s">
        <v>56</v>
      </c>
      <c r="O154" s="44"/>
      <c r="P154" s="215">
        <f>O154*H154</f>
        <v>0</v>
      </c>
      <c r="Q154" s="215">
        <v>2.6843599999999999</v>
      </c>
      <c r="R154" s="215">
        <f>Q154*H154</f>
        <v>8.2141415999999996</v>
      </c>
      <c r="S154" s="215">
        <v>0</v>
      </c>
      <c r="T154" s="216">
        <f>S154*H154</f>
        <v>0</v>
      </c>
      <c r="AR154" s="25" t="s">
        <v>110</v>
      </c>
      <c r="AT154" s="25" t="s">
        <v>169</v>
      </c>
      <c r="AU154" s="25" t="s">
        <v>93</v>
      </c>
      <c r="AY154" s="25" t="s">
        <v>166</v>
      </c>
      <c r="BE154" s="217">
        <f>IF(N154="základní",J154,0)</f>
        <v>0</v>
      </c>
      <c r="BF154" s="217">
        <f>IF(N154="snížená",J154,0)</f>
        <v>0</v>
      </c>
      <c r="BG154" s="217">
        <f>IF(N154="zákl. přenesená",J154,0)</f>
        <v>0</v>
      </c>
      <c r="BH154" s="217">
        <f>IF(N154="sníž. přenesená",J154,0)</f>
        <v>0</v>
      </c>
      <c r="BI154" s="217">
        <f>IF(N154="nulová",J154,0)</f>
        <v>0</v>
      </c>
      <c r="BJ154" s="25" t="s">
        <v>25</v>
      </c>
      <c r="BK154" s="217">
        <f>ROUND(I154*H154,2)</f>
        <v>0</v>
      </c>
      <c r="BL154" s="25" t="s">
        <v>110</v>
      </c>
      <c r="BM154" s="25" t="s">
        <v>1914</v>
      </c>
    </row>
    <row r="155" spans="2:65" s="1" customFormat="1" ht="27">
      <c r="B155" s="43"/>
      <c r="C155" s="65"/>
      <c r="D155" s="218" t="s">
        <v>175</v>
      </c>
      <c r="E155" s="65"/>
      <c r="F155" s="219" t="s">
        <v>1915</v>
      </c>
      <c r="G155" s="65"/>
      <c r="H155" s="65"/>
      <c r="I155" s="174"/>
      <c r="J155" s="65"/>
      <c r="K155" s="65"/>
      <c r="L155" s="63"/>
      <c r="M155" s="220"/>
      <c r="N155" s="44"/>
      <c r="O155" s="44"/>
      <c r="P155" s="44"/>
      <c r="Q155" s="44"/>
      <c r="R155" s="44"/>
      <c r="S155" s="44"/>
      <c r="T155" s="80"/>
      <c r="AT155" s="25" t="s">
        <v>175</v>
      </c>
      <c r="AU155" s="25" t="s">
        <v>93</v>
      </c>
    </row>
    <row r="156" spans="2:65" s="13" customFormat="1" ht="13.5">
      <c r="B156" s="233"/>
      <c r="C156" s="234"/>
      <c r="D156" s="235" t="s">
        <v>179</v>
      </c>
      <c r="E156" s="236" t="s">
        <v>50</v>
      </c>
      <c r="F156" s="237" t="s">
        <v>1916</v>
      </c>
      <c r="G156" s="234"/>
      <c r="H156" s="238">
        <v>3.06</v>
      </c>
      <c r="I156" s="239"/>
      <c r="J156" s="234"/>
      <c r="K156" s="234"/>
      <c r="L156" s="240"/>
      <c r="M156" s="241"/>
      <c r="N156" s="242"/>
      <c r="O156" s="242"/>
      <c r="P156" s="242"/>
      <c r="Q156" s="242"/>
      <c r="R156" s="242"/>
      <c r="S156" s="242"/>
      <c r="T156" s="243"/>
      <c r="AT156" s="244" t="s">
        <v>179</v>
      </c>
      <c r="AU156" s="244" t="s">
        <v>93</v>
      </c>
      <c r="AV156" s="13" t="s">
        <v>93</v>
      </c>
      <c r="AW156" s="13" t="s">
        <v>48</v>
      </c>
      <c r="AX156" s="13" t="s">
        <v>25</v>
      </c>
      <c r="AY156" s="244" t="s">
        <v>166</v>
      </c>
    </row>
    <row r="157" spans="2:65" s="1" customFormat="1" ht="22.5" customHeight="1">
      <c r="B157" s="43"/>
      <c r="C157" s="206" t="s">
        <v>290</v>
      </c>
      <c r="D157" s="206" t="s">
        <v>169</v>
      </c>
      <c r="E157" s="207" t="s">
        <v>1917</v>
      </c>
      <c r="F157" s="208" t="s">
        <v>1918</v>
      </c>
      <c r="G157" s="209" t="s">
        <v>284</v>
      </c>
      <c r="H157" s="210">
        <v>10.199999999999999</v>
      </c>
      <c r="I157" s="211"/>
      <c r="J157" s="212">
        <f>ROUND(I157*H157,2)</f>
        <v>0</v>
      </c>
      <c r="K157" s="208" t="s">
        <v>1567</v>
      </c>
      <c r="L157" s="63"/>
      <c r="M157" s="213" t="s">
        <v>50</v>
      </c>
      <c r="N157" s="214" t="s">
        <v>56</v>
      </c>
      <c r="O157" s="44"/>
      <c r="P157" s="215">
        <f>O157*H157</f>
        <v>0</v>
      </c>
      <c r="Q157" s="215">
        <v>1.162E-2</v>
      </c>
      <c r="R157" s="215">
        <f>Q157*H157</f>
        <v>0.11852399999999999</v>
      </c>
      <c r="S157" s="215">
        <v>0</v>
      </c>
      <c r="T157" s="216">
        <f>S157*H157</f>
        <v>0</v>
      </c>
      <c r="AR157" s="25" t="s">
        <v>110</v>
      </c>
      <c r="AT157" s="25" t="s">
        <v>169</v>
      </c>
      <c r="AU157" s="25" t="s">
        <v>93</v>
      </c>
      <c r="AY157" s="25" t="s">
        <v>166</v>
      </c>
      <c r="BE157" s="217">
        <f>IF(N157="základní",J157,0)</f>
        <v>0</v>
      </c>
      <c r="BF157" s="217">
        <f>IF(N157="snížená",J157,0)</f>
        <v>0</v>
      </c>
      <c r="BG157" s="217">
        <f>IF(N157="zákl. přenesená",J157,0)</f>
        <v>0</v>
      </c>
      <c r="BH157" s="217">
        <f>IF(N157="sníž. přenesená",J157,0)</f>
        <v>0</v>
      </c>
      <c r="BI157" s="217">
        <f>IF(N157="nulová",J157,0)</f>
        <v>0</v>
      </c>
      <c r="BJ157" s="25" t="s">
        <v>25</v>
      </c>
      <c r="BK157" s="217">
        <f>ROUND(I157*H157,2)</f>
        <v>0</v>
      </c>
      <c r="BL157" s="25" t="s">
        <v>110</v>
      </c>
      <c r="BM157" s="25" t="s">
        <v>1919</v>
      </c>
    </row>
    <row r="158" spans="2:65" s="1" customFormat="1" ht="27">
      <c r="B158" s="43"/>
      <c r="C158" s="65"/>
      <c r="D158" s="218" t="s">
        <v>175</v>
      </c>
      <c r="E158" s="65"/>
      <c r="F158" s="219" t="s">
        <v>1920</v>
      </c>
      <c r="G158" s="65"/>
      <c r="H158" s="65"/>
      <c r="I158" s="174"/>
      <c r="J158" s="65"/>
      <c r="K158" s="65"/>
      <c r="L158" s="63"/>
      <c r="M158" s="220"/>
      <c r="N158" s="44"/>
      <c r="O158" s="44"/>
      <c r="P158" s="44"/>
      <c r="Q158" s="44"/>
      <c r="R158" s="44"/>
      <c r="S158" s="44"/>
      <c r="T158" s="80"/>
      <c r="AT158" s="25" t="s">
        <v>175</v>
      </c>
      <c r="AU158" s="25" t="s">
        <v>93</v>
      </c>
    </row>
    <row r="159" spans="2:65" s="13" customFormat="1" ht="13.5">
      <c r="B159" s="233"/>
      <c r="C159" s="234"/>
      <c r="D159" s="218" t="s">
        <v>179</v>
      </c>
      <c r="E159" s="245" t="s">
        <v>50</v>
      </c>
      <c r="F159" s="246" t="s">
        <v>1921</v>
      </c>
      <c r="G159" s="234"/>
      <c r="H159" s="247">
        <v>10.199999999999999</v>
      </c>
      <c r="I159" s="239"/>
      <c r="J159" s="234"/>
      <c r="K159" s="234"/>
      <c r="L159" s="240"/>
      <c r="M159" s="241"/>
      <c r="N159" s="242"/>
      <c r="O159" s="242"/>
      <c r="P159" s="242"/>
      <c r="Q159" s="242"/>
      <c r="R159" s="242"/>
      <c r="S159" s="242"/>
      <c r="T159" s="243"/>
      <c r="AT159" s="244" t="s">
        <v>179</v>
      </c>
      <c r="AU159" s="244" t="s">
        <v>93</v>
      </c>
      <c r="AV159" s="13" t="s">
        <v>93</v>
      </c>
      <c r="AW159" s="13" t="s">
        <v>48</v>
      </c>
      <c r="AX159" s="13" t="s">
        <v>25</v>
      </c>
      <c r="AY159" s="244" t="s">
        <v>166</v>
      </c>
    </row>
    <row r="160" spans="2:65" s="11" customFormat="1" ht="29.85" customHeight="1">
      <c r="B160" s="189"/>
      <c r="C160" s="190"/>
      <c r="D160" s="203" t="s">
        <v>84</v>
      </c>
      <c r="E160" s="204" t="s">
        <v>110</v>
      </c>
      <c r="F160" s="204" t="s">
        <v>1661</v>
      </c>
      <c r="G160" s="190"/>
      <c r="H160" s="190"/>
      <c r="I160" s="193"/>
      <c r="J160" s="205">
        <f>BK160</f>
        <v>0</v>
      </c>
      <c r="K160" s="190"/>
      <c r="L160" s="195"/>
      <c r="M160" s="196"/>
      <c r="N160" s="197"/>
      <c r="O160" s="197"/>
      <c r="P160" s="198">
        <f>SUM(P161:P170)</f>
        <v>0</v>
      </c>
      <c r="Q160" s="197"/>
      <c r="R160" s="198">
        <f>SUM(R161:R170)</f>
        <v>0</v>
      </c>
      <c r="S160" s="197"/>
      <c r="T160" s="199">
        <f>SUM(T161:T170)</f>
        <v>0</v>
      </c>
      <c r="AR160" s="200" t="s">
        <v>25</v>
      </c>
      <c r="AT160" s="201" t="s">
        <v>84</v>
      </c>
      <c r="AU160" s="201" t="s">
        <v>25</v>
      </c>
      <c r="AY160" s="200" t="s">
        <v>166</v>
      </c>
      <c r="BK160" s="202">
        <f>SUM(BK161:BK170)</f>
        <v>0</v>
      </c>
    </row>
    <row r="161" spans="2:65" s="1" customFormat="1" ht="22.5" customHeight="1">
      <c r="B161" s="43"/>
      <c r="C161" s="206" t="s">
        <v>296</v>
      </c>
      <c r="D161" s="206" t="s">
        <v>169</v>
      </c>
      <c r="E161" s="207" t="s">
        <v>1662</v>
      </c>
      <c r="F161" s="208" t="s">
        <v>1663</v>
      </c>
      <c r="G161" s="209" t="s">
        <v>172</v>
      </c>
      <c r="H161" s="210">
        <v>3.0939999999999999</v>
      </c>
      <c r="I161" s="211"/>
      <c r="J161" s="212">
        <f>ROUND(I161*H161,2)</f>
        <v>0</v>
      </c>
      <c r="K161" s="208" t="s">
        <v>1567</v>
      </c>
      <c r="L161" s="63"/>
      <c r="M161" s="213" t="s">
        <v>50</v>
      </c>
      <c r="N161" s="214" t="s">
        <v>56</v>
      </c>
      <c r="O161" s="44"/>
      <c r="P161" s="215">
        <f>O161*H161</f>
        <v>0</v>
      </c>
      <c r="Q161" s="215">
        <v>0</v>
      </c>
      <c r="R161" s="215">
        <f>Q161*H161</f>
        <v>0</v>
      </c>
      <c r="S161" s="215">
        <v>0</v>
      </c>
      <c r="T161" s="216">
        <f>S161*H161</f>
        <v>0</v>
      </c>
      <c r="AR161" s="25" t="s">
        <v>110</v>
      </c>
      <c r="AT161" s="25" t="s">
        <v>169</v>
      </c>
      <c r="AU161" s="25" t="s">
        <v>93</v>
      </c>
      <c r="AY161" s="25" t="s">
        <v>166</v>
      </c>
      <c r="BE161" s="217">
        <f>IF(N161="základní",J161,0)</f>
        <v>0</v>
      </c>
      <c r="BF161" s="217">
        <f>IF(N161="snížená",J161,0)</f>
        <v>0</v>
      </c>
      <c r="BG161" s="217">
        <f>IF(N161="zákl. přenesená",J161,0)</f>
        <v>0</v>
      </c>
      <c r="BH161" s="217">
        <f>IF(N161="sníž. přenesená",J161,0)</f>
        <v>0</v>
      </c>
      <c r="BI161" s="217">
        <f>IF(N161="nulová",J161,0)</f>
        <v>0</v>
      </c>
      <c r="BJ161" s="25" t="s">
        <v>25</v>
      </c>
      <c r="BK161" s="217">
        <f>ROUND(I161*H161,2)</f>
        <v>0</v>
      </c>
      <c r="BL161" s="25" t="s">
        <v>110</v>
      </c>
      <c r="BM161" s="25" t="s">
        <v>1922</v>
      </c>
    </row>
    <row r="162" spans="2:65" s="1" customFormat="1" ht="27">
      <c r="B162" s="43"/>
      <c r="C162" s="65"/>
      <c r="D162" s="218" t="s">
        <v>175</v>
      </c>
      <c r="E162" s="65"/>
      <c r="F162" s="219" t="s">
        <v>1665</v>
      </c>
      <c r="G162" s="65"/>
      <c r="H162" s="65"/>
      <c r="I162" s="174"/>
      <c r="J162" s="65"/>
      <c r="K162" s="65"/>
      <c r="L162" s="63"/>
      <c r="M162" s="220"/>
      <c r="N162" s="44"/>
      <c r="O162" s="44"/>
      <c r="P162" s="44"/>
      <c r="Q162" s="44"/>
      <c r="R162" s="44"/>
      <c r="S162" s="44"/>
      <c r="T162" s="80"/>
      <c r="AT162" s="25" t="s">
        <v>175</v>
      </c>
      <c r="AU162" s="25" t="s">
        <v>93</v>
      </c>
    </row>
    <row r="163" spans="2:65" s="12" customFormat="1" ht="13.5">
      <c r="B163" s="222"/>
      <c r="C163" s="223"/>
      <c r="D163" s="218" t="s">
        <v>179</v>
      </c>
      <c r="E163" s="224" t="s">
        <v>50</v>
      </c>
      <c r="F163" s="225" t="s">
        <v>1878</v>
      </c>
      <c r="G163" s="223"/>
      <c r="H163" s="226" t="s">
        <v>50</v>
      </c>
      <c r="I163" s="227"/>
      <c r="J163" s="223"/>
      <c r="K163" s="223"/>
      <c r="L163" s="228"/>
      <c r="M163" s="229"/>
      <c r="N163" s="230"/>
      <c r="O163" s="230"/>
      <c r="P163" s="230"/>
      <c r="Q163" s="230"/>
      <c r="R163" s="230"/>
      <c r="S163" s="230"/>
      <c r="T163" s="231"/>
      <c r="AT163" s="232" t="s">
        <v>179</v>
      </c>
      <c r="AU163" s="232" t="s">
        <v>93</v>
      </c>
      <c r="AV163" s="12" t="s">
        <v>25</v>
      </c>
      <c r="AW163" s="12" t="s">
        <v>48</v>
      </c>
      <c r="AX163" s="12" t="s">
        <v>85</v>
      </c>
      <c r="AY163" s="232" t="s">
        <v>166</v>
      </c>
    </row>
    <row r="164" spans="2:65" s="13" customFormat="1" ht="13.5">
      <c r="B164" s="233"/>
      <c r="C164" s="234"/>
      <c r="D164" s="218" t="s">
        <v>179</v>
      </c>
      <c r="E164" s="245" t="s">
        <v>50</v>
      </c>
      <c r="F164" s="246" t="s">
        <v>1923</v>
      </c>
      <c r="G164" s="234"/>
      <c r="H164" s="247">
        <v>3.0939999999999999</v>
      </c>
      <c r="I164" s="239"/>
      <c r="J164" s="234"/>
      <c r="K164" s="234"/>
      <c r="L164" s="240"/>
      <c r="M164" s="241"/>
      <c r="N164" s="242"/>
      <c r="O164" s="242"/>
      <c r="P164" s="242"/>
      <c r="Q164" s="242"/>
      <c r="R164" s="242"/>
      <c r="S164" s="242"/>
      <c r="T164" s="243"/>
      <c r="AT164" s="244" t="s">
        <v>179</v>
      </c>
      <c r="AU164" s="244" t="s">
        <v>93</v>
      </c>
      <c r="AV164" s="13" t="s">
        <v>93</v>
      </c>
      <c r="AW164" s="13" t="s">
        <v>48</v>
      </c>
      <c r="AX164" s="13" t="s">
        <v>85</v>
      </c>
      <c r="AY164" s="244" t="s">
        <v>166</v>
      </c>
    </row>
    <row r="165" spans="2:65" s="15" customFormat="1" ht="13.5">
      <c r="B165" s="277"/>
      <c r="C165" s="278"/>
      <c r="D165" s="235" t="s">
        <v>179</v>
      </c>
      <c r="E165" s="279" t="s">
        <v>50</v>
      </c>
      <c r="F165" s="280" t="s">
        <v>1605</v>
      </c>
      <c r="G165" s="278"/>
      <c r="H165" s="281">
        <v>3.0939999999999999</v>
      </c>
      <c r="I165" s="282"/>
      <c r="J165" s="278"/>
      <c r="K165" s="278"/>
      <c r="L165" s="283"/>
      <c r="M165" s="284"/>
      <c r="N165" s="285"/>
      <c r="O165" s="285"/>
      <c r="P165" s="285"/>
      <c r="Q165" s="285"/>
      <c r="R165" s="285"/>
      <c r="S165" s="285"/>
      <c r="T165" s="286"/>
      <c r="AT165" s="287" t="s">
        <v>179</v>
      </c>
      <c r="AU165" s="287" t="s">
        <v>93</v>
      </c>
      <c r="AV165" s="15" t="s">
        <v>110</v>
      </c>
      <c r="AW165" s="15" t="s">
        <v>48</v>
      </c>
      <c r="AX165" s="15" t="s">
        <v>25</v>
      </c>
      <c r="AY165" s="287" t="s">
        <v>166</v>
      </c>
    </row>
    <row r="166" spans="2:65" s="1" customFormat="1" ht="22.5" customHeight="1">
      <c r="B166" s="43"/>
      <c r="C166" s="206" t="s">
        <v>302</v>
      </c>
      <c r="D166" s="206" t="s">
        <v>169</v>
      </c>
      <c r="E166" s="207" t="s">
        <v>1670</v>
      </c>
      <c r="F166" s="208" t="s">
        <v>1671</v>
      </c>
      <c r="G166" s="209" t="s">
        <v>172</v>
      </c>
      <c r="H166" s="210">
        <v>0.97199999999999998</v>
      </c>
      <c r="I166" s="211"/>
      <c r="J166" s="212">
        <f>ROUND(I166*H166,2)</f>
        <v>0</v>
      </c>
      <c r="K166" s="208" t="s">
        <v>1567</v>
      </c>
      <c r="L166" s="63"/>
      <c r="M166" s="213" t="s">
        <v>50</v>
      </c>
      <c r="N166" s="214" t="s">
        <v>56</v>
      </c>
      <c r="O166" s="44"/>
      <c r="P166" s="215">
        <f>O166*H166</f>
        <v>0</v>
      </c>
      <c r="Q166" s="215">
        <v>0</v>
      </c>
      <c r="R166" s="215">
        <f>Q166*H166</f>
        <v>0</v>
      </c>
      <c r="S166" s="215">
        <v>0</v>
      </c>
      <c r="T166" s="216">
        <f>S166*H166</f>
        <v>0</v>
      </c>
      <c r="AR166" s="25" t="s">
        <v>110</v>
      </c>
      <c r="AT166" s="25" t="s">
        <v>169</v>
      </c>
      <c r="AU166" s="25" t="s">
        <v>93</v>
      </c>
      <c r="AY166" s="25" t="s">
        <v>166</v>
      </c>
      <c r="BE166" s="217">
        <f>IF(N166="základní",J166,0)</f>
        <v>0</v>
      </c>
      <c r="BF166" s="217">
        <f>IF(N166="snížená",J166,0)</f>
        <v>0</v>
      </c>
      <c r="BG166" s="217">
        <f>IF(N166="zákl. přenesená",J166,0)</f>
        <v>0</v>
      </c>
      <c r="BH166" s="217">
        <f>IF(N166="sníž. přenesená",J166,0)</f>
        <v>0</v>
      </c>
      <c r="BI166" s="217">
        <f>IF(N166="nulová",J166,0)</f>
        <v>0</v>
      </c>
      <c r="BJ166" s="25" t="s">
        <v>25</v>
      </c>
      <c r="BK166" s="217">
        <f>ROUND(I166*H166,2)</f>
        <v>0</v>
      </c>
      <c r="BL166" s="25" t="s">
        <v>110</v>
      </c>
      <c r="BM166" s="25" t="s">
        <v>1924</v>
      </c>
    </row>
    <row r="167" spans="2:65" s="1" customFormat="1" ht="27">
      <c r="B167" s="43"/>
      <c r="C167" s="65"/>
      <c r="D167" s="218" t="s">
        <v>175</v>
      </c>
      <c r="E167" s="65"/>
      <c r="F167" s="219" t="s">
        <v>1673</v>
      </c>
      <c r="G167" s="65"/>
      <c r="H167" s="65"/>
      <c r="I167" s="174"/>
      <c r="J167" s="65"/>
      <c r="K167" s="65"/>
      <c r="L167" s="63"/>
      <c r="M167" s="220"/>
      <c r="N167" s="44"/>
      <c r="O167" s="44"/>
      <c r="P167" s="44"/>
      <c r="Q167" s="44"/>
      <c r="R167" s="44"/>
      <c r="S167" s="44"/>
      <c r="T167" s="80"/>
      <c r="AT167" s="25" t="s">
        <v>175</v>
      </c>
      <c r="AU167" s="25" t="s">
        <v>93</v>
      </c>
    </row>
    <row r="168" spans="2:65" s="12" customFormat="1" ht="13.5">
      <c r="B168" s="222"/>
      <c r="C168" s="223"/>
      <c r="D168" s="218" t="s">
        <v>179</v>
      </c>
      <c r="E168" s="224" t="s">
        <v>50</v>
      </c>
      <c r="F168" s="225" t="s">
        <v>1674</v>
      </c>
      <c r="G168" s="223"/>
      <c r="H168" s="226" t="s">
        <v>50</v>
      </c>
      <c r="I168" s="227"/>
      <c r="J168" s="223"/>
      <c r="K168" s="223"/>
      <c r="L168" s="228"/>
      <c r="M168" s="229"/>
      <c r="N168" s="230"/>
      <c r="O168" s="230"/>
      <c r="P168" s="230"/>
      <c r="Q168" s="230"/>
      <c r="R168" s="230"/>
      <c r="S168" s="230"/>
      <c r="T168" s="231"/>
      <c r="AT168" s="232" t="s">
        <v>179</v>
      </c>
      <c r="AU168" s="232" t="s">
        <v>93</v>
      </c>
      <c r="AV168" s="12" t="s">
        <v>25</v>
      </c>
      <c r="AW168" s="12" t="s">
        <v>48</v>
      </c>
      <c r="AX168" s="12" t="s">
        <v>85</v>
      </c>
      <c r="AY168" s="232" t="s">
        <v>166</v>
      </c>
    </row>
    <row r="169" spans="2:65" s="13" customFormat="1" ht="13.5">
      <c r="B169" s="233"/>
      <c r="C169" s="234"/>
      <c r="D169" s="218" t="s">
        <v>179</v>
      </c>
      <c r="E169" s="245" t="s">
        <v>50</v>
      </c>
      <c r="F169" s="246" t="s">
        <v>1925</v>
      </c>
      <c r="G169" s="234"/>
      <c r="H169" s="247">
        <v>0.97199999999999998</v>
      </c>
      <c r="I169" s="239"/>
      <c r="J169" s="234"/>
      <c r="K169" s="234"/>
      <c r="L169" s="240"/>
      <c r="M169" s="241"/>
      <c r="N169" s="242"/>
      <c r="O169" s="242"/>
      <c r="P169" s="242"/>
      <c r="Q169" s="242"/>
      <c r="R169" s="242"/>
      <c r="S169" s="242"/>
      <c r="T169" s="243"/>
      <c r="AT169" s="244" t="s">
        <v>179</v>
      </c>
      <c r="AU169" s="244" t="s">
        <v>93</v>
      </c>
      <c r="AV169" s="13" t="s">
        <v>93</v>
      </c>
      <c r="AW169" s="13" t="s">
        <v>48</v>
      </c>
      <c r="AX169" s="13" t="s">
        <v>85</v>
      </c>
      <c r="AY169" s="244" t="s">
        <v>166</v>
      </c>
    </row>
    <row r="170" spans="2:65" s="15" customFormat="1" ht="13.5">
      <c r="B170" s="277"/>
      <c r="C170" s="278"/>
      <c r="D170" s="218" t="s">
        <v>179</v>
      </c>
      <c r="E170" s="289" t="s">
        <v>50</v>
      </c>
      <c r="F170" s="290" t="s">
        <v>1605</v>
      </c>
      <c r="G170" s="278"/>
      <c r="H170" s="291">
        <v>0.97199999999999998</v>
      </c>
      <c r="I170" s="282"/>
      <c r="J170" s="278"/>
      <c r="K170" s="278"/>
      <c r="L170" s="283"/>
      <c r="M170" s="284"/>
      <c r="N170" s="285"/>
      <c r="O170" s="285"/>
      <c r="P170" s="285"/>
      <c r="Q170" s="285"/>
      <c r="R170" s="285"/>
      <c r="S170" s="285"/>
      <c r="T170" s="286"/>
      <c r="AT170" s="287" t="s">
        <v>179</v>
      </c>
      <c r="AU170" s="287" t="s">
        <v>93</v>
      </c>
      <c r="AV170" s="15" t="s">
        <v>110</v>
      </c>
      <c r="AW170" s="15" t="s">
        <v>48</v>
      </c>
      <c r="AX170" s="15" t="s">
        <v>25</v>
      </c>
      <c r="AY170" s="287" t="s">
        <v>166</v>
      </c>
    </row>
    <row r="171" spans="2:65" s="11" customFormat="1" ht="29.85" customHeight="1">
      <c r="B171" s="189"/>
      <c r="C171" s="190"/>
      <c r="D171" s="203" t="s">
        <v>84</v>
      </c>
      <c r="E171" s="204" t="s">
        <v>119</v>
      </c>
      <c r="F171" s="204" t="s">
        <v>329</v>
      </c>
      <c r="G171" s="190"/>
      <c r="H171" s="190"/>
      <c r="I171" s="193"/>
      <c r="J171" s="205">
        <f>BK171</f>
        <v>0</v>
      </c>
      <c r="K171" s="190"/>
      <c r="L171" s="195"/>
      <c r="M171" s="196"/>
      <c r="N171" s="197"/>
      <c r="O171" s="197"/>
      <c r="P171" s="198">
        <f>SUM(P172:P179)</f>
        <v>0</v>
      </c>
      <c r="Q171" s="197"/>
      <c r="R171" s="198">
        <f>SUM(R172:R179)</f>
        <v>6.8506879999999999</v>
      </c>
      <c r="S171" s="197"/>
      <c r="T171" s="199">
        <f>SUM(T172:T179)</f>
        <v>0</v>
      </c>
      <c r="AR171" s="200" t="s">
        <v>25</v>
      </c>
      <c r="AT171" s="201" t="s">
        <v>84</v>
      </c>
      <c r="AU171" s="201" t="s">
        <v>25</v>
      </c>
      <c r="AY171" s="200" t="s">
        <v>166</v>
      </c>
      <c r="BK171" s="202">
        <f>SUM(BK172:BK179)</f>
        <v>0</v>
      </c>
    </row>
    <row r="172" spans="2:65" s="1" customFormat="1" ht="22.5" customHeight="1">
      <c r="B172" s="43"/>
      <c r="C172" s="206" t="s">
        <v>308</v>
      </c>
      <c r="D172" s="206" t="s">
        <v>169</v>
      </c>
      <c r="E172" s="207" t="s">
        <v>1926</v>
      </c>
      <c r="F172" s="208" t="s">
        <v>1927</v>
      </c>
      <c r="G172" s="209" t="s">
        <v>284</v>
      </c>
      <c r="H172" s="210">
        <v>8.9499999999999993</v>
      </c>
      <c r="I172" s="211"/>
      <c r="J172" s="212">
        <f>ROUND(I172*H172,2)</f>
        <v>0</v>
      </c>
      <c r="K172" s="208" t="s">
        <v>1567</v>
      </c>
      <c r="L172" s="63"/>
      <c r="M172" s="213" t="s">
        <v>50</v>
      </c>
      <c r="N172" s="214" t="s">
        <v>56</v>
      </c>
      <c r="O172" s="44"/>
      <c r="P172" s="215">
        <f>O172*H172</f>
        <v>0</v>
      </c>
      <c r="Q172" s="215">
        <v>0.61404000000000003</v>
      </c>
      <c r="R172" s="215">
        <f>Q172*H172</f>
        <v>5.4956579999999997</v>
      </c>
      <c r="S172" s="215">
        <v>0</v>
      </c>
      <c r="T172" s="216">
        <f>S172*H172</f>
        <v>0</v>
      </c>
      <c r="AR172" s="25" t="s">
        <v>110</v>
      </c>
      <c r="AT172" s="25" t="s">
        <v>169</v>
      </c>
      <c r="AU172" s="25" t="s">
        <v>93</v>
      </c>
      <c r="AY172" s="25" t="s">
        <v>166</v>
      </c>
      <c r="BE172" s="217">
        <f>IF(N172="základní",J172,0)</f>
        <v>0</v>
      </c>
      <c r="BF172" s="217">
        <f>IF(N172="snížená",J172,0)</f>
        <v>0</v>
      </c>
      <c r="BG172" s="217">
        <f>IF(N172="zákl. přenesená",J172,0)</f>
        <v>0</v>
      </c>
      <c r="BH172" s="217">
        <f>IF(N172="sníž. přenesená",J172,0)</f>
        <v>0</v>
      </c>
      <c r="BI172" s="217">
        <f>IF(N172="nulová",J172,0)</f>
        <v>0</v>
      </c>
      <c r="BJ172" s="25" t="s">
        <v>25</v>
      </c>
      <c r="BK172" s="217">
        <f>ROUND(I172*H172,2)</f>
        <v>0</v>
      </c>
      <c r="BL172" s="25" t="s">
        <v>110</v>
      </c>
      <c r="BM172" s="25" t="s">
        <v>1928</v>
      </c>
    </row>
    <row r="173" spans="2:65" s="1" customFormat="1" ht="27">
      <c r="B173" s="43"/>
      <c r="C173" s="65"/>
      <c r="D173" s="218" t="s">
        <v>175</v>
      </c>
      <c r="E173" s="65"/>
      <c r="F173" s="219" t="s">
        <v>1929</v>
      </c>
      <c r="G173" s="65"/>
      <c r="H173" s="65"/>
      <c r="I173" s="174"/>
      <c r="J173" s="65"/>
      <c r="K173" s="65"/>
      <c r="L173" s="63"/>
      <c r="M173" s="220"/>
      <c r="N173" s="44"/>
      <c r="O173" s="44"/>
      <c r="P173" s="44"/>
      <c r="Q173" s="44"/>
      <c r="R173" s="44"/>
      <c r="S173" s="44"/>
      <c r="T173" s="80"/>
      <c r="AT173" s="25" t="s">
        <v>175</v>
      </c>
      <c r="AU173" s="25" t="s">
        <v>93</v>
      </c>
    </row>
    <row r="174" spans="2:65" s="12" customFormat="1" ht="13.5">
      <c r="B174" s="222"/>
      <c r="C174" s="223"/>
      <c r="D174" s="218" t="s">
        <v>179</v>
      </c>
      <c r="E174" s="224" t="s">
        <v>50</v>
      </c>
      <c r="F174" s="225" t="s">
        <v>1905</v>
      </c>
      <c r="G174" s="223"/>
      <c r="H174" s="226" t="s">
        <v>50</v>
      </c>
      <c r="I174" s="227"/>
      <c r="J174" s="223"/>
      <c r="K174" s="223"/>
      <c r="L174" s="228"/>
      <c r="M174" s="229"/>
      <c r="N174" s="230"/>
      <c r="O174" s="230"/>
      <c r="P174" s="230"/>
      <c r="Q174" s="230"/>
      <c r="R174" s="230"/>
      <c r="S174" s="230"/>
      <c r="T174" s="231"/>
      <c r="AT174" s="232" t="s">
        <v>179</v>
      </c>
      <c r="AU174" s="232" t="s">
        <v>93</v>
      </c>
      <c r="AV174" s="12" t="s">
        <v>25</v>
      </c>
      <c r="AW174" s="12" t="s">
        <v>48</v>
      </c>
      <c r="AX174" s="12" t="s">
        <v>85</v>
      </c>
      <c r="AY174" s="232" t="s">
        <v>166</v>
      </c>
    </row>
    <row r="175" spans="2:65" s="13" customFormat="1" ht="13.5">
      <c r="B175" s="233"/>
      <c r="C175" s="234"/>
      <c r="D175" s="235" t="s">
        <v>179</v>
      </c>
      <c r="E175" s="236" t="s">
        <v>50</v>
      </c>
      <c r="F175" s="237" t="s">
        <v>1930</v>
      </c>
      <c r="G175" s="234"/>
      <c r="H175" s="238">
        <v>8.9499999999999993</v>
      </c>
      <c r="I175" s="239"/>
      <c r="J175" s="234"/>
      <c r="K175" s="234"/>
      <c r="L175" s="240"/>
      <c r="M175" s="241"/>
      <c r="N175" s="242"/>
      <c r="O175" s="242"/>
      <c r="P175" s="242"/>
      <c r="Q175" s="242"/>
      <c r="R175" s="242"/>
      <c r="S175" s="242"/>
      <c r="T175" s="243"/>
      <c r="AT175" s="244" t="s">
        <v>179</v>
      </c>
      <c r="AU175" s="244" t="s">
        <v>93</v>
      </c>
      <c r="AV175" s="13" t="s">
        <v>93</v>
      </c>
      <c r="AW175" s="13" t="s">
        <v>48</v>
      </c>
      <c r="AX175" s="13" t="s">
        <v>25</v>
      </c>
      <c r="AY175" s="244" t="s">
        <v>166</v>
      </c>
    </row>
    <row r="176" spans="2:65" s="1" customFormat="1" ht="22.5" customHeight="1">
      <c r="B176" s="43"/>
      <c r="C176" s="206" t="s">
        <v>9</v>
      </c>
      <c r="D176" s="206" t="s">
        <v>169</v>
      </c>
      <c r="E176" s="207" t="s">
        <v>1931</v>
      </c>
      <c r="F176" s="208" t="s">
        <v>1932</v>
      </c>
      <c r="G176" s="209" t="s">
        <v>284</v>
      </c>
      <c r="H176" s="210">
        <v>8.9499999999999993</v>
      </c>
      <c r="I176" s="211"/>
      <c r="J176" s="212">
        <f>ROUND(I176*H176,2)</f>
        <v>0</v>
      </c>
      <c r="K176" s="208" t="s">
        <v>1567</v>
      </c>
      <c r="L176" s="63"/>
      <c r="M176" s="213" t="s">
        <v>50</v>
      </c>
      <c r="N176" s="214" t="s">
        <v>56</v>
      </c>
      <c r="O176" s="44"/>
      <c r="P176" s="215">
        <f>O176*H176</f>
        <v>0</v>
      </c>
      <c r="Q176" s="215">
        <v>0.15140000000000001</v>
      </c>
      <c r="R176" s="215">
        <f>Q176*H176</f>
        <v>1.35503</v>
      </c>
      <c r="S176" s="215">
        <v>0</v>
      </c>
      <c r="T176" s="216">
        <f>S176*H176</f>
        <v>0</v>
      </c>
      <c r="AR176" s="25" t="s">
        <v>110</v>
      </c>
      <c r="AT176" s="25" t="s">
        <v>169</v>
      </c>
      <c r="AU176" s="25" t="s">
        <v>93</v>
      </c>
      <c r="AY176" s="25" t="s">
        <v>166</v>
      </c>
      <c r="BE176" s="217">
        <f>IF(N176="základní",J176,0)</f>
        <v>0</v>
      </c>
      <c r="BF176" s="217">
        <f>IF(N176="snížená",J176,0)</f>
        <v>0</v>
      </c>
      <c r="BG176" s="217">
        <f>IF(N176="zákl. přenesená",J176,0)</f>
        <v>0</v>
      </c>
      <c r="BH176" s="217">
        <f>IF(N176="sníž. přenesená",J176,0)</f>
        <v>0</v>
      </c>
      <c r="BI176" s="217">
        <f>IF(N176="nulová",J176,0)</f>
        <v>0</v>
      </c>
      <c r="BJ176" s="25" t="s">
        <v>25</v>
      </c>
      <c r="BK176" s="217">
        <f>ROUND(I176*H176,2)</f>
        <v>0</v>
      </c>
      <c r="BL176" s="25" t="s">
        <v>110</v>
      </c>
      <c r="BM176" s="25" t="s">
        <v>1933</v>
      </c>
    </row>
    <row r="177" spans="2:65" s="1" customFormat="1" ht="27">
      <c r="B177" s="43"/>
      <c r="C177" s="65"/>
      <c r="D177" s="235" t="s">
        <v>175</v>
      </c>
      <c r="E177" s="65"/>
      <c r="F177" s="276" t="s">
        <v>1934</v>
      </c>
      <c r="G177" s="65"/>
      <c r="H177" s="65"/>
      <c r="I177" s="174"/>
      <c r="J177" s="65"/>
      <c r="K177" s="65"/>
      <c r="L177" s="63"/>
      <c r="M177" s="220"/>
      <c r="N177" s="44"/>
      <c r="O177" s="44"/>
      <c r="P177" s="44"/>
      <c r="Q177" s="44"/>
      <c r="R177" s="44"/>
      <c r="S177" s="44"/>
      <c r="T177" s="80"/>
      <c r="AT177" s="25" t="s">
        <v>175</v>
      </c>
      <c r="AU177" s="25" t="s">
        <v>93</v>
      </c>
    </row>
    <row r="178" spans="2:65" s="1" customFormat="1" ht="22.5" customHeight="1">
      <c r="B178" s="43"/>
      <c r="C178" s="206" t="s">
        <v>332</v>
      </c>
      <c r="D178" s="206" t="s">
        <v>169</v>
      </c>
      <c r="E178" s="207" t="s">
        <v>1935</v>
      </c>
      <c r="F178" s="208" t="s">
        <v>1936</v>
      </c>
      <c r="G178" s="209" t="s">
        <v>243</v>
      </c>
      <c r="H178" s="210">
        <v>15.365</v>
      </c>
      <c r="I178" s="211"/>
      <c r="J178" s="212">
        <f>ROUND(I178*H178,2)</f>
        <v>0</v>
      </c>
      <c r="K178" s="208" t="s">
        <v>1567</v>
      </c>
      <c r="L178" s="63"/>
      <c r="M178" s="213" t="s">
        <v>50</v>
      </c>
      <c r="N178" s="214" t="s">
        <v>56</v>
      </c>
      <c r="O178" s="44"/>
      <c r="P178" s="215">
        <f>O178*H178</f>
        <v>0</v>
      </c>
      <c r="Q178" s="215">
        <v>0</v>
      </c>
      <c r="R178" s="215">
        <f>Q178*H178</f>
        <v>0</v>
      </c>
      <c r="S178" s="215">
        <v>0</v>
      </c>
      <c r="T178" s="216">
        <f>S178*H178</f>
        <v>0</v>
      </c>
      <c r="AR178" s="25" t="s">
        <v>110</v>
      </c>
      <c r="AT178" s="25" t="s">
        <v>169</v>
      </c>
      <c r="AU178" s="25" t="s">
        <v>93</v>
      </c>
      <c r="AY178" s="25" t="s">
        <v>166</v>
      </c>
      <c r="BE178" s="217">
        <f>IF(N178="základní",J178,0)</f>
        <v>0</v>
      </c>
      <c r="BF178" s="217">
        <f>IF(N178="snížená",J178,0)</f>
        <v>0</v>
      </c>
      <c r="BG178" s="217">
        <f>IF(N178="zákl. přenesená",J178,0)</f>
        <v>0</v>
      </c>
      <c r="BH178" s="217">
        <f>IF(N178="sníž. přenesená",J178,0)</f>
        <v>0</v>
      </c>
      <c r="BI178" s="217">
        <f>IF(N178="nulová",J178,0)</f>
        <v>0</v>
      </c>
      <c r="BJ178" s="25" t="s">
        <v>25</v>
      </c>
      <c r="BK178" s="217">
        <f>ROUND(I178*H178,2)</f>
        <v>0</v>
      </c>
      <c r="BL178" s="25" t="s">
        <v>110</v>
      </c>
      <c r="BM178" s="25" t="s">
        <v>1937</v>
      </c>
    </row>
    <row r="179" spans="2:65" s="1" customFormat="1" ht="27">
      <c r="B179" s="43"/>
      <c r="C179" s="65"/>
      <c r="D179" s="218" t="s">
        <v>175</v>
      </c>
      <c r="E179" s="65"/>
      <c r="F179" s="219" t="s">
        <v>1938</v>
      </c>
      <c r="G179" s="65"/>
      <c r="H179" s="65"/>
      <c r="I179" s="174"/>
      <c r="J179" s="65"/>
      <c r="K179" s="65"/>
      <c r="L179" s="63"/>
      <c r="M179" s="220"/>
      <c r="N179" s="44"/>
      <c r="O179" s="44"/>
      <c r="P179" s="44"/>
      <c r="Q179" s="44"/>
      <c r="R179" s="44"/>
      <c r="S179" s="44"/>
      <c r="T179" s="80"/>
      <c r="AT179" s="25" t="s">
        <v>175</v>
      </c>
      <c r="AU179" s="25" t="s">
        <v>93</v>
      </c>
    </row>
    <row r="180" spans="2:65" s="11" customFormat="1" ht="29.85" customHeight="1">
      <c r="B180" s="189"/>
      <c r="C180" s="190"/>
      <c r="D180" s="191" t="s">
        <v>84</v>
      </c>
      <c r="E180" s="269" t="s">
        <v>232</v>
      </c>
      <c r="F180" s="269" t="s">
        <v>1676</v>
      </c>
      <c r="G180" s="190"/>
      <c r="H180" s="190"/>
      <c r="I180" s="193"/>
      <c r="J180" s="270">
        <f>BK180</f>
        <v>0</v>
      </c>
      <c r="K180" s="190"/>
      <c r="L180" s="195"/>
      <c r="M180" s="196"/>
      <c r="N180" s="197"/>
      <c r="O180" s="197"/>
      <c r="P180" s="198">
        <f>P181+P192</f>
        <v>0</v>
      </c>
      <c r="Q180" s="197"/>
      <c r="R180" s="198">
        <f>R181+R192</f>
        <v>12.4772862</v>
      </c>
      <c r="S180" s="197"/>
      <c r="T180" s="199">
        <f>T181+T192</f>
        <v>0</v>
      </c>
      <c r="AR180" s="200" t="s">
        <v>25</v>
      </c>
      <c r="AT180" s="201" t="s">
        <v>84</v>
      </c>
      <c r="AU180" s="201" t="s">
        <v>25</v>
      </c>
      <c r="AY180" s="200" t="s">
        <v>166</v>
      </c>
      <c r="BK180" s="202">
        <f>BK181+BK192</f>
        <v>0</v>
      </c>
    </row>
    <row r="181" spans="2:65" s="11" customFormat="1" ht="14.85" customHeight="1">
      <c r="B181" s="189"/>
      <c r="C181" s="190"/>
      <c r="D181" s="203" t="s">
        <v>84</v>
      </c>
      <c r="E181" s="204" t="s">
        <v>518</v>
      </c>
      <c r="F181" s="204" t="s">
        <v>1677</v>
      </c>
      <c r="G181" s="190"/>
      <c r="H181" s="190"/>
      <c r="I181" s="193"/>
      <c r="J181" s="205">
        <f>BK181</f>
        <v>0</v>
      </c>
      <c r="K181" s="190"/>
      <c r="L181" s="195"/>
      <c r="M181" s="196"/>
      <c r="N181" s="197"/>
      <c r="O181" s="197"/>
      <c r="P181" s="198">
        <f>SUM(P182:P191)</f>
        <v>0</v>
      </c>
      <c r="Q181" s="197"/>
      <c r="R181" s="198">
        <f>SUM(R182:R191)</f>
        <v>3.0345E-2</v>
      </c>
      <c r="S181" s="197"/>
      <c r="T181" s="199">
        <f>SUM(T182:T191)</f>
        <v>0</v>
      </c>
      <c r="AR181" s="200" t="s">
        <v>25</v>
      </c>
      <c r="AT181" s="201" t="s">
        <v>84</v>
      </c>
      <c r="AU181" s="201" t="s">
        <v>93</v>
      </c>
      <c r="AY181" s="200" t="s">
        <v>166</v>
      </c>
      <c r="BK181" s="202">
        <f>SUM(BK182:BK191)</f>
        <v>0</v>
      </c>
    </row>
    <row r="182" spans="2:65" s="1" customFormat="1" ht="22.5" customHeight="1">
      <c r="B182" s="43"/>
      <c r="C182" s="206" t="s">
        <v>339</v>
      </c>
      <c r="D182" s="206" t="s">
        <v>169</v>
      </c>
      <c r="E182" s="207" t="s">
        <v>1939</v>
      </c>
      <c r="F182" s="208" t="s">
        <v>1940</v>
      </c>
      <c r="G182" s="209" t="s">
        <v>389</v>
      </c>
      <c r="H182" s="210">
        <v>11.5</v>
      </c>
      <c r="I182" s="211"/>
      <c r="J182" s="212">
        <f>ROUND(I182*H182,2)</f>
        <v>0</v>
      </c>
      <c r="K182" s="208" t="s">
        <v>1567</v>
      </c>
      <c r="L182" s="63"/>
      <c r="M182" s="213" t="s">
        <v>50</v>
      </c>
      <c r="N182" s="214" t="s">
        <v>56</v>
      </c>
      <c r="O182" s="44"/>
      <c r="P182" s="215">
        <f>O182*H182</f>
        <v>0</v>
      </c>
      <c r="Q182" s="215">
        <v>3.0000000000000001E-5</v>
      </c>
      <c r="R182" s="215">
        <f>Q182*H182</f>
        <v>3.4499999999999998E-4</v>
      </c>
      <c r="S182" s="215">
        <v>0</v>
      </c>
      <c r="T182" s="216">
        <f>S182*H182</f>
        <v>0</v>
      </c>
      <c r="AR182" s="25" t="s">
        <v>110</v>
      </c>
      <c r="AT182" s="25" t="s">
        <v>169</v>
      </c>
      <c r="AU182" s="25" t="s">
        <v>104</v>
      </c>
      <c r="AY182" s="25" t="s">
        <v>166</v>
      </c>
      <c r="BE182" s="217">
        <f>IF(N182="základní",J182,0)</f>
        <v>0</v>
      </c>
      <c r="BF182" s="217">
        <f>IF(N182="snížená",J182,0)</f>
        <v>0</v>
      </c>
      <c r="BG182" s="217">
        <f>IF(N182="zákl. přenesená",J182,0)</f>
        <v>0</v>
      </c>
      <c r="BH182" s="217">
        <f>IF(N182="sníž. přenesená",J182,0)</f>
        <v>0</v>
      </c>
      <c r="BI182" s="217">
        <f>IF(N182="nulová",J182,0)</f>
        <v>0</v>
      </c>
      <c r="BJ182" s="25" t="s">
        <v>25</v>
      </c>
      <c r="BK182" s="217">
        <f>ROUND(I182*H182,2)</f>
        <v>0</v>
      </c>
      <c r="BL182" s="25" t="s">
        <v>110</v>
      </c>
      <c r="BM182" s="25" t="s">
        <v>1941</v>
      </c>
    </row>
    <row r="183" spans="2:65" s="1" customFormat="1" ht="13.5">
      <c r="B183" s="43"/>
      <c r="C183" s="65"/>
      <c r="D183" s="235" t="s">
        <v>175</v>
      </c>
      <c r="E183" s="65"/>
      <c r="F183" s="276" t="s">
        <v>1942</v>
      </c>
      <c r="G183" s="65"/>
      <c r="H183" s="65"/>
      <c r="I183" s="174"/>
      <c r="J183" s="65"/>
      <c r="K183" s="65"/>
      <c r="L183" s="63"/>
      <c r="M183" s="220"/>
      <c r="N183" s="44"/>
      <c r="O183" s="44"/>
      <c r="P183" s="44"/>
      <c r="Q183" s="44"/>
      <c r="R183" s="44"/>
      <c r="S183" s="44"/>
      <c r="T183" s="80"/>
      <c r="AT183" s="25" t="s">
        <v>175</v>
      </c>
      <c r="AU183" s="25" t="s">
        <v>104</v>
      </c>
    </row>
    <row r="184" spans="2:65" s="1" customFormat="1" ht="22.5" customHeight="1">
      <c r="B184" s="43"/>
      <c r="C184" s="259" t="s">
        <v>344</v>
      </c>
      <c r="D184" s="259" t="s">
        <v>269</v>
      </c>
      <c r="E184" s="260" t="s">
        <v>1943</v>
      </c>
      <c r="F184" s="261" t="s">
        <v>1944</v>
      </c>
      <c r="G184" s="262" t="s">
        <v>440</v>
      </c>
      <c r="H184" s="263">
        <v>2</v>
      </c>
      <c r="I184" s="264"/>
      <c r="J184" s="265">
        <f>ROUND(I184*H184,2)</f>
        <v>0</v>
      </c>
      <c r="K184" s="261" t="s">
        <v>1567</v>
      </c>
      <c r="L184" s="266"/>
      <c r="M184" s="267" t="s">
        <v>50</v>
      </c>
      <c r="N184" s="268" t="s">
        <v>56</v>
      </c>
      <c r="O184" s="44"/>
      <c r="P184" s="215">
        <f>O184*H184</f>
        <v>0</v>
      </c>
      <c r="Q184" s="215">
        <v>1.32E-2</v>
      </c>
      <c r="R184" s="215">
        <f>Q184*H184</f>
        <v>2.64E-2</v>
      </c>
      <c r="S184" s="215">
        <v>0</v>
      </c>
      <c r="T184" s="216">
        <f>S184*H184</f>
        <v>0</v>
      </c>
      <c r="AR184" s="25" t="s">
        <v>232</v>
      </c>
      <c r="AT184" s="25" t="s">
        <v>269</v>
      </c>
      <c r="AU184" s="25" t="s">
        <v>104</v>
      </c>
      <c r="AY184" s="25" t="s">
        <v>166</v>
      </c>
      <c r="BE184" s="217">
        <f>IF(N184="základní",J184,0)</f>
        <v>0</v>
      </c>
      <c r="BF184" s="217">
        <f>IF(N184="snížená",J184,0)</f>
        <v>0</v>
      </c>
      <c r="BG184" s="217">
        <f>IF(N184="zákl. přenesená",J184,0)</f>
        <v>0</v>
      </c>
      <c r="BH184" s="217">
        <f>IF(N184="sníž. přenesená",J184,0)</f>
        <v>0</v>
      </c>
      <c r="BI184" s="217">
        <f>IF(N184="nulová",J184,0)</f>
        <v>0</v>
      </c>
      <c r="BJ184" s="25" t="s">
        <v>25</v>
      </c>
      <c r="BK184" s="217">
        <f>ROUND(I184*H184,2)</f>
        <v>0</v>
      </c>
      <c r="BL184" s="25" t="s">
        <v>110</v>
      </c>
      <c r="BM184" s="25" t="s">
        <v>1945</v>
      </c>
    </row>
    <row r="185" spans="2:65" s="1" customFormat="1" ht="13.5">
      <c r="B185" s="43"/>
      <c r="C185" s="65"/>
      <c r="D185" s="218" t="s">
        <v>175</v>
      </c>
      <c r="E185" s="65"/>
      <c r="F185" s="219" t="s">
        <v>1946</v>
      </c>
      <c r="G185" s="65"/>
      <c r="H185" s="65"/>
      <c r="I185" s="174"/>
      <c r="J185" s="65"/>
      <c r="K185" s="65"/>
      <c r="L185" s="63"/>
      <c r="M185" s="220"/>
      <c r="N185" s="44"/>
      <c r="O185" s="44"/>
      <c r="P185" s="44"/>
      <c r="Q185" s="44"/>
      <c r="R185" s="44"/>
      <c r="S185" s="44"/>
      <c r="T185" s="80"/>
      <c r="AT185" s="25" t="s">
        <v>175</v>
      </c>
      <c r="AU185" s="25" t="s">
        <v>104</v>
      </c>
    </row>
    <row r="186" spans="2:65" s="1" customFormat="1" ht="27">
      <c r="B186" s="43"/>
      <c r="C186" s="65"/>
      <c r="D186" s="235" t="s">
        <v>1050</v>
      </c>
      <c r="E186" s="65"/>
      <c r="F186" s="288" t="s">
        <v>1947</v>
      </c>
      <c r="G186" s="65"/>
      <c r="H186" s="65"/>
      <c r="I186" s="174"/>
      <c r="J186" s="65"/>
      <c r="K186" s="65"/>
      <c r="L186" s="63"/>
      <c r="M186" s="220"/>
      <c r="N186" s="44"/>
      <c r="O186" s="44"/>
      <c r="P186" s="44"/>
      <c r="Q186" s="44"/>
      <c r="R186" s="44"/>
      <c r="S186" s="44"/>
      <c r="T186" s="80"/>
      <c r="AT186" s="25" t="s">
        <v>1050</v>
      </c>
      <c r="AU186" s="25" t="s">
        <v>104</v>
      </c>
    </row>
    <row r="187" spans="2:65" s="1" customFormat="1" ht="22.5" customHeight="1">
      <c r="B187" s="43"/>
      <c r="C187" s="259" t="s">
        <v>349</v>
      </c>
      <c r="D187" s="259" t="s">
        <v>269</v>
      </c>
      <c r="E187" s="260" t="s">
        <v>1948</v>
      </c>
      <c r="F187" s="261" t="s">
        <v>1949</v>
      </c>
      <c r="G187" s="262" t="s">
        <v>1484</v>
      </c>
      <c r="H187" s="263">
        <v>2</v>
      </c>
      <c r="I187" s="264"/>
      <c r="J187" s="265">
        <f>ROUND(I187*H187,2)</f>
        <v>0</v>
      </c>
      <c r="K187" s="261" t="s">
        <v>50</v>
      </c>
      <c r="L187" s="266"/>
      <c r="M187" s="267" t="s">
        <v>50</v>
      </c>
      <c r="N187" s="268" t="s">
        <v>56</v>
      </c>
      <c r="O187" s="44"/>
      <c r="P187" s="215">
        <f>O187*H187</f>
        <v>0</v>
      </c>
      <c r="Q187" s="215">
        <v>1.8E-3</v>
      </c>
      <c r="R187" s="215">
        <f>Q187*H187</f>
        <v>3.5999999999999999E-3</v>
      </c>
      <c r="S187" s="215">
        <v>0</v>
      </c>
      <c r="T187" s="216">
        <f>S187*H187</f>
        <v>0</v>
      </c>
      <c r="AR187" s="25" t="s">
        <v>232</v>
      </c>
      <c r="AT187" s="25" t="s">
        <v>269</v>
      </c>
      <c r="AU187" s="25" t="s">
        <v>104</v>
      </c>
      <c r="AY187" s="25" t="s">
        <v>166</v>
      </c>
      <c r="BE187" s="217">
        <f>IF(N187="základní",J187,0)</f>
        <v>0</v>
      </c>
      <c r="BF187" s="217">
        <f>IF(N187="snížená",J187,0)</f>
        <v>0</v>
      </c>
      <c r="BG187" s="217">
        <f>IF(N187="zákl. přenesená",J187,0)</f>
        <v>0</v>
      </c>
      <c r="BH187" s="217">
        <f>IF(N187="sníž. přenesená",J187,0)</f>
        <v>0</v>
      </c>
      <c r="BI187" s="217">
        <f>IF(N187="nulová",J187,0)</f>
        <v>0</v>
      </c>
      <c r="BJ187" s="25" t="s">
        <v>25</v>
      </c>
      <c r="BK187" s="217">
        <f>ROUND(I187*H187,2)</f>
        <v>0</v>
      </c>
      <c r="BL187" s="25" t="s">
        <v>110</v>
      </c>
      <c r="BM187" s="25" t="s">
        <v>1950</v>
      </c>
    </row>
    <row r="188" spans="2:65" s="1" customFormat="1" ht="13.5">
      <c r="B188" s="43"/>
      <c r="C188" s="65"/>
      <c r="D188" s="218" t="s">
        <v>175</v>
      </c>
      <c r="E188" s="65"/>
      <c r="F188" s="219" t="s">
        <v>1951</v>
      </c>
      <c r="G188" s="65"/>
      <c r="H188" s="65"/>
      <c r="I188" s="174"/>
      <c r="J188" s="65"/>
      <c r="K188" s="65"/>
      <c r="L188" s="63"/>
      <c r="M188" s="220"/>
      <c r="N188" s="44"/>
      <c r="O188" s="44"/>
      <c r="P188" s="44"/>
      <c r="Q188" s="44"/>
      <c r="R188" s="44"/>
      <c r="S188" s="44"/>
      <c r="T188" s="80"/>
      <c r="AT188" s="25" t="s">
        <v>175</v>
      </c>
      <c r="AU188" s="25" t="s">
        <v>104</v>
      </c>
    </row>
    <row r="189" spans="2:65" s="1" customFormat="1" ht="40.5">
      <c r="B189" s="43"/>
      <c r="C189" s="65"/>
      <c r="D189" s="235" t="s">
        <v>1050</v>
      </c>
      <c r="E189" s="65"/>
      <c r="F189" s="288" t="s">
        <v>1734</v>
      </c>
      <c r="G189" s="65"/>
      <c r="H189" s="65"/>
      <c r="I189" s="174"/>
      <c r="J189" s="65"/>
      <c r="K189" s="65"/>
      <c r="L189" s="63"/>
      <c r="M189" s="220"/>
      <c r="N189" s="44"/>
      <c r="O189" s="44"/>
      <c r="P189" s="44"/>
      <c r="Q189" s="44"/>
      <c r="R189" s="44"/>
      <c r="S189" s="44"/>
      <c r="T189" s="80"/>
      <c r="AT189" s="25" t="s">
        <v>1050</v>
      </c>
      <c r="AU189" s="25" t="s">
        <v>104</v>
      </c>
    </row>
    <row r="190" spans="2:65" s="1" customFormat="1" ht="22.5" customHeight="1">
      <c r="B190" s="43"/>
      <c r="C190" s="206" t="s">
        <v>354</v>
      </c>
      <c r="D190" s="206" t="s">
        <v>169</v>
      </c>
      <c r="E190" s="207" t="s">
        <v>595</v>
      </c>
      <c r="F190" s="208" t="s">
        <v>596</v>
      </c>
      <c r="G190" s="209" t="s">
        <v>243</v>
      </c>
      <c r="H190" s="210">
        <v>0.03</v>
      </c>
      <c r="I190" s="211"/>
      <c r="J190" s="212">
        <f>ROUND(I190*H190,2)</f>
        <v>0</v>
      </c>
      <c r="K190" s="208" t="s">
        <v>1567</v>
      </c>
      <c r="L190" s="63"/>
      <c r="M190" s="213" t="s">
        <v>50</v>
      </c>
      <c r="N190" s="214" t="s">
        <v>56</v>
      </c>
      <c r="O190" s="44"/>
      <c r="P190" s="215">
        <f>O190*H190</f>
        <v>0</v>
      </c>
      <c r="Q190" s="215">
        <v>0</v>
      </c>
      <c r="R190" s="215">
        <f>Q190*H190</f>
        <v>0</v>
      </c>
      <c r="S190" s="215">
        <v>0</v>
      </c>
      <c r="T190" s="216">
        <f>S190*H190</f>
        <v>0</v>
      </c>
      <c r="AR190" s="25" t="s">
        <v>110</v>
      </c>
      <c r="AT190" s="25" t="s">
        <v>169</v>
      </c>
      <c r="AU190" s="25" t="s">
        <v>104</v>
      </c>
      <c r="AY190" s="25" t="s">
        <v>166</v>
      </c>
      <c r="BE190" s="217">
        <f>IF(N190="základní",J190,0)</f>
        <v>0</v>
      </c>
      <c r="BF190" s="217">
        <f>IF(N190="snížená",J190,0)</f>
        <v>0</v>
      </c>
      <c r="BG190" s="217">
        <f>IF(N190="zákl. přenesená",J190,0)</f>
        <v>0</v>
      </c>
      <c r="BH190" s="217">
        <f>IF(N190="sníž. přenesená",J190,0)</f>
        <v>0</v>
      </c>
      <c r="BI190" s="217">
        <f>IF(N190="nulová",J190,0)</f>
        <v>0</v>
      </c>
      <c r="BJ190" s="25" t="s">
        <v>25</v>
      </c>
      <c r="BK190" s="217">
        <f>ROUND(I190*H190,2)</f>
        <v>0</v>
      </c>
      <c r="BL190" s="25" t="s">
        <v>110</v>
      </c>
      <c r="BM190" s="25" t="s">
        <v>1952</v>
      </c>
    </row>
    <row r="191" spans="2:65" s="1" customFormat="1" ht="27">
      <c r="B191" s="43"/>
      <c r="C191" s="65"/>
      <c r="D191" s="218" t="s">
        <v>175</v>
      </c>
      <c r="E191" s="65"/>
      <c r="F191" s="219" t="s">
        <v>598</v>
      </c>
      <c r="G191" s="65"/>
      <c r="H191" s="65"/>
      <c r="I191" s="174"/>
      <c r="J191" s="65"/>
      <c r="K191" s="65"/>
      <c r="L191" s="63"/>
      <c r="M191" s="220"/>
      <c r="N191" s="44"/>
      <c r="O191" s="44"/>
      <c r="P191" s="44"/>
      <c r="Q191" s="44"/>
      <c r="R191" s="44"/>
      <c r="S191" s="44"/>
      <c r="T191" s="80"/>
      <c r="AT191" s="25" t="s">
        <v>175</v>
      </c>
      <c r="AU191" s="25" t="s">
        <v>104</v>
      </c>
    </row>
    <row r="192" spans="2:65" s="11" customFormat="1" ht="22.35" customHeight="1">
      <c r="B192" s="189"/>
      <c r="C192" s="190"/>
      <c r="D192" s="203" t="s">
        <v>84</v>
      </c>
      <c r="E192" s="204" t="s">
        <v>764</v>
      </c>
      <c r="F192" s="204" t="s">
        <v>1765</v>
      </c>
      <c r="G192" s="190"/>
      <c r="H192" s="190"/>
      <c r="I192" s="193"/>
      <c r="J192" s="205">
        <f>BK192</f>
        <v>0</v>
      </c>
      <c r="K192" s="190"/>
      <c r="L192" s="195"/>
      <c r="M192" s="196"/>
      <c r="N192" s="197"/>
      <c r="O192" s="197"/>
      <c r="P192" s="198">
        <f>SUM(P193:P213)</f>
        <v>0</v>
      </c>
      <c r="Q192" s="197"/>
      <c r="R192" s="198">
        <f>SUM(R193:R213)</f>
        <v>12.446941199999999</v>
      </c>
      <c r="S192" s="197"/>
      <c r="T192" s="199">
        <f>SUM(T193:T213)</f>
        <v>0</v>
      </c>
      <c r="AR192" s="200" t="s">
        <v>25</v>
      </c>
      <c r="AT192" s="201" t="s">
        <v>84</v>
      </c>
      <c r="AU192" s="201" t="s">
        <v>93</v>
      </c>
      <c r="AY192" s="200" t="s">
        <v>166</v>
      </c>
      <c r="BK192" s="202">
        <f>SUM(BK193:BK213)</f>
        <v>0</v>
      </c>
    </row>
    <row r="193" spans="2:65" s="1" customFormat="1" ht="31.5" customHeight="1">
      <c r="B193" s="43"/>
      <c r="C193" s="206" t="s">
        <v>363</v>
      </c>
      <c r="D193" s="206" t="s">
        <v>169</v>
      </c>
      <c r="E193" s="207" t="s">
        <v>1953</v>
      </c>
      <c r="F193" s="208" t="s">
        <v>1954</v>
      </c>
      <c r="G193" s="209" t="s">
        <v>440</v>
      </c>
      <c r="H193" s="210">
        <v>3</v>
      </c>
      <c r="I193" s="211"/>
      <c r="J193" s="212">
        <f>ROUND(I193*H193,2)</f>
        <v>0</v>
      </c>
      <c r="K193" s="208" t="s">
        <v>1567</v>
      </c>
      <c r="L193" s="63"/>
      <c r="M193" s="213" t="s">
        <v>50</v>
      </c>
      <c r="N193" s="214" t="s">
        <v>56</v>
      </c>
      <c r="O193" s="44"/>
      <c r="P193" s="215">
        <f>O193*H193</f>
        <v>0</v>
      </c>
      <c r="Q193" s="215">
        <v>3.4988299999999999</v>
      </c>
      <c r="R193" s="215">
        <f>Q193*H193</f>
        <v>10.49649</v>
      </c>
      <c r="S193" s="215">
        <v>0</v>
      </c>
      <c r="T193" s="216">
        <f>S193*H193</f>
        <v>0</v>
      </c>
      <c r="AR193" s="25" t="s">
        <v>110</v>
      </c>
      <c r="AT193" s="25" t="s">
        <v>169</v>
      </c>
      <c r="AU193" s="25" t="s">
        <v>104</v>
      </c>
      <c r="AY193" s="25" t="s">
        <v>166</v>
      </c>
      <c r="BE193" s="217">
        <f>IF(N193="základní",J193,0)</f>
        <v>0</v>
      </c>
      <c r="BF193" s="217">
        <f>IF(N193="snížená",J193,0)</f>
        <v>0</v>
      </c>
      <c r="BG193" s="217">
        <f>IF(N193="zákl. přenesená",J193,0)</f>
        <v>0</v>
      </c>
      <c r="BH193" s="217">
        <f>IF(N193="sníž. přenesená",J193,0)</f>
        <v>0</v>
      </c>
      <c r="BI193" s="217">
        <f>IF(N193="nulová",J193,0)</f>
        <v>0</v>
      </c>
      <c r="BJ193" s="25" t="s">
        <v>25</v>
      </c>
      <c r="BK193" s="217">
        <f>ROUND(I193*H193,2)</f>
        <v>0</v>
      </c>
      <c r="BL193" s="25" t="s">
        <v>110</v>
      </c>
      <c r="BM193" s="25" t="s">
        <v>1955</v>
      </c>
    </row>
    <row r="194" spans="2:65" s="1" customFormat="1" ht="27">
      <c r="B194" s="43"/>
      <c r="C194" s="65"/>
      <c r="D194" s="235" t="s">
        <v>175</v>
      </c>
      <c r="E194" s="65"/>
      <c r="F194" s="276" t="s">
        <v>1956</v>
      </c>
      <c r="G194" s="65"/>
      <c r="H194" s="65"/>
      <c r="I194" s="174"/>
      <c r="J194" s="65"/>
      <c r="K194" s="65"/>
      <c r="L194" s="63"/>
      <c r="M194" s="220"/>
      <c r="N194" s="44"/>
      <c r="O194" s="44"/>
      <c r="P194" s="44"/>
      <c r="Q194" s="44"/>
      <c r="R194" s="44"/>
      <c r="S194" s="44"/>
      <c r="T194" s="80"/>
      <c r="AT194" s="25" t="s">
        <v>175</v>
      </c>
      <c r="AU194" s="25" t="s">
        <v>104</v>
      </c>
    </row>
    <row r="195" spans="2:65" s="1" customFormat="1" ht="22.5" customHeight="1">
      <c r="B195" s="43"/>
      <c r="C195" s="206" t="s">
        <v>372</v>
      </c>
      <c r="D195" s="206" t="s">
        <v>169</v>
      </c>
      <c r="E195" s="207" t="s">
        <v>1781</v>
      </c>
      <c r="F195" s="208" t="s">
        <v>1782</v>
      </c>
      <c r="G195" s="209" t="s">
        <v>440</v>
      </c>
      <c r="H195" s="210">
        <v>6</v>
      </c>
      <c r="I195" s="211"/>
      <c r="J195" s="212">
        <f>ROUND(I195*H195,2)</f>
        <v>0</v>
      </c>
      <c r="K195" s="208" t="s">
        <v>1567</v>
      </c>
      <c r="L195" s="63"/>
      <c r="M195" s="213" t="s">
        <v>50</v>
      </c>
      <c r="N195" s="214" t="s">
        <v>56</v>
      </c>
      <c r="O195" s="44"/>
      <c r="P195" s="215">
        <f>O195*H195</f>
        <v>0</v>
      </c>
      <c r="Q195" s="215">
        <v>1.1469999999999999E-2</v>
      </c>
      <c r="R195" s="215">
        <f>Q195*H195</f>
        <v>6.8819999999999992E-2</v>
      </c>
      <c r="S195" s="215">
        <v>0</v>
      </c>
      <c r="T195" s="216">
        <f>S195*H195</f>
        <v>0</v>
      </c>
      <c r="AR195" s="25" t="s">
        <v>110</v>
      </c>
      <c r="AT195" s="25" t="s">
        <v>169</v>
      </c>
      <c r="AU195" s="25" t="s">
        <v>104</v>
      </c>
      <c r="AY195" s="25" t="s">
        <v>166</v>
      </c>
      <c r="BE195" s="217">
        <f>IF(N195="základní",J195,0)</f>
        <v>0</v>
      </c>
      <c r="BF195" s="217">
        <f>IF(N195="snížená",J195,0)</f>
        <v>0</v>
      </c>
      <c r="BG195" s="217">
        <f>IF(N195="zákl. přenesená",J195,0)</f>
        <v>0</v>
      </c>
      <c r="BH195" s="217">
        <f>IF(N195="sníž. přenesená",J195,0)</f>
        <v>0</v>
      </c>
      <c r="BI195" s="217">
        <f>IF(N195="nulová",J195,0)</f>
        <v>0</v>
      </c>
      <c r="BJ195" s="25" t="s">
        <v>25</v>
      </c>
      <c r="BK195" s="217">
        <f>ROUND(I195*H195,2)</f>
        <v>0</v>
      </c>
      <c r="BL195" s="25" t="s">
        <v>110</v>
      </c>
      <c r="BM195" s="25" t="s">
        <v>1957</v>
      </c>
    </row>
    <row r="196" spans="2:65" s="1" customFormat="1" ht="13.5">
      <c r="B196" s="43"/>
      <c r="C196" s="65"/>
      <c r="D196" s="235" t="s">
        <v>175</v>
      </c>
      <c r="E196" s="65"/>
      <c r="F196" s="276" t="s">
        <v>1782</v>
      </c>
      <c r="G196" s="65"/>
      <c r="H196" s="65"/>
      <c r="I196" s="174"/>
      <c r="J196" s="65"/>
      <c r="K196" s="65"/>
      <c r="L196" s="63"/>
      <c r="M196" s="220"/>
      <c r="N196" s="44"/>
      <c r="O196" s="44"/>
      <c r="P196" s="44"/>
      <c r="Q196" s="44"/>
      <c r="R196" s="44"/>
      <c r="S196" s="44"/>
      <c r="T196" s="80"/>
      <c r="AT196" s="25" t="s">
        <v>175</v>
      </c>
      <c r="AU196" s="25" t="s">
        <v>104</v>
      </c>
    </row>
    <row r="197" spans="2:65" s="1" customFormat="1" ht="22.5" customHeight="1">
      <c r="B197" s="43"/>
      <c r="C197" s="259" t="s">
        <v>381</v>
      </c>
      <c r="D197" s="259" t="s">
        <v>269</v>
      </c>
      <c r="E197" s="260" t="s">
        <v>1784</v>
      </c>
      <c r="F197" s="261" t="s">
        <v>1785</v>
      </c>
      <c r="G197" s="262" t="s">
        <v>440</v>
      </c>
      <c r="H197" s="263">
        <v>3</v>
      </c>
      <c r="I197" s="264"/>
      <c r="J197" s="265">
        <f>ROUND(I197*H197,2)</f>
        <v>0</v>
      </c>
      <c r="K197" s="261" t="s">
        <v>1567</v>
      </c>
      <c r="L197" s="266"/>
      <c r="M197" s="267" t="s">
        <v>50</v>
      </c>
      <c r="N197" s="268" t="s">
        <v>56</v>
      </c>
      <c r="O197" s="44"/>
      <c r="P197" s="215">
        <f>O197*H197</f>
        <v>0</v>
      </c>
      <c r="Q197" s="215">
        <v>0.44900000000000001</v>
      </c>
      <c r="R197" s="215">
        <f>Q197*H197</f>
        <v>1.347</v>
      </c>
      <c r="S197" s="215">
        <v>0</v>
      </c>
      <c r="T197" s="216">
        <f>S197*H197</f>
        <v>0</v>
      </c>
      <c r="AR197" s="25" t="s">
        <v>232</v>
      </c>
      <c r="AT197" s="25" t="s">
        <v>269</v>
      </c>
      <c r="AU197" s="25" t="s">
        <v>104</v>
      </c>
      <c r="AY197" s="25" t="s">
        <v>166</v>
      </c>
      <c r="BE197" s="217">
        <f>IF(N197="základní",J197,0)</f>
        <v>0</v>
      </c>
      <c r="BF197" s="217">
        <f>IF(N197="snížená",J197,0)</f>
        <v>0</v>
      </c>
      <c r="BG197" s="217">
        <f>IF(N197="zákl. přenesená",J197,0)</f>
        <v>0</v>
      </c>
      <c r="BH197" s="217">
        <f>IF(N197="sníž. přenesená",J197,0)</f>
        <v>0</v>
      </c>
      <c r="BI197" s="217">
        <f>IF(N197="nulová",J197,0)</f>
        <v>0</v>
      </c>
      <c r="BJ197" s="25" t="s">
        <v>25</v>
      </c>
      <c r="BK197" s="217">
        <f>ROUND(I197*H197,2)</f>
        <v>0</v>
      </c>
      <c r="BL197" s="25" t="s">
        <v>110</v>
      </c>
      <c r="BM197" s="25" t="s">
        <v>1958</v>
      </c>
    </row>
    <row r="198" spans="2:65" s="1" customFormat="1" ht="27">
      <c r="B198" s="43"/>
      <c r="C198" s="65"/>
      <c r="D198" s="235" t="s">
        <v>175</v>
      </c>
      <c r="E198" s="65"/>
      <c r="F198" s="276" t="s">
        <v>1787</v>
      </c>
      <c r="G198" s="65"/>
      <c r="H198" s="65"/>
      <c r="I198" s="174"/>
      <c r="J198" s="65"/>
      <c r="K198" s="65"/>
      <c r="L198" s="63"/>
      <c r="M198" s="220"/>
      <c r="N198" s="44"/>
      <c r="O198" s="44"/>
      <c r="P198" s="44"/>
      <c r="Q198" s="44"/>
      <c r="R198" s="44"/>
      <c r="S198" s="44"/>
      <c r="T198" s="80"/>
      <c r="AT198" s="25" t="s">
        <v>175</v>
      </c>
      <c r="AU198" s="25" t="s">
        <v>104</v>
      </c>
    </row>
    <row r="199" spans="2:65" s="1" customFormat="1" ht="22.5" customHeight="1">
      <c r="B199" s="43"/>
      <c r="C199" s="259" t="s">
        <v>386</v>
      </c>
      <c r="D199" s="259" t="s">
        <v>269</v>
      </c>
      <c r="E199" s="260" t="s">
        <v>1959</v>
      </c>
      <c r="F199" s="261" t="s">
        <v>1960</v>
      </c>
      <c r="G199" s="262" t="s">
        <v>440</v>
      </c>
      <c r="H199" s="263">
        <v>3</v>
      </c>
      <c r="I199" s="264"/>
      <c r="J199" s="265">
        <f>ROUND(I199*H199,2)</f>
        <v>0</v>
      </c>
      <c r="K199" s="261" t="s">
        <v>1567</v>
      </c>
      <c r="L199" s="266"/>
      <c r="M199" s="267" t="s">
        <v>50</v>
      </c>
      <c r="N199" s="268" t="s">
        <v>56</v>
      </c>
      <c r="O199" s="44"/>
      <c r="P199" s="215">
        <f>O199*H199</f>
        <v>0</v>
      </c>
      <c r="Q199" s="215">
        <v>0.04</v>
      </c>
      <c r="R199" s="215">
        <f>Q199*H199</f>
        <v>0.12</v>
      </c>
      <c r="S199" s="215">
        <v>0</v>
      </c>
      <c r="T199" s="216">
        <f>S199*H199</f>
        <v>0</v>
      </c>
      <c r="AR199" s="25" t="s">
        <v>232</v>
      </c>
      <c r="AT199" s="25" t="s">
        <v>269</v>
      </c>
      <c r="AU199" s="25" t="s">
        <v>104</v>
      </c>
      <c r="AY199" s="25" t="s">
        <v>166</v>
      </c>
      <c r="BE199" s="217">
        <f>IF(N199="základní",J199,0)</f>
        <v>0</v>
      </c>
      <c r="BF199" s="217">
        <f>IF(N199="snížená",J199,0)</f>
        <v>0</v>
      </c>
      <c r="BG199" s="217">
        <f>IF(N199="zákl. přenesená",J199,0)</f>
        <v>0</v>
      </c>
      <c r="BH199" s="217">
        <f>IF(N199="sníž. přenesená",J199,0)</f>
        <v>0</v>
      </c>
      <c r="BI199" s="217">
        <f>IF(N199="nulová",J199,0)</f>
        <v>0</v>
      </c>
      <c r="BJ199" s="25" t="s">
        <v>25</v>
      </c>
      <c r="BK199" s="217">
        <f>ROUND(I199*H199,2)</f>
        <v>0</v>
      </c>
      <c r="BL199" s="25" t="s">
        <v>110</v>
      </c>
      <c r="BM199" s="25" t="s">
        <v>1961</v>
      </c>
    </row>
    <row r="200" spans="2:65" s="1" customFormat="1" ht="13.5">
      <c r="B200" s="43"/>
      <c r="C200" s="65"/>
      <c r="D200" s="235" t="s">
        <v>175</v>
      </c>
      <c r="E200" s="65"/>
      <c r="F200" s="276" t="s">
        <v>1962</v>
      </c>
      <c r="G200" s="65"/>
      <c r="H200" s="65"/>
      <c r="I200" s="174"/>
      <c r="J200" s="65"/>
      <c r="K200" s="65"/>
      <c r="L200" s="63"/>
      <c r="M200" s="220"/>
      <c r="N200" s="44"/>
      <c r="O200" s="44"/>
      <c r="P200" s="44"/>
      <c r="Q200" s="44"/>
      <c r="R200" s="44"/>
      <c r="S200" s="44"/>
      <c r="T200" s="80"/>
      <c r="AT200" s="25" t="s">
        <v>175</v>
      </c>
      <c r="AU200" s="25" t="s">
        <v>104</v>
      </c>
    </row>
    <row r="201" spans="2:65" s="1" customFormat="1" ht="22.5" customHeight="1">
      <c r="B201" s="43"/>
      <c r="C201" s="259" t="s">
        <v>393</v>
      </c>
      <c r="D201" s="259" t="s">
        <v>269</v>
      </c>
      <c r="E201" s="260" t="s">
        <v>1963</v>
      </c>
      <c r="F201" s="261" t="s">
        <v>1964</v>
      </c>
      <c r="G201" s="262" t="s">
        <v>389</v>
      </c>
      <c r="H201" s="263">
        <v>14.4</v>
      </c>
      <c r="I201" s="264"/>
      <c r="J201" s="265">
        <f>ROUND(I201*H201,2)</f>
        <v>0</v>
      </c>
      <c r="K201" s="261" t="s">
        <v>1567</v>
      </c>
      <c r="L201" s="266"/>
      <c r="M201" s="267" t="s">
        <v>50</v>
      </c>
      <c r="N201" s="268" t="s">
        <v>56</v>
      </c>
      <c r="O201" s="44"/>
      <c r="P201" s="215">
        <f>O201*H201</f>
        <v>0</v>
      </c>
      <c r="Q201" s="215">
        <v>2.0000000000000001E-4</v>
      </c>
      <c r="R201" s="215">
        <f>Q201*H201</f>
        <v>2.8800000000000002E-3</v>
      </c>
      <c r="S201" s="215">
        <v>0</v>
      </c>
      <c r="T201" s="216">
        <f>S201*H201</f>
        <v>0</v>
      </c>
      <c r="AR201" s="25" t="s">
        <v>232</v>
      </c>
      <c r="AT201" s="25" t="s">
        <v>269</v>
      </c>
      <c r="AU201" s="25" t="s">
        <v>104</v>
      </c>
      <c r="AY201" s="25" t="s">
        <v>166</v>
      </c>
      <c r="BE201" s="217">
        <f>IF(N201="základní",J201,0)</f>
        <v>0</v>
      </c>
      <c r="BF201" s="217">
        <f>IF(N201="snížená",J201,0)</f>
        <v>0</v>
      </c>
      <c r="BG201" s="217">
        <f>IF(N201="zákl. přenesená",J201,0)</f>
        <v>0</v>
      </c>
      <c r="BH201" s="217">
        <f>IF(N201="sníž. přenesená",J201,0)</f>
        <v>0</v>
      </c>
      <c r="BI201" s="217">
        <f>IF(N201="nulová",J201,0)</f>
        <v>0</v>
      </c>
      <c r="BJ201" s="25" t="s">
        <v>25</v>
      </c>
      <c r="BK201" s="217">
        <f>ROUND(I201*H201,2)</f>
        <v>0</v>
      </c>
      <c r="BL201" s="25" t="s">
        <v>110</v>
      </c>
      <c r="BM201" s="25" t="s">
        <v>1965</v>
      </c>
    </row>
    <row r="202" spans="2:65" s="1" customFormat="1" ht="13.5">
      <c r="B202" s="43"/>
      <c r="C202" s="65"/>
      <c r="D202" s="218" t="s">
        <v>175</v>
      </c>
      <c r="E202" s="65"/>
      <c r="F202" s="219" t="s">
        <v>1966</v>
      </c>
      <c r="G202" s="65"/>
      <c r="H202" s="65"/>
      <c r="I202" s="174"/>
      <c r="J202" s="65"/>
      <c r="K202" s="65"/>
      <c r="L202" s="63"/>
      <c r="M202" s="220"/>
      <c r="N202" s="44"/>
      <c r="O202" s="44"/>
      <c r="P202" s="44"/>
      <c r="Q202" s="44"/>
      <c r="R202" s="44"/>
      <c r="S202" s="44"/>
      <c r="T202" s="80"/>
      <c r="AT202" s="25" t="s">
        <v>175</v>
      </c>
      <c r="AU202" s="25" t="s">
        <v>104</v>
      </c>
    </row>
    <row r="203" spans="2:65" s="1" customFormat="1" ht="40.5">
      <c r="B203" s="43"/>
      <c r="C203" s="65"/>
      <c r="D203" s="218" t="s">
        <v>1050</v>
      </c>
      <c r="E203" s="65"/>
      <c r="F203" s="221" t="s">
        <v>1967</v>
      </c>
      <c r="G203" s="65"/>
      <c r="H203" s="65"/>
      <c r="I203" s="174"/>
      <c r="J203" s="65"/>
      <c r="K203" s="65"/>
      <c r="L203" s="63"/>
      <c r="M203" s="220"/>
      <c r="N203" s="44"/>
      <c r="O203" s="44"/>
      <c r="P203" s="44"/>
      <c r="Q203" s="44"/>
      <c r="R203" s="44"/>
      <c r="S203" s="44"/>
      <c r="T203" s="80"/>
      <c r="AT203" s="25" t="s">
        <v>1050</v>
      </c>
      <c r="AU203" s="25" t="s">
        <v>104</v>
      </c>
    </row>
    <row r="204" spans="2:65" s="13" customFormat="1" ht="13.5">
      <c r="B204" s="233"/>
      <c r="C204" s="234"/>
      <c r="D204" s="235" t="s">
        <v>179</v>
      </c>
      <c r="E204" s="236" t="s">
        <v>50</v>
      </c>
      <c r="F204" s="237" t="s">
        <v>1968</v>
      </c>
      <c r="G204" s="234"/>
      <c r="H204" s="238">
        <v>14.4</v>
      </c>
      <c r="I204" s="239"/>
      <c r="J204" s="234"/>
      <c r="K204" s="234"/>
      <c r="L204" s="240"/>
      <c r="M204" s="241"/>
      <c r="N204" s="242"/>
      <c r="O204" s="242"/>
      <c r="P204" s="242"/>
      <c r="Q204" s="242"/>
      <c r="R204" s="242"/>
      <c r="S204" s="242"/>
      <c r="T204" s="243"/>
      <c r="AT204" s="244" t="s">
        <v>179</v>
      </c>
      <c r="AU204" s="244" t="s">
        <v>104</v>
      </c>
      <c r="AV204" s="13" t="s">
        <v>93</v>
      </c>
      <c r="AW204" s="13" t="s">
        <v>48</v>
      </c>
      <c r="AX204" s="13" t="s">
        <v>25</v>
      </c>
      <c r="AY204" s="244" t="s">
        <v>166</v>
      </c>
    </row>
    <row r="205" spans="2:65" s="1" customFormat="1" ht="22.5" customHeight="1">
      <c r="B205" s="43"/>
      <c r="C205" s="206" t="s">
        <v>401</v>
      </c>
      <c r="D205" s="206" t="s">
        <v>169</v>
      </c>
      <c r="E205" s="207" t="s">
        <v>1969</v>
      </c>
      <c r="F205" s="208" t="s">
        <v>1970</v>
      </c>
      <c r="G205" s="209" t="s">
        <v>243</v>
      </c>
      <c r="H205" s="210">
        <v>0.18</v>
      </c>
      <c r="I205" s="211"/>
      <c r="J205" s="212">
        <f>ROUND(I205*H205,2)</f>
        <v>0</v>
      </c>
      <c r="K205" s="208" t="s">
        <v>1567</v>
      </c>
      <c r="L205" s="63"/>
      <c r="M205" s="213" t="s">
        <v>50</v>
      </c>
      <c r="N205" s="214" t="s">
        <v>56</v>
      </c>
      <c r="O205" s="44"/>
      <c r="P205" s="215">
        <f>O205*H205</f>
        <v>0</v>
      </c>
      <c r="Q205" s="215">
        <v>1.0038400000000001</v>
      </c>
      <c r="R205" s="215">
        <f>Q205*H205</f>
        <v>0.1806912</v>
      </c>
      <c r="S205" s="215">
        <v>0</v>
      </c>
      <c r="T205" s="216">
        <f>S205*H205</f>
        <v>0</v>
      </c>
      <c r="AR205" s="25" t="s">
        <v>110</v>
      </c>
      <c r="AT205" s="25" t="s">
        <v>169</v>
      </c>
      <c r="AU205" s="25" t="s">
        <v>104</v>
      </c>
      <c r="AY205" s="25" t="s">
        <v>166</v>
      </c>
      <c r="BE205" s="217">
        <f>IF(N205="základní",J205,0)</f>
        <v>0</v>
      </c>
      <c r="BF205" s="217">
        <f>IF(N205="snížená",J205,0)</f>
        <v>0</v>
      </c>
      <c r="BG205" s="217">
        <f>IF(N205="zákl. přenesená",J205,0)</f>
        <v>0</v>
      </c>
      <c r="BH205" s="217">
        <f>IF(N205="sníž. přenesená",J205,0)</f>
        <v>0</v>
      </c>
      <c r="BI205" s="217">
        <f>IF(N205="nulová",J205,0)</f>
        <v>0</v>
      </c>
      <c r="BJ205" s="25" t="s">
        <v>25</v>
      </c>
      <c r="BK205" s="217">
        <f>ROUND(I205*H205,2)</f>
        <v>0</v>
      </c>
      <c r="BL205" s="25" t="s">
        <v>110</v>
      </c>
      <c r="BM205" s="25" t="s">
        <v>1971</v>
      </c>
    </row>
    <row r="206" spans="2:65" s="1" customFormat="1" ht="13.5">
      <c r="B206" s="43"/>
      <c r="C206" s="65"/>
      <c r="D206" s="218" t="s">
        <v>175</v>
      </c>
      <c r="E206" s="65"/>
      <c r="F206" s="219" t="s">
        <v>1970</v>
      </c>
      <c r="G206" s="65"/>
      <c r="H206" s="65"/>
      <c r="I206" s="174"/>
      <c r="J206" s="65"/>
      <c r="K206" s="65"/>
      <c r="L206" s="63"/>
      <c r="M206" s="220"/>
      <c r="N206" s="44"/>
      <c r="O206" s="44"/>
      <c r="P206" s="44"/>
      <c r="Q206" s="44"/>
      <c r="R206" s="44"/>
      <c r="S206" s="44"/>
      <c r="T206" s="80"/>
      <c r="AT206" s="25" t="s">
        <v>175</v>
      </c>
      <c r="AU206" s="25" t="s">
        <v>104</v>
      </c>
    </row>
    <row r="207" spans="2:65" s="13" customFormat="1" ht="13.5">
      <c r="B207" s="233"/>
      <c r="C207" s="234"/>
      <c r="D207" s="235" t="s">
        <v>179</v>
      </c>
      <c r="E207" s="236" t="s">
        <v>50</v>
      </c>
      <c r="F207" s="237" t="s">
        <v>1972</v>
      </c>
      <c r="G207" s="234"/>
      <c r="H207" s="238">
        <v>0.18</v>
      </c>
      <c r="I207" s="239"/>
      <c r="J207" s="234"/>
      <c r="K207" s="234"/>
      <c r="L207" s="240"/>
      <c r="M207" s="241"/>
      <c r="N207" s="242"/>
      <c r="O207" s="242"/>
      <c r="P207" s="242"/>
      <c r="Q207" s="242"/>
      <c r="R207" s="242"/>
      <c r="S207" s="242"/>
      <c r="T207" s="243"/>
      <c r="AT207" s="244" t="s">
        <v>179</v>
      </c>
      <c r="AU207" s="244" t="s">
        <v>104</v>
      </c>
      <c r="AV207" s="13" t="s">
        <v>93</v>
      </c>
      <c r="AW207" s="13" t="s">
        <v>48</v>
      </c>
      <c r="AX207" s="13" t="s">
        <v>25</v>
      </c>
      <c r="AY207" s="244" t="s">
        <v>166</v>
      </c>
    </row>
    <row r="208" spans="2:65" s="1" customFormat="1" ht="22.5" customHeight="1">
      <c r="B208" s="43"/>
      <c r="C208" s="206" t="s">
        <v>408</v>
      </c>
      <c r="D208" s="206" t="s">
        <v>169</v>
      </c>
      <c r="E208" s="207" t="s">
        <v>1819</v>
      </c>
      <c r="F208" s="208" t="s">
        <v>1820</v>
      </c>
      <c r="G208" s="209" t="s">
        <v>440</v>
      </c>
      <c r="H208" s="210">
        <v>3</v>
      </c>
      <c r="I208" s="211"/>
      <c r="J208" s="212">
        <f>ROUND(I208*H208,2)</f>
        <v>0</v>
      </c>
      <c r="K208" s="208" t="s">
        <v>1567</v>
      </c>
      <c r="L208" s="63"/>
      <c r="M208" s="213" t="s">
        <v>50</v>
      </c>
      <c r="N208" s="214" t="s">
        <v>56</v>
      </c>
      <c r="O208" s="44"/>
      <c r="P208" s="215">
        <f>O208*H208</f>
        <v>0</v>
      </c>
      <c r="Q208" s="215">
        <v>7.0200000000000002E-3</v>
      </c>
      <c r="R208" s="215">
        <f>Q208*H208</f>
        <v>2.1060000000000002E-2</v>
      </c>
      <c r="S208" s="215">
        <v>0</v>
      </c>
      <c r="T208" s="216">
        <f>S208*H208</f>
        <v>0</v>
      </c>
      <c r="AR208" s="25" t="s">
        <v>110</v>
      </c>
      <c r="AT208" s="25" t="s">
        <v>169</v>
      </c>
      <c r="AU208" s="25" t="s">
        <v>104</v>
      </c>
      <c r="AY208" s="25" t="s">
        <v>166</v>
      </c>
      <c r="BE208" s="217">
        <f>IF(N208="základní",J208,0)</f>
        <v>0</v>
      </c>
      <c r="BF208" s="217">
        <f>IF(N208="snížená",J208,0)</f>
        <v>0</v>
      </c>
      <c r="BG208" s="217">
        <f>IF(N208="zákl. přenesená",J208,0)</f>
        <v>0</v>
      </c>
      <c r="BH208" s="217">
        <f>IF(N208="sníž. přenesená",J208,0)</f>
        <v>0</v>
      </c>
      <c r="BI208" s="217">
        <f>IF(N208="nulová",J208,0)</f>
        <v>0</v>
      </c>
      <c r="BJ208" s="25" t="s">
        <v>25</v>
      </c>
      <c r="BK208" s="217">
        <f>ROUND(I208*H208,2)</f>
        <v>0</v>
      </c>
      <c r="BL208" s="25" t="s">
        <v>110</v>
      </c>
      <c r="BM208" s="25" t="s">
        <v>1973</v>
      </c>
    </row>
    <row r="209" spans="2:65" s="1" customFormat="1" ht="13.5">
      <c r="B209" s="43"/>
      <c r="C209" s="65"/>
      <c r="D209" s="235" t="s">
        <v>175</v>
      </c>
      <c r="E209" s="65"/>
      <c r="F209" s="276" t="s">
        <v>1822</v>
      </c>
      <c r="G209" s="65"/>
      <c r="H209" s="65"/>
      <c r="I209" s="174"/>
      <c r="J209" s="65"/>
      <c r="K209" s="65"/>
      <c r="L209" s="63"/>
      <c r="M209" s="220"/>
      <c r="N209" s="44"/>
      <c r="O209" s="44"/>
      <c r="P209" s="44"/>
      <c r="Q209" s="44"/>
      <c r="R209" s="44"/>
      <c r="S209" s="44"/>
      <c r="T209" s="80"/>
      <c r="AT209" s="25" t="s">
        <v>175</v>
      </c>
      <c r="AU209" s="25" t="s">
        <v>104</v>
      </c>
    </row>
    <row r="210" spans="2:65" s="1" customFormat="1" ht="22.5" customHeight="1">
      <c r="B210" s="43"/>
      <c r="C210" s="259" t="s">
        <v>415</v>
      </c>
      <c r="D210" s="259" t="s">
        <v>269</v>
      </c>
      <c r="E210" s="260" t="s">
        <v>1974</v>
      </c>
      <c r="F210" s="261" t="s">
        <v>1975</v>
      </c>
      <c r="G210" s="262" t="s">
        <v>440</v>
      </c>
      <c r="H210" s="263">
        <v>3</v>
      </c>
      <c r="I210" s="264"/>
      <c r="J210" s="265">
        <f>ROUND(I210*H210,2)</f>
        <v>0</v>
      </c>
      <c r="K210" s="261" t="s">
        <v>50</v>
      </c>
      <c r="L210" s="266"/>
      <c r="M210" s="267" t="s">
        <v>50</v>
      </c>
      <c r="N210" s="268" t="s">
        <v>56</v>
      </c>
      <c r="O210" s="44"/>
      <c r="P210" s="215">
        <f>O210*H210</f>
        <v>0</v>
      </c>
      <c r="Q210" s="215">
        <v>7.0000000000000007E-2</v>
      </c>
      <c r="R210" s="215">
        <f>Q210*H210</f>
        <v>0.21000000000000002</v>
      </c>
      <c r="S210" s="215">
        <v>0</v>
      </c>
      <c r="T210" s="216">
        <f>S210*H210</f>
        <v>0</v>
      </c>
      <c r="AR210" s="25" t="s">
        <v>232</v>
      </c>
      <c r="AT210" s="25" t="s">
        <v>269</v>
      </c>
      <c r="AU210" s="25" t="s">
        <v>104</v>
      </c>
      <c r="AY210" s="25" t="s">
        <v>166</v>
      </c>
      <c r="BE210" s="217">
        <f>IF(N210="základní",J210,0)</f>
        <v>0</v>
      </c>
      <c r="BF210" s="217">
        <f>IF(N210="snížená",J210,0)</f>
        <v>0</v>
      </c>
      <c r="BG210" s="217">
        <f>IF(N210="zákl. přenesená",J210,0)</f>
        <v>0</v>
      </c>
      <c r="BH210" s="217">
        <f>IF(N210="sníž. přenesená",J210,0)</f>
        <v>0</v>
      </c>
      <c r="BI210" s="217">
        <f>IF(N210="nulová",J210,0)</f>
        <v>0</v>
      </c>
      <c r="BJ210" s="25" t="s">
        <v>25</v>
      </c>
      <c r="BK210" s="217">
        <f>ROUND(I210*H210,2)</f>
        <v>0</v>
      </c>
      <c r="BL210" s="25" t="s">
        <v>110</v>
      </c>
      <c r="BM210" s="25" t="s">
        <v>1976</v>
      </c>
    </row>
    <row r="211" spans="2:65" s="1" customFormat="1" ht="13.5">
      <c r="B211" s="43"/>
      <c r="C211" s="65"/>
      <c r="D211" s="235" t="s">
        <v>175</v>
      </c>
      <c r="E211" s="65"/>
      <c r="F211" s="276" t="s">
        <v>1977</v>
      </c>
      <c r="G211" s="65"/>
      <c r="H211" s="65"/>
      <c r="I211" s="174"/>
      <c r="J211" s="65"/>
      <c r="K211" s="65"/>
      <c r="L211" s="63"/>
      <c r="M211" s="220"/>
      <c r="N211" s="44"/>
      <c r="O211" s="44"/>
      <c r="P211" s="44"/>
      <c r="Q211" s="44"/>
      <c r="R211" s="44"/>
      <c r="S211" s="44"/>
      <c r="T211" s="80"/>
      <c r="AT211" s="25" t="s">
        <v>175</v>
      </c>
      <c r="AU211" s="25" t="s">
        <v>104</v>
      </c>
    </row>
    <row r="212" spans="2:65" s="1" customFormat="1" ht="22.5" customHeight="1">
      <c r="B212" s="43"/>
      <c r="C212" s="206" t="s">
        <v>423</v>
      </c>
      <c r="D212" s="206" t="s">
        <v>169</v>
      </c>
      <c r="E212" s="207" t="s">
        <v>513</v>
      </c>
      <c r="F212" s="208" t="s">
        <v>514</v>
      </c>
      <c r="G212" s="209" t="s">
        <v>243</v>
      </c>
      <c r="H212" s="210">
        <v>12.446999999999999</v>
      </c>
      <c r="I212" s="211"/>
      <c r="J212" s="212">
        <f>ROUND(I212*H212,2)</f>
        <v>0</v>
      </c>
      <c r="K212" s="208" t="s">
        <v>1567</v>
      </c>
      <c r="L212" s="63"/>
      <c r="M212" s="213" t="s">
        <v>50</v>
      </c>
      <c r="N212" s="214" t="s">
        <v>56</v>
      </c>
      <c r="O212" s="44"/>
      <c r="P212" s="215">
        <f>O212*H212</f>
        <v>0</v>
      </c>
      <c r="Q212" s="215">
        <v>0</v>
      </c>
      <c r="R212" s="215">
        <f>Q212*H212</f>
        <v>0</v>
      </c>
      <c r="S212" s="215">
        <v>0</v>
      </c>
      <c r="T212" s="216">
        <f>S212*H212</f>
        <v>0</v>
      </c>
      <c r="AR212" s="25" t="s">
        <v>110</v>
      </c>
      <c r="AT212" s="25" t="s">
        <v>169</v>
      </c>
      <c r="AU212" s="25" t="s">
        <v>104</v>
      </c>
      <c r="AY212" s="25" t="s">
        <v>166</v>
      </c>
      <c r="BE212" s="217">
        <f>IF(N212="základní",J212,0)</f>
        <v>0</v>
      </c>
      <c r="BF212" s="217">
        <f>IF(N212="snížená",J212,0)</f>
        <v>0</v>
      </c>
      <c r="BG212" s="217">
        <f>IF(N212="zákl. přenesená",J212,0)</f>
        <v>0</v>
      </c>
      <c r="BH212" s="217">
        <f>IF(N212="sníž. přenesená",J212,0)</f>
        <v>0</v>
      </c>
      <c r="BI212" s="217">
        <f>IF(N212="nulová",J212,0)</f>
        <v>0</v>
      </c>
      <c r="BJ212" s="25" t="s">
        <v>25</v>
      </c>
      <c r="BK212" s="217">
        <f>ROUND(I212*H212,2)</f>
        <v>0</v>
      </c>
      <c r="BL212" s="25" t="s">
        <v>110</v>
      </c>
      <c r="BM212" s="25" t="s">
        <v>1978</v>
      </c>
    </row>
    <row r="213" spans="2:65" s="1" customFormat="1" ht="27">
      <c r="B213" s="43"/>
      <c r="C213" s="65"/>
      <c r="D213" s="218" t="s">
        <v>175</v>
      </c>
      <c r="E213" s="65"/>
      <c r="F213" s="219" t="s">
        <v>516</v>
      </c>
      <c r="G213" s="65"/>
      <c r="H213" s="65"/>
      <c r="I213" s="174"/>
      <c r="J213" s="65"/>
      <c r="K213" s="65"/>
      <c r="L213" s="63"/>
      <c r="M213" s="220"/>
      <c r="N213" s="44"/>
      <c r="O213" s="44"/>
      <c r="P213" s="44"/>
      <c r="Q213" s="44"/>
      <c r="R213" s="44"/>
      <c r="S213" s="44"/>
      <c r="T213" s="80"/>
      <c r="AT213" s="25" t="s">
        <v>175</v>
      </c>
      <c r="AU213" s="25" t="s">
        <v>104</v>
      </c>
    </row>
    <row r="214" spans="2:65" s="11" customFormat="1" ht="29.85" customHeight="1">
      <c r="B214" s="189"/>
      <c r="C214" s="190"/>
      <c r="D214" s="203" t="s">
        <v>84</v>
      </c>
      <c r="E214" s="204" t="s">
        <v>240</v>
      </c>
      <c r="F214" s="204" t="s">
        <v>1832</v>
      </c>
      <c r="G214" s="190"/>
      <c r="H214" s="190"/>
      <c r="I214" s="193"/>
      <c r="J214" s="205">
        <f>BK214</f>
        <v>0</v>
      </c>
      <c r="K214" s="190"/>
      <c r="L214" s="195"/>
      <c r="M214" s="196"/>
      <c r="N214" s="197"/>
      <c r="O214" s="197"/>
      <c r="P214" s="198">
        <f>SUM(P215:P219)</f>
        <v>0</v>
      </c>
      <c r="Q214" s="197"/>
      <c r="R214" s="198">
        <f>SUM(R215:R219)</f>
        <v>0</v>
      </c>
      <c r="S214" s="197"/>
      <c r="T214" s="199">
        <f>SUM(T215:T219)</f>
        <v>0</v>
      </c>
      <c r="AR214" s="200" t="s">
        <v>25</v>
      </c>
      <c r="AT214" s="201" t="s">
        <v>84</v>
      </c>
      <c r="AU214" s="201" t="s">
        <v>25</v>
      </c>
      <c r="AY214" s="200" t="s">
        <v>166</v>
      </c>
      <c r="BK214" s="202">
        <f>SUM(BK215:BK219)</f>
        <v>0</v>
      </c>
    </row>
    <row r="215" spans="2:65" s="1" customFormat="1" ht="22.5" customHeight="1">
      <c r="B215" s="43"/>
      <c r="C215" s="206" t="s">
        <v>429</v>
      </c>
      <c r="D215" s="206" t="s">
        <v>169</v>
      </c>
      <c r="E215" s="207" t="s">
        <v>521</v>
      </c>
      <c r="F215" s="208" t="s">
        <v>522</v>
      </c>
      <c r="G215" s="209" t="s">
        <v>389</v>
      </c>
      <c r="H215" s="210">
        <v>11.5</v>
      </c>
      <c r="I215" s="211"/>
      <c r="J215" s="212">
        <f>ROUND(I215*H215,2)</f>
        <v>0</v>
      </c>
      <c r="K215" s="208" t="s">
        <v>1567</v>
      </c>
      <c r="L215" s="63"/>
      <c r="M215" s="213" t="s">
        <v>50</v>
      </c>
      <c r="N215" s="214" t="s">
        <v>56</v>
      </c>
      <c r="O215" s="44"/>
      <c r="P215" s="215">
        <f>O215*H215</f>
        <v>0</v>
      </c>
      <c r="Q215" s="215">
        <v>0</v>
      </c>
      <c r="R215" s="215">
        <f>Q215*H215</f>
        <v>0</v>
      </c>
      <c r="S215" s="215">
        <v>0</v>
      </c>
      <c r="T215" s="216">
        <f>S215*H215</f>
        <v>0</v>
      </c>
      <c r="AR215" s="25" t="s">
        <v>110</v>
      </c>
      <c r="AT215" s="25" t="s">
        <v>169</v>
      </c>
      <c r="AU215" s="25" t="s">
        <v>93</v>
      </c>
      <c r="AY215" s="25" t="s">
        <v>166</v>
      </c>
      <c r="BE215" s="217">
        <f>IF(N215="základní",J215,0)</f>
        <v>0</v>
      </c>
      <c r="BF215" s="217">
        <f>IF(N215="snížená",J215,0)</f>
        <v>0</v>
      </c>
      <c r="BG215" s="217">
        <f>IF(N215="zákl. přenesená",J215,0)</f>
        <v>0</v>
      </c>
      <c r="BH215" s="217">
        <f>IF(N215="sníž. přenesená",J215,0)</f>
        <v>0</v>
      </c>
      <c r="BI215" s="217">
        <f>IF(N215="nulová",J215,0)</f>
        <v>0</v>
      </c>
      <c r="BJ215" s="25" t="s">
        <v>25</v>
      </c>
      <c r="BK215" s="217">
        <f>ROUND(I215*H215,2)</f>
        <v>0</v>
      </c>
      <c r="BL215" s="25" t="s">
        <v>110</v>
      </c>
      <c r="BM215" s="25" t="s">
        <v>1979</v>
      </c>
    </row>
    <row r="216" spans="2:65" s="1" customFormat="1" ht="13.5">
      <c r="B216" s="43"/>
      <c r="C216" s="65"/>
      <c r="D216" s="218" t="s">
        <v>175</v>
      </c>
      <c r="E216" s="65"/>
      <c r="F216" s="219" t="s">
        <v>524</v>
      </c>
      <c r="G216" s="65"/>
      <c r="H216" s="65"/>
      <c r="I216" s="174"/>
      <c r="J216" s="65"/>
      <c r="K216" s="65"/>
      <c r="L216" s="63"/>
      <c r="M216" s="220"/>
      <c r="N216" s="44"/>
      <c r="O216" s="44"/>
      <c r="P216" s="44"/>
      <c r="Q216" s="44"/>
      <c r="R216" s="44"/>
      <c r="S216" s="44"/>
      <c r="T216" s="80"/>
      <c r="AT216" s="25" t="s">
        <v>175</v>
      </c>
      <c r="AU216" s="25" t="s">
        <v>93</v>
      </c>
    </row>
    <row r="217" spans="2:65" s="13" customFormat="1" ht="13.5">
      <c r="B217" s="233"/>
      <c r="C217" s="234"/>
      <c r="D217" s="235" t="s">
        <v>179</v>
      </c>
      <c r="E217" s="236" t="s">
        <v>50</v>
      </c>
      <c r="F217" s="237" t="s">
        <v>1980</v>
      </c>
      <c r="G217" s="234"/>
      <c r="H217" s="238">
        <v>11.5</v>
      </c>
      <c r="I217" s="239"/>
      <c r="J217" s="234"/>
      <c r="K217" s="234"/>
      <c r="L217" s="240"/>
      <c r="M217" s="241"/>
      <c r="N217" s="242"/>
      <c r="O217" s="242"/>
      <c r="P217" s="242"/>
      <c r="Q217" s="242"/>
      <c r="R217" s="242"/>
      <c r="S217" s="242"/>
      <c r="T217" s="243"/>
      <c r="AT217" s="244" t="s">
        <v>179</v>
      </c>
      <c r="AU217" s="244" t="s">
        <v>93</v>
      </c>
      <c r="AV217" s="13" t="s">
        <v>93</v>
      </c>
      <c r="AW217" s="13" t="s">
        <v>48</v>
      </c>
      <c r="AX217" s="13" t="s">
        <v>25</v>
      </c>
      <c r="AY217" s="244" t="s">
        <v>166</v>
      </c>
    </row>
    <row r="218" spans="2:65" s="1" customFormat="1" ht="22.5" customHeight="1">
      <c r="B218" s="43"/>
      <c r="C218" s="206" t="s">
        <v>437</v>
      </c>
      <c r="D218" s="206" t="s">
        <v>169</v>
      </c>
      <c r="E218" s="207" t="s">
        <v>1981</v>
      </c>
      <c r="F218" s="208" t="s">
        <v>1982</v>
      </c>
      <c r="G218" s="209" t="s">
        <v>389</v>
      </c>
      <c r="H218" s="210">
        <v>11.5</v>
      </c>
      <c r="I218" s="211"/>
      <c r="J218" s="212">
        <f>ROUND(I218*H218,2)</f>
        <v>0</v>
      </c>
      <c r="K218" s="208" t="s">
        <v>1567</v>
      </c>
      <c r="L218" s="63"/>
      <c r="M218" s="213" t="s">
        <v>50</v>
      </c>
      <c r="N218" s="214" t="s">
        <v>56</v>
      </c>
      <c r="O218" s="44"/>
      <c r="P218" s="215">
        <f>O218*H218</f>
        <v>0</v>
      </c>
      <c r="Q218" s="215">
        <v>0</v>
      </c>
      <c r="R218" s="215">
        <f>Q218*H218</f>
        <v>0</v>
      </c>
      <c r="S218" s="215">
        <v>0</v>
      </c>
      <c r="T218" s="216">
        <f>S218*H218</f>
        <v>0</v>
      </c>
      <c r="AR218" s="25" t="s">
        <v>110</v>
      </c>
      <c r="AT218" s="25" t="s">
        <v>169</v>
      </c>
      <c r="AU218" s="25" t="s">
        <v>93</v>
      </c>
      <c r="AY218" s="25" t="s">
        <v>166</v>
      </c>
      <c r="BE218" s="217">
        <f>IF(N218="základní",J218,0)</f>
        <v>0</v>
      </c>
      <c r="BF218" s="217">
        <f>IF(N218="snížená",J218,0)</f>
        <v>0</v>
      </c>
      <c r="BG218" s="217">
        <f>IF(N218="zákl. přenesená",J218,0)</f>
        <v>0</v>
      </c>
      <c r="BH218" s="217">
        <f>IF(N218="sníž. přenesená",J218,0)</f>
        <v>0</v>
      </c>
      <c r="BI218" s="217">
        <f>IF(N218="nulová",J218,0)</f>
        <v>0</v>
      </c>
      <c r="BJ218" s="25" t="s">
        <v>25</v>
      </c>
      <c r="BK218" s="217">
        <f>ROUND(I218*H218,2)</f>
        <v>0</v>
      </c>
      <c r="BL218" s="25" t="s">
        <v>110</v>
      </c>
      <c r="BM218" s="25" t="s">
        <v>1983</v>
      </c>
    </row>
    <row r="219" spans="2:65" s="1" customFormat="1" ht="13.5">
      <c r="B219" s="43"/>
      <c r="C219" s="65"/>
      <c r="D219" s="218" t="s">
        <v>175</v>
      </c>
      <c r="E219" s="65"/>
      <c r="F219" s="219" t="s">
        <v>1984</v>
      </c>
      <c r="G219" s="65"/>
      <c r="H219" s="65"/>
      <c r="I219" s="174"/>
      <c r="J219" s="65"/>
      <c r="K219" s="65"/>
      <c r="L219" s="63"/>
      <c r="M219" s="220"/>
      <c r="N219" s="44"/>
      <c r="O219" s="44"/>
      <c r="P219" s="44"/>
      <c r="Q219" s="44"/>
      <c r="R219" s="44"/>
      <c r="S219" s="44"/>
      <c r="T219" s="80"/>
      <c r="AT219" s="25" t="s">
        <v>175</v>
      </c>
      <c r="AU219" s="25" t="s">
        <v>93</v>
      </c>
    </row>
    <row r="220" spans="2:65" s="11" customFormat="1" ht="29.85" customHeight="1">
      <c r="B220" s="189"/>
      <c r="C220" s="190"/>
      <c r="D220" s="203" t="s">
        <v>84</v>
      </c>
      <c r="E220" s="204" t="s">
        <v>679</v>
      </c>
      <c r="F220" s="204" t="s">
        <v>680</v>
      </c>
      <c r="G220" s="190"/>
      <c r="H220" s="190"/>
      <c r="I220" s="193"/>
      <c r="J220" s="205">
        <f>BK220</f>
        <v>0</v>
      </c>
      <c r="K220" s="190"/>
      <c r="L220" s="195"/>
      <c r="M220" s="196"/>
      <c r="N220" s="197"/>
      <c r="O220" s="197"/>
      <c r="P220" s="198">
        <f>SUM(P221:P248)</f>
        <v>0</v>
      </c>
      <c r="Q220" s="197"/>
      <c r="R220" s="198">
        <f>SUM(R221:R248)</f>
        <v>0.59759999999999991</v>
      </c>
      <c r="S220" s="197"/>
      <c r="T220" s="199">
        <f>SUM(T221:T248)</f>
        <v>38.880200000000002</v>
      </c>
      <c r="AR220" s="200" t="s">
        <v>25</v>
      </c>
      <c r="AT220" s="201" t="s">
        <v>84</v>
      </c>
      <c r="AU220" s="201" t="s">
        <v>25</v>
      </c>
      <c r="AY220" s="200" t="s">
        <v>166</v>
      </c>
      <c r="BK220" s="202">
        <f>SUM(BK221:BK248)</f>
        <v>0</v>
      </c>
    </row>
    <row r="221" spans="2:65" s="1" customFormat="1" ht="22.5" customHeight="1">
      <c r="B221" s="43"/>
      <c r="C221" s="206" t="s">
        <v>444</v>
      </c>
      <c r="D221" s="206" t="s">
        <v>169</v>
      </c>
      <c r="E221" s="207" t="s">
        <v>1847</v>
      </c>
      <c r="F221" s="208" t="s">
        <v>1848</v>
      </c>
      <c r="G221" s="209" t="s">
        <v>172</v>
      </c>
      <c r="H221" s="210">
        <v>10.532</v>
      </c>
      <c r="I221" s="211"/>
      <c r="J221" s="212">
        <f>ROUND(I221*H221,2)</f>
        <v>0</v>
      </c>
      <c r="K221" s="208" t="s">
        <v>1567</v>
      </c>
      <c r="L221" s="63"/>
      <c r="M221" s="213" t="s">
        <v>50</v>
      </c>
      <c r="N221" s="214" t="s">
        <v>56</v>
      </c>
      <c r="O221" s="44"/>
      <c r="P221" s="215">
        <f>O221*H221</f>
        <v>0</v>
      </c>
      <c r="Q221" s="215">
        <v>0</v>
      </c>
      <c r="R221" s="215">
        <f>Q221*H221</f>
        <v>0</v>
      </c>
      <c r="S221" s="215">
        <v>2.2000000000000002</v>
      </c>
      <c r="T221" s="216">
        <f>S221*H221</f>
        <v>23.170400000000001</v>
      </c>
      <c r="AR221" s="25" t="s">
        <v>110</v>
      </c>
      <c r="AT221" s="25" t="s">
        <v>169</v>
      </c>
      <c r="AU221" s="25" t="s">
        <v>93</v>
      </c>
      <c r="AY221" s="25" t="s">
        <v>166</v>
      </c>
      <c r="BE221" s="217">
        <f>IF(N221="základní",J221,0)</f>
        <v>0</v>
      </c>
      <c r="BF221" s="217">
        <f>IF(N221="snížená",J221,0)</f>
        <v>0</v>
      </c>
      <c r="BG221" s="217">
        <f>IF(N221="zákl. přenesená",J221,0)</f>
        <v>0</v>
      </c>
      <c r="BH221" s="217">
        <f>IF(N221="sníž. přenesená",J221,0)</f>
        <v>0</v>
      </c>
      <c r="BI221" s="217">
        <f>IF(N221="nulová",J221,0)</f>
        <v>0</v>
      </c>
      <c r="BJ221" s="25" t="s">
        <v>25</v>
      </c>
      <c r="BK221" s="217">
        <f>ROUND(I221*H221,2)</f>
        <v>0</v>
      </c>
      <c r="BL221" s="25" t="s">
        <v>110</v>
      </c>
      <c r="BM221" s="25" t="s">
        <v>1985</v>
      </c>
    </row>
    <row r="222" spans="2:65" s="1" customFormat="1" ht="27">
      <c r="B222" s="43"/>
      <c r="C222" s="65"/>
      <c r="D222" s="218" t="s">
        <v>175</v>
      </c>
      <c r="E222" s="65"/>
      <c r="F222" s="219" t="s">
        <v>1850</v>
      </c>
      <c r="G222" s="65"/>
      <c r="H222" s="65"/>
      <c r="I222" s="174"/>
      <c r="J222" s="65"/>
      <c r="K222" s="65"/>
      <c r="L222" s="63"/>
      <c r="M222" s="220"/>
      <c r="N222" s="44"/>
      <c r="O222" s="44"/>
      <c r="P222" s="44"/>
      <c r="Q222" s="44"/>
      <c r="R222" s="44"/>
      <c r="S222" s="44"/>
      <c r="T222" s="80"/>
      <c r="AT222" s="25" t="s">
        <v>175</v>
      </c>
      <c r="AU222" s="25" t="s">
        <v>93</v>
      </c>
    </row>
    <row r="223" spans="2:65" s="12" customFormat="1" ht="13.5">
      <c r="B223" s="222"/>
      <c r="C223" s="223"/>
      <c r="D223" s="218" t="s">
        <v>179</v>
      </c>
      <c r="E223" s="224" t="s">
        <v>50</v>
      </c>
      <c r="F223" s="225" t="s">
        <v>1870</v>
      </c>
      <c r="G223" s="223"/>
      <c r="H223" s="226" t="s">
        <v>50</v>
      </c>
      <c r="I223" s="227"/>
      <c r="J223" s="223"/>
      <c r="K223" s="223"/>
      <c r="L223" s="228"/>
      <c r="M223" s="229"/>
      <c r="N223" s="230"/>
      <c r="O223" s="230"/>
      <c r="P223" s="230"/>
      <c r="Q223" s="230"/>
      <c r="R223" s="230"/>
      <c r="S223" s="230"/>
      <c r="T223" s="231"/>
      <c r="AT223" s="232" t="s">
        <v>179</v>
      </c>
      <c r="AU223" s="232" t="s">
        <v>93</v>
      </c>
      <c r="AV223" s="12" t="s">
        <v>25</v>
      </c>
      <c r="AW223" s="12" t="s">
        <v>48</v>
      </c>
      <c r="AX223" s="12" t="s">
        <v>85</v>
      </c>
      <c r="AY223" s="232" t="s">
        <v>166</v>
      </c>
    </row>
    <row r="224" spans="2:65" s="12" customFormat="1" ht="13.5">
      <c r="B224" s="222"/>
      <c r="C224" s="223"/>
      <c r="D224" s="218" t="s">
        <v>179</v>
      </c>
      <c r="E224" s="224" t="s">
        <v>50</v>
      </c>
      <c r="F224" s="225" t="s">
        <v>1986</v>
      </c>
      <c r="G224" s="223"/>
      <c r="H224" s="226" t="s">
        <v>50</v>
      </c>
      <c r="I224" s="227"/>
      <c r="J224" s="223"/>
      <c r="K224" s="223"/>
      <c r="L224" s="228"/>
      <c r="M224" s="229"/>
      <c r="N224" s="230"/>
      <c r="O224" s="230"/>
      <c r="P224" s="230"/>
      <c r="Q224" s="230"/>
      <c r="R224" s="230"/>
      <c r="S224" s="230"/>
      <c r="T224" s="231"/>
      <c r="AT224" s="232" t="s">
        <v>179</v>
      </c>
      <c r="AU224" s="232" t="s">
        <v>93</v>
      </c>
      <c r="AV224" s="12" t="s">
        <v>25</v>
      </c>
      <c r="AW224" s="12" t="s">
        <v>48</v>
      </c>
      <c r="AX224" s="12" t="s">
        <v>85</v>
      </c>
      <c r="AY224" s="232" t="s">
        <v>166</v>
      </c>
    </row>
    <row r="225" spans="2:65" s="13" customFormat="1" ht="13.5">
      <c r="B225" s="233"/>
      <c r="C225" s="234"/>
      <c r="D225" s="218" t="s">
        <v>179</v>
      </c>
      <c r="E225" s="245" t="s">
        <v>50</v>
      </c>
      <c r="F225" s="246" t="s">
        <v>1987</v>
      </c>
      <c r="G225" s="234"/>
      <c r="H225" s="247">
        <v>5.016</v>
      </c>
      <c r="I225" s="239"/>
      <c r="J225" s="234"/>
      <c r="K225" s="234"/>
      <c r="L225" s="240"/>
      <c r="M225" s="241"/>
      <c r="N225" s="242"/>
      <c r="O225" s="242"/>
      <c r="P225" s="242"/>
      <c r="Q225" s="242"/>
      <c r="R225" s="242"/>
      <c r="S225" s="242"/>
      <c r="T225" s="243"/>
      <c r="AT225" s="244" t="s">
        <v>179</v>
      </c>
      <c r="AU225" s="244" t="s">
        <v>93</v>
      </c>
      <c r="AV225" s="13" t="s">
        <v>93</v>
      </c>
      <c r="AW225" s="13" t="s">
        <v>48</v>
      </c>
      <c r="AX225" s="13" t="s">
        <v>85</v>
      </c>
      <c r="AY225" s="244" t="s">
        <v>166</v>
      </c>
    </row>
    <row r="226" spans="2:65" s="12" customFormat="1" ht="13.5">
      <c r="B226" s="222"/>
      <c r="C226" s="223"/>
      <c r="D226" s="218" t="s">
        <v>179</v>
      </c>
      <c r="E226" s="224" t="s">
        <v>50</v>
      </c>
      <c r="F226" s="225" t="s">
        <v>1988</v>
      </c>
      <c r="G226" s="223"/>
      <c r="H226" s="226" t="s">
        <v>50</v>
      </c>
      <c r="I226" s="227"/>
      <c r="J226" s="223"/>
      <c r="K226" s="223"/>
      <c r="L226" s="228"/>
      <c r="M226" s="229"/>
      <c r="N226" s="230"/>
      <c r="O226" s="230"/>
      <c r="P226" s="230"/>
      <c r="Q226" s="230"/>
      <c r="R226" s="230"/>
      <c r="S226" s="230"/>
      <c r="T226" s="231"/>
      <c r="AT226" s="232" t="s">
        <v>179</v>
      </c>
      <c r="AU226" s="232" t="s">
        <v>93</v>
      </c>
      <c r="AV226" s="12" t="s">
        <v>25</v>
      </c>
      <c r="AW226" s="12" t="s">
        <v>48</v>
      </c>
      <c r="AX226" s="12" t="s">
        <v>85</v>
      </c>
      <c r="AY226" s="232" t="s">
        <v>166</v>
      </c>
    </row>
    <row r="227" spans="2:65" s="13" customFormat="1" ht="13.5">
      <c r="B227" s="233"/>
      <c r="C227" s="234"/>
      <c r="D227" s="218" t="s">
        <v>179</v>
      </c>
      <c r="E227" s="245" t="s">
        <v>50</v>
      </c>
      <c r="F227" s="246" t="s">
        <v>1989</v>
      </c>
      <c r="G227" s="234"/>
      <c r="H227" s="247">
        <v>5.516</v>
      </c>
      <c r="I227" s="239"/>
      <c r="J227" s="234"/>
      <c r="K227" s="234"/>
      <c r="L227" s="240"/>
      <c r="M227" s="241"/>
      <c r="N227" s="242"/>
      <c r="O227" s="242"/>
      <c r="P227" s="242"/>
      <c r="Q227" s="242"/>
      <c r="R227" s="242"/>
      <c r="S227" s="242"/>
      <c r="T227" s="243"/>
      <c r="AT227" s="244" t="s">
        <v>179</v>
      </c>
      <c r="AU227" s="244" t="s">
        <v>93</v>
      </c>
      <c r="AV227" s="13" t="s">
        <v>93</v>
      </c>
      <c r="AW227" s="13" t="s">
        <v>48</v>
      </c>
      <c r="AX227" s="13" t="s">
        <v>85</v>
      </c>
      <c r="AY227" s="244" t="s">
        <v>166</v>
      </c>
    </row>
    <row r="228" spans="2:65" s="15" customFormat="1" ht="13.5">
      <c r="B228" s="277"/>
      <c r="C228" s="278"/>
      <c r="D228" s="235" t="s">
        <v>179</v>
      </c>
      <c r="E228" s="279" t="s">
        <v>50</v>
      </c>
      <c r="F228" s="280" t="s">
        <v>1605</v>
      </c>
      <c r="G228" s="278"/>
      <c r="H228" s="281">
        <v>10.532</v>
      </c>
      <c r="I228" s="282"/>
      <c r="J228" s="278"/>
      <c r="K228" s="278"/>
      <c r="L228" s="283"/>
      <c r="M228" s="284"/>
      <c r="N228" s="285"/>
      <c r="O228" s="285"/>
      <c r="P228" s="285"/>
      <c r="Q228" s="285"/>
      <c r="R228" s="285"/>
      <c r="S228" s="285"/>
      <c r="T228" s="286"/>
      <c r="AT228" s="287" t="s">
        <v>179</v>
      </c>
      <c r="AU228" s="287" t="s">
        <v>93</v>
      </c>
      <c r="AV228" s="15" t="s">
        <v>110</v>
      </c>
      <c r="AW228" s="15" t="s">
        <v>48</v>
      </c>
      <c r="AX228" s="15" t="s">
        <v>25</v>
      </c>
      <c r="AY228" s="287" t="s">
        <v>166</v>
      </c>
    </row>
    <row r="229" spans="2:65" s="1" customFormat="1" ht="22.5" customHeight="1">
      <c r="B229" s="43"/>
      <c r="C229" s="206" t="s">
        <v>450</v>
      </c>
      <c r="D229" s="206" t="s">
        <v>169</v>
      </c>
      <c r="E229" s="207" t="s">
        <v>1990</v>
      </c>
      <c r="F229" s="208" t="s">
        <v>1991</v>
      </c>
      <c r="G229" s="209" t="s">
        <v>172</v>
      </c>
      <c r="H229" s="210">
        <v>3.06</v>
      </c>
      <c r="I229" s="211"/>
      <c r="J229" s="212">
        <f>ROUND(I229*H229,2)</f>
        <v>0</v>
      </c>
      <c r="K229" s="208" t="s">
        <v>1567</v>
      </c>
      <c r="L229" s="63"/>
      <c r="M229" s="213" t="s">
        <v>50</v>
      </c>
      <c r="N229" s="214" t="s">
        <v>56</v>
      </c>
      <c r="O229" s="44"/>
      <c r="P229" s="215">
        <f>O229*H229</f>
        <v>0</v>
      </c>
      <c r="Q229" s="215">
        <v>0.12</v>
      </c>
      <c r="R229" s="215">
        <f>Q229*H229</f>
        <v>0.36719999999999997</v>
      </c>
      <c r="S229" s="215">
        <v>2.4900000000000002</v>
      </c>
      <c r="T229" s="216">
        <f>S229*H229</f>
        <v>7.6194000000000006</v>
      </c>
      <c r="AR229" s="25" t="s">
        <v>110</v>
      </c>
      <c r="AT229" s="25" t="s">
        <v>169</v>
      </c>
      <c r="AU229" s="25" t="s">
        <v>93</v>
      </c>
      <c r="AY229" s="25" t="s">
        <v>166</v>
      </c>
      <c r="BE229" s="217">
        <f>IF(N229="základní",J229,0)</f>
        <v>0</v>
      </c>
      <c r="BF229" s="217">
        <f>IF(N229="snížená",J229,0)</f>
        <v>0</v>
      </c>
      <c r="BG229" s="217">
        <f>IF(N229="zákl. přenesená",J229,0)</f>
        <v>0</v>
      </c>
      <c r="BH229" s="217">
        <f>IF(N229="sníž. přenesená",J229,0)</f>
        <v>0</v>
      </c>
      <c r="BI229" s="217">
        <f>IF(N229="nulová",J229,0)</f>
        <v>0</v>
      </c>
      <c r="BJ229" s="25" t="s">
        <v>25</v>
      </c>
      <c r="BK229" s="217">
        <f>ROUND(I229*H229,2)</f>
        <v>0</v>
      </c>
      <c r="BL229" s="25" t="s">
        <v>110</v>
      </c>
      <c r="BM229" s="25" t="s">
        <v>1992</v>
      </c>
    </row>
    <row r="230" spans="2:65" s="1" customFormat="1" ht="13.5">
      <c r="B230" s="43"/>
      <c r="C230" s="65"/>
      <c r="D230" s="218" t="s">
        <v>175</v>
      </c>
      <c r="E230" s="65"/>
      <c r="F230" s="219" t="s">
        <v>1993</v>
      </c>
      <c r="G230" s="65"/>
      <c r="H230" s="65"/>
      <c r="I230" s="174"/>
      <c r="J230" s="65"/>
      <c r="K230" s="65"/>
      <c r="L230" s="63"/>
      <c r="M230" s="220"/>
      <c r="N230" s="44"/>
      <c r="O230" s="44"/>
      <c r="P230" s="44"/>
      <c r="Q230" s="44"/>
      <c r="R230" s="44"/>
      <c r="S230" s="44"/>
      <c r="T230" s="80"/>
      <c r="AT230" s="25" t="s">
        <v>175</v>
      </c>
      <c r="AU230" s="25" t="s">
        <v>93</v>
      </c>
    </row>
    <row r="231" spans="2:65" s="12" customFormat="1" ht="13.5">
      <c r="B231" s="222"/>
      <c r="C231" s="223"/>
      <c r="D231" s="218" t="s">
        <v>179</v>
      </c>
      <c r="E231" s="224" t="s">
        <v>50</v>
      </c>
      <c r="F231" s="225" t="s">
        <v>1870</v>
      </c>
      <c r="G231" s="223"/>
      <c r="H231" s="226" t="s">
        <v>50</v>
      </c>
      <c r="I231" s="227"/>
      <c r="J231" s="223"/>
      <c r="K231" s="223"/>
      <c r="L231" s="228"/>
      <c r="M231" s="229"/>
      <c r="N231" s="230"/>
      <c r="O231" s="230"/>
      <c r="P231" s="230"/>
      <c r="Q231" s="230"/>
      <c r="R231" s="230"/>
      <c r="S231" s="230"/>
      <c r="T231" s="231"/>
      <c r="AT231" s="232" t="s">
        <v>179</v>
      </c>
      <c r="AU231" s="232" t="s">
        <v>93</v>
      </c>
      <c r="AV231" s="12" t="s">
        <v>25</v>
      </c>
      <c r="AW231" s="12" t="s">
        <v>48</v>
      </c>
      <c r="AX231" s="12" t="s">
        <v>85</v>
      </c>
      <c r="AY231" s="232" t="s">
        <v>166</v>
      </c>
    </row>
    <row r="232" spans="2:65" s="13" customFormat="1" ht="13.5">
      <c r="B232" s="233"/>
      <c r="C232" s="234"/>
      <c r="D232" s="235" t="s">
        <v>179</v>
      </c>
      <c r="E232" s="236" t="s">
        <v>50</v>
      </c>
      <c r="F232" s="237" t="s">
        <v>1916</v>
      </c>
      <c r="G232" s="234"/>
      <c r="H232" s="238">
        <v>3.06</v>
      </c>
      <c r="I232" s="239"/>
      <c r="J232" s="234"/>
      <c r="K232" s="234"/>
      <c r="L232" s="240"/>
      <c r="M232" s="241"/>
      <c r="N232" s="242"/>
      <c r="O232" s="242"/>
      <c r="P232" s="242"/>
      <c r="Q232" s="242"/>
      <c r="R232" s="242"/>
      <c r="S232" s="242"/>
      <c r="T232" s="243"/>
      <c r="AT232" s="244" t="s">
        <v>179</v>
      </c>
      <c r="AU232" s="244" t="s">
        <v>93</v>
      </c>
      <c r="AV232" s="13" t="s">
        <v>93</v>
      </c>
      <c r="AW232" s="13" t="s">
        <v>48</v>
      </c>
      <c r="AX232" s="13" t="s">
        <v>25</v>
      </c>
      <c r="AY232" s="244" t="s">
        <v>166</v>
      </c>
    </row>
    <row r="233" spans="2:65" s="1" customFormat="1" ht="22.5" customHeight="1">
      <c r="B233" s="43"/>
      <c r="C233" s="206" t="s">
        <v>455</v>
      </c>
      <c r="D233" s="206" t="s">
        <v>169</v>
      </c>
      <c r="E233" s="207" t="s">
        <v>1994</v>
      </c>
      <c r="F233" s="208" t="s">
        <v>1995</v>
      </c>
      <c r="G233" s="209" t="s">
        <v>172</v>
      </c>
      <c r="H233" s="210">
        <v>1.92</v>
      </c>
      <c r="I233" s="211"/>
      <c r="J233" s="212">
        <f>ROUND(I233*H233,2)</f>
        <v>0</v>
      </c>
      <c r="K233" s="208" t="s">
        <v>1567</v>
      </c>
      <c r="L233" s="63"/>
      <c r="M233" s="213" t="s">
        <v>50</v>
      </c>
      <c r="N233" s="214" t="s">
        <v>56</v>
      </c>
      <c r="O233" s="44"/>
      <c r="P233" s="215">
        <f>O233*H233</f>
        <v>0</v>
      </c>
      <c r="Q233" s="215">
        <v>0.12</v>
      </c>
      <c r="R233" s="215">
        <f>Q233*H233</f>
        <v>0.23039999999999999</v>
      </c>
      <c r="S233" s="215">
        <v>2.2000000000000002</v>
      </c>
      <c r="T233" s="216">
        <f>S233*H233</f>
        <v>4.2240000000000002</v>
      </c>
      <c r="AR233" s="25" t="s">
        <v>110</v>
      </c>
      <c r="AT233" s="25" t="s">
        <v>169</v>
      </c>
      <c r="AU233" s="25" t="s">
        <v>93</v>
      </c>
      <c r="AY233" s="25" t="s">
        <v>166</v>
      </c>
      <c r="BE233" s="217">
        <f>IF(N233="základní",J233,0)</f>
        <v>0</v>
      </c>
      <c r="BF233" s="217">
        <f>IF(N233="snížená",J233,0)</f>
        <v>0</v>
      </c>
      <c r="BG233" s="217">
        <f>IF(N233="zákl. přenesená",J233,0)</f>
        <v>0</v>
      </c>
      <c r="BH233" s="217">
        <f>IF(N233="sníž. přenesená",J233,0)</f>
        <v>0</v>
      </c>
      <c r="BI233" s="217">
        <f>IF(N233="nulová",J233,0)</f>
        <v>0</v>
      </c>
      <c r="BJ233" s="25" t="s">
        <v>25</v>
      </c>
      <c r="BK233" s="217">
        <f>ROUND(I233*H233,2)</f>
        <v>0</v>
      </c>
      <c r="BL233" s="25" t="s">
        <v>110</v>
      </c>
      <c r="BM233" s="25" t="s">
        <v>1996</v>
      </c>
    </row>
    <row r="234" spans="2:65" s="1" customFormat="1" ht="13.5">
      <c r="B234" s="43"/>
      <c r="C234" s="65"/>
      <c r="D234" s="218" t="s">
        <v>175</v>
      </c>
      <c r="E234" s="65"/>
      <c r="F234" s="219" t="s">
        <v>1997</v>
      </c>
      <c r="G234" s="65"/>
      <c r="H234" s="65"/>
      <c r="I234" s="174"/>
      <c r="J234" s="65"/>
      <c r="K234" s="65"/>
      <c r="L234" s="63"/>
      <c r="M234" s="220"/>
      <c r="N234" s="44"/>
      <c r="O234" s="44"/>
      <c r="P234" s="44"/>
      <c r="Q234" s="44"/>
      <c r="R234" s="44"/>
      <c r="S234" s="44"/>
      <c r="T234" s="80"/>
      <c r="AT234" s="25" t="s">
        <v>175</v>
      </c>
      <c r="AU234" s="25" t="s">
        <v>93</v>
      </c>
    </row>
    <row r="235" spans="2:65" s="12" customFormat="1" ht="13.5">
      <c r="B235" s="222"/>
      <c r="C235" s="223"/>
      <c r="D235" s="218" t="s">
        <v>179</v>
      </c>
      <c r="E235" s="224" t="s">
        <v>50</v>
      </c>
      <c r="F235" s="225" t="s">
        <v>1870</v>
      </c>
      <c r="G235" s="223"/>
      <c r="H235" s="226" t="s">
        <v>50</v>
      </c>
      <c r="I235" s="227"/>
      <c r="J235" s="223"/>
      <c r="K235" s="223"/>
      <c r="L235" s="228"/>
      <c r="M235" s="229"/>
      <c r="N235" s="230"/>
      <c r="O235" s="230"/>
      <c r="P235" s="230"/>
      <c r="Q235" s="230"/>
      <c r="R235" s="230"/>
      <c r="S235" s="230"/>
      <c r="T235" s="231"/>
      <c r="AT235" s="232" t="s">
        <v>179</v>
      </c>
      <c r="AU235" s="232" t="s">
        <v>93</v>
      </c>
      <c r="AV235" s="12" t="s">
        <v>25</v>
      </c>
      <c r="AW235" s="12" t="s">
        <v>48</v>
      </c>
      <c r="AX235" s="12" t="s">
        <v>85</v>
      </c>
      <c r="AY235" s="232" t="s">
        <v>166</v>
      </c>
    </row>
    <row r="236" spans="2:65" s="12" customFormat="1" ht="13.5">
      <c r="B236" s="222"/>
      <c r="C236" s="223"/>
      <c r="D236" s="218" t="s">
        <v>179</v>
      </c>
      <c r="E236" s="224" t="s">
        <v>50</v>
      </c>
      <c r="F236" s="225" t="s">
        <v>1906</v>
      </c>
      <c r="G236" s="223"/>
      <c r="H236" s="226" t="s">
        <v>50</v>
      </c>
      <c r="I236" s="227"/>
      <c r="J236" s="223"/>
      <c r="K236" s="223"/>
      <c r="L236" s="228"/>
      <c r="M236" s="229"/>
      <c r="N236" s="230"/>
      <c r="O236" s="230"/>
      <c r="P236" s="230"/>
      <c r="Q236" s="230"/>
      <c r="R236" s="230"/>
      <c r="S236" s="230"/>
      <c r="T236" s="231"/>
      <c r="AT236" s="232" t="s">
        <v>179</v>
      </c>
      <c r="AU236" s="232" t="s">
        <v>93</v>
      </c>
      <c r="AV236" s="12" t="s">
        <v>25</v>
      </c>
      <c r="AW236" s="12" t="s">
        <v>48</v>
      </c>
      <c r="AX236" s="12" t="s">
        <v>85</v>
      </c>
      <c r="AY236" s="232" t="s">
        <v>166</v>
      </c>
    </row>
    <row r="237" spans="2:65" s="13" customFormat="1" ht="13.5">
      <c r="B237" s="233"/>
      <c r="C237" s="234"/>
      <c r="D237" s="235" t="s">
        <v>179</v>
      </c>
      <c r="E237" s="236" t="s">
        <v>50</v>
      </c>
      <c r="F237" s="237" t="s">
        <v>1998</v>
      </c>
      <c r="G237" s="234"/>
      <c r="H237" s="238">
        <v>1.92</v>
      </c>
      <c r="I237" s="239"/>
      <c r="J237" s="234"/>
      <c r="K237" s="234"/>
      <c r="L237" s="240"/>
      <c r="M237" s="241"/>
      <c r="N237" s="242"/>
      <c r="O237" s="242"/>
      <c r="P237" s="242"/>
      <c r="Q237" s="242"/>
      <c r="R237" s="242"/>
      <c r="S237" s="242"/>
      <c r="T237" s="243"/>
      <c r="AT237" s="244" t="s">
        <v>179</v>
      </c>
      <c r="AU237" s="244" t="s">
        <v>93</v>
      </c>
      <c r="AV237" s="13" t="s">
        <v>93</v>
      </c>
      <c r="AW237" s="13" t="s">
        <v>48</v>
      </c>
      <c r="AX237" s="13" t="s">
        <v>25</v>
      </c>
      <c r="AY237" s="244" t="s">
        <v>166</v>
      </c>
    </row>
    <row r="238" spans="2:65" s="1" customFormat="1" ht="22.5" customHeight="1">
      <c r="B238" s="43"/>
      <c r="C238" s="206" t="s">
        <v>460</v>
      </c>
      <c r="D238" s="206" t="s">
        <v>169</v>
      </c>
      <c r="E238" s="207" t="s">
        <v>1999</v>
      </c>
      <c r="F238" s="208" t="s">
        <v>2000</v>
      </c>
      <c r="G238" s="209" t="s">
        <v>284</v>
      </c>
      <c r="H238" s="210">
        <v>8.9499999999999993</v>
      </c>
      <c r="I238" s="211"/>
      <c r="J238" s="212">
        <f>ROUND(I238*H238,2)</f>
        <v>0</v>
      </c>
      <c r="K238" s="208" t="s">
        <v>1567</v>
      </c>
      <c r="L238" s="63"/>
      <c r="M238" s="213" t="s">
        <v>50</v>
      </c>
      <c r="N238" s="214" t="s">
        <v>56</v>
      </c>
      <c r="O238" s="44"/>
      <c r="P238" s="215">
        <f>O238*H238</f>
        <v>0</v>
      </c>
      <c r="Q238" s="215">
        <v>0</v>
      </c>
      <c r="R238" s="215">
        <f>Q238*H238</f>
        <v>0</v>
      </c>
      <c r="S238" s="215">
        <v>0.432</v>
      </c>
      <c r="T238" s="216">
        <f>S238*H238</f>
        <v>3.8663999999999996</v>
      </c>
      <c r="AR238" s="25" t="s">
        <v>110</v>
      </c>
      <c r="AT238" s="25" t="s">
        <v>169</v>
      </c>
      <c r="AU238" s="25" t="s">
        <v>93</v>
      </c>
      <c r="AY238" s="25" t="s">
        <v>166</v>
      </c>
      <c r="BE238" s="217">
        <f>IF(N238="základní",J238,0)</f>
        <v>0</v>
      </c>
      <c r="BF238" s="217">
        <f>IF(N238="snížená",J238,0)</f>
        <v>0</v>
      </c>
      <c r="BG238" s="217">
        <f>IF(N238="zákl. přenesená",J238,0)</f>
        <v>0</v>
      </c>
      <c r="BH238" s="217">
        <f>IF(N238="sníž. přenesená",J238,0)</f>
        <v>0</v>
      </c>
      <c r="BI238" s="217">
        <f>IF(N238="nulová",J238,0)</f>
        <v>0</v>
      </c>
      <c r="BJ238" s="25" t="s">
        <v>25</v>
      </c>
      <c r="BK238" s="217">
        <f>ROUND(I238*H238,2)</f>
        <v>0</v>
      </c>
      <c r="BL238" s="25" t="s">
        <v>110</v>
      </c>
      <c r="BM238" s="25" t="s">
        <v>2001</v>
      </c>
    </row>
    <row r="239" spans="2:65" s="1" customFormat="1" ht="27">
      <c r="B239" s="43"/>
      <c r="C239" s="65"/>
      <c r="D239" s="218" t="s">
        <v>175</v>
      </c>
      <c r="E239" s="65"/>
      <c r="F239" s="219" t="s">
        <v>2002</v>
      </c>
      <c r="G239" s="65"/>
      <c r="H239" s="65"/>
      <c r="I239" s="174"/>
      <c r="J239" s="65"/>
      <c r="K239" s="65"/>
      <c r="L239" s="63"/>
      <c r="M239" s="220"/>
      <c r="N239" s="44"/>
      <c r="O239" s="44"/>
      <c r="P239" s="44"/>
      <c r="Q239" s="44"/>
      <c r="R239" s="44"/>
      <c r="S239" s="44"/>
      <c r="T239" s="80"/>
      <c r="AT239" s="25" t="s">
        <v>175</v>
      </c>
      <c r="AU239" s="25" t="s">
        <v>93</v>
      </c>
    </row>
    <row r="240" spans="2:65" s="12" customFormat="1" ht="13.5">
      <c r="B240" s="222"/>
      <c r="C240" s="223"/>
      <c r="D240" s="218" t="s">
        <v>179</v>
      </c>
      <c r="E240" s="224" t="s">
        <v>50</v>
      </c>
      <c r="F240" s="225" t="s">
        <v>1870</v>
      </c>
      <c r="G240" s="223"/>
      <c r="H240" s="226" t="s">
        <v>50</v>
      </c>
      <c r="I240" s="227"/>
      <c r="J240" s="223"/>
      <c r="K240" s="223"/>
      <c r="L240" s="228"/>
      <c r="M240" s="229"/>
      <c r="N240" s="230"/>
      <c r="O240" s="230"/>
      <c r="P240" s="230"/>
      <c r="Q240" s="230"/>
      <c r="R240" s="230"/>
      <c r="S240" s="230"/>
      <c r="T240" s="231"/>
      <c r="AT240" s="232" t="s">
        <v>179</v>
      </c>
      <c r="AU240" s="232" t="s">
        <v>93</v>
      </c>
      <c r="AV240" s="12" t="s">
        <v>25</v>
      </c>
      <c r="AW240" s="12" t="s">
        <v>48</v>
      </c>
      <c r="AX240" s="12" t="s">
        <v>85</v>
      </c>
      <c r="AY240" s="232" t="s">
        <v>166</v>
      </c>
    </row>
    <row r="241" spans="2:65" s="13" customFormat="1" ht="13.5">
      <c r="B241" s="233"/>
      <c r="C241" s="234"/>
      <c r="D241" s="235" t="s">
        <v>179</v>
      </c>
      <c r="E241" s="236" t="s">
        <v>50</v>
      </c>
      <c r="F241" s="237" t="s">
        <v>1930</v>
      </c>
      <c r="G241" s="234"/>
      <c r="H241" s="238">
        <v>8.9499999999999993</v>
      </c>
      <c r="I241" s="239"/>
      <c r="J241" s="234"/>
      <c r="K241" s="234"/>
      <c r="L241" s="240"/>
      <c r="M241" s="241"/>
      <c r="N241" s="242"/>
      <c r="O241" s="242"/>
      <c r="P241" s="242"/>
      <c r="Q241" s="242"/>
      <c r="R241" s="242"/>
      <c r="S241" s="242"/>
      <c r="T241" s="243"/>
      <c r="AT241" s="244" t="s">
        <v>179</v>
      </c>
      <c r="AU241" s="244" t="s">
        <v>93</v>
      </c>
      <c r="AV241" s="13" t="s">
        <v>93</v>
      </c>
      <c r="AW241" s="13" t="s">
        <v>48</v>
      </c>
      <c r="AX241" s="13" t="s">
        <v>25</v>
      </c>
      <c r="AY241" s="244" t="s">
        <v>166</v>
      </c>
    </row>
    <row r="242" spans="2:65" s="1" customFormat="1" ht="22.5" customHeight="1">
      <c r="B242" s="43"/>
      <c r="C242" s="206" t="s">
        <v>466</v>
      </c>
      <c r="D242" s="206" t="s">
        <v>169</v>
      </c>
      <c r="E242" s="207" t="s">
        <v>854</v>
      </c>
      <c r="F242" s="208" t="s">
        <v>855</v>
      </c>
      <c r="G242" s="209" t="s">
        <v>243</v>
      </c>
      <c r="H242" s="210">
        <v>38.880000000000003</v>
      </c>
      <c r="I242" s="211"/>
      <c r="J242" s="212">
        <f>ROUND(I242*H242,2)</f>
        <v>0</v>
      </c>
      <c r="K242" s="208" t="s">
        <v>1567</v>
      </c>
      <c r="L242" s="63"/>
      <c r="M242" s="213" t="s">
        <v>50</v>
      </c>
      <c r="N242" s="214" t="s">
        <v>56</v>
      </c>
      <c r="O242" s="44"/>
      <c r="P242" s="215">
        <f>O242*H242</f>
        <v>0</v>
      </c>
      <c r="Q242" s="215">
        <v>0</v>
      </c>
      <c r="R242" s="215">
        <f>Q242*H242</f>
        <v>0</v>
      </c>
      <c r="S242" s="215">
        <v>0</v>
      </c>
      <c r="T242" s="216">
        <f>S242*H242</f>
        <v>0</v>
      </c>
      <c r="AR242" s="25" t="s">
        <v>110</v>
      </c>
      <c r="AT242" s="25" t="s">
        <v>169</v>
      </c>
      <c r="AU242" s="25" t="s">
        <v>93</v>
      </c>
      <c r="AY242" s="25" t="s">
        <v>166</v>
      </c>
      <c r="BE242" s="217">
        <f>IF(N242="základní",J242,0)</f>
        <v>0</v>
      </c>
      <c r="BF242" s="217">
        <f>IF(N242="snížená",J242,0)</f>
        <v>0</v>
      </c>
      <c r="BG242" s="217">
        <f>IF(N242="zákl. přenesená",J242,0)</f>
        <v>0</v>
      </c>
      <c r="BH242" s="217">
        <f>IF(N242="sníž. přenesená",J242,0)</f>
        <v>0</v>
      </c>
      <c r="BI242" s="217">
        <f>IF(N242="nulová",J242,0)</f>
        <v>0</v>
      </c>
      <c r="BJ242" s="25" t="s">
        <v>25</v>
      </c>
      <c r="BK242" s="217">
        <f>ROUND(I242*H242,2)</f>
        <v>0</v>
      </c>
      <c r="BL242" s="25" t="s">
        <v>110</v>
      </c>
      <c r="BM242" s="25" t="s">
        <v>2003</v>
      </c>
    </row>
    <row r="243" spans="2:65" s="1" customFormat="1" ht="27">
      <c r="B243" s="43"/>
      <c r="C243" s="65"/>
      <c r="D243" s="235" t="s">
        <v>175</v>
      </c>
      <c r="E243" s="65"/>
      <c r="F243" s="276" t="s">
        <v>857</v>
      </c>
      <c r="G243" s="65"/>
      <c r="H243" s="65"/>
      <c r="I243" s="174"/>
      <c r="J243" s="65"/>
      <c r="K243" s="65"/>
      <c r="L243" s="63"/>
      <c r="M243" s="220"/>
      <c r="N243" s="44"/>
      <c r="O243" s="44"/>
      <c r="P243" s="44"/>
      <c r="Q243" s="44"/>
      <c r="R243" s="44"/>
      <c r="S243" s="44"/>
      <c r="T243" s="80"/>
      <c r="AT243" s="25" t="s">
        <v>175</v>
      </c>
      <c r="AU243" s="25" t="s">
        <v>93</v>
      </c>
    </row>
    <row r="244" spans="2:65" s="1" customFormat="1" ht="22.5" customHeight="1">
      <c r="B244" s="43"/>
      <c r="C244" s="206" t="s">
        <v>471</v>
      </c>
      <c r="D244" s="206" t="s">
        <v>169</v>
      </c>
      <c r="E244" s="207" t="s">
        <v>859</v>
      </c>
      <c r="F244" s="208" t="s">
        <v>1855</v>
      </c>
      <c r="G244" s="209" t="s">
        <v>243</v>
      </c>
      <c r="H244" s="210">
        <v>544.32000000000005</v>
      </c>
      <c r="I244" s="211"/>
      <c r="J244" s="212">
        <f>ROUND(I244*H244,2)</f>
        <v>0</v>
      </c>
      <c r="K244" s="208" t="s">
        <v>1567</v>
      </c>
      <c r="L244" s="63"/>
      <c r="M244" s="213" t="s">
        <v>50</v>
      </c>
      <c r="N244" s="214" t="s">
        <v>56</v>
      </c>
      <c r="O244" s="44"/>
      <c r="P244" s="215">
        <f>O244*H244</f>
        <v>0</v>
      </c>
      <c r="Q244" s="215">
        <v>0</v>
      </c>
      <c r="R244" s="215">
        <f>Q244*H244</f>
        <v>0</v>
      </c>
      <c r="S244" s="215">
        <v>0</v>
      </c>
      <c r="T244" s="216">
        <f>S244*H244</f>
        <v>0</v>
      </c>
      <c r="AR244" s="25" t="s">
        <v>110</v>
      </c>
      <c r="AT244" s="25" t="s">
        <v>169</v>
      </c>
      <c r="AU244" s="25" t="s">
        <v>93</v>
      </c>
      <c r="AY244" s="25" t="s">
        <v>166</v>
      </c>
      <c r="BE244" s="217">
        <f>IF(N244="základní",J244,0)</f>
        <v>0</v>
      </c>
      <c r="BF244" s="217">
        <f>IF(N244="snížená",J244,0)</f>
        <v>0</v>
      </c>
      <c r="BG244" s="217">
        <f>IF(N244="zákl. přenesená",J244,0)</f>
        <v>0</v>
      </c>
      <c r="BH244" s="217">
        <f>IF(N244="sníž. přenesená",J244,0)</f>
        <v>0</v>
      </c>
      <c r="BI244" s="217">
        <f>IF(N244="nulová",J244,0)</f>
        <v>0</v>
      </c>
      <c r="BJ244" s="25" t="s">
        <v>25</v>
      </c>
      <c r="BK244" s="217">
        <f>ROUND(I244*H244,2)</f>
        <v>0</v>
      </c>
      <c r="BL244" s="25" t="s">
        <v>110</v>
      </c>
      <c r="BM244" s="25" t="s">
        <v>2004</v>
      </c>
    </row>
    <row r="245" spans="2:65" s="1" customFormat="1" ht="27">
      <c r="B245" s="43"/>
      <c r="C245" s="65"/>
      <c r="D245" s="218" t="s">
        <v>175</v>
      </c>
      <c r="E245" s="65"/>
      <c r="F245" s="219" t="s">
        <v>780</v>
      </c>
      <c r="G245" s="65"/>
      <c r="H245" s="65"/>
      <c r="I245" s="174"/>
      <c r="J245" s="65"/>
      <c r="K245" s="65"/>
      <c r="L245" s="63"/>
      <c r="M245" s="220"/>
      <c r="N245" s="44"/>
      <c r="O245" s="44"/>
      <c r="P245" s="44"/>
      <c r="Q245" s="44"/>
      <c r="R245" s="44"/>
      <c r="S245" s="44"/>
      <c r="T245" s="80"/>
      <c r="AT245" s="25" t="s">
        <v>175</v>
      </c>
      <c r="AU245" s="25" t="s">
        <v>93</v>
      </c>
    </row>
    <row r="246" spans="2:65" s="13" customFormat="1" ht="13.5">
      <c r="B246" s="233"/>
      <c r="C246" s="234"/>
      <c r="D246" s="235" t="s">
        <v>179</v>
      </c>
      <c r="E246" s="234"/>
      <c r="F246" s="237" t="s">
        <v>2005</v>
      </c>
      <c r="G246" s="234"/>
      <c r="H246" s="238">
        <v>544.32000000000005</v>
      </c>
      <c r="I246" s="239"/>
      <c r="J246" s="234"/>
      <c r="K246" s="234"/>
      <c r="L246" s="240"/>
      <c r="M246" s="241"/>
      <c r="N246" s="242"/>
      <c r="O246" s="242"/>
      <c r="P246" s="242"/>
      <c r="Q246" s="242"/>
      <c r="R246" s="242"/>
      <c r="S246" s="242"/>
      <c r="T246" s="243"/>
      <c r="AT246" s="244" t="s">
        <v>179</v>
      </c>
      <c r="AU246" s="244" t="s">
        <v>93</v>
      </c>
      <c r="AV246" s="13" t="s">
        <v>93</v>
      </c>
      <c r="AW246" s="13" t="s">
        <v>6</v>
      </c>
      <c r="AX246" s="13" t="s">
        <v>25</v>
      </c>
      <c r="AY246" s="244" t="s">
        <v>166</v>
      </c>
    </row>
    <row r="247" spans="2:65" s="1" customFormat="1" ht="22.5" customHeight="1">
      <c r="B247" s="43"/>
      <c r="C247" s="206" t="s">
        <v>476</v>
      </c>
      <c r="D247" s="206" t="s">
        <v>169</v>
      </c>
      <c r="E247" s="207" t="s">
        <v>1858</v>
      </c>
      <c r="F247" s="208" t="s">
        <v>1859</v>
      </c>
      <c r="G247" s="209" t="s">
        <v>243</v>
      </c>
      <c r="H247" s="210">
        <v>38.880000000000003</v>
      </c>
      <c r="I247" s="211"/>
      <c r="J247" s="212">
        <f>ROUND(I247*H247,2)</f>
        <v>0</v>
      </c>
      <c r="K247" s="208" t="s">
        <v>1567</v>
      </c>
      <c r="L247" s="63"/>
      <c r="M247" s="213" t="s">
        <v>50</v>
      </c>
      <c r="N247" s="214" t="s">
        <v>56</v>
      </c>
      <c r="O247" s="44"/>
      <c r="P247" s="215">
        <f>O247*H247</f>
        <v>0</v>
      </c>
      <c r="Q247" s="215">
        <v>0</v>
      </c>
      <c r="R247" s="215">
        <f>Q247*H247</f>
        <v>0</v>
      </c>
      <c r="S247" s="215">
        <v>0</v>
      </c>
      <c r="T247" s="216">
        <f>S247*H247</f>
        <v>0</v>
      </c>
      <c r="AR247" s="25" t="s">
        <v>110</v>
      </c>
      <c r="AT247" s="25" t="s">
        <v>169</v>
      </c>
      <c r="AU247" s="25" t="s">
        <v>93</v>
      </c>
      <c r="AY247" s="25" t="s">
        <v>166</v>
      </c>
      <c r="BE247" s="217">
        <f>IF(N247="základní",J247,0)</f>
        <v>0</v>
      </c>
      <c r="BF247" s="217">
        <f>IF(N247="snížená",J247,0)</f>
        <v>0</v>
      </c>
      <c r="BG247" s="217">
        <f>IF(N247="zákl. přenesená",J247,0)</f>
        <v>0</v>
      </c>
      <c r="BH247" s="217">
        <f>IF(N247="sníž. přenesená",J247,0)</f>
        <v>0</v>
      </c>
      <c r="BI247" s="217">
        <f>IF(N247="nulová",J247,0)</f>
        <v>0</v>
      </c>
      <c r="BJ247" s="25" t="s">
        <v>25</v>
      </c>
      <c r="BK247" s="217">
        <f>ROUND(I247*H247,2)</f>
        <v>0</v>
      </c>
      <c r="BL247" s="25" t="s">
        <v>110</v>
      </c>
      <c r="BM247" s="25" t="s">
        <v>2006</v>
      </c>
    </row>
    <row r="248" spans="2:65" s="1" customFormat="1" ht="13.5">
      <c r="B248" s="43"/>
      <c r="C248" s="65"/>
      <c r="D248" s="218" t="s">
        <v>175</v>
      </c>
      <c r="E248" s="65"/>
      <c r="F248" s="219" t="s">
        <v>877</v>
      </c>
      <c r="G248" s="65"/>
      <c r="H248" s="65"/>
      <c r="I248" s="174"/>
      <c r="J248" s="65"/>
      <c r="K248" s="65"/>
      <c r="L248" s="63"/>
      <c r="M248" s="220"/>
      <c r="N248" s="44"/>
      <c r="O248" s="44"/>
      <c r="P248" s="44"/>
      <c r="Q248" s="44"/>
      <c r="R248" s="44"/>
      <c r="S248" s="44"/>
      <c r="T248" s="80"/>
      <c r="AT248" s="25" t="s">
        <v>175</v>
      </c>
      <c r="AU248" s="25" t="s">
        <v>93</v>
      </c>
    </row>
    <row r="249" spans="2:65" s="11" customFormat="1" ht="37.35" customHeight="1">
      <c r="B249" s="189"/>
      <c r="C249" s="190"/>
      <c r="D249" s="191" t="s">
        <v>84</v>
      </c>
      <c r="E249" s="192" t="s">
        <v>2007</v>
      </c>
      <c r="F249" s="192" t="s">
        <v>2008</v>
      </c>
      <c r="G249" s="190"/>
      <c r="H249" s="190"/>
      <c r="I249" s="193"/>
      <c r="J249" s="194">
        <f>BK249</f>
        <v>0</v>
      </c>
      <c r="K249" s="190"/>
      <c r="L249" s="195"/>
      <c r="M249" s="196"/>
      <c r="N249" s="197"/>
      <c r="O249" s="197"/>
      <c r="P249" s="198">
        <f>P250</f>
        <v>0</v>
      </c>
      <c r="Q249" s="197"/>
      <c r="R249" s="198">
        <f>R250</f>
        <v>0.27970219999999996</v>
      </c>
      <c r="S249" s="197"/>
      <c r="T249" s="199">
        <f>T250</f>
        <v>0.21840000000000001</v>
      </c>
      <c r="AR249" s="200" t="s">
        <v>93</v>
      </c>
      <c r="AT249" s="201" t="s">
        <v>84</v>
      </c>
      <c r="AU249" s="201" t="s">
        <v>85</v>
      </c>
      <c r="AY249" s="200" t="s">
        <v>166</v>
      </c>
      <c r="BK249" s="202">
        <f>BK250</f>
        <v>0</v>
      </c>
    </row>
    <row r="250" spans="2:65" s="11" customFormat="1" ht="19.899999999999999" customHeight="1">
      <c r="B250" s="189"/>
      <c r="C250" s="190"/>
      <c r="D250" s="203" t="s">
        <v>84</v>
      </c>
      <c r="E250" s="204" t="s">
        <v>2009</v>
      </c>
      <c r="F250" s="204" t="s">
        <v>2010</v>
      </c>
      <c r="G250" s="190"/>
      <c r="H250" s="190"/>
      <c r="I250" s="193"/>
      <c r="J250" s="205">
        <f>BK250</f>
        <v>0</v>
      </c>
      <c r="K250" s="190"/>
      <c r="L250" s="195"/>
      <c r="M250" s="196"/>
      <c r="N250" s="197"/>
      <c r="O250" s="197"/>
      <c r="P250" s="198">
        <f>SUM(P251:P279)</f>
        <v>0</v>
      </c>
      <c r="Q250" s="197"/>
      <c r="R250" s="198">
        <f>SUM(R251:R279)</f>
        <v>0.27970219999999996</v>
      </c>
      <c r="S250" s="197"/>
      <c r="T250" s="199">
        <f>SUM(T251:T279)</f>
        <v>0.21840000000000001</v>
      </c>
      <c r="AR250" s="200" t="s">
        <v>93</v>
      </c>
      <c r="AT250" s="201" t="s">
        <v>84</v>
      </c>
      <c r="AU250" s="201" t="s">
        <v>25</v>
      </c>
      <c r="AY250" s="200" t="s">
        <v>166</v>
      </c>
      <c r="BK250" s="202">
        <f>SUM(BK251:BK279)</f>
        <v>0</v>
      </c>
    </row>
    <row r="251" spans="2:65" s="1" customFormat="1" ht="22.5" customHeight="1">
      <c r="B251" s="43"/>
      <c r="C251" s="206" t="s">
        <v>480</v>
      </c>
      <c r="D251" s="206" t="s">
        <v>169</v>
      </c>
      <c r="E251" s="207" t="s">
        <v>2011</v>
      </c>
      <c r="F251" s="208" t="s">
        <v>2012</v>
      </c>
      <c r="G251" s="209" t="s">
        <v>389</v>
      </c>
      <c r="H251" s="210">
        <v>5.2</v>
      </c>
      <c r="I251" s="211"/>
      <c r="J251" s="212">
        <f>ROUND(I251*H251,2)</f>
        <v>0</v>
      </c>
      <c r="K251" s="208" t="s">
        <v>1567</v>
      </c>
      <c r="L251" s="63"/>
      <c r="M251" s="213" t="s">
        <v>50</v>
      </c>
      <c r="N251" s="214" t="s">
        <v>56</v>
      </c>
      <c r="O251" s="44"/>
      <c r="P251" s="215">
        <f>O251*H251</f>
        <v>0</v>
      </c>
      <c r="Q251" s="215">
        <v>6.0000000000000002E-5</v>
      </c>
      <c r="R251" s="215">
        <f>Q251*H251</f>
        <v>3.1199999999999999E-4</v>
      </c>
      <c r="S251" s="215">
        <v>0</v>
      </c>
      <c r="T251" s="216">
        <f>S251*H251</f>
        <v>0</v>
      </c>
      <c r="AR251" s="25" t="s">
        <v>281</v>
      </c>
      <c r="AT251" s="25" t="s">
        <v>169</v>
      </c>
      <c r="AU251" s="25" t="s">
        <v>93</v>
      </c>
      <c r="AY251" s="25" t="s">
        <v>166</v>
      </c>
      <c r="BE251" s="217">
        <f>IF(N251="základní",J251,0)</f>
        <v>0</v>
      </c>
      <c r="BF251" s="217">
        <f>IF(N251="snížená",J251,0)</f>
        <v>0</v>
      </c>
      <c r="BG251" s="217">
        <f>IF(N251="zákl. přenesená",J251,0)</f>
        <v>0</v>
      </c>
      <c r="BH251" s="217">
        <f>IF(N251="sníž. přenesená",J251,0)</f>
        <v>0</v>
      </c>
      <c r="BI251" s="217">
        <f>IF(N251="nulová",J251,0)</f>
        <v>0</v>
      </c>
      <c r="BJ251" s="25" t="s">
        <v>25</v>
      </c>
      <c r="BK251" s="217">
        <f>ROUND(I251*H251,2)</f>
        <v>0</v>
      </c>
      <c r="BL251" s="25" t="s">
        <v>281</v>
      </c>
      <c r="BM251" s="25" t="s">
        <v>2013</v>
      </c>
    </row>
    <row r="252" spans="2:65" s="1" customFormat="1" ht="27">
      <c r="B252" s="43"/>
      <c r="C252" s="65"/>
      <c r="D252" s="218" t="s">
        <v>175</v>
      </c>
      <c r="E252" s="65"/>
      <c r="F252" s="219" t="s">
        <v>2014</v>
      </c>
      <c r="G252" s="65"/>
      <c r="H252" s="65"/>
      <c r="I252" s="174"/>
      <c r="J252" s="65"/>
      <c r="K252" s="65"/>
      <c r="L252" s="63"/>
      <c r="M252" s="220"/>
      <c r="N252" s="44"/>
      <c r="O252" s="44"/>
      <c r="P252" s="44"/>
      <c r="Q252" s="44"/>
      <c r="R252" s="44"/>
      <c r="S252" s="44"/>
      <c r="T252" s="80"/>
      <c r="AT252" s="25" t="s">
        <v>175</v>
      </c>
      <c r="AU252" s="25" t="s">
        <v>93</v>
      </c>
    </row>
    <row r="253" spans="2:65" s="12" customFormat="1" ht="13.5">
      <c r="B253" s="222"/>
      <c r="C253" s="223"/>
      <c r="D253" s="218" t="s">
        <v>179</v>
      </c>
      <c r="E253" s="224" t="s">
        <v>50</v>
      </c>
      <c r="F253" s="225" t="s">
        <v>2015</v>
      </c>
      <c r="G253" s="223"/>
      <c r="H253" s="226" t="s">
        <v>50</v>
      </c>
      <c r="I253" s="227"/>
      <c r="J253" s="223"/>
      <c r="K253" s="223"/>
      <c r="L253" s="228"/>
      <c r="M253" s="229"/>
      <c r="N253" s="230"/>
      <c r="O253" s="230"/>
      <c r="P253" s="230"/>
      <c r="Q253" s="230"/>
      <c r="R253" s="230"/>
      <c r="S253" s="230"/>
      <c r="T253" s="231"/>
      <c r="AT253" s="232" t="s">
        <v>179</v>
      </c>
      <c r="AU253" s="232" t="s">
        <v>93</v>
      </c>
      <c r="AV253" s="12" t="s">
        <v>25</v>
      </c>
      <c r="AW253" s="12" t="s">
        <v>48</v>
      </c>
      <c r="AX253" s="12" t="s">
        <v>85</v>
      </c>
      <c r="AY253" s="232" t="s">
        <v>166</v>
      </c>
    </row>
    <row r="254" spans="2:65" s="13" customFormat="1" ht="13.5">
      <c r="B254" s="233"/>
      <c r="C254" s="234"/>
      <c r="D254" s="235" t="s">
        <v>179</v>
      </c>
      <c r="E254" s="236" t="s">
        <v>50</v>
      </c>
      <c r="F254" s="237" t="s">
        <v>2016</v>
      </c>
      <c r="G254" s="234"/>
      <c r="H254" s="238">
        <v>5.2</v>
      </c>
      <c r="I254" s="239"/>
      <c r="J254" s="234"/>
      <c r="K254" s="234"/>
      <c r="L254" s="240"/>
      <c r="M254" s="241"/>
      <c r="N254" s="242"/>
      <c r="O254" s="242"/>
      <c r="P254" s="242"/>
      <c r="Q254" s="242"/>
      <c r="R254" s="242"/>
      <c r="S254" s="242"/>
      <c r="T254" s="243"/>
      <c r="AT254" s="244" t="s">
        <v>179</v>
      </c>
      <c r="AU254" s="244" t="s">
        <v>93</v>
      </c>
      <c r="AV254" s="13" t="s">
        <v>93</v>
      </c>
      <c r="AW254" s="13" t="s">
        <v>48</v>
      </c>
      <c r="AX254" s="13" t="s">
        <v>25</v>
      </c>
      <c r="AY254" s="244" t="s">
        <v>166</v>
      </c>
    </row>
    <row r="255" spans="2:65" s="1" customFormat="1" ht="22.5" customHeight="1">
      <c r="B255" s="43"/>
      <c r="C255" s="206" t="s">
        <v>486</v>
      </c>
      <c r="D255" s="206" t="s">
        <v>169</v>
      </c>
      <c r="E255" s="207" t="s">
        <v>2017</v>
      </c>
      <c r="F255" s="208" t="s">
        <v>2018</v>
      </c>
      <c r="G255" s="209" t="s">
        <v>389</v>
      </c>
      <c r="H255" s="210">
        <v>5.2</v>
      </c>
      <c r="I255" s="211"/>
      <c r="J255" s="212">
        <f>ROUND(I255*H255,2)</f>
        <v>0</v>
      </c>
      <c r="K255" s="208" t="s">
        <v>1567</v>
      </c>
      <c r="L255" s="63"/>
      <c r="M255" s="213" t="s">
        <v>50</v>
      </c>
      <c r="N255" s="214" t="s">
        <v>56</v>
      </c>
      <c r="O255" s="44"/>
      <c r="P255" s="215">
        <f>O255*H255</f>
        <v>0</v>
      </c>
      <c r="Q255" s="215">
        <v>0</v>
      </c>
      <c r="R255" s="215">
        <f>Q255*H255</f>
        <v>0</v>
      </c>
      <c r="S255" s="215">
        <v>4.2000000000000003E-2</v>
      </c>
      <c r="T255" s="216">
        <f>S255*H255</f>
        <v>0.21840000000000001</v>
      </c>
      <c r="AR255" s="25" t="s">
        <v>281</v>
      </c>
      <c r="AT255" s="25" t="s">
        <v>169</v>
      </c>
      <c r="AU255" s="25" t="s">
        <v>93</v>
      </c>
      <c r="AY255" s="25" t="s">
        <v>166</v>
      </c>
      <c r="BE255" s="217">
        <f>IF(N255="základní",J255,0)</f>
        <v>0</v>
      </c>
      <c r="BF255" s="217">
        <f>IF(N255="snížená",J255,0)</f>
        <v>0</v>
      </c>
      <c r="BG255" s="217">
        <f>IF(N255="zákl. přenesená",J255,0)</f>
        <v>0</v>
      </c>
      <c r="BH255" s="217">
        <f>IF(N255="sníž. přenesená",J255,0)</f>
        <v>0</v>
      </c>
      <c r="BI255" s="217">
        <f>IF(N255="nulová",J255,0)</f>
        <v>0</v>
      </c>
      <c r="BJ255" s="25" t="s">
        <v>25</v>
      </c>
      <c r="BK255" s="217">
        <f>ROUND(I255*H255,2)</f>
        <v>0</v>
      </c>
      <c r="BL255" s="25" t="s">
        <v>281</v>
      </c>
      <c r="BM255" s="25" t="s">
        <v>2019</v>
      </c>
    </row>
    <row r="256" spans="2:65" s="1" customFormat="1" ht="13.5">
      <c r="B256" s="43"/>
      <c r="C256" s="65"/>
      <c r="D256" s="235" t="s">
        <v>175</v>
      </c>
      <c r="E256" s="65"/>
      <c r="F256" s="276" t="s">
        <v>2020</v>
      </c>
      <c r="G256" s="65"/>
      <c r="H256" s="65"/>
      <c r="I256" s="174"/>
      <c r="J256" s="65"/>
      <c r="K256" s="65"/>
      <c r="L256" s="63"/>
      <c r="M256" s="220"/>
      <c r="N256" s="44"/>
      <c r="O256" s="44"/>
      <c r="P256" s="44"/>
      <c r="Q256" s="44"/>
      <c r="R256" s="44"/>
      <c r="S256" s="44"/>
      <c r="T256" s="80"/>
      <c r="AT256" s="25" t="s">
        <v>175</v>
      </c>
      <c r="AU256" s="25" t="s">
        <v>93</v>
      </c>
    </row>
    <row r="257" spans="2:65" s="1" customFormat="1" ht="22.5" customHeight="1">
      <c r="B257" s="43"/>
      <c r="C257" s="206" t="s">
        <v>490</v>
      </c>
      <c r="D257" s="206" t="s">
        <v>169</v>
      </c>
      <c r="E257" s="207" t="s">
        <v>2021</v>
      </c>
      <c r="F257" s="208" t="s">
        <v>2022</v>
      </c>
      <c r="G257" s="209" t="s">
        <v>305</v>
      </c>
      <c r="H257" s="210">
        <v>240</v>
      </c>
      <c r="I257" s="211"/>
      <c r="J257" s="212">
        <f>ROUND(I257*H257,2)</f>
        <v>0</v>
      </c>
      <c r="K257" s="208" t="s">
        <v>1567</v>
      </c>
      <c r="L257" s="63"/>
      <c r="M257" s="213" t="s">
        <v>50</v>
      </c>
      <c r="N257" s="214" t="s">
        <v>56</v>
      </c>
      <c r="O257" s="44"/>
      <c r="P257" s="215">
        <f>O257*H257</f>
        <v>0</v>
      </c>
      <c r="Q257" s="215">
        <v>5.0000000000000002E-5</v>
      </c>
      <c r="R257" s="215">
        <f>Q257*H257</f>
        <v>1.2E-2</v>
      </c>
      <c r="S257" s="215">
        <v>0</v>
      </c>
      <c r="T257" s="216">
        <f>S257*H257</f>
        <v>0</v>
      </c>
      <c r="AR257" s="25" t="s">
        <v>281</v>
      </c>
      <c r="AT257" s="25" t="s">
        <v>169</v>
      </c>
      <c r="AU257" s="25" t="s">
        <v>93</v>
      </c>
      <c r="AY257" s="25" t="s">
        <v>166</v>
      </c>
      <c r="BE257" s="217">
        <f>IF(N257="základní",J257,0)</f>
        <v>0</v>
      </c>
      <c r="BF257" s="217">
        <f>IF(N257="snížená",J257,0)</f>
        <v>0</v>
      </c>
      <c r="BG257" s="217">
        <f>IF(N257="zákl. přenesená",J257,0)</f>
        <v>0</v>
      </c>
      <c r="BH257" s="217">
        <f>IF(N257="sníž. přenesená",J257,0)</f>
        <v>0</v>
      </c>
      <c r="BI257" s="217">
        <f>IF(N257="nulová",J257,0)</f>
        <v>0</v>
      </c>
      <c r="BJ257" s="25" t="s">
        <v>25</v>
      </c>
      <c r="BK257" s="217">
        <f>ROUND(I257*H257,2)</f>
        <v>0</v>
      </c>
      <c r="BL257" s="25" t="s">
        <v>281</v>
      </c>
      <c r="BM257" s="25" t="s">
        <v>2023</v>
      </c>
    </row>
    <row r="258" spans="2:65" s="1" customFormat="1" ht="13.5">
      <c r="B258" s="43"/>
      <c r="C258" s="65"/>
      <c r="D258" s="218" t="s">
        <v>175</v>
      </c>
      <c r="E258" s="65"/>
      <c r="F258" s="219" t="s">
        <v>2024</v>
      </c>
      <c r="G258" s="65"/>
      <c r="H258" s="65"/>
      <c r="I258" s="174"/>
      <c r="J258" s="65"/>
      <c r="K258" s="65"/>
      <c r="L258" s="63"/>
      <c r="M258" s="220"/>
      <c r="N258" s="44"/>
      <c r="O258" s="44"/>
      <c r="P258" s="44"/>
      <c r="Q258" s="44"/>
      <c r="R258" s="44"/>
      <c r="S258" s="44"/>
      <c r="T258" s="80"/>
      <c r="AT258" s="25" t="s">
        <v>175</v>
      </c>
      <c r="AU258" s="25" t="s">
        <v>93</v>
      </c>
    </row>
    <row r="259" spans="2:65" s="12" customFormat="1" ht="13.5">
      <c r="B259" s="222"/>
      <c r="C259" s="223"/>
      <c r="D259" s="218" t="s">
        <v>179</v>
      </c>
      <c r="E259" s="224" t="s">
        <v>50</v>
      </c>
      <c r="F259" s="225" t="s">
        <v>2015</v>
      </c>
      <c r="G259" s="223"/>
      <c r="H259" s="226" t="s">
        <v>50</v>
      </c>
      <c r="I259" s="227"/>
      <c r="J259" s="223"/>
      <c r="K259" s="223"/>
      <c r="L259" s="228"/>
      <c r="M259" s="229"/>
      <c r="N259" s="230"/>
      <c r="O259" s="230"/>
      <c r="P259" s="230"/>
      <c r="Q259" s="230"/>
      <c r="R259" s="230"/>
      <c r="S259" s="230"/>
      <c r="T259" s="231"/>
      <c r="AT259" s="232" t="s">
        <v>179</v>
      </c>
      <c r="AU259" s="232" t="s">
        <v>93</v>
      </c>
      <c r="AV259" s="12" t="s">
        <v>25</v>
      </c>
      <c r="AW259" s="12" t="s">
        <v>48</v>
      </c>
      <c r="AX259" s="12" t="s">
        <v>85</v>
      </c>
      <c r="AY259" s="232" t="s">
        <v>166</v>
      </c>
    </row>
    <row r="260" spans="2:65" s="12" customFormat="1" ht="13.5">
      <c r="B260" s="222"/>
      <c r="C260" s="223"/>
      <c r="D260" s="218" t="s">
        <v>179</v>
      </c>
      <c r="E260" s="224" t="s">
        <v>50</v>
      </c>
      <c r="F260" s="225" t="s">
        <v>2025</v>
      </c>
      <c r="G260" s="223"/>
      <c r="H260" s="226" t="s">
        <v>50</v>
      </c>
      <c r="I260" s="227"/>
      <c r="J260" s="223"/>
      <c r="K260" s="223"/>
      <c r="L260" s="228"/>
      <c r="M260" s="229"/>
      <c r="N260" s="230"/>
      <c r="O260" s="230"/>
      <c r="P260" s="230"/>
      <c r="Q260" s="230"/>
      <c r="R260" s="230"/>
      <c r="S260" s="230"/>
      <c r="T260" s="231"/>
      <c r="AT260" s="232" t="s">
        <v>179</v>
      </c>
      <c r="AU260" s="232" t="s">
        <v>93</v>
      </c>
      <c r="AV260" s="12" t="s">
        <v>25</v>
      </c>
      <c r="AW260" s="12" t="s">
        <v>48</v>
      </c>
      <c r="AX260" s="12" t="s">
        <v>85</v>
      </c>
      <c r="AY260" s="232" t="s">
        <v>166</v>
      </c>
    </row>
    <row r="261" spans="2:65" s="13" customFormat="1" ht="13.5">
      <c r="B261" s="233"/>
      <c r="C261" s="234"/>
      <c r="D261" s="235" t="s">
        <v>179</v>
      </c>
      <c r="E261" s="236" t="s">
        <v>50</v>
      </c>
      <c r="F261" s="237" t="s">
        <v>2026</v>
      </c>
      <c r="G261" s="234"/>
      <c r="H261" s="238">
        <v>240</v>
      </c>
      <c r="I261" s="239"/>
      <c r="J261" s="234"/>
      <c r="K261" s="234"/>
      <c r="L261" s="240"/>
      <c r="M261" s="241"/>
      <c r="N261" s="242"/>
      <c r="O261" s="242"/>
      <c r="P261" s="242"/>
      <c r="Q261" s="242"/>
      <c r="R261" s="242"/>
      <c r="S261" s="242"/>
      <c r="T261" s="243"/>
      <c r="AT261" s="244" t="s">
        <v>179</v>
      </c>
      <c r="AU261" s="244" t="s">
        <v>93</v>
      </c>
      <c r="AV261" s="13" t="s">
        <v>93</v>
      </c>
      <c r="AW261" s="13" t="s">
        <v>48</v>
      </c>
      <c r="AX261" s="13" t="s">
        <v>25</v>
      </c>
      <c r="AY261" s="244" t="s">
        <v>166</v>
      </c>
    </row>
    <row r="262" spans="2:65" s="1" customFormat="1" ht="22.5" customHeight="1">
      <c r="B262" s="43"/>
      <c r="C262" s="259" t="s">
        <v>496</v>
      </c>
      <c r="D262" s="259" t="s">
        <v>269</v>
      </c>
      <c r="E262" s="260" t="s">
        <v>2027</v>
      </c>
      <c r="F262" s="261" t="s">
        <v>2028</v>
      </c>
      <c r="G262" s="262" t="s">
        <v>243</v>
      </c>
      <c r="H262" s="263">
        <v>0.26</v>
      </c>
      <c r="I262" s="264"/>
      <c r="J262" s="265">
        <f>ROUND(I262*H262,2)</f>
        <v>0</v>
      </c>
      <c r="K262" s="261" t="s">
        <v>50</v>
      </c>
      <c r="L262" s="266"/>
      <c r="M262" s="267" t="s">
        <v>50</v>
      </c>
      <c r="N262" s="268" t="s">
        <v>56</v>
      </c>
      <c r="O262" s="44"/>
      <c r="P262" s="215">
        <f>O262*H262</f>
        <v>0</v>
      </c>
      <c r="Q262" s="215">
        <v>1</v>
      </c>
      <c r="R262" s="215">
        <f>Q262*H262</f>
        <v>0.26</v>
      </c>
      <c r="S262" s="215">
        <v>0</v>
      </c>
      <c r="T262" s="216">
        <f>S262*H262</f>
        <v>0</v>
      </c>
      <c r="AR262" s="25" t="s">
        <v>401</v>
      </c>
      <c r="AT262" s="25" t="s">
        <v>269</v>
      </c>
      <c r="AU262" s="25" t="s">
        <v>93</v>
      </c>
      <c r="AY262" s="25" t="s">
        <v>166</v>
      </c>
      <c r="BE262" s="217">
        <f>IF(N262="základní",J262,0)</f>
        <v>0</v>
      </c>
      <c r="BF262" s="217">
        <f>IF(N262="snížená",J262,0)</f>
        <v>0</v>
      </c>
      <c r="BG262" s="217">
        <f>IF(N262="zákl. přenesená",J262,0)</f>
        <v>0</v>
      </c>
      <c r="BH262" s="217">
        <f>IF(N262="sníž. přenesená",J262,0)</f>
        <v>0</v>
      </c>
      <c r="BI262" s="217">
        <f>IF(N262="nulová",J262,0)</f>
        <v>0</v>
      </c>
      <c r="BJ262" s="25" t="s">
        <v>25</v>
      </c>
      <c r="BK262" s="217">
        <f>ROUND(I262*H262,2)</f>
        <v>0</v>
      </c>
      <c r="BL262" s="25" t="s">
        <v>281</v>
      </c>
      <c r="BM262" s="25" t="s">
        <v>2029</v>
      </c>
    </row>
    <row r="263" spans="2:65" s="1" customFormat="1" ht="13.5">
      <c r="B263" s="43"/>
      <c r="C263" s="65"/>
      <c r="D263" s="218" t="s">
        <v>175</v>
      </c>
      <c r="E263" s="65"/>
      <c r="F263" s="219" t="s">
        <v>2030</v>
      </c>
      <c r="G263" s="65"/>
      <c r="H263" s="65"/>
      <c r="I263" s="174"/>
      <c r="J263" s="65"/>
      <c r="K263" s="65"/>
      <c r="L263" s="63"/>
      <c r="M263" s="220"/>
      <c r="N263" s="44"/>
      <c r="O263" s="44"/>
      <c r="P263" s="44"/>
      <c r="Q263" s="44"/>
      <c r="R263" s="44"/>
      <c r="S263" s="44"/>
      <c r="T263" s="80"/>
      <c r="AT263" s="25" t="s">
        <v>175</v>
      </c>
      <c r="AU263" s="25" t="s">
        <v>93</v>
      </c>
    </row>
    <row r="264" spans="2:65" s="1" customFormat="1" ht="27">
      <c r="B264" s="43"/>
      <c r="C264" s="65"/>
      <c r="D264" s="235" t="s">
        <v>1050</v>
      </c>
      <c r="E264" s="65"/>
      <c r="F264" s="288" t="s">
        <v>2031</v>
      </c>
      <c r="G264" s="65"/>
      <c r="H264" s="65"/>
      <c r="I264" s="174"/>
      <c r="J264" s="65"/>
      <c r="K264" s="65"/>
      <c r="L264" s="63"/>
      <c r="M264" s="220"/>
      <c r="N264" s="44"/>
      <c r="O264" s="44"/>
      <c r="P264" s="44"/>
      <c r="Q264" s="44"/>
      <c r="R264" s="44"/>
      <c r="S264" s="44"/>
      <c r="T264" s="80"/>
      <c r="AT264" s="25" t="s">
        <v>1050</v>
      </c>
      <c r="AU264" s="25" t="s">
        <v>93</v>
      </c>
    </row>
    <row r="265" spans="2:65" s="1" customFormat="1" ht="22.5" customHeight="1">
      <c r="B265" s="43"/>
      <c r="C265" s="206" t="s">
        <v>501</v>
      </c>
      <c r="D265" s="206" t="s">
        <v>169</v>
      </c>
      <c r="E265" s="207" t="s">
        <v>2032</v>
      </c>
      <c r="F265" s="208" t="s">
        <v>2033</v>
      </c>
      <c r="G265" s="209" t="s">
        <v>284</v>
      </c>
      <c r="H265" s="210">
        <v>5.72</v>
      </c>
      <c r="I265" s="211"/>
      <c r="J265" s="212">
        <f>ROUND(I265*H265,2)</f>
        <v>0</v>
      </c>
      <c r="K265" s="208" t="s">
        <v>1567</v>
      </c>
      <c r="L265" s="63"/>
      <c r="M265" s="213" t="s">
        <v>50</v>
      </c>
      <c r="N265" s="214" t="s">
        <v>56</v>
      </c>
      <c r="O265" s="44"/>
      <c r="P265" s="215">
        <f>O265*H265</f>
        <v>0</v>
      </c>
      <c r="Q265" s="215">
        <v>6.6E-4</v>
      </c>
      <c r="R265" s="215">
        <f>Q265*H265</f>
        <v>3.7751999999999998E-3</v>
      </c>
      <c r="S265" s="215">
        <v>0</v>
      </c>
      <c r="T265" s="216">
        <f>S265*H265</f>
        <v>0</v>
      </c>
      <c r="AR265" s="25" t="s">
        <v>281</v>
      </c>
      <c r="AT265" s="25" t="s">
        <v>169</v>
      </c>
      <c r="AU265" s="25" t="s">
        <v>93</v>
      </c>
      <c r="AY265" s="25" t="s">
        <v>166</v>
      </c>
      <c r="BE265" s="217">
        <f>IF(N265="základní",J265,0)</f>
        <v>0</v>
      </c>
      <c r="BF265" s="217">
        <f>IF(N265="snížená",J265,0)</f>
        <v>0</v>
      </c>
      <c r="BG265" s="217">
        <f>IF(N265="zákl. přenesená",J265,0)</f>
        <v>0</v>
      </c>
      <c r="BH265" s="217">
        <f>IF(N265="sníž. přenesená",J265,0)</f>
        <v>0</v>
      </c>
      <c r="BI265" s="217">
        <f>IF(N265="nulová",J265,0)</f>
        <v>0</v>
      </c>
      <c r="BJ265" s="25" t="s">
        <v>25</v>
      </c>
      <c r="BK265" s="217">
        <f>ROUND(I265*H265,2)</f>
        <v>0</v>
      </c>
      <c r="BL265" s="25" t="s">
        <v>281</v>
      </c>
      <c r="BM265" s="25" t="s">
        <v>2034</v>
      </c>
    </row>
    <row r="266" spans="2:65" s="1" customFormat="1" ht="27">
      <c r="B266" s="43"/>
      <c r="C266" s="65"/>
      <c r="D266" s="218" t="s">
        <v>175</v>
      </c>
      <c r="E266" s="65"/>
      <c r="F266" s="219" t="s">
        <v>2035</v>
      </c>
      <c r="G266" s="65"/>
      <c r="H266" s="65"/>
      <c r="I266" s="174"/>
      <c r="J266" s="65"/>
      <c r="K266" s="65"/>
      <c r="L266" s="63"/>
      <c r="M266" s="220"/>
      <c r="N266" s="44"/>
      <c r="O266" s="44"/>
      <c r="P266" s="44"/>
      <c r="Q266" s="44"/>
      <c r="R266" s="44"/>
      <c r="S266" s="44"/>
      <c r="T266" s="80"/>
      <c r="AT266" s="25" t="s">
        <v>175</v>
      </c>
      <c r="AU266" s="25" t="s">
        <v>93</v>
      </c>
    </row>
    <row r="267" spans="2:65" s="12" customFormat="1" ht="13.5">
      <c r="B267" s="222"/>
      <c r="C267" s="223"/>
      <c r="D267" s="218" t="s">
        <v>179</v>
      </c>
      <c r="E267" s="224" t="s">
        <v>50</v>
      </c>
      <c r="F267" s="225" t="s">
        <v>2015</v>
      </c>
      <c r="G267" s="223"/>
      <c r="H267" s="226" t="s">
        <v>50</v>
      </c>
      <c r="I267" s="227"/>
      <c r="J267" s="223"/>
      <c r="K267" s="223"/>
      <c r="L267" s="228"/>
      <c r="M267" s="229"/>
      <c r="N267" s="230"/>
      <c r="O267" s="230"/>
      <c r="P267" s="230"/>
      <c r="Q267" s="230"/>
      <c r="R267" s="230"/>
      <c r="S267" s="230"/>
      <c r="T267" s="231"/>
      <c r="AT267" s="232" t="s">
        <v>179</v>
      </c>
      <c r="AU267" s="232" t="s">
        <v>93</v>
      </c>
      <c r="AV267" s="12" t="s">
        <v>25</v>
      </c>
      <c r="AW267" s="12" t="s">
        <v>48</v>
      </c>
      <c r="AX267" s="12" t="s">
        <v>85</v>
      </c>
      <c r="AY267" s="232" t="s">
        <v>166</v>
      </c>
    </row>
    <row r="268" spans="2:65" s="12" customFormat="1" ht="13.5">
      <c r="B268" s="222"/>
      <c r="C268" s="223"/>
      <c r="D268" s="218" t="s">
        <v>179</v>
      </c>
      <c r="E268" s="224" t="s">
        <v>50</v>
      </c>
      <c r="F268" s="225" t="s">
        <v>2036</v>
      </c>
      <c r="G268" s="223"/>
      <c r="H268" s="226" t="s">
        <v>50</v>
      </c>
      <c r="I268" s="227"/>
      <c r="J268" s="223"/>
      <c r="K268" s="223"/>
      <c r="L268" s="228"/>
      <c r="M268" s="229"/>
      <c r="N268" s="230"/>
      <c r="O268" s="230"/>
      <c r="P268" s="230"/>
      <c r="Q268" s="230"/>
      <c r="R268" s="230"/>
      <c r="S268" s="230"/>
      <c r="T268" s="231"/>
      <c r="AT268" s="232" t="s">
        <v>179</v>
      </c>
      <c r="AU268" s="232" t="s">
        <v>93</v>
      </c>
      <c r="AV268" s="12" t="s">
        <v>25</v>
      </c>
      <c r="AW268" s="12" t="s">
        <v>48</v>
      </c>
      <c r="AX268" s="12" t="s">
        <v>85</v>
      </c>
      <c r="AY268" s="232" t="s">
        <v>166</v>
      </c>
    </row>
    <row r="269" spans="2:65" s="13" customFormat="1" ht="13.5">
      <c r="B269" s="233"/>
      <c r="C269" s="234"/>
      <c r="D269" s="235" t="s">
        <v>179</v>
      </c>
      <c r="E269" s="236" t="s">
        <v>50</v>
      </c>
      <c r="F269" s="237" t="s">
        <v>2037</v>
      </c>
      <c r="G269" s="234"/>
      <c r="H269" s="238">
        <v>5.72</v>
      </c>
      <c r="I269" s="239"/>
      <c r="J269" s="234"/>
      <c r="K269" s="234"/>
      <c r="L269" s="240"/>
      <c r="M269" s="241"/>
      <c r="N269" s="242"/>
      <c r="O269" s="242"/>
      <c r="P269" s="242"/>
      <c r="Q269" s="242"/>
      <c r="R269" s="242"/>
      <c r="S269" s="242"/>
      <c r="T269" s="243"/>
      <c r="AT269" s="244" t="s">
        <v>179</v>
      </c>
      <c r="AU269" s="244" t="s">
        <v>93</v>
      </c>
      <c r="AV269" s="13" t="s">
        <v>93</v>
      </c>
      <c r="AW269" s="13" t="s">
        <v>48</v>
      </c>
      <c r="AX269" s="13" t="s">
        <v>25</v>
      </c>
      <c r="AY269" s="244" t="s">
        <v>166</v>
      </c>
    </row>
    <row r="270" spans="2:65" s="1" customFormat="1" ht="22.5" customHeight="1">
      <c r="B270" s="43"/>
      <c r="C270" s="259" t="s">
        <v>506</v>
      </c>
      <c r="D270" s="259" t="s">
        <v>269</v>
      </c>
      <c r="E270" s="260" t="s">
        <v>2038</v>
      </c>
      <c r="F270" s="261" t="s">
        <v>2039</v>
      </c>
      <c r="G270" s="262" t="s">
        <v>305</v>
      </c>
      <c r="H270" s="263">
        <v>3.6150000000000002</v>
      </c>
      <c r="I270" s="264"/>
      <c r="J270" s="265">
        <f>ROUND(I270*H270,2)</f>
        <v>0</v>
      </c>
      <c r="K270" s="261" t="s">
        <v>1567</v>
      </c>
      <c r="L270" s="266"/>
      <c r="M270" s="267" t="s">
        <v>50</v>
      </c>
      <c r="N270" s="268" t="s">
        <v>56</v>
      </c>
      <c r="O270" s="44"/>
      <c r="P270" s="215">
        <f>O270*H270</f>
        <v>0</v>
      </c>
      <c r="Q270" s="215">
        <v>1E-3</v>
      </c>
      <c r="R270" s="215">
        <f>Q270*H270</f>
        <v>3.6150000000000002E-3</v>
      </c>
      <c r="S270" s="215">
        <v>0</v>
      </c>
      <c r="T270" s="216">
        <f>S270*H270</f>
        <v>0</v>
      </c>
      <c r="AR270" s="25" t="s">
        <v>401</v>
      </c>
      <c r="AT270" s="25" t="s">
        <v>269</v>
      </c>
      <c r="AU270" s="25" t="s">
        <v>93</v>
      </c>
      <c r="AY270" s="25" t="s">
        <v>166</v>
      </c>
      <c r="BE270" s="217">
        <f>IF(N270="základní",J270,0)</f>
        <v>0</v>
      </c>
      <c r="BF270" s="217">
        <f>IF(N270="snížená",J270,0)</f>
        <v>0</v>
      </c>
      <c r="BG270" s="217">
        <f>IF(N270="zákl. přenesená",J270,0)</f>
        <v>0</v>
      </c>
      <c r="BH270" s="217">
        <f>IF(N270="sníž. přenesená",J270,0)</f>
        <v>0</v>
      </c>
      <c r="BI270" s="217">
        <f>IF(N270="nulová",J270,0)</f>
        <v>0</v>
      </c>
      <c r="BJ270" s="25" t="s">
        <v>25</v>
      </c>
      <c r="BK270" s="217">
        <f>ROUND(I270*H270,2)</f>
        <v>0</v>
      </c>
      <c r="BL270" s="25" t="s">
        <v>281</v>
      </c>
      <c r="BM270" s="25" t="s">
        <v>2040</v>
      </c>
    </row>
    <row r="271" spans="2:65" s="1" customFormat="1" ht="13.5">
      <c r="B271" s="43"/>
      <c r="C271" s="65"/>
      <c r="D271" s="218" t="s">
        <v>175</v>
      </c>
      <c r="E271" s="65"/>
      <c r="F271" s="219" t="s">
        <v>2039</v>
      </c>
      <c r="G271" s="65"/>
      <c r="H271" s="65"/>
      <c r="I271" s="174"/>
      <c r="J271" s="65"/>
      <c r="K271" s="65"/>
      <c r="L271" s="63"/>
      <c r="M271" s="220"/>
      <c r="N271" s="44"/>
      <c r="O271" s="44"/>
      <c r="P271" s="44"/>
      <c r="Q271" s="44"/>
      <c r="R271" s="44"/>
      <c r="S271" s="44"/>
      <c r="T271" s="80"/>
      <c r="AT271" s="25" t="s">
        <v>175</v>
      </c>
      <c r="AU271" s="25" t="s">
        <v>93</v>
      </c>
    </row>
    <row r="272" spans="2:65" s="13" customFormat="1" ht="13.5">
      <c r="B272" s="233"/>
      <c r="C272" s="234"/>
      <c r="D272" s="235" t="s">
        <v>179</v>
      </c>
      <c r="E272" s="236" t="s">
        <v>50</v>
      </c>
      <c r="F272" s="237" t="s">
        <v>2041</v>
      </c>
      <c r="G272" s="234"/>
      <c r="H272" s="238">
        <v>3.6150000000000002</v>
      </c>
      <c r="I272" s="239"/>
      <c r="J272" s="234"/>
      <c r="K272" s="234"/>
      <c r="L272" s="240"/>
      <c r="M272" s="241"/>
      <c r="N272" s="242"/>
      <c r="O272" s="242"/>
      <c r="P272" s="242"/>
      <c r="Q272" s="242"/>
      <c r="R272" s="242"/>
      <c r="S272" s="242"/>
      <c r="T272" s="243"/>
      <c r="AT272" s="244" t="s">
        <v>179</v>
      </c>
      <c r="AU272" s="244" t="s">
        <v>93</v>
      </c>
      <c r="AV272" s="13" t="s">
        <v>93</v>
      </c>
      <c r="AW272" s="13" t="s">
        <v>48</v>
      </c>
      <c r="AX272" s="13" t="s">
        <v>25</v>
      </c>
      <c r="AY272" s="244" t="s">
        <v>166</v>
      </c>
    </row>
    <row r="273" spans="2:65" s="1" customFormat="1" ht="22.5" customHeight="1">
      <c r="B273" s="43"/>
      <c r="C273" s="206" t="s">
        <v>512</v>
      </c>
      <c r="D273" s="206" t="s">
        <v>169</v>
      </c>
      <c r="E273" s="207" t="s">
        <v>854</v>
      </c>
      <c r="F273" s="208" t="s">
        <v>855</v>
      </c>
      <c r="G273" s="209" t="s">
        <v>243</v>
      </c>
      <c r="H273" s="210">
        <v>0.218</v>
      </c>
      <c r="I273" s="211"/>
      <c r="J273" s="212">
        <f>ROUND(I273*H273,2)</f>
        <v>0</v>
      </c>
      <c r="K273" s="208" t="s">
        <v>1567</v>
      </c>
      <c r="L273" s="63"/>
      <c r="M273" s="213" t="s">
        <v>50</v>
      </c>
      <c r="N273" s="214" t="s">
        <v>56</v>
      </c>
      <c r="O273" s="44"/>
      <c r="P273" s="215">
        <f>O273*H273</f>
        <v>0</v>
      </c>
      <c r="Q273" s="215">
        <v>0</v>
      </c>
      <c r="R273" s="215">
        <f>Q273*H273</f>
        <v>0</v>
      </c>
      <c r="S273" s="215">
        <v>0</v>
      </c>
      <c r="T273" s="216">
        <f>S273*H273</f>
        <v>0</v>
      </c>
      <c r="AR273" s="25" t="s">
        <v>281</v>
      </c>
      <c r="AT273" s="25" t="s">
        <v>169</v>
      </c>
      <c r="AU273" s="25" t="s">
        <v>93</v>
      </c>
      <c r="AY273" s="25" t="s">
        <v>166</v>
      </c>
      <c r="BE273" s="217">
        <f>IF(N273="základní",J273,0)</f>
        <v>0</v>
      </c>
      <c r="BF273" s="217">
        <f>IF(N273="snížená",J273,0)</f>
        <v>0</v>
      </c>
      <c r="BG273" s="217">
        <f>IF(N273="zákl. přenesená",J273,0)</f>
        <v>0</v>
      </c>
      <c r="BH273" s="217">
        <f>IF(N273="sníž. přenesená",J273,0)</f>
        <v>0</v>
      </c>
      <c r="BI273" s="217">
        <f>IF(N273="nulová",J273,0)</f>
        <v>0</v>
      </c>
      <c r="BJ273" s="25" t="s">
        <v>25</v>
      </c>
      <c r="BK273" s="217">
        <f>ROUND(I273*H273,2)</f>
        <v>0</v>
      </c>
      <c r="BL273" s="25" t="s">
        <v>281</v>
      </c>
      <c r="BM273" s="25" t="s">
        <v>2042</v>
      </c>
    </row>
    <row r="274" spans="2:65" s="1" customFormat="1" ht="27">
      <c r="B274" s="43"/>
      <c r="C274" s="65"/>
      <c r="D274" s="235" t="s">
        <v>175</v>
      </c>
      <c r="E274" s="65"/>
      <c r="F274" s="276" t="s">
        <v>857</v>
      </c>
      <c r="G274" s="65"/>
      <c r="H274" s="65"/>
      <c r="I274" s="174"/>
      <c r="J274" s="65"/>
      <c r="K274" s="65"/>
      <c r="L274" s="63"/>
      <c r="M274" s="220"/>
      <c r="N274" s="44"/>
      <c r="O274" s="44"/>
      <c r="P274" s="44"/>
      <c r="Q274" s="44"/>
      <c r="R274" s="44"/>
      <c r="S274" s="44"/>
      <c r="T274" s="80"/>
      <c r="AT274" s="25" t="s">
        <v>175</v>
      </c>
      <c r="AU274" s="25" t="s">
        <v>93</v>
      </c>
    </row>
    <row r="275" spans="2:65" s="1" customFormat="1" ht="22.5" customHeight="1">
      <c r="B275" s="43"/>
      <c r="C275" s="206" t="s">
        <v>520</v>
      </c>
      <c r="D275" s="206" t="s">
        <v>169</v>
      </c>
      <c r="E275" s="207" t="s">
        <v>859</v>
      </c>
      <c r="F275" s="208" t="s">
        <v>1855</v>
      </c>
      <c r="G275" s="209" t="s">
        <v>243</v>
      </c>
      <c r="H275" s="210">
        <v>4.5780000000000003</v>
      </c>
      <c r="I275" s="211"/>
      <c r="J275" s="212">
        <f>ROUND(I275*H275,2)</f>
        <v>0</v>
      </c>
      <c r="K275" s="208" t="s">
        <v>1567</v>
      </c>
      <c r="L275" s="63"/>
      <c r="M275" s="213" t="s">
        <v>50</v>
      </c>
      <c r="N275" s="214" t="s">
        <v>56</v>
      </c>
      <c r="O275" s="44"/>
      <c r="P275" s="215">
        <f>O275*H275</f>
        <v>0</v>
      </c>
      <c r="Q275" s="215">
        <v>0</v>
      </c>
      <c r="R275" s="215">
        <f>Q275*H275</f>
        <v>0</v>
      </c>
      <c r="S275" s="215">
        <v>0</v>
      </c>
      <c r="T275" s="216">
        <f>S275*H275</f>
        <v>0</v>
      </c>
      <c r="AR275" s="25" t="s">
        <v>281</v>
      </c>
      <c r="AT275" s="25" t="s">
        <v>169</v>
      </c>
      <c r="AU275" s="25" t="s">
        <v>93</v>
      </c>
      <c r="AY275" s="25" t="s">
        <v>166</v>
      </c>
      <c r="BE275" s="217">
        <f>IF(N275="základní",J275,0)</f>
        <v>0</v>
      </c>
      <c r="BF275" s="217">
        <f>IF(N275="snížená",J275,0)</f>
        <v>0</v>
      </c>
      <c r="BG275" s="217">
        <f>IF(N275="zákl. přenesená",J275,0)</f>
        <v>0</v>
      </c>
      <c r="BH275" s="217">
        <f>IF(N275="sníž. přenesená",J275,0)</f>
        <v>0</v>
      </c>
      <c r="BI275" s="217">
        <f>IF(N275="nulová",J275,0)</f>
        <v>0</v>
      </c>
      <c r="BJ275" s="25" t="s">
        <v>25</v>
      </c>
      <c r="BK275" s="217">
        <f>ROUND(I275*H275,2)</f>
        <v>0</v>
      </c>
      <c r="BL275" s="25" t="s">
        <v>281</v>
      </c>
      <c r="BM275" s="25" t="s">
        <v>2043</v>
      </c>
    </row>
    <row r="276" spans="2:65" s="1" customFormat="1" ht="27">
      <c r="B276" s="43"/>
      <c r="C276" s="65"/>
      <c r="D276" s="218" t="s">
        <v>175</v>
      </c>
      <c r="E276" s="65"/>
      <c r="F276" s="219" t="s">
        <v>780</v>
      </c>
      <c r="G276" s="65"/>
      <c r="H276" s="65"/>
      <c r="I276" s="174"/>
      <c r="J276" s="65"/>
      <c r="K276" s="65"/>
      <c r="L276" s="63"/>
      <c r="M276" s="220"/>
      <c r="N276" s="44"/>
      <c r="O276" s="44"/>
      <c r="P276" s="44"/>
      <c r="Q276" s="44"/>
      <c r="R276" s="44"/>
      <c r="S276" s="44"/>
      <c r="T276" s="80"/>
      <c r="AT276" s="25" t="s">
        <v>175</v>
      </c>
      <c r="AU276" s="25" t="s">
        <v>93</v>
      </c>
    </row>
    <row r="277" spans="2:65" s="13" customFormat="1" ht="13.5">
      <c r="B277" s="233"/>
      <c r="C277" s="234"/>
      <c r="D277" s="235" t="s">
        <v>179</v>
      </c>
      <c r="E277" s="234"/>
      <c r="F277" s="237" t="s">
        <v>2044</v>
      </c>
      <c r="G277" s="234"/>
      <c r="H277" s="238">
        <v>4.5780000000000003</v>
      </c>
      <c r="I277" s="239"/>
      <c r="J277" s="234"/>
      <c r="K277" s="234"/>
      <c r="L277" s="240"/>
      <c r="M277" s="241"/>
      <c r="N277" s="242"/>
      <c r="O277" s="242"/>
      <c r="P277" s="242"/>
      <c r="Q277" s="242"/>
      <c r="R277" s="242"/>
      <c r="S277" s="242"/>
      <c r="T277" s="243"/>
      <c r="AT277" s="244" t="s">
        <v>179</v>
      </c>
      <c r="AU277" s="244" t="s">
        <v>93</v>
      </c>
      <c r="AV277" s="13" t="s">
        <v>93</v>
      </c>
      <c r="AW277" s="13" t="s">
        <v>6</v>
      </c>
      <c r="AX277" s="13" t="s">
        <v>25</v>
      </c>
      <c r="AY277" s="244" t="s">
        <v>166</v>
      </c>
    </row>
    <row r="278" spans="2:65" s="1" customFormat="1" ht="22.5" customHeight="1">
      <c r="B278" s="43"/>
      <c r="C278" s="206" t="s">
        <v>527</v>
      </c>
      <c r="D278" s="206" t="s">
        <v>169</v>
      </c>
      <c r="E278" s="207" t="s">
        <v>2045</v>
      </c>
      <c r="F278" s="208" t="s">
        <v>2046</v>
      </c>
      <c r="G278" s="209" t="s">
        <v>2047</v>
      </c>
      <c r="H278" s="295"/>
      <c r="I278" s="211"/>
      <c r="J278" s="212">
        <f>ROUND(I278*H278,2)</f>
        <v>0</v>
      </c>
      <c r="K278" s="208" t="s">
        <v>1567</v>
      </c>
      <c r="L278" s="63"/>
      <c r="M278" s="213" t="s">
        <v>50</v>
      </c>
      <c r="N278" s="214" t="s">
        <v>56</v>
      </c>
      <c r="O278" s="44"/>
      <c r="P278" s="215">
        <f>O278*H278</f>
        <v>0</v>
      </c>
      <c r="Q278" s="215">
        <v>0</v>
      </c>
      <c r="R278" s="215">
        <f>Q278*H278</f>
        <v>0</v>
      </c>
      <c r="S278" s="215">
        <v>0</v>
      </c>
      <c r="T278" s="216">
        <f>S278*H278</f>
        <v>0</v>
      </c>
      <c r="AR278" s="25" t="s">
        <v>281</v>
      </c>
      <c r="AT278" s="25" t="s">
        <v>169</v>
      </c>
      <c r="AU278" s="25" t="s">
        <v>93</v>
      </c>
      <c r="AY278" s="25" t="s">
        <v>166</v>
      </c>
      <c r="BE278" s="217">
        <f>IF(N278="základní",J278,0)</f>
        <v>0</v>
      </c>
      <c r="BF278" s="217">
        <f>IF(N278="snížená",J278,0)</f>
        <v>0</v>
      </c>
      <c r="BG278" s="217">
        <f>IF(N278="zákl. přenesená",J278,0)</f>
        <v>0</v>
      </c>
      <c r="BH278" s="217">
        <f>IF(N278="sníž. přenesená",J278,0)</f>
        <v>0</v>
      </c>
      <c r="BI278" s="217">
        <f>IF(N278="nulová",J278,0)</f>
        <v>0</v>
      </c>
      <c r="BJ278" s="25" t="s">
        <v>25</v>
      </c>
      <c r="BK278" s="217">
        <f>ROUND(I278*H278,2)</f>
        <v>0</v>
      </c>
      <c r="BL278" s="25" t="s">
        <v>281</v>
      </c>
      <c r="BM278" s="25" t="s">
        <v>2048</v>
      </c>
    </row>
    <row r="279" spans="2:65" s="1" customFormat="1" ht="27">
      <c r="B279" s="43"/>
      <c r="C279" s="65"/>
      <c r="D279" s="218" t="s">
        <v>175</v>
      </c>
      <c r="E279" s="65"/>
      <c r="F279" s="219" t="s">
        <v>2049</v>
      </c>
      <c r="G279" s="65"/>
      <c r="H279" s="65"/>
      <c r="I279" s="174"/>
      <c r="J279" s="65"/>
      <c r="K279" s="65"/>
      <c r="L279" s="63"/>
      <c r="M279" s="292"/>
      <c r="N279" s="293"/>
      <c r="O279" s="293"/>
      <c r="P279" s="293"/>
      <c r="Q279" s="293"/>
      <c r="R279" s="293"/>
      <c r="S279" s="293"/>
      <c r="T279" s="294"/>
      <c r="AT279" s="25" t="s">
        <v>175</v>
      </c>
      <c r="AU279" s="25" t="s">
        <v>93</v>
      </c>
    </row>
    <row r="280" spans="2:65" s="1" customFormat="1" ht="6.95" customHeight="1">
      <c r="B280" s="58"/>
      <c r="C280" s="59"/>
      <c r="D280" s="59"/>
      <c r="E280" s="59"/>
      <c r="F280" s="59"/>
      <c r="G280" s="59"/>
      <c r="H280" s="59"/>
      <c r="I280" s="150"/>
      <c r="J280" s="59"/>
      <c r="K280" s="59"/>
      <c r="L280" s="63"/>
    </row>
  </sheetData>
  <sheetProtection password="CC35" sheet="1" objects="1" scenarios="1" formatCells="0" formatColumns="0" formatRows="0" sort="0" autoFilter="0"/>
  <autoFilter ref="C93:K279"/>
  <mergeCells count="12">
    <mergeCell ref="G1:H1"/>
    <mergeCell ref="L2:V2"/>
    <mergeCell ref="E49:H49"/>
    <mergeCell ref="E51:H51"/>
    <mergeCell ref="E82:H82"/>
    <mergeCell ref="E84:H84"/>
    <mergeCell ref="E86:H86"/>
    <mergeCell ref="E7:H7"/>
    <mergeCell ref="E9:H9"/>
    <mergeCell ref="E11:H11"/>
    <mergeCell ref="E26:H26"/>
    <mergeCell ref="E47:H47"/>
  </mergeCells>
  <hyperlinks>
    <hyperlink ref="F1:G1" location="C2" display="1) Krycí list soupisu"/>
    <hyperlink ref="G1:H1" location="C58" display="2) Rekapitulace"/>
    <hyperlink ref="J1" location="C9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4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2"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3"/>
      <c r="C1" s="123"/>
      <c r="D1" s="124" t="s">
        <v>1</v>
      </c>
      <c r="E1" s="123"/>
      <c r="F1" s="125" t="s">
        <v>124</v>
      </c>
      <c r="G1" s="426" t="s">
        <v>125</v>
      </c>
      <c r="H1" s="426"/>
      <c r="I1" s="126"/>
      <c r="J1" s="125" t="s">
        <v>126</v>
      </c>
      <c r="K1" s="124" t="s">
        <v>127</v>
      </c>
      <c r="L1" s="125" t="s">
        <v>128</v>
      </c>
      <c r="M1" s="125"/>
      <c r="N1" s="125"/>
      <c r="O1" s="125"/>
      <c r="P1" s="125"/>
      <c r="Q1" s="125"/>
      <c r="R1" s="125"/>
      <c r="S1" s="125"/>
      <c r="T1" s="125"/>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8"/>
      <c r="M2" s="418"/>
      <c r="N2" s="418"/>
      <c r="O2" s="418"/>
      <c r="P2" s="418"/>
      <c r="Q2" s="418"/>
      <c r="R2" s="418"/>
      <c r="S2" s="418"/>
      <c r="T2" s="418"/>
      <c r="U2" s="418"/>
      <c r="V2" s="418"/>
      <c r="AT2" s="25" t="s">
        <v>123</v>
      </c>
    </row>
    <row r="3" spans="1:70" ht="6.95" customHeight="1">
      <c r="B3" s="26"/>
      <c r="C3" s="27"/>
      <c r="D3" s="27"/>
      <c r="E3" s="27"/>
      <c r="F3" s="27"/>
      <c r="G3" s="27"/>
      <c r="H3" s="27"/>
      <c r="I3" s="127"/>
      <c r="J3" s="27"/>
      <c r="K3" s="28"/>
      <c r="AT3" s="25" t="s">
        <v>93</v>
      </c>
    </row>
    <row r="4" spans="1:70" ht="36.950000000000003" customHeight="1">
      <c r="B4" s="29"/>
      <c r="C4" s="30"/>
      <c r="D4" s="31" t="s">
        <v>129</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22.5" customHeight="1">
      <c r="B7" s="29"/>
      <c r="C7" s="30"/>
      <c r="D7" s="30"/>
      <c r="E7" s="419" t="str">
        <f>'Rekapitulace stavby'!K6</f>
        <v>III/44436 Bělkovice-Lašťany, průtah - I+II.etapa- Olomoucký kraj</v>
      </c>
      <c r="F7" s="420"/>
      <c r="G7" s="420"/>
      <c r="H7" s="420"/>
      <c r="I7" s="128"/>
      <c r="J7" s="30"/>
      <c r="K7" s="32"/>
    </row>
    <row r="8" spans="1:70">
      <c r="B8" s="29"/>
      <c r="C8" s="30"/>
      <c r="D8" s="38" t="s">
        <v>130</v>
      </c>
      <c r="E8" s="30"/>
      <c r="F8" s="30"/>
      <c r="G8" s="30"/>
      <c r="H8" s="30"/>
      <c r="I8" s="128"/>
      <c r="J8" s="30"/>
      <c r="K8" s="32"/>
    </row>
    <row r="9" spans="1:70" s="1" customFormat="1" ht="22.5" customHeight="1">
      <c r="B9" s="43"/>
      <c r="C9" s="44"/>
      <c r="D9" s="44"/>
      <c r="E9" s="419" t="s">
        <v>2050</v>
      </c>
      <c r="F9" s="421"/>
      <c r="G9" s="421"/>
      <c r="H9" s="421"/>
      <c r="I9" s="129"/>
      <c r="J9" s="44"/>
      <c r="K9" s="47"/>
    </row>
    <row r="10" spans="1:70" s="1" customFormat="1">
      <c r="B10" s="43"/>
      <c r="C10" s="44"/>
      <c r="D10" s="38" t="s">
        <v>132</v>
      </c>
      <c r="E10" s="44"/>
      <c r="F10" s="44"/>
      <c r="G10" s="44"/>
      <c r="H10" s="44"/>
      <c r="I10" s="129"/>
      <c r="J10" s="44"/>
      <c r="K10" s="47"/>
    </row>
    <row r="11" spans="1:70" s="1" customFormat="1" ht="36.950000000000003" customHeight="1">
      <c r="B11" s="43"/>
      <c r="C11" s="44"/>
      <c r="D11" s="44"/>
      <c r="E11" s="422" t="s">
        <v>2051</v>
      </c>
      <c r="F11" s="421"/>
      <c r="G11" s="421"/>
      <c r="H11" s="421"/>
      <c r="I11" s="129"/>
      <c r="J11" s="44"/>
      <c r="K11" s="47"/>
    </row>
    <row r="12" spans="1:70" s="1" customFormat="1" ht="13.5">
      <c r="B12" s="43"/>
      <c r="C12" s="44"/>
      <c r="D12" s="44"/>
      <c r="E12" s="44"/>
      <c r="F12" s="44"/>
      <c r="G12" s="44"/>
      <c r="H12" s="44"/>
      <c r="I12" s="129"/>
      <c r="J12" s="44"/>
      <c r="K12" s="47"/>
    </row>
    <row r="13" spans="1:70" s="1" customFormat="1" ht="14.45" customHeight="1">
      <c r="B13" s="43"/>
      <c r="C13" s="44"/>
      <c r="D13" s="38" t="s">
        <v>21</v>
      </c>
      <c r="E13" s="44"/>
      <c r="F13" s="36" t="s">
        <v>50</v>
      </c>
      <c r="G13" s="44"/>
      <c r="H13" s="44"/>
      <c r="I13" s="130" t="s">
        <v>23</v>
      </c>
      <c r="J13" s="36" t="s">
        <v>50</v>
      </c>
      <c r="K13" s="47"/>
    </row>
    <row r="14" spans="1:70" s="1" customFormat="1" ht="14.45" customHeight="1">
      <c r="B14" s="43"/>
      <c r="C14" s="44"/>
      <c r="D14" s="38" t="s">
        <v>26</v>
      </c>
      <c r="E14" s="44"/>
      <c r="F14" s="36" t="s">
        <v>27</v>
      </c>
      <c r="G14" s="44"/>
      <c r="H14" s="44"/>
      <c r="I14" s="130" t="s">
        <v>28</v>
      </c>
      <c r="J14" s="131" t="str">
        <f>'Rekapitulace stavby'!AN8</f>
        <v>21.12.2016</v>
      </c>
      <c r="K14" s="47"/>
    </row>
    <row r="15" spans="1:70" s="1" customFormat="1" ht="10.9" customHeight="1">
      <c r="B15" s="43"/>
      <c r="C15" s="44"/>
      <c r="D15" s="44"/>
      <c r="E15" s="44"/>
      <c r="F15" s="44"/>
      <c r="G15" s="44"/>
      <c r="H15" s="44"/>
      <c r="I15" s="129"/>
      <c r="J15" s="44"/>
      <c r="K15" s="47"/>
    </row>
    <row r="16" spans="1:70" s="1" customFormat="1" ht="14.45" customHeight="1">
      <c r="B16" s="43"/>
      <c r="C16" s="44"/>
      <c r="D16" s="38" t="s">
        <v>36</v>
      </c>
      <c r="E16" s="44"/>
      <c r="F16" s="44"/>
      <c r="G16" s="44"/>
      <c r="H16" s="44"/>
      <c r="I16" s="130" t="s">
        <v>37</v>
      </c>
      <c r="J16" s="36" t="s">
        <v>38</v>
      </c>
      <c r="K16" s="47"/>
    </row>
    <row r="17" spans="2:11" s="1" customFormat="1" ht="18" customHeight="1">
      <c r="B17" s="43"/>
      <c r="C17" s="44"/>
      <c r="D17" s="44"/>
      <c r="E17" s="36" t="s">
        <v>39</v>
      </c>
      <c r="F17" s="44"/>
      <c r="G17" s="44"/>
      <c r="H17" s="44"/>
      <c r="I17" s="130" t="s">
        <v>40</v>
      </c>
      <c r="J17" s="36" t="s">
        <v>41</v>
      </c>
      <c r="K17" s="47"/>
    </row>
    <row r="18" spans="2:11" s="1" customFormat="1" ht="6.95" customHeight="1">
      <c r="B18" s="43"/>
      <c r="C18" s="44"/>
      <c r="D18" s="44"/>
      <c r="E18" s="44"/>
      <c r="F18" s="44"/>
      <c r="G18" s="44"/>
      <c r="H18" s="44"/>
      <c r="I18" s="129"/>
      <c r="J18" s="44"/>
      <c r="K18" s="47"/>
    </row>
    <row r="19" spans="2:11" s="1" customFormat="1" ht="14.45" customHeight="1">
      <c r="B19" s="43"/>
      <c r="C19" s="44"/>
      <c r="D19" s="38" t="s">
        <v>42</v>
      </c>
      <c r="E19" s="44"/>
      <c r="F19" s="44"/>
      <c r="G19" s="44"/>
      <c r="H19" s="44"/>
      <c r="I19" s="130" t="s">
        <v>37</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30" t="s">
        <v>40</v>
      </c>
      <c r="J20" s="36" t="str">
        <f>IF('Rekapitulace stavby'!AN14="Vyplň údaj","",IF('Rekapitulace stavby'!AN14="","",'Rekapitulace stavby'!AN14))</f>
        <v/>
      </c>
      <c r="K20" s="47"/>
    </row>
    <row r="21" spans="2:11" s="1" customFormat="1" ht="6.95" customHeight="1">
      <c r="B21" s="43"/>
      <c r="C21" s="44"/>
      <c r="D21" s="44"/>
      <c r="E21" s="44"/>
      <c r="F21" s="44"/>
      <c r="G21" s="44"/>
      <c r="H21" s="44"/>
      <c r="I21" s="129"/>
      <c r="J21" s="44"/>
      <c r="K21" s="47"/>
    </row>
    <row r="22" spans="2:11" s="1" customFormat="1" ht="14.45" customHeight="1">
      <c r="B22" s="43"/>
      <c r="C22" s="44"/>
      <c r="D22" s="38" t="s">
        <v>44</v>
      </c>
      <c r="E22" s="44"/>
      <c r="F22" s="44"/>
      <c r="G22" s="44"/>
      <c r="H22" s="44"/>
      <c r="I22" s="130" t="s">
        <v>37</v>
      </c>
      <c r="J22" s="36" t="s">
        <v>45</v>
      </c>
      <c r="K22" s="47"/>
    </row>
    <row r="23" spans="2:11" s="1" customFormat="1" ht="18" customHeight="1">
      <c r="B23" s="43"/>
      <c r="C23" s="44"/>
      <c r="D23" s="44"/>
      <c r="E23" s="36" t="s">
        <v>46</v>
      </c>
      <c r="F23" s="44"/>
      <c r="G23" s="44"/>
      <c r="H23" s="44"/>
      <c r="I23" s="130" t="s">
        <v>40</v>
      </c>
      <c r="J23" s="36" t="s">
        <v>47</v>
      </c>
      <c r="K23" s="47"/>
    </row>
    <row r="24" spans="2:11" s="1" customFormat="1" ht="6.95" customHeight="1">
      <c r="B24" s="43"/>
      <c r="C24" s="44"/>
      <c r="D24" s="44"/>
      <c r="E24" s="44"/>
      <c r="F24" s="44"/>
      <c r="G24" s="44"/>
      <c r="H24" s="44"/>
      <c r="I24" s="129"/>
      <c r="J24" s="44"/>
      <c r="K24" s="47"/>
    </row>
    <row r="25" spans="2:11" s="1" customFormat="1" ht="14.45" customHeight="1">
      <c r="B25" s="43"/>
      <c r="C25" s="44"/>
      <c r="D25" s="38" t="s">
        <v>49</v>
      </c>
      <c r="E25" s="44"/>
      <c r="F25" s="44"/>
      <c r="G25" s="44"/>
      <c r="H25" s="44"/>
      <c r="I25" s="129"/>
      <c r="J25" s="44"/>
      <c r="K25" s="47"/>
    </row>
    <row r="26" spans="2:11" s="7" customFormat="1" ht="22.5" customHeight="1">
      <c r="B26" s="132"/>
      <c r="C26" s="133"/>
      <c r="D26" s="133"/>
      <c r="E26" s="384" t="s">
        <v>50</v>
      </c>
      <c r="F26" s="384"/>
      <c r="G26" s="384"/>
      <c r="H26" s="384"/>
      <c r="I26" s="134"/>
      <c r="J26" s="133"/>
      <c r="K26" s="135"/>
    </row>
    <row r="27" spans="2:11" s="1" customFormat="1" ht="6.95" customHeight="1">
      <c r="B27" s="43"/>
      <c r="C27" s="44"/>
      <c r="D27" s="44"/>
      <c r="E27" s="44"/>
      <c r="F27" s="44"/>
      <c r="G27" s="44"/>
      <c r="H27" s="44"/>
      <c r="I27" s="129"/>
      <c r="J27" s="44"/>
      <c r="K27" s="47"/>
    </row>
    <row r="28" spans="2:11" s="1" customFormat="1" ht="6.95" customHeight="1">
      <c r="B28" s="43"/>
      <c r="C28" s="44"/>
      <c r="D28" s="87"/>
      <c r="E28" s="87"/>
      <c r="F28" s="87"/>
      <c r="G28" s="87"/>
      <c r="H28" s="87"/>
      <c r="I28" s="136"/>
      <c r="J28" s="87"/>
      <c r="K28" s="137"/>
    </row>
    <row r="29" spans="2:11" s="1" customFormat="1" ht="25.35" customHeight="1">
      <c r="B29" s="43"/>
      <c r="C29" s="44"/>
      <c r="D29" s="138" t="s">
        <v>51</v>
      </c>
      <c r="E29" s="44"/>
      <c r="F29" s="44"/>
      <c r="G29" s="44"/>
      <c r="H29" s="44"/>
      <c r="I29" s="129"/>
      <c r="J29" s="139">
        <f>ROUND(J86,2)</f>
        <v>0</v>
      </c>
      <c r="K29" s="47"/>
    </row>
    <row r="30" spans="2:11" s="1" customFormat="1" ht="6.95" customHeight="1">
      <c r="B30" s="43"/>
      <c r="C30" s="44"/>
      <c r="D30" s="87"/>
      <c r="E30" s="87"/>
      <c r="F30" s="87"/>
      <c r="G30" s="87"/>
      <c r="H30" s="87"/>
      <c r="I30" s="136"/>
      <c r="J30" s="87"/>
      <c r="K30" s="137"/>
    </row>
    <row r="31" spans="2:11" s="1" customFormat="1" ht="14.45" customHeight="1">
      <c r="B31" s="43"/>
      <c r="C31" s="44"/>
      <c r="D31" s="44"/>
      <c r="E31" s="44"/>
      <c r="F31" s="48" t="s">
        <v>53</v>
      </c>
      <c r="G31" s="44"/>
      <c r="H31" s="44"/>
      <c r="I31" s="140" t="s">
        <v>52</v>
      </c>
      <c r="J31" s="48" t="s">
        <v>54</v>
      </c>
      <c r="K31" s="47"/>
    </row>
    <row r="32" spans="2:11" s="1" customFormat="1" ht="14.45" customHeight="1">
      <c r="B32" s="43"/>
      <c r="C32" s="44"/>
      <c r="D32" s="51" t="s">
        <v>55</v>
      </c>
      <c r="E32" s="51" t="s">
        <v>56</v>
      </c>
      <c r="F32" s="141">
        <f>ROUND(SUM(BE86:BE147), 2)</f>
        <v>0</v>
      </c>
      <c r="G32" s="44"/>
      <c r="H32" s="44"/>
      <c r="I32" s="142">
        <v>0.21</v>
      </c>
      <c r="J32" s="141">
        <f>ROUND(ROUND((SUM(BE86:BE147)), 2)*I32, 2)</f>
        <v>0</v>
      </c>
      <c r="K32" s="47"/>
    </row>
    <row r="33" spans="2:11" s="1" customFormat="1" ht="14.45" customHeight="1">
      <c r="B33" s="43"/>
      <c r="C33" s="44"/>
      <c r="D33" s="44"/>
      <c r="E33" s="51" t="s">
        <v>57</v>
      </c>
      <c r="F33" s="141">
        <f>ROUND(SUM(BF86:BF147), 2)</f>
        <v>0</v>
      </c>
      <c r="G33" s="44"/>
      <c r="H33" s="44"/>
      <c r="I33" s="142">
        <v>0.15</v>
      </c>
      <c r="J33" s="141">
        <f>ROUND(ROUND((SUM(BF86:BF147)), 2)*I33, 2)</f>
        <v>0</v>
      </c>
      <c r="K33" s="47"/>
    </row>
    <row r="34" spans="2:11" s="1" customFormat="1" ht="14.45" hidden="1" customHeight="1">
      <c r="B34" s="43"/>
      <c r="C34" s="44"/>
      <c r="D34" s="44"/>
      <c r="E34" s="51" t="s">
        <v>58</v>
      </c>
      <c r="F34" s="141">
        <f>ROUND(SUM(BG86:BG147), 2)</f>
        <v>0</v>
      </c>
      <c r="G34" s="44"/>
      <c r="H34" s="44"/>
      <c r="I34" s="142">
        <v>0.21</v>
      </c>
      <c r="J34" s="141">
        <v>0</v>
      </c>
      <c r="K34" s="47"/>
    </row>
    <row r="35" spans="2:11" s="1" customFormat="1" ht="14.45" hidden="1" customHeight="1">
      <c r="B35" s="43"/>
      <c r="C35" s="44"/>
      <c r="D35" s="44"/>
      <c r="E35" s="51" t="s">
        <v>59</v>
      </c>
      <c r="F35" s="141">
        <f>ROUND(SUM(BH86:BH147), 2)</f>
        <v>0</v>
      </c>
      <c r="G35" s="44"/>
      <c r="H35" s="44"/>
      <c r="I35" s="142">
        <v>0.15</v>
      </c>
      <c r="J35" s="141">
        <v>0</v>
      </c>
      <c r="K35" s="47"/>
    </row>
    <row r="36" spans="2:11" s="1" customFormat="1" ht="14.45" hidden="1" customHeight="1">
      <c r="B36" s="43"/>
      <c r="C36" s="44"/>
      <c r="D36" s="44"/>
      <c r="E36" s="51" t="s">
        <v>60</v>
      </c>
      <c r="F36" s="141">
        <f>ROUND(SUM(BI86:BI147), 2)</f>
        <v>0</v>
      </c>
      <c r="G36" s="44"/>
      <c r="H36" s="44"/>
      <c r="I36" s="142">
        <v>0</v>
      </c>
      <c r="J36" s="141">
        <v>0</v>
      </c>
      <c r="K36" s="47"/>
    </row>
    <row r="37" spans="2:11" s="1" customFormat="1" ht="6.95" customHeight="1">
      <c r="B37" s="43"/>
      <c r="C37" s="44"/>
      <c r="D37" s="44"/>
      <c r="E37" s="44"/>
      <c r="F37" s="44"/>
      <c r="G37" s="44"/>
      <c r="H37" s="44"/>
      <c r="I37" s="129"/>
      <c r="J37" s="44"/>
      <c r="K37" s="47"/>
    </row>
    <row r="38" spans="2:11" s="1" customFormat="1" ht="25.35" customHeight="1">
      <c r="B38" s="43"/>
      <c r="C38" s="143"/>
      <c r="D38" s="144" t="s">
        <v>61</v>
      </c>
      <c r="E38" s="81"/>
      <c r="F38" s="81"/>
      <c r="G38" s="145" t="s">
        <v>62</v>
      </c>
      <c r="H38" s="146" t="s">
        <v>63</v>
      </c>
      <c r="I38" s="147"/>
      <c r="J38" s="148">
        <f>SUM(J29:J36)</f>
        <v>0</v>
      </c>
      <c r="K38" s="149"/>
    </row>
    <row r="39" spans="2:11" s="1" customFormat="1" ht="14.45" customHeight="1">
      <c r="B39" s="58"/>
      <c r="C39" s="59"/>
      <c r="D39" s="59"/>
      <c r="E39" s="59"/>
      <c r="F39" s="59"/>
      <c r="G39" s="59"/>
      <c r="H39" s="59"/>
      <c r="I39" s="150"/>
      <c r="J39" s="59"/>
      <c r="K39" s="60"/>
    </row>
    <row r="43" spans="2:11" s="1" customFormat="1" ht="6.95" customHeight="1">
      <c r="B43" s="151"/>
      <c r="C43" s="152"/>
      <c r="D43" s="152"/>
      <c r="E43" s="152"/>
      <c r="F43" s="152"/>
      <c r="G43" s="152"/>
      <c r="H43" s="152"/>
      <c r="I43" s="153"/>
      <c r="J43" s="152"/>
      <c r="K43" s="154"/>
    </row>
    <row r="44" spans="2:11" s="1" customFormat="1" ht="36.950000000000003" customHeight="1">
      <c r="B44" s="43"/>
      <c r="C44" s="31" t="s">
        <v>134</v>
      </c>
      <c r="D44" s="44"/>
      <c r="E44" s="44"/>
      <c r="F44" s="44"/>
      <c r="G44" s="44"/>
      <c r="H44" s="44"/>
      <c r="I44" s="129"/>
      <c r="J44" s="44"/>
      <c r="K44" s="47"/>
    </row>
    <row r="45" spans="2:11" s="1" customFormat="1" ht="6.95" customHeight="1">
      <c r="B45" s="43"/>
      <c r="C45" s="44"/>
      <c r="D45" s="44"/>
      <c r="E45" s="44"/>
      <c r="F45" s="44"/>
      <c r="G45" s="44"/>
      <c r="H45" s="44"/>
      <c r="I45" s="129"/>
      <c r="J45" s="44"/>
      <c r="K45" s="47"/>
    </row>
    <row r="46" spans="2:11" s="1" customFormat="1" ht="14.45" customHeight="1">
      <c r="B46" s="43"/>
      <c r="C46" s="38" t="s">
        <v>18</v>
      </c>
      <c r="D46" s="44"/>
      <c r="E46" s="44"/>
      <c r="F46" s="44"/>
      <c r="G46" s="44"/>
      <c r="H46" s="44"/>
      <c r="I46" s="129"/>
      <c r="J46" s="44"/>
      <c r="K46" s="47"/>
    </row>
    <row r="47" spans="2:11" s="1" customFormat="1" ht="22.5" customHeight="1">
      <c r="B47" s="43"/>
      <c r="C47" s="44"/>
      <c r="D47" s="44"/>
      <c r="E47" s="419" t="str">
        <f>E7</f>
        <v>III/44436 Bělkovice-Lašťany, průtah - I+II.etapa- Olomoucký kraj</v>
      </c>
      <c r="F47" s="420"/>
      <c r="G47" s="420"/>
      <c r="H47" s="420"/>
      <c r="I47" s="129"/>
      <c r="J47" s="44"/>
      <c r="K47" s="47"/>
    </row>
    <row r="48" spans="2:11">
      <c r="B48" s="29"/>
      <c r="C48" s="38" t="s">
        <v>130</v>
      </c>
      <c r="D48" s="30"/>
      <c r="E48" s="30"/>
      <c r="F48" s="30"/>
      <c r="G48" s="30"/>
      <c r="H48" s="30"/>
      <c r="I48" s="128"/>
      <c r="J48" s="30"/>
      <c r="K48" s="32"/>
    </row>
    <row r="49" spans="2:47" s="1" customFormat="1" ht="22.5" customHeight="1">
      <c r="B49" s="43"/>
      <c r="C49" s="44"/>
      <c r="D49" s="44"/>
      <c r="E49" s="419" t="s">
        <v>2050</v>
      </c>
      <c r="F49" s="421"/>
      <c r="G49" s="421"/>
      <c r="H49" s="421"/>
      <c r="I49" s="129"/>
      <c r="J49" s="44"/>
      <c r="K49" s="47"/>
    </row>
    <row r="50" spans="2:47" s="1" customFormat="1" ht="14.45" customHeight="1">
      <c r="B50" s="43"/>
      <c r="C50" s="38" t="s">
        <v>132</v>
      </c>
      <c r="D50" s="44"/>
      <c r="E50" s="44"/>
      <c r="F50" s="44"/>
      <c r="G50" s="44"/>
      <c r="H50" s="44"/>
      <c r="I50" s="129"/>
      <c r="J50" s="44"/>
      <c r="K50" s="47"/>
    </row>
    <row r="51" spans="2:47" s="1" customFormat="1" ht="23.25" customHeight="1">
      <c r="B51" s="43"/>
      <c r="C51" s="44"/>
      <c r="D51" s="44"/>
      <c r="E51" s="422" t="str">
        <f>E11</f>
        <v>5-1 - Vedlejší rozpočtové náklady-soupis prací</v>
      </c>
      <c r="F51" s="421"/>
      <c r="G51" s="421"/>
      <c r="H51" s="421"/>
      <c r="I51" s="129"/>
      <c r="J51" s="44"/>
      <c r="K51" s="47"/>
    </row>
    <row r="52" spans="2:47" s="1" customFormat="1" ht="6.95" customHeight="1">
      <c r="B52" s="43"/>
      <c r="C52" s="44"/>
      <c r="D52" s="44"/>
      <c r="E52" s="44"/>
      <c r="F52" s="44"/>
      <c r="G52" s="44"/>
      <c r="H52" s="44"/>
      <c r="I52" s="129"/>
      <c r="J52" s="44"/>
      <c r="K52" s="47"/>
    </row>
    <row r="53" spans="2:47" s="1" customFormat="1" ht="18" customHeight="1">
      <c r="B53" s="43"/>
      <c r="C53" s="38" t="s">
        <v>26</v>
      </c>
      <c r="D53" s="44"/>
      <c r="E53" s="44"/>
      <c r="F53" s="36" t="str">
        <f>F14</f>
        <v xml:space="preserve"> Bělkovice-Lašťany</v>
      </c>
      <c r="G53" s="44"/>
      <c r="H53" s="44"/>
      <c r="I53" s="130" t="s">
        <v>28</v>
      </c>
      <c r="J53" s="131" t="str">
        <f>IF(J14="","",J14)</f>
        <v>21.12.2016</v>
      </c>
      <c r="K53" s="47"/>
    </row>
    <row r="54" spans="2:47" s="1" customFormat="1" ht="6.95" customHeight="1">
      <c r="B54" s="43"/>
      <c r="C54" s="44"/>
      <c r="D54" s="44"/>
      <c r="E54" s="44"/>
      <c r="F54" s="44"/>
      <c r="G54" s="44"/>
      <c r="H54" s="44"/>
      <c r="I54" s="129"/>
      <c r="J54" s="44"/>
      <c r="K54" s="47"/>
    </row>
    <row r="55" spans="2:47" s="1" customFormat="1">
      <c r="B55" s="43"/>
      <c r="C55" s="38" t="s">
        <v>36</v>
      </c>
      <c r="D55" s="44"/>
      <c r="E55" s="44"/>
      <c r="F55" s="36" t="str">
        <f>E17</f>
        <v>Olomoucký kraj</v>
      </c>
      <c r="G55" s="44"/>
      <c r="H55" s="44"/>
      <c r="I55" s="130" t="s">
        <v>44</v>
      </c>
      <c r="J55" s="36" t="str">
        <f>E23</f>
        <v>Ing. Petr Doležel</v>
      </c>
      <c r="K55" s="47"/>
    </row>
    <row r="56" spans="2:47" s="1" customFormat="1" ht="14.45" customHeight="1">
      <c r="B56" s="43"/>
      <c r="C56" s="38" t="s">
        <v>42</v>
      </c>
      <c r="D56" s="44"/>
      <c r="E56" s="44"/>
      <c r="F56" s="36" t="str">
        <f>IF(E20="","",E20)</f>
        <v/>
      </c>
      <c r="G56" s="44"/>
      <c r="H56" s="44"/>
      <c r="I56" s="129"/>
      <c r="J56" s="44"/>
      <c r="K56" s="47"/>
    </row>
    <row r="57" spans="2:47" s="1" customFormat="1" ht="10.35" customHeight="1">
      <c r="B57" s="43"/>
      <c r="C57" s="44"/>
      <c r="D57" s="44"/>
      <c r="E57" s="44"/>
      <c r="F57" s="44"/>
      <c r="G57" s="44"/>
      <c r="H57" s="44"/>
      <c r="I57" s="129"/>
      <c r="J57" s="44"/>
      <c r="K57" s="47"/>
    </row>
    <row r="58" spans="2:47" s="1" customFormat="1" ht="29.25" customHeight="1">
      <c r="B58" s="43"/>
      <c r="C58" s="155" t="s">
        <v>135</v>
      </c>
      <c r="D58" s="143"/>
      <c r="E58" s="143"/>
      <c r="F58" s="143"/>
      <c r="G58" s="143"/>
      <c r="H58" s="143"/>
      <c r="I58" s="156"/>
      <c r="J58" s="157" t="s">
        <v>136</v>
      </c>
      <c r="K58" s="158"/>
    </row>
    <row r="59" spans="2:47" s="1" customFormat="1" ht="10.35" customHeight="1">
      <c r="B59" s="43"/>
      <c r="C59" s="44"/>
      <c r="D59" s="44"/>
      <c r="E59" s="44"/>
      <c r="F59" s="44"/>
      <c r="G59" s="44"/>
      <c r="H59" s="44"/>
      <c r="I59" s="129"/>
      <c r="J59" s="44"/>
      <c r="K59" s="47"/>
    </row>
    <row r="60" spans="2:47" s="1" customFormat="1" ht="29.25" customHeight="1">
      <c r="B60" s="43"/>
      <c r="C60" s="159" t="s">
        <v>137</v>
      </c>
      <c r="D60" s="44"/>
      <c r="E60" s="44"/>
      <c r="F60" s="44"/>
      <c r="G60" s="44"/>
      <c r="H60" s="44"/>
      <c r="I60" s="129"/>
      <c r="J60" s="139">
        <f>J86</f>
        <v>0</v>
      </c>
      <c r="K60" s="47"/>
      <c r="AU60" s="25" t="s">
        <v>138</v>
      </c>
    </row>
    <row r="61" spans="2:47" s="8" customFormat="1" ht="24.95" customHeight="1">
      <c r="B61" s="160"/>
      <c r="C61" s="161"/>
      <c r="D61" s="162" t="s">
        <v>2052</v>
      </c>
      <c r="E61" s="163"/>
      <c r="F61" s="163"/>
      <c r="G61" s="163"/>
      <c r="H61" s="163"/>
      <c r="I61" s="164"/>
      <c r="J61" s="165">
        <f>J87</f>
        <v>0</v>
      </c>
      <c r="K61" s="166"/>
    </row>
    <row r="62" spans="2:47" s="9" customFormat="1" ht="19.899999999999999" customHeight="1">
      <c r="B62" s="167"/>
      <c r="C62" s="168"/>
      <c r="D62" s="169" t="s">
        <v>2053</v>
      </c>
      <c r="E62" s="170"/>
      <c r="F62" s="170"/>
      <c r="G62" s="170"/>
      <c r="H62" s="170"/>
      <c r="I62" s="171"/>
      <c r="J62" s="172">
        <f>J88</f>
        <v>0</v>
      </c>
      <c r="K62" s="173"/>
    </row>
    <row r="63" spans="2:47" s="9" customFormat="1" ht="19.899999999999999" customHeight="1">
      <c r="B63" s="167"/>
      <c r="C63" s="168"/>
      <c r="D63" s="169" t="s">
        <v>2054</v>
      </c>
      <c r="E63" s="170"/>
      <c r="F63" s="170"/>
      <c r="G63" s="170"/>
      <c r="H63" s="170"/>
      <c r="I63" s="171"/>
      <c r="J63" s="172">
        <f>J109</f>
        <v>0</v>
      </c>
      <c r="K63" s="173"/>
    </row>
    <row r="64" spans="2:47" s="9" customFormat="1" ht="19.899999999999999" customHeight="1">
      <c r="B64" s="167"/>
      <c r="C64" s="168"/>
      <c r="D64" s="169" t="s">
        <v>2055</v>
      </c>
      <c r="E64" s="170"/>
      <c r="F64" s="170"/>
      <c r="G64" s="170"/>
      <c r="H64" s="170"/>
      <c r="I64" s="171"/>
      <c r="J64" s="172">
        <f>J122</f>
        <v>0</v>
      </c>
      <c r="K64" s="173"/>
    </row>
    <row r="65" spans="2:12" s="1" customFormat="1" ht="21.75" customHeight="1">
      <c r="B65" s="43"/>
      <c r="C65" s="44"/>
      <c r="D65" s="44"/>
      <c r="E65" s="44"/>
      <c r="F65" s="44"/>
      <c r="G65" s="44"/>
      <c r="H65" s="44"/>
      <c r="I65" s="129"/>
      <c r="J65" s="44"/>
      <c r="K65" s="47"/>
    </row>
    <row r="66" spans="2:12" s="1" customFormat="1" ht="6.95" customHeight="1">
      <c r="B66" s="58"/>
      <c r="C66" s="59"/>
      <c r="D66" s="59"/>
      <c r="E66" s="59"/>
      <c r="F66" s="59"/>
      <c r="G66" s="59"/>
      <c r="H66" s="59"/>
      <c r="I66" s="150"/>
      <c r="J66" s="59"/>
      <c r="K66" s="60"/>
    </row>
    <row r="70" spans="2:12" s="1" customFormat="1" ht="6.95" customHeight="1">
      <c r="B70" s="61"/>
      <c r="C70" s="62"/>
      <c r="D70" s="62"/>
      <c r="E70" s="62"/>
      <c r="F70" s="62"/>
      <c r="G70" s="62"/>
      <c r="H70" s="62"/>
      <c r="I70" s="153"/>
      <c r="J70" s="62"/>
      <c r="K70" s="62"/>
      <c r="L70" s="63"/>
    </row>
    <row r="71" spans="2:12" s="1" customFormat="1" ht="36.950000000000003" customHeight="1">
      <c r="B71" s="43"/>
      <c r="C71" s="64" t="s">
        <v>150</v>
      </c>
      <c r="D71" s="65"/>
      <c r="E71" s="65"/>
      <c r="F71" s="65"/>
      <c r="G71" s="65"/>
      <c r="H71" s="65"/>
      <c r="I71" s="174"/>
      <c r="J71" s="65"/>
      <c r="K71" s="65"/>
      <c r="L71" s="63"/>
    </row>
    <row r="72" spans="2:12" s="1" customFormat="1" ht="6.95" customHeight="1">
      <c r="B72" s="43"/>
      <c r="C72" s="65"/>
      <c r="D72" s="65"/>
      <c r="E72" s="65"/>
      <c r="F72" s="65"/>
      <c r="G72" s="65"/>
      <c r="H72" s="65"/>
      <c r="I72" s="174"/>
      <c r="J72" s="65"/>
      <c r="K72" s="65"/>
      <c r="L72" s="63"/>
    </row>
    <row r="73" spans="2:12" s="1" customFormat="1" ht="14.45" customHeight="1">
      <c r="B73" s="43"/>
      <c r="C73" s="67" t="s">
        <v>18</v>
      </c>
      <c r="D73" s="65"/>
      <c r="E73" s="65"/>
      <c r="F73" s="65"/>
      <c r="G73" s="65"/>
      <c r="H73" s="65"/>
      <c r="I73" s="174"/>
      <c r="J73" s="65"/>
      <c r="K73" s="65"/>
      <c r="L73" s="63"/>
    </row>
    <row r="74" spans="2:12" s="1" customFormat="1" ht="22.5" customHeight="1">
      <c r="B74" s="43"/>
      <c r="C74" s="65"/>
      <c r="D74" s="65"/>
      <c r="E74" s="423" t="str">
        <f>E7</f>
        <v>III/44436 Bělkovice-Lašťany, průtah - I+II.etapa- Olomoucký kraj</v>
      </c>
      <c r="F74" s="424"/>
      <c r="G74" s="424"/>
      <c r="H74" s="424"/>
      <c r="I74" s="174"/>
      <c r="J74" s="65"/>
      <c r="K74" s="65"/>
      <c r="L74" s="63"/>
    </row>
    <row r="75" spans="2:12">
      <c r="B75" s="29"/>
      <c r="C75" s="67" t="s">
        <v>130</v>
      </c>
      <c r="D75" s="175"/>
      <c r="E75" s="175"/>
      <c r="F75" s="175"/>
      <c r="G75" s="175"/>
      <c r="H75" s="175"/>
      <c r="J75" s="175"/>
      <c r="K75" s="175"/>
      <c r="L75" s="176"/>
    </row>
    <row r="76" spans="2:12" s="1" customFormat="1" ht="22.5" customHeight="1">
      <c r="B76" s="43"/>
      <c r="C76" s="65"/>
      <c r="D76" s="65"/>
      <c r="E76" s="423" t="s">
        <v>2050</v>
      </c>
      <c r="F76" s="425"/>
      <c r="G76" s="425"/>
      <c r="H76" s="425"/>
      <c r="I76" s="174"/>
      <c r="J76" s="65"/>
      <c r="K76" s="65"/>
      <c r="L76" s="63"/>
    </row>
    <row r="77" spans="2:12" s="1" customFormat="1" ht="14.45" customHeight="1">
      <c r="B77" s="43"/>
      <c r="C77" s="67" t="s">
        <v>132</v>
      </c>
      <c r="D77" s="65"/>
      <c r="E77" s="65"/>
      <c r="F77" s="65"/>
      <c r="G77" s="65"/>
      <c r="H77" s="65"/>
      <c r="I77" s="174"/>
      <c r="J77" s="65"/>
      <c r="K77" s="65"/>
      <c r="L77" s="63"/>
    </row>
    <row r="78" spans="2:12" s="1" customFormat="1" ht="23.25" customHeight="1">
      <c r="B78" s="43"/>
      <c r="C78" s="65"/>
      <c r="D78" s="65"/>
      <c r="E78" s="395" t="str">
        <f>E11</f>
        <v>5-1 - Vedlejší rozpočtové náklady-soupis prací</v>
      </c>
      <c r="F78" s="425"/>
      <c r="G78" s="425"/>
      <c r="H78" s="425"/>
      <c r="I78" s="174"/>
      <c r="J78" s="65"/>
      <c r="K78" s="65"/>
      <c r="L78" s="63"/>
    </row>
    <row r="79" spans="2:12" s="1" customFormat="1" ht="6.95" customHeight="1">
      <c r="B79" s="43"/>
      <c r="C79" s="65"/>
      <c r="D79" s="65"/>
      <c r="E79" s="65"/>
      <c r="F79" s="65"/>
      <c r="G79" s="65"/>
      <c r="H79" s="65"/>
      <c r="I79" s="174"/>
      <c r="J79" s="65"/>
      <c r="K79" s="65"/>
      <c r="L79" s="63"/>
    </row>
    <row r="80" spans="2:12" s="1" customFormat="1" ht="18" customHeight="1">
      <c r="B80" s="43"/>
      <c r="C80" s="67" t="s">
        <v>26</v>
      </c>
      <c r="D80" s="65"/>
      <c r="E80" s="65"/>
      <c r="F80" s="177" t="str">
        <f>F14</f>
        <v xml:space="preserve"> Bělkovice-Lašťany</v>
      </c>
      <c r="G80" s="65"/>
      <c r="H80" s="65"/>
      <c r="I80" s="178" t="s">
        <v>28</v>
      </c>
      <c r="J80" s="75" t="str">
        <f>IF(J14="","",J14)</f>
        <v>21.12.2016</v>
      </c>
      <c r="K80" s="65"/>
      <c r="L80" s="63"/>
    </row>
    <row r="81" spans="2:65" s="1" customFormat="1" ht="6.95" customHeight="1">
      <c r="B81" s="43"/>
      <c r="C81" s="65"/>
      <c r="D81" s="65"/>
      <c r="E81" s="65"/>
      <c r="F81" s="65"/>
      <c r="G81" s="65"/>
      <c r="H81" s="65"/>
      <c r="I81" s="174"/>
      <c r="J81" s="65"/>
      <c r="K81" s="65"/>
      <c r="L81" s="63"/>
    </row>
    <row r="82" spans="2:65" s="1" customFormat="1">
      <c r="B82" s="43"/>
      <c r="C82" s="67" t="s">
        <v>36</v>
      </c>
      <c r="D82" s="65"/>
      <c r="E82" s="65"/>
      <c r="F82" s="177" t="str">
        <f>E17</f>
        <v>Olomoucký kraj</v>
      </c>
      <c r="G82" s="65"/>
      <c r="H82" s="65"/>
      <c r="I82" s="178" t="s">
        <v>44</v>
      </c>
      <c r="J82" s="177" t="str">
        <f>E23</f>
        <v>Ing. Petr Doležel</v>
      </c>
      <c r="K82" s="65"/>
      <c r="L82" s="63"/>
    </row>
    <row r="83" spans="2:65" s="1" customFormat="1" ht="14.45" customHeight="1">
      <c r="B83" s="43"/>
      <c r="C83" s="67" t="s">
        <v>42</v>
      </c>
      <c r="D83" s="65"/>
      <c r="E83" s="65"/>
      <c r="F83" s="177" t="str">
        <f>IF(E20="","",E20)</f>
        <v/>
      </c>
      <c r="G83" s="65"/>
      <c r="H83" s="65"/>
      <c r="I83" s="174"/>
      <c r="J83" s="65"/>
      <c r="K83" s="65"/>
      <c r="L83" s="63"/>
    </row>
    <row r="84" spans="2:65" s="1" customFormat="1" ht="10.35" customHeight="1">
      <c r="B84" s="43"/>
      <c r="C84" s="65"/>
      <c r="D84" s="65"/>
      <c r="E84" s="65"/>
      <c r="F84" s="65"/>
      <c r="G84" s="65"/>
      <c r="H84" s="65"/>
      <c r="I84" s="174"/>
      <c r="J84" s="65"/>
      <c r="K84" s="65"/>
      <c r="L84" s="63"/>
    </row>
    <row r="85" spans="2:65" s="10" customFormat="1" ht="29.25" customHeight="1">
      <c r="B85" s="179"/>
      <c r="C85" s="180" t="s">
        <v>151</v>
      </c>
      <c r="D85" s="181" t="s">
        <v>70</v>
      </c>
      <c r="E85" s="181" t="s">
        <v>66</v>
      </c>
      <c r="F85" s="181" t="s">
        <v>152</v>
      </c>
      <c r="G85" s="181" t="s">
        <v>153</v>
      </c>
      <c r="H85" s="181" t="s">
        <v>154</v>
      </c>
      <c r="I85" s="182" t="s">
        <v>155</v>
      </c>
      <c r="J85" s="181" t="s">
        <v>136</v>
      </c>
      <c r="K85" s="183" t="s">
        <v>156</v>
      </c>
      <c r="L85" s="184"/>
      <c r="M85" s="83" t="s">
        <v>157</v>
      </c>
      <c r="N85" s="84" t="s">
        <v>55</v>
      </c>
      <c r="O85" s="84" t="s">
        <v>158</v>
      </c>
      <c r="P85" s="84" t="s">
        <v>159</v>
      </c>
      <c r="Q85" s="84" t="s">
        <v>160</v>
      </c>
      <c r="R85" s="84" t="s">
        <v>161</v>
      </c>
      <c r="S85" s="84" t="s">
        <v>162</v>
      </c>
      <c r="T85" s="85" t="s">
        <v>163</v>
      </c>
    </row>
    <row r="86" spans="2:65" s="1" customFormat="1" ht="29.25" customHeight="1">
      <c r="B86" s="43"/>
      <c r="C86" s="89" t="s">
        <v>137</v>
      </c>
      <c r="D86" s="65"/>
      <c r="E86" s="65"/>
      <c r="F86" s="65"/>
      <c r="G86" s="65"/>
      <c r="H86" s="65"/>
      <c r="I86" s="174"/>
      <c r="J86" s="185">
        <f>BK86</f>
        <v>0</v>
      </c>
      <c r="K86" s="65"/>
      <c r="L86" s="63"/>
      <c r="M86" s="86"/>
      <c r="N86" s="87"/>
      <c r="O86" s="87"/>
      <c r="P86" s="186">
        <f>P87</f>
        <v>0</v>
      </c>
      <c r="Q86" s="87"/>
      <c r="R86" s="186">
        <f>R87</f>
        <v>0</v>
      </c>
      <c r="S86" s="87"/>
      <c r="T86" s="187">
        <f>T87</f>
        <v>0</v>
      </c>
      <c r="AT86" s="25" t="s">
        <v>84</v>
      </c>
      <c r="AU86" s="25" t="s">
        <v>138</v>
      </c>
      <c r="BK86" s="188">
        <f>BK87</f>
        <v>0</v>
      </c>
    </row>
    <row r="87" spans="2:65" s="11" customFormat="1" ht="37.35" customHeight="1">
      <c r="B87" s="189"/>
      <c r="C87" s="190"/>
      <c r="D87" s="191" t="s">
        <v>84</v>
      </c>
      <c r="E87" s="192" t="s">
        <v>2056</v>
      </c>
      <c r="F87" s="192" t="s">
        <v>2057</v>
      </c>
      <c r="G87" s="190"/>
      <c r="H87" s="190"/>
      <c r="I87" s="193"/>
      <c r="J87" s="194">
        <f>BK87</f>
        <v>0</v>
      </c>
      <c r="K87" s="190"/>
      <c r="L87" s="195"/>
      <c r="M87" s="196"/>
      <c r="N87" s="197"/>
      <c r="O87" s="197"/>
      <c r="P87" s="198">
        <f>P88+P109+P122</f>
        <v>0</v>
      </c>
      <c r="Q87" s="197"/>
      <c r="R87" s="198">
        <f>R88+R109+R122</f>
        <v>0</v>
      </c>
      <c r="S87" s="197"/>
      <c r="T87" s="199">
        <f>T88+T109+T122</f>
        <v>0</v>
      </c>
      <c r="AR87" s="200" t="s">
        <v>119</v>
      </c>
      <c r="AT87" s="201" t="s">
        <v>84</v>
      </c>
      <c r="AU87" s="201" t="s">
        <v>85</v>
      </c>
      <c r="AY87" s="200" t="s">
        <v>166</v>
      </c>
      <c r="BK87" s="202">
        <f>BK88+BK109+BK122</f>
        <v>0</v>
      </c>
    </row>
    <row r="88" spans="2:65" s="11" customFormat="1" ht="19.899999999999999" customHeight="1">
      <c r="B88" s="189"/>
      <c r="C88" s="190"/>
      <c r="D88" s="203" t="s">
        <v>84</v>
      </c>
      <c r="E88" s="204" t="s">
        <v>2058</v>
      </c>
      <c r="F88" s="204" t="s">
        <v>2059</v>
      </c>
      <c r="G88" s="190"/>
      <c r="H88" s="190"/>
      <c r="I88" s="193"/>
      <c r="J88" s="205">
        <f>BK88</f>
        <v>0</v>
      </c>
      <c r="K88" s="190"/>
      <c r="L88" s="195"/>
      <c r="M88" s="196"/>
      <c r="N88" s="197"/>
      <c r="O88" s="197"/>
      <c r="P88" s="198">
        <f>SUM(P89:P108)</f>
        <v>0</v>
      </c>
      <c r="Q88" s="197"/>
      <c r="R88" s="198">
        <f>SUM(R89:R108)</f>
        <v>0</v>
      </c>
      <c r="S88" s="197"/>
      <c r="T88" s="199">
        <f>SUM(T89:T108)</f>
        <v>0</v>
      </c>
      <c r="AR88" s="200" t="s">
        <v>119</v>
      </c>
      <c r="AT88" s="201" t="s">
        <v>84</v>
      </c>
      <c r="AU88" s="201" t="s">
        <v>25</v>
      </c>
      <c r="AY88" s="200" t="s">
        <v>166</v>
      </c>
      <c r="BK88" s="202">
        <f>SUM(BK89:BK108)</f>
        <v>0</v>
      </c>
    </row>
    <row r="89" spans="2:65" s="1" customFormat="1" ht="22.5" customHeight="1">
      <c r="B89" s="43"/>
      <c r="C89" s="206" t="s">
        <v>25</v>
      </c>
      <c r="D89" s="206" t="s">
        <v>169</v>
      </c>
      <c r="E89" s="207" t="s">
        <v>2060</v>
      </c>
      <c r="F89" s="208" t="s">
        <v>2061</v>
      </c>
      <c r="G89" s="209" t="s">
        <v>2062</v>
      </c>
      <c r="H89" s="210">
        <v>1</v>
      </c>
      <c r="I89" s="211"/>
      <c r="J89" s="212">
        <f>ROUND(I89*H89,2)</f>
        <v>0</v>
      </c>
      <c r="K89" s="208" t="s">
        <v>50</v>
      </c>
      <c r="L89" s="63"/>
      <c r="M89" s="213" t="s">
        <v>50</v>
      </c>
      <c r="N89" s="214" t="s">
        <v>56</v>
      </c>
      <c r="O89" s="44"/>
      <c r="P89" s="215">
        <f>O89*H89</f>
        <v>0</v>
      </c>
      <c r="Q89" s="215">
        <v>0</v>
      </c>
      <c r="R89" s="215">
        <f>Q89*H89</f>
        <v>0</v>
      </c>
      <c r="S89" s="215">
        <v>0</v>
      </c>
      <c r="T89" s="216">
        <f>S89*H89</f>
        <v>0</v>
      </c>
      <c r="AR89" s="25" t="s">
        <v>110</v>
      </c>
      <c r="AT89" s="25" t="s">
        <v>169</v>
      </c>
      <c r="AU89" s="25" t="s">
        <v>93</v>
      </c>
      <c r="AY89" s="25" t="s">
        <v>166</v>
      </c>
      <c r="BE89" s="217">
        <f>IF(N89="základní",J89,0)</f>
        <v>0</v>
      </c>
      <c r="BF89" s="217">
        <f>IF(N89="snížená",J89,0)</f>
        <v>0</v>
      </c>
      <c r="BG89" s="217">
        <f>IF(N89="zákl. přenesená",J89,0)</f>
        <v>0</v>
      </c>
      <c r="BH89" s="217">
        <f>IF(N89="sníž. přenesená",J89,0)</f>
        <v>0</v>
      </c>
      <c r="BI89" s="217">
        <f>IF(N89="nulová",J89,0)</f>
        <v>0</v>
      </c>
      <c r="BJ89" s="25" t="s">
        <v>25</v>
      </c>
      <c r="BK89" s="217">
        <f>ROUND(I89*H89,2)</f>
        <v>0</v>
      </c>
      <c r="BL89" s="25" t="s">
        <v>110</v>
      </c>
      <c r="BM89" s="25" t="s">
        <v>2063</v>
      </c>
    </row>
    <row r="90" spans="2:65" s="1" customFormat="1" ht="13.5">
      <c r="B90" s="43"/>
      <c r="C90" s="65"/>
      <c r="D90" s="235" t="s">
        <v>175</v>
      </c>
      <c r="E90" s="65"/>
      <c r="F90" s="276" t="s">
        <v>2061</v>
      </c>
      <c r="G90" s="65"/>
      <c r="H90" s="65"/>
      <c r="I90" s="174"/>
      <c r="J90" s="65"/>
      <c r="K90" s="65"/>
      <c r="L90" s="63"/>
      <c r="M90" s="220"/>
      <c r="N90" s="44"/>
      <c r="O90" s="44"/>
      <c r="P90" s="44"/>
      <c r="Q90" s="44"/>
      <c r="R90" s="44"/>
      <c r="S90" s="44"/>
      <c r="T90" s="80"/>
      <c r="AT90" s="25" t="s">
        <v>175</v>
      </c>
      <c r="AU90" s="25" t="s">
        <v>93</v>
      </c>
    </row>
    <row r="91" spans="2:65" s="1" customFormat="1" ht="44.25" customHeight="1">
      <c r="B91" s="43"/>
      <c r="C91" s="206" t="s">
        <v>93</v>
      </c>
      <c r="D91" s="206" t="s">
        <v>169</v>
      </c>
      <c r="E91" s="207" t="s">
        <v>2064</v>
      </c>
      <c r="F91" s="208" t="s">
        <v>2065</v>
      </c>
      <c r="G91" s="209" t="s">
        <v>2062</v>
      </c>
      <c r="H91" s="210">
        <v>1</v>
      </c>
      <c r="I91" s="211"/>
      <c r="J91" s="212">
        <f>ROUND(I91*H91,2)</f>
        <v>0</v>
      </c>
      <c r="K91" s="208" t="s">
        <v>50</v>
      </c>
      <c r="L91" s="63"/>
      <c r="M91" s="213" t="s">
        <v>50</v>
      </c>
      <c r="N91" s="214" t="s">
        <v>56</v>
      </c>
      <c r="O91" s="44"/>
      <c r="P91" s="215">
        <f>O91*H91</f>
        <v>0</v>
      </c>
      <c r="Q91" s="215">
        <v>0</v>
      </c>
      <c r="R91" s="215">
        <f>Q91*H91</f>
        <v>0</v>
      </c>
      <c r="S91" s="215">
        <v>0</v>
      </c>
      <c r="T91" s="216">
        <f>S91*H91</f>
        <v>0</v>
      </c>
      <c r="AR91" s="25" t="s">
        <v>110</v>
      </c>
      <c r="AT91" s="25" t="s">
        <v>169</v>
      </c>
      <c r="AU91" s="25" t="s">
        <v>93</v>
      </c>
      <c r="AY91" s="25" t="s">
        <v>166</v>
      </c>
      <c r="BE91" s="217">
        <f>IF(N91="základní",J91,0)</f>
        <v>0</v>
      </c>
      <c r="BF91" s="217">
        <f>IF(N91="snížená",J91,0)</f>
        <v>0</v>
      </c>
      <c r="BG91" s="217">
        <f>IF(N91="zákl. přenesená",J91,0)</f>
        <v>0</v>
      </c>
      <c r="BH91" s="217">
        <f>IF(N91="sníž. přenesená",J91,0)</f>
        <v>0</v>
      </c>
      <c r="BI91" s="217">
        <f>IF(N91="nulová",J91,0)</f>
        <v>0</v>
      </c>
      <c r="BJ91" s="25" t="s">
        <v>25</v>
      </c>
      <c r="BK91" s="217">
        <f>ROUND(I91*H91,2)</f>
        <v>0</v>
      </c>
      <c r="BL91" s="25" t="s">
        <v>110</v>
      </c>
      <c r="BM91" s="25" t="s">
        <v>2066</v>
      </c>
    </row>
    <row r="92" spans="2:65" s="1" customFormat="1" ht="27">
      <c r="B92" s="43"/>
      <c r="C92" s="65"/>
      <c r="D92" s="235" t="s">
        <v>175</v>
      </c>
      <c r="E92" s="65"/>
      <c r="F92" s="276" t="s">
        <v>2065</v>
      </c>
      <c r="G92" s="65"/>
      <c r="H92" s="65"/>
      <c r="I92" s="174"/>
      <c r="J92" s="65"/>
      <c r="K92" s="65"/>
      <c r="L92" s="63"/>
      <c r="M92" s="220"/>
      <c r="N92" s="44"/>
      <c r="O92" s="44"/>
      <c r="P92" s="44"/>
      <c r="Q92" s="44"/>
      <c r="R92" s="44"/>
      <c r="S92" s="44"/>
      <c r="T92" s="80"/>
      <c r="AT92" s="25" t="s">
        <v>175</v>
      </c>
      <c r="AU92" s="25" t="s">
        <v>93</v>
      </c>
    </row>
    <row r="93" spans="2:65" s="1" customFormat="1" ht="22.5" customHeight="1">
      <c r="B93" s="43"/>
      <c r="C93" s="206" t="s">
        <v>104</v>
      </c>
      <c r="D93" s="206" t="s">
        <v>169</v>
      </c>
      <c r="E93" s="207" t="s">
        <v>2067</v>
      </c>
      <c r="F93" s="208" t="s">
        <v>2068</v>
      </c>
      <c r="G93" s="209" t="s">
        <v>2062</v>
      </c>
      <c r="H93" s="210">
        <v>1</v>
      </c>
      <c r="I93" s="211"/>
      <c r="J93" s="212">
        <f>ROUND(I93*H93,2)</f>
        <v>0</v>
      </c>
      <c r="K93" s="208" t="s">
        <v>50</v>
      </c>
      <c r="L93" s="63"/>
      <c r="M93" s="213" t="s">
        <v>50</v>
      </c>
      <c r="N93" s="214" t="s">
        <v>56</v>
      </c>
      <c r="O93" s="44"/>
      <c r="P93" s="215">
        <f>O93*H93</f>
        <v>0</v>
      </c>
      <c r="Q93" s="215">
        <v>0</v>
      </c>
      <c r="R93" s="215">
        <f>Q93*H93</f>
        <v>0</v>
      </c>
      <c r="S93" s="215">
        <v>0</v>
      </c>
      <c r="T93" s="216">
        <f>S93*H93</f>
        <v>0</v>
      </c>
      <c r="AR93" s="25" t="s">
        <v>110</v>
      </c>
      <c r="AT93" s="25" t="s">
        <v>169</v>
      </c>
      <c r="AU93" s="25" t="s">
        <v>93</v>
      </c>
      <c r="AY93" s="25" t="s">
        <v>166</v>
      </c>
      <c r="BE93" s="217">
        <f>IF(N93="základní",J93,0)</f>
        <v>0</v>
      </c>
      <c r="BF93" s="217">
        <f>IF(N93="snížená",J93,0)</f>
        <v>0</v>
      </c>
      <c r="BG93" s="217">
        <f>IF(N93="zákl. přenesená",J93,0)</f>
        <v>0</v>
      </c>
      <c r="BH93" s="217">
        <f>IF(N93="sníž. přenesená",J93,0)</f>
        <v>0</v>
      </c>
      <c r="BI93" s="217">
        <f>IF(N93="nulová",J93,0)</f>
        <v>0</v>
      </c>
      <c r="BJ93" s="25" t="s">
        <v>25</v>
      </c>
      <c r="BK93" s="217">
        <f>ROUND(I93*H93,2)</f>
        <v>0</v>
      </c>
      <c r="BL93" s="25" t="s">
        <v>110</v>
      </c>
      <c r="BM93" s="25" t="s">
        <v>2069</v>
      </c>
    </row>
    <row r="94" spans="2:65" s="1" customFormat="1" ht="13.5">
      <c r="B94" s="43"/>
      <c r="C94" s="65"/>
      <c r="D94" s="235" t="s">
        <v>175</v>
      </c>
      <c r="E94" s="65"/>
      <c r="F94" s="276" t="s">
        <v>2068</v>
      </c>
      <c r="G94" s="65"/>
      <c r="H94" s="65"/>
      <c r="I94" s="174"/>
      <c r="J94" s="65"/>
      <c r="K94" s="65"/>
      <c r="L94" s="63"/>
      <c r="M94" s="220"/>
      <c r="N94" s="44"/>
      <c r="O94" s="44"/>
      <c r="P94" s="44"/>
      <c r="Q94" s="44"/>
      <c r="R94" s="44"/>
      <c r="S94" s="44"/>
      <c r="T94" s="80"/>
      <c r="AT94" s="25" t="s">
        <v>175</v>
      </c>
      <c r="AU94" s="25" t="s">
        <v>93</v>
      </c>
    </row>
    <row r="95" spans="2:65" s="1" customFormat="1" ht="22.5" customHeight="1">
      <c r="B95" s="43"/>
      <c r="C95" s="206" t="s">
        <v>110</v>
      </c>
      <c r="D95" s="206" t="s">
        <v>169</v>
      </c>
      <c r="E95" s="207" t="s">
        <v>2070</v>
      </c>
      <c r="F95" s="208" t="s">
        <v>2071</v>
      </c>
      <c r="G95" s="209" t="s">
        <v>2062</v>
      </c>
      <c r="H95" s="210">
        <v>1</v>
      </c>
      <c r="I95" s="211"/>
      <c r="J95" s="212">
        <f>ROUND(I95*H95,2)</f>
        <v>0</v>
      </c>
      <c r="K95" s="208" t="s">
        <v>50</v>
      </c>
      <c r="L95" s="63"/>
      <c r="M95" s="213" t="s">
        <v>50</v>
      </c>
      <c r="N95" s="214" t="s">
        <v>56</v>
      </c>
      <c r="O95" s="44"/>
      <c r="P95" s="215">
        <f>O95*H95</f>
        <v>0</v>
      </c>
      <c r="Q95" s="215">
        <v>0</v>
      </c>
      <c r="R95" s="215">
        <f>Q95*H95</f>
        <v>0</v>
      </c>
      <c r="S95" s="215">
        <v>0</v>
      </c>
      <c r="T95" s="216">
        <f>S95*H95</f>
        <v>0</v>
      </c>
      <c r="AR95" s="25" t="s">
        <v>110</v>
      </c>
      <c r="AT95" s="25" t="s">
        <v>169</v>
      </c>
      <c r="AU95" s="25" t="s">
        <v>93</v>
      </c>
      <c r="AY95" s="25" t="s">
        <v>166</v>
      </c>
      <c r="BE95" s="217">
        <f>IF(N95="základní",J95,0)</f>
        <v>0</v>
      </c>
      <c r="BF95" s="217">
        <f>IF(N95="snížená",J95,0)</f>
        <v>0</v>
      </c>
      <c r="BG95" s="217">
        <f>IF(N95="zákl. přenesená",J95,0)</f>
        <v>0</v>
      </c>
      <c r="BH95" s="217">
        <f>IF(N95="sníž. přenesená",J95,0)</f>
        <v>0</v>
      </c>
      <c r="BI95" s="217">
        <f>IF(N95="nulová",J95,0)</f>
        <v>0</v>
      </c>
      <c r="BJ95" s="25" t="s">
        <v>25</v>
      </c>
      <c r="BK95" s="217">
        <f>ROUND(I95*H95,2)</f>
        <v>0</v>
      </c>
      <c r="BL95" s="25" t="s">
        <v>110</v>
      </c>
      <c r="BM95" s="25" t="s">
        <v>2072</v>
      </c>
    </row>
    <row r="96" spans="2:65" s="1" customFormat="1" ht="13.5">
      <c r="B96" s="43"/>
      <c r="C96" s="65"/>
      <c r="D96" s="235" t="s">
        <v>175</v>
      </c>
      <c r="E96" s="65"/>
      <c r="F96" s="276" t="s">
        <v>2071</v>
      </c>
      <c r="G96" s="65"/>
      <c r="H96" s="65"/>
      <c r="I96" s="174"/>
      <c r="J96" s="65"/>
      <c r="K96" s="65"/>
      <c r="L96" s="63"/>
      <c r="M96" s="220"/>
      <c r="N96" s="44"/>
      <c r="O96" s="44"/>
      <c r="P96" s="44"/>
      <c r="Q96" s="44"/>
      <c r="R96" s="44"/>
      <c r="S96" s="44"/>
      <c r="T96" s="80"/>
      <c r="AT96" s="25" t="s">
        <v>175</v>
      </c>
      <c r="AU96" s="25" t="s">
        <v>93</v>
      </c>
    </row>
    <row r="97" spans="2:65" s="1" customFormat="1" ht="22.5" customHeight="1">
      <c r="B97" s="43"/>
      <c r="C97" s="206" t="s">
        <v>119</v>
      </c>
      <c r="D97" s="206" t="s">
        <v>169</v>
      </c>
      <c r="E97" s="207" t="s">
        <v>2073</v>
      </c>
      <c r="F97" s="208" t="s">
        <v>2074</v>
      </c>
      <c r="G97" s="209" t="s">
        <v>2062</v>
      </c>
      <c r="H97" s="210">
        <v>1</v>
      </c>
      <c r="I97" s="211"/>
      <c r="J97" s="212">
        <f>ROUND(I97*H97,2)</f>
        <v>0</v>
      </c>
      <c r="K97" s="208" t="s">
        <v>50</v>
      </c>
      <c r="L97" s="63"/>
      <c r="M97" s="213" t="s">
        <v>50</v>
      </c>
      <c r="N97" s="214" t="s">
        <v>56</v>
      </c>
      <c r="O97" s="44"/>
      <c r="P97" s="215">
        <f>O97*H97</f>
        <v>0</v>
      </c>
      <c r="Q97" s="215">
        <v>0</v>
      </c>
      <c r="R97" s="215">
        <f>Q97*H97</f>
        <v>0</v>
      </c>
      <c r="S97" s="215">
        <v>0</v>
      </c>
      <c r="T97" s="216">
        <f>S97*H97</f>
        <v>0</v>
      </c>
      <c r="AR97" s="25" t="s">
        <v>110</v>
      </c>
      <c r="AT97" s="25" t="s">
        <v>169</v>
      </c>
      <c r="AU97" s="25" t="s">
        <v>93</v>
      </c>
      <c r="AY97" s="25" t="s">
        <v>166</v>
      </c>
      <c r="BE97" s="217">
        <f>IF(N97="základní",J97,0)</f>
        <v>0</v>
      </c>
      <c r="BF97" s="217">
        <f>IF(N97="snížená",J97,0)</f>
        <v>0</v>
      </c>
      <c r="BG97" s="217">
        <f>IF(N97="zákl. přenesená",J97,0)</f>
        <v>0</v>
      </c>
      <c r="BH97" s="217">
        <f>IF(N97="sníž. přenesená",J97,0)</f>
        <v>0</v>
      </c>
      <c r="BI97" s="217">
        <f>IF(N97="nulová",J97,0)</f>
        <v>0</v>
      </c>
      <c r="BJ97" s="25" t="s">
        <v>25</v>
      </c>
      <c r="BK97" s="217">
        <f>ROUND(I97*H97,2)</f>
        <v>0</v>
      </c>
      <c r="BL97" s="25" t="s">
        <v>110</v>
      </c>
      <c r="BM97" s="25" t="s">
        <v>2075</v>
      </c>
    </row>
    <row r="98" spans="2:65" s="1" customFormat="1" ht="13.5">
      <c r="B98" s="43"/>
      <c r="C98" s="65"/>
      <c r="D98" s="235" t="s">
        <v>175</v>
      </c>
      <c r="E98" s="65"/>
      <c r="F98" s="276" t="s">
        <v>2076</v>
      </c>
      <c r="G98" s="65"/>
      <c r="H98" s="65"/>
      <c r="I98" s="174"/>
      <c r="J98" s="65"/>
      <c r="K98" s="65"/>
      <c r="L98" s="63"/>
      <c r="M98" s="220"/>
      <c r="N98" s="44"/>
      <c r="O98" s="44"/>
      <c r="P98" s="44"/>
      <c r="Q98" s="44"/>
      <c r="R98" s="44"/>
      <c r="S98" s="44"/>
      <c r="T98" s="80"/>
      <c r="AT98" s="25" t="s">
        <v>175</v>
      </c>
      <c r="AU98" s="25" t="s">
        <v>93</v>
      </c>
    </row>
    <row r="99" spans="2:65" s="1" customFormat="1" ht="22.5" customHeight="1">
      <c r="B99" s="43"/>
      <c r="C99" s="206" t="s">
        <v>211</v>
      </c>
      <c r="D99" s="206" t="s">
        <v>169</v>
      </c>
      <c r="E99" s="207" t="s">
        <v>2077</v>
      </c>
      <c r="F99" s="208" t="s">
        <v>2078</v>
      </c>
      <c r="G99" s="209" t="s">
        <v>2062</v>
      </c>
      <c r="H99" s="210">
        <v>1</v>
      </c>
      <c r="I99" s="211"/>
      <c r="J99" s="212">
        <f>ROUND(I99*H99,2)</f>
        <v>0</v>
      </c>
      <c r="K99" s="208" t="s">
        <v>50</v>
      </c>
      <c r="L99" s="63"/>
      <c r="M99" s="213" t="s">
        <v>50</v>
      </c>
      <c r="N99" s="214" t="s">
        <v>56</v>
      </c>
      <c r="O99" s="44"/>
      <c r="P99" s="215">
        <f>O99*H99</f>
        <v>0</v>
      </c>
      <c r="Q99" s="215">
        <v>0</v>
      </c>
      <c r="R99" s="215">
        <f>Q99*H99</f>
        <v>0</v>
      </c>
      <c r="S99" s="215">
        <v>0</v>
      </c>
      <c r="T99" s="216">
        <f>S99*H99</f>
        <v>0</v>
      </c>
      <c r="AR99" s="25" t="s">
        <v>110</v>
      </c>
      <c r="AT99" s="25" t="s">
        <v>169</v>
      </c>
      <c r="AU99" s="25" t="s">
        <v>93</v>
      </c>
      <c r="AY99" s="25" t="s">
        <v>166</v>
      </c>
      <c r="BE99" s="217">
        <f>IF(N99="základní",J99,0)</f>
        <v>0</v>
      </c>
      <c r="BF99" s="217">
        <f>IF(N99="snížená",J99,0)</f>
        <v>0</v>
      </c>
      <c r="BG99" s="217">
        <f>IF(N99="zákl. přenesená",J99,0)</f>
        <v>0</v>
      </c>
      <c r="BH99" s="217">
        <f>IF(N99="sníž. přenesená",J99,0)</f>
        <v>0</v>
      </c>
      <c r="BI99" s="217">
        <f>IF(N99="nulová",J99,0)</f>
        <v>0</v>
      </c>
      <c r="BJ99" s="25" t="s">
        <v>25</v>
      </c>
      <c r="BK99" s="217">
        <f>ROUND(I99*H99,2)</f>
        <v>0</v>
      </c>
      <c r="BL99" s="25" t="s">
        <v>110</v>
      </c>
      <c r="BM99" s="25" t="s">
        <v>2079</v>
      </c>
    </row>
    <row r="100" spans="2:65" s="1" customFormat="1" ht="13.5">
      <c r="B100" s="43"/>
      <c r="C100" s="65"/>
      <c r="D100" s="235" t="s">
        <v>175</v>
      </c>
      <c r="E100" s="65"/>
      <c r="F100" s="276" t="s">
        <v>2078</v>
      </c>
      <c r="G100" s="65"/>
      <c r="H100" s="65"/>
      <c r="I100" s="174"/>
      <c r="J100" s="65"/>
      <c r="K100" s="65"/>
      <c r="L100" s="63"/>
      <c r="M100" s="220"/>
      <c r="N100" s="44"/>
      <c r="O100" s="44"/>
      <c r="P100" s="44"/>
      <c r="Q100" s="44"/>
      <c r="R100" s="44"/>
      <c r="S100" s="44"/>
      <c r="T100" s="80"/>
      <c r="AT100" s="25" t="s">
        <v>175</v>
      </c>
      <c r="AU100" s="25" t="s">
        <v>93</v>
      </c>
    </row>
    <row r="101" spans="2:65" s="1" customFormat="1" ht="22.5" customHeight="1">
      <c r="B101" s="43"/>
      <c r="C101" s="206" t="s">
        <v>224</v>
      </c>
      <c r="D101" s="206" t="s">
        <v>169</v>
      </c>
      <c r="E101" s="207" t="s">
        <v>2080</v>
      </c>
      <c r="F101" s="208" t="s">
        <v>2081</v>
      </c>
      <c r="G101" s="209" t="s">
        <v>2062</v>
      </c>
      <c r="H101" s="210">
        <v>1</v>
      </c>
      <c r="I101" s="211"/>
      <c r="J101" s="212">
        <f>ROUND(I101*H101,2)</f>
        <v>0</v>
      </c>
      <c r="K101" s="208" t="s">
        <v>50</v>
      </c>
      <c r="L101" s="63"/>
      <c r="M101" s="213" t="s">
        <v>50</v>
      </c>
      <c r="N101" s="214" t="s">
        <v>56</v>
      </c>
      <c r="O101" s="44"/>
      <c r="P101" s="215">
        <f>O101*H101</f>
        <v>0</v>
      </c>
      <c r="Q101" s="215">
        <v>0</v>
      </c>
      <c r="R101" s="215">
        <f>Q101*H101</f>
        <v>0</v>
      </c>
      <c r="S101" s="215">
        <v>0</v>
      </c>
      <c r="T101" s="216">
        <f>S101*H101</f>
        <v>0</v>
      </c>
      <c r="AR101" s="25" t="s">
        <v>110</v>
      </c>
      <c r="AT101" s="25" t="s">
        <v>169</v>
      </c>
      <c r="AU101" s="25" t="s">
        <v>93</v>
      </c>
      <c r="AY101" s="25" t="s">
        <v>166</v>
      </c>
      <c r="BE101" s="217">
        <f>IF(N101="základní",J101,0)</f>
        <v>0</v>
      </c>
      <c r="BF101" s="217">
        <f>IF(N101="snížená",J101,0)</f>
        <v>0</v>
      </c>
      <c r="BG101" s="217">
        <f>IF(N101="zákl. přenesená",J101,0)</f>
        <v>0</v>
      </c>
      <c r="BH101" s="217">
        <f>IF(N101="sníž. přenesená",J101,0)</f>
        <v>0</v>
      </c>
      <c r="BI101" s="217">
        <f>IF(N101="nulová",J101,0)</f>
        <v>0</v>
      </c>
      <c r="BJ101" s="25" t="s">
        <v>25</v>
      </c>
      <c r="BK101" s="217">
        <f>ROUND(I101*H101,2)</f>
        <v>0</v>
      </c>
      <c r="BL101" s="25" t="s">
        <v>110</v>
      </c>
      <c r="BM101" s="25" t="s">
        <v>2082</v>
      </c>
    </row>
    <row r="102" spans="2:65" s="1" customFormat="1" ht="27">
      <c r="B102" s="43"/>
      <c r="C102" s="65"/>
      <c r="D102" s="235" t="s">
        <v>175</v>
      </c>
      <c r="E102" s="65"/>
      <c r="F102" s="276" t="s">
        <v>2083</v>
      </c>
      <c r="G102" s="65"/>
      <c r="H102" s="65"/>
      <c r="I102" s="174"/>
      <c r="J102" s="65"/>
      <c r="K102" s="65"/>
      <c r="L102" s="63"/>
      <c r="M102" s="220"/>
      <c r="N102" s="44"/>
      <c r="O102" s="44"/>
      <c r="P102" s="44"/>
      <c r="Q102" s="44"/>
      <c r="R102" s="44"/>
      <c r="S102" s="44"/>
      <c r="T102" s="80"/>
      <c r="AT102" s="25" t="s">
        <v>175</v>
      </c>
      <c r="AU102" s="25" t="s">
        <v>93</v>
      </c>
    </row>
    <row r="103" spans="2:65" s="1" customFormat="1" ht="22.5" customHeight="1">
      <c r="B103" s="43"/>
      <c r="C103" s="206" t="s">
        <v>232</v>
      </c>
      <c r="D103" s="206" t="s">
        <v>169</v>
      </c>
      <c r="E103" s="207" t="s">
        <v>2084</v>
      </c>
      <c r="F103" s="208" t="s">
        <v>2085</v>
      </c>
      <c r="G103" s="209" t="s">
        <v>2086</v>
      </c>
      <c r="H103" s="210">
        <v>1</v>
      </c>
      <c r="I103" s="211"/>
      <c r="J103" s="212">
        <f>ROUND(I103*H103,2)</f>
        <v>0</v>
      </c>
      <c r="K103" s="208" t="s">
        <v>50</v>
      </c>
      <c r="L103" s="63"/>
      <c r="M103" s="213" t="s">
        <v>50</v>
      </c>
      <c r="N103" s="214" t="s">
        <v>56</v>
      </c>
      <c r="O103" s="44"/>
      <c r="P103" s="215">
        <f>O103*H103</f>
        <v>0</v>
      </c>
      <c r="Q103" s="215">
        <v>0</v>
      </c>
      <c r="R103" s="215">
        <f>Q103*H103</f>
        <v>0</v>
      </c>
      <c r="S103" s="215">
        <v>0</v>
      </c>
      <c r="T103" s="216">
        <f>S103*H103</f>
        <v>0</v>
      </c>
      <c r="AR103" s="25" t="s">
        <v>2087</v>
      </c>
      <c r="AT103" s="25" t="s">
        <v>169</v>
      </c>
      <c r="AU103" s="25" t="s">
        <v>93</v>
      </c>
      <c r="AY103" s="25" t="s">
        <v>166</v>
      </c>
      <c r="BE103" s="217">
        <f>IF(N103="základní",J103,0)</f>
        <v>0</v>
      </c>
      <c r="BF103" s="217">
        <f>IF(N103="snížená",J103,0)</f>
        <v>0</v>
      </c>
      <c r="BG103" s="217">
        <f>IF(N103="zákl. přenesená",J103,0)</f>
        <v>0</v>
      </c>
      <c r="BH103" s="217">
        <f>IF(N103="sníž. přenesená",J103,0)</f>
        <v>0</v>
      </c>
      <c r="BI103" s="217">
        <f>IF(N103="nulová",J103,0)</f>
        <v>0</v>
      </c>
      <c r="BJ103" s="25" t="s">
        <v>25</v>
      </c>
      <c r="BK103" s="217">
        <f>ROUND(I103*H103,2)</f>
        <v>0</v>
      </c>
      <c r="BL103" s="25" t="s">
        <v>2087</v>
      </c>
      <c r="BM103" s="25" t="s">
        <v>2088</v>
      </c>
    </row>
    <row r="104" spans="2:65" s="1" customFormat="1" ht="13.5">
      <c r="B104" s="43"/>
      <c r="C104" s="65"/>
      <c r="D104" s="218" t="s">
        <v>175</v>
      </c>
      <c r="E104" s="65"/>
      <c r="F104" s="219" t="s">
        <v>2085</v>
      </c>
      <c r="G104" s="65"/>
      <c r="H104" s="65"/>
      <c r="I104" s="174"/>
      <c r="J104" s="65"/>
      <c r="K104" s="65"/>
      <c r="L104" s="63"/>
      <c r="M104" s="220"/>
      <c r="N104" s="44"/>
      <c r="O104" s="44"/>
      <c r="P104" s="44"/>
      <c r="Q104" s="44"/>
      <c r="R104" s="44"/>
      <c r="S104" s="44"/>
      <c r="T104" s="80"/>
      <c r="AT104" s="25" t="s">
        <v>175</v>
      </c>
      <c r="AU104" s="25" t="s">
        <v>93</v>
      </c>
    </row>
    <row r="105" spans="2:65" s="1" customFormat="1" ht="81">
      <c r="B105" s="43"/>
      <c r="C105" s="65"/>
      <c r="D105" s="235" t="s">
        <v>1050</v>
      </c>
      <c r="E105" s="65"/>
      <c r="F105" s="288" t="s">
        <v>2089</v>
      </c>
      <c r="G105" s="65"/>
      <c r="H105" s="65"/>
      <c r="I105" s="174"/>
      <c r="J105" s="65"/>
      <c r="K105" s="65"/>
      <c r="L105" s="63"/>
      <c r="M105" s="220"/>
      <c r="N105" s="44"/>
      <c r="O105" s="44"/>
      <c r="P105" s="44"/>
      <c r="Q105" s="44"/>
      <c r="R105" s="44"/>
      <c r="S105" s="44"/>
      <c r="T105" s="80"/>
      <c r="AT105" s="25" t="s">
        <v>1050</v>
      </c>
      <c r="AU105" s="25" t="s">
        <v>93</v>
      </c>
    </row>
    <row r="106" spans="2:65" s="1" customFormat="1" ht="22.5" customHeight="1">
      <c r="B106" s="43"/>
      <c r="C106" s="206" t="s">
        <v>240</v>
      </c>
      <c r="D106" s="206" t="s">
        <v>169</v>
      </c>
      <c r="E106" s="207" t="s">
        <v>2090</v>
      </c>
      <c r="F106" s="208" t="s">
        <v>2091</v>
      </c>
      <c r="G106" s="209" t="s">
        <v>2086</v>
      </c>
      <c r="H106" s="210">
        <v>1</v>
      </c>
      <c r="I106" s="211"/>
      <c r="J106" s="212">
        <f>ROUND(I106*H106,2)</f>
        <v>0</v>
      </c>
      <c r="K106" s="208" t="s">
        <v>50</v>
      </c>
      <c r="L106" s="63"/>
      <c r="M106" s="213" t="s">
        <v>50</v>
      </c>
      <c r="N106" s="214" t="s">
        <v>56</v>
      </c>
      <c r="O106" s="44"/>
      <c r="P106" s="215">
        <f>O106*H106</f>
        <v>0</v>
      </c>
      <c r="Q106" s="215">
        <v>0</v>
      </c>
      <c r="R106" s="215">
        <f>Q106*H106</f>
        <v>0</v>
      </c>
      <c r="S106" s="215">
        <v>0</v>
      </c>
      <c r="T106" s="216">
        <f>S106*H106</f>
        <v>0</v>
      </c>
      <c r="AR106" s="25" t="s">
        <v>2087</v>
      </c>
      <c r="AT106" s="25" t="s">
        <v>169</v>
      </c>
      <c r="AU106" s="25" t="s">
        <v>93</v>
      </c>
      <c r="AY106" s="25" t="s">
        <v>166</v>
      </c>
      <c r="BE106" s="217">
        <f>IF(N106="základní",J106,0)</f>
        <v>0</v>
      </c>
      <c r="BF106" s="217">
        <f>IF(N106="snížená",J106,0)</f>
        <v>0</v>
      </c>
      <c r="BG106" s="217">
        <f>IF(N106="zákl. přenesená",J106,0)</f>
        <v>0</v>
      </c>
      <c r="BH106" s="217">
        <f>IF(N106="sníž. přenesená",J106,0)</f>
        <v>0</v>
      </c>
      <c r="BI106" s="217">
        <f>IF(N106="nulová",J106,0)</f>
        <v>0</v>
      </c>
      <c r="BJ106" s="25" t="s">
        <v>25</v>
      </c>
      <c r="BK106" s="217">
        <f>ROUND(I106*H106,2)</f>
        <v>0</v>
      </c>
      <c r="BL106" s="25" t="s">
        <v>2087</v>
      </c>
      <c r="BM106" s="25" t="s">
        <v>2092</v>
      </c>
    </row>
    <row r="107" spans="2:65" s="1" customFormat="1" ht="13.5">
      <c r="B107" s="43"/>
      <c r="C107" s="65"/>
      <c r="D107" s="218" t="s">
        <v>175</v>
      </c>
      <c r="E107" s="65"/>
      <c r="F107" s="219" t="s">
        <v>2091</v>
      </c>
      <c r="G107" s="65"/>
      <c r="H107" s="65"/>
      <c r="I107" s="174"/>
      <c r="J107" s="65"/>
      <c r="K107" s="65"/>
      <c r="L107" s="63"/>
      <c r="M107" s="220"/>
      <c r="N107" s="44"/>
      <c r="O107" s="44"/>
      <c r="P107" s="44"/>
      <c r="Q107" s="44"/>
      <c r="R107" s="44"/>
      <c r="S107" s="44"/>
      <c r="T107" s="80"/>
      <c r="AT107" s="25" t="s">
        <v>175</v>
      </c>
      <c r="AU107" s="25" t="s">
        <v>93</v>
      </c>
    </row>
    <row r="108" spans="2:65" s="1" customFormat="1" ht="40.5">
      <c r="B108" s="43"/>
      <c r="C108" s="65"/>
      <c r="D108" s="218" t="s">
        <v>1050</v>
      </c>
      <c r="E108" s="65"/>
      <c r="F108" s="221" t="s">
        <v>2093</v>
      </c>
      <c r="G108" s="65"/>
      <c r="H108" s="65"/>
      <c r="I108" s="174"/>
      <c r="J108" s="65"/>
      <c r="K108" s="65"/>
      <c r="L108" s="63"/>
      <c r="M108" s="220"/>
      <c r="N108" s="44"/>
      <c r="O108" s="44"/>
      <c r="P108" s="44"/>
      <c r="Q108" s="44"/>
      <c r="R108" s="44"/>
      <c r="S108" s="44"/>
      <c r="T108" s="80"/>
      <c r="AT108" s="25" t="s">
        <v>1050</v>
      </c>
      <c r="AU108" s="25" t="s">
        <v>93</v>
      </c>
    </row>
    <row r="109" spans="2:65" s="11" customFormat="1" ht="29.85" customHeight="1">
      <c r="B109" s="189"/>
      <c r="C109" s="190"/>
      <c r="D109" s="203" t="s">
        <v>84</v>
      </c>
      <c r="E109" s="204" t="s">
        <v>2094</v>
      </c>
      <c r="F109" s="204" t="s">
        <v>2095</v>
      </c>
      <c r="G109" s="190"/>
      <c r="H109" s="190"/>
      <c r="I109" s="193"/>
      <c r="J109" s="205">
        <f>BK109</f>
        <v>0</v>
      </c>
      <c r="K109" s="190"/>
      <c r="L109" s="195"/>
      <c r="M109" s="196"/>
      <c r="N109" s="197"/>
      <c r="O109" s="197"/>
      <c r="P109" s="198">
        <f>SUM(P110:P121)</f>
        <v>0</v>
      </c>
      <c r="Q109" s="197"/>
      <c r="R109" s="198">
        <f>SUM(R110:R121)</f>
        <v>0</v>
      </c>
      <c r="S109" s="197"/>
      <c r="T109" s="199">
        <f>SUM(T110:T121)</f>
        <v>0</v>
      </c>
      <c r="AR109" s="200" t="s">
        <v>119</v>
      </c>
      <c r="AT109" s="201" t="s">
        <v>84</v>
      </c>
      <c r="AU109" s="201" t="s">
        <v>25</v>
      </c>
      <c r="AY109" s="200" t="s">
        <v>166</v>
      </c>
      <c r="BK109" s="202">
        <f>SUM(BK110:BK121)</f>
        <v>0</v>
      </c>
    </row>
    <row r="110" spans="2:65" s="1" customFormat="1" ht="22.5" customHeight="1">
      <c r="B110" s="43"/>
      <c r="C110" s="206" t="s">
        <v>30</v>
      </c>
      <c r="D110" s="206" t="s">
        <v>169</v>
      </c>
      <c r="E110" s="207" t="s">
        <v>2096</v>
      </c>
      <c r="F110" s="208" t="s">
        <v>2097</v>
      </c>
      <c r="G110" s="209" t="s">
        <v>2086</v>
      </c>
      <c r="H110" s="210">
        <v>1</v>
      </c>
      <c r="I110" s="211"/>
      <c r="J110" s="212">
        <f>ROUND(I110*H110,2)</f>
        <v>0</v>
      </c>
      <c r="K110" s="208" t="s">
        <v>50</v>
      </c>
      <c r="L110" s="63"/>
      <c r="M110" s="213" t="s">
        <v>50</v>
      </c>
      <c r="N110" s="214" t="s">
        <v>56</v>
      </c>
      <c r="O110" s="44"/>
      <c r="P110" s="215">
        <f>O110*H110</f>
        <v>0</v>
      </c>
      <c r="Q110" s="215">
        <v>0</v>
      </c>
      <c r="R110" s="215">
        <f>Q110*H110</f>
        <v>0</v>
      </c>
      <c r="S110" s="215">
        <v>0</v>
      </c>
      <c r="T110" s="216">
        <f>S110*H110</f>
        <v>0</v>
      </c>
      <c r="AR110" s="25" t="s">
        <v>110</v>
      </c>
      <c r="AT110" s="25" t="s">
        <v>169</v>
      </c>
      <c r="AU110" s="25" t="s">
        <v>93</v>
      </c>
      <c r="AY110" s="25" t="s">
        <v>166</v>
      </c>
      <c r="BE110" s="217">
        <f>IF(N110="základní",J110,0)</f>
        <v>0</v>
      </c>
      <c r="BF110" s="217">
        <f>IF(N110="snížená",J110,0)</f>
        <v>0</v>
      </c>
      <c r="BG110" s="217">
        <f>IF(N110="zákl. přenesená",J110,0)</f>
        <v>0</v>
      </c>
      <c r="BH110" s="217">
        <f>IF(N110="sníž. přenesená",J110,0)</f>
        <v>0</v>
      </c>
      <c r="BI110" s="217">
        <f>IF(N110="nulová",J110,0)</f>
        <v>0</v>
      </c>
      <c r="BJ110" s="25" t="s">
        <v>25</v>
      </c>
      <c r="BK110" s="217">
        <f>ROUND(I110*H110,2)</f>
        <v>0</v>
      </c>
      <c r="BL110" s="25" t="s">
        <v>110</v>
      </c>
      <c r="BM110" s="25" t="s">
        <v>2098</v>
      </c>
    </row>
    <row r="111" spans="2:65" s="1" customFormat="1" ht="13.5">
      <c r="B111" s="43"/>
      <c r="C111" s="65"/>
      <c r="D111" s="218" t="s">
        <v>175</v>
      </c>
      <c r="E111" s="65"/>
      <c r="F111" s="219" t="s">
        <v>2097</v>
      </c>
      <c r="G111" s="65"/>
      <c r="H111" s="65"/>
      <c r="I111" s="174"/>
      <c r="J111" s="65"/>
      <c r="K111" s="65"/>
      <c r="L111" s="63"/>
      <c r="M111" s="220"/>
      <c r="N111" s="44"/>
      <c r="O111" s="44"/>
      <c r="P111" s="44"/>
      <c r="Q111" s="44"/>
      <c r="R111" s="44"/>
      <c r="S111" s="44"/>
      <c r="T111" s="80"/>
      <c r="AT111" s="25" t="s">
        <v>175</v>
      </c>
      <c r="AU111" s="25" t="s">
        <v>93</v>
      </c>
    </row>
    <row r="112" spans="2:65" s="1" customFormat="1" ht="54">
      <c r="B112" s="43"/>
      <c r="C112" s="65"/>
      <c r="D112" s="235" t="s">
        <v>1050</v>
      </c>
      <c r="E112" s="65"/>
      <c r="F112" s="288" t="s">
        <v>2099</v>
      </c>
      <c r="G112" s="65"/>
      <c r="H112" s="65"/>
      <c r="I112" s="174"/>
      <c r="J112" s="65"/>
      <c r="K112" s="65"/>
      <c r="L112" s="63"/>
      <c r="M112" s="220"/>
      <c r="N112" s="44"/>
      <c r="O112" s="44"/>
      <c r="P112" s="44"/>
      <c r="Q112" s="44"/>
      <c r="R112" s="44"/>
      <c r="S112" s="44"/>
      <c r="T112" s="80"/>
      <c r="AT112" s="25" t="s">
        <v>1050</v>
      </c>
      <c r="AU112" s="25" t="s">
        <v>93</v>
      </c>
    </row>
    <row r="113" spans="2:65" s="1" customFormat="1" ht="22.5" customHeight="1">
      <c r="B113" s="43"/>
      <c r="C113" s="206" t="s">
        <v>254</v>
      </c>
      <c r="D113" s="206" t="s">
        <v>169</v>
      </c>
      <c r="E113" s="207" t="s">
        <v>2100</v>
      </c>
      <c r="F113" s="208" t="s">
        <v>2101</v>
      </c>
      <c r="G113" s="209" t="s">
        <v>2086</v>
      </c>
      <c r="H113" s="210">
        <v>1</v>
      </c>
      <c r="I113" s="211"/>
      <c r="J113" s="212">
        <f>ROUND(I113*H113,2)</f>
        <v>0</v>
      </c>
      <c r="K113" s="208" t="s">
        <v>50</v>
      </c>
      <c r="L113" s="63"/>
      <c r="M113" s="213" t="s">
        <v>50</v>
      </c>
      <c r="N113" s="214" t="s">
        <v>56</v>
      </c>
      <c r="O113" s="44"/>
      <c r="P113" s="215">
        <f>O113*H113</f>
        <v>0</v>
      </c>
      <c r="Q113" s="215">
        <v>0</v>
      </c>
      <c r="R113" s="215">
        <f>Q113*H113</f>
        <v>0</v>
      </c>
      <c r="S113" s="215">
        <v>0</v>
      </c>
      <c r="T113" s="216">
        <f>S113*H113</f>
        <v>0</v>
      </c>
      <c r="AR113" s="25" t="s">
        <v>110</v>
      </c>
      <c r="AT113" s="25" t="s">
        <v>169</v>
      </c>
      <c r="AU113" s="25" t="s">
        <v>93</v>
      </c>
      <c r="AY113" s="25" t="s">
        <v>166</v>
      </c>
      <c r="BE113" s="217">
        <f>IF(N113="základní",J113,0)</f>
        <v>0</v>
      </c>
      <c r="BF113" s="217">
        <f>IF(N113="snížená",J113,0)</f>
        <v>0</v>
      </c>
      <c r="BG113" s="217">
        <f>IF(N113="zákl. přenesená",J113,0)</f>
        <v>0</v>
      </c>
      <c r="BH113" s="217">
        <f>IF(N113="sníž. přenesená",J113,0)</f>
        <v>0</v>
      </c>
      <c r="BI113" s="217">
        <f>IF(N113="nulová",J113,0)</f>
        <v>0</v>
      </c>
      <c r="BJ113" s="25" t="s">
        <v>25</v>
      </c>
      <c r="BK113" s="217">
        <f>ROUND(I113*H113,2)</f>
        <v>0</v>
      </c>
      <c r="BL113" s="25" t="s">
        <v>110</v>
      </c>
      <c r="BM113" s="25" t="s">
        <v>2102</v>
      </c>
    </row>
    <row r="114" spans="2:65" s="1" customFormat="1" ht="13.5">
      <c r="B114" s="43"/>
      <c r="C114" s="65"/>
      <c r="D114" s="218" t="s">
        <v>175</v>
      </c>
      <c r="E114" s="65"/>
      <c r="F114" s="219" t="s">
        <v>2101</v>
      </c>
      <c r="G114" s="65"/>
      <c r="H114" s="65"/>
      <c r="I114" s="174"/>
      <c r="J114" s="65"/>
      <c r="K114" s="65"/>
      <c r="L114" s="63"/>
      <c r="M114" s="220"/>
      <c r="N114" s="44"/>
      <c r="O114" s="44"/>
      <c r="P114" s="44"/>
      <c r="Q114" s="44"/>
      <c r="R114" s="44"/>
      <c r="S114" s="44"/>
      <c r="T114" s="80"/>
      <c r="AT114" s="25" t="s">
        <v>175</v>
      </c>
      <c r="AU114" s="25" t="s">
        <v>93</v>
      </c>
    </row>
    <row r="115" spans="2:65" s="1" customFormat="1" ht="40.5">
      <c r="B115" s="43"/>
      <c r="C115" s="65"/>
      <c r="D115" s="235" t="s">
        <v>1050</v>
      </c>
      <c r="E115" s="65"/>
      <c r="F115" s="288" t="s">
        <v>2103</v>
      </c>
      <c r="G115" s="65"/>
      <c r="H115" s="65"/>
      <c r="I115" s="174"/>
      <c r="J115" s="65"/>
      <c r="K115" s="65"/>
      <c r="L115" s="63"/>
      <c r="M115" s="220"/>
      <c r="N115" s="44"/>
      <c r="O115" s="44"/>
      <c r="P115" s="44"/>
      <c r="Q115" s="44"/>
      <c r="R115" s="44"/>
      <c r="S115" s="44"/>
      <c r="T115" s="80"/>
      <c r="AT115" s="25" t="s">
        <v>1050</v>
      </c>
      <c r="AU115" s="25" t="s">
        <v>93</v>
      </c>
    </row>
    <row r="116" spans="2:65" s="1" customFormat="1" ht="22.5" customHeight="1">
      <c r="B116" s="43"/>
      <c r="C116" s="206" t="s">
        <v>256</v>
      </c>
      <c r="D116" s="206" t="s">
        <v>169</v>
      </c>
      <c r="E116" s="207" t="s">
        <v>2104</v>
      </c>
      <c r="F116" s="208" t="s">
        <v>2105</v>
      </c>
      <c r="G116" s="209" t="s">
        <v>2086</v>
      </c>
      <c r="H116" s="210">
        <v>1</v>
      </c>
      <c r="I116" s="211"/>
      <c r="J116" s="212">
        <f>ROUND(I116*H116,2)</f>
        <v>0</v>
      </c>
      <c r="K116" s="208" t="s">
        <v>50</v>
      </c>
      <c r="L116" s="63"/>
      <c r="M116" s="213" t="s">
        <v>50</v>
      </c>
      <c r="N116" s="214" t="s">
        <v>56</v>
      </c>
      <c r="O116" s="44"/>
      <c r="P116" s="215">
        <f>O116*H116</f>
        <v>0</v>
      </c>
      <c r="Q116" s="215">
        <v>0</v>
      </c>
      <c r="R116" s="215">
        <f>Q116*H116</f>
        <v>0</v>
      </c>
      <c r="S116" s="215">
        <v>0</v>
      </c>
      <c r="T116" s="216">
        <f>S116*H116</f>
        <v>0</v>
      </c>
      <c r="AR116" s="25" t="s">
        <v>110</v>
      </c>
      <c r="AT116" s="25" t="s">
        <v>169</v>
      </c>
      <c r="AU116" s="25" t="s">
        <v>93</v>
      </c>
      <c r="AY116" s="25" t="s">
        <v>166</v>
      </c>
      <c r="BE116" s="217">
        <f>IF(N116="základní",J116,0)</f>
        <v>0</v>
      </c>
      <c r="BF116" s="217">
        <f>IF(N116="snížená",J116,0)</f>
        <v>0</v>
      </c>
      <c r="BG116" s="217">
        <f>IF(N116="zákl. přenesená",J116,0)</f>
        <v>0</v>
      </c>
      <c r="BH116" s="217">
        <f>IF(N116="sníž. přenesená",J116,0)</f>
        <v>0</v>
      </c>
      <c r="BI116" s="217">
        <f>IF(N116="nulová",J116,0)</f>
        <v>0</v>
      </c>
      <c r="BJ116" s="25" t="s">
        <v>25</v>
      </c>
      <c r="BK116" s="217">
        <f>ROUND(I116*H116,2)</f>
        <v>0</v>
      </c>
      <c r="BL116" s="25" t="s">
        <v>110</v>
      </c>
      <c r="BM116" s="25" t="s">
        <v>2106</v>
      </c>
    </row>
    <row r="117" spans="2:65" s="1" customFormat="1" ht="13.5">
      <c r="B117" s="43"/>
      <c r="C117" s="65"/>
      <c r="D117" s="218" t="s">
        <v>175</v>
      </c>
      <c r="E117" s="65"/>
      <c r="F117" s="219" t="s">
        <v>2105</v>
      </c>
      <c r="G117" s="65"/>
      <c r="H117" s="65"/>
      <c r="I117" s="174"/>
      <c r="J117" s="65"/>
      <c r="K117" s="65"/>
      <c r="L117" s="63"/>
      <c r="M117" s="220"/>
      <c r="N117" s="44"/>
      <c r="O117" s="44"/>
      <c r="P117" s="44"/>
      <c r="Q117" s="44"/>
      <c r="R117" s="44"/>
      <c r="S117" s="44"/>
      <c r="T117" s="80"/>
      <c r="AT117" s="25" t="s">
        <v>175</v>
      </c>
      <c r="AU117" s="25" t="s">
        <v>93</v>
      </c>
    </row>
    <row r="118" spans="2:65" s="1" customFormat="1" ht="40.5">
      <c r="B118" s="43"/>
      <c r="C118" s="65"/>
      <c r="D118" s="235" t="s">
        <v>1050</v>
      </c>
      <c r="E118" s="65"/>
      <c r="F118" s="288" t="s">
        <v>2107</v>
      </c>
      <c r="G118" s="65"/>
      <c r="H118" s="65"/>
      <c r="I118" s="174"/>
      <c r="J118" s="65"/>
      <c r="K118" s="65"/>
      <c r="L118" s="63"/>
      <c r="M118" s="220"/>
      <c r="N118" s="44"/>
      <c r="O118" s="44"/>
      <c r="P118" s="44"/>
      <c r="Q118" s="44"/>
      <c r="R118" s="44"/>
      <c r="S118" s="44"/>
      <c r="T118" s="80"/>
      <c r="AT118" s="25" t="s">
        <v>1050</v>
      </c>
      <c r="AU118" s="25" t="s">
        <v>93</v>
      </c>
    </row>
    <row r="119" spans="2:65" s="1" customFormat="1" ht="22.5" customHeight="1">
      <c r="B119" s="43"/>
      <c r="C119" s="206" t="s">
        <v>259</v>
      </c>
      <c r="D119" s="206" t="s">
        <v>169</v>
      </c>
      <c r="E119" s="207" t="s">
        <v>2108</v>
      </c>
      <c r="F119" s="208" t="s">
        <v>2109</v>
      </c>
      <c r="G119" s="209" t="s">
        <v>2086</v>
      </c>
      <c r="H119" s="210">
        <v>1</v>
      </c>
      <c r="I119" s="211"/>
      <c r="J119" s="212">
        <f>ROUND(I119*H119,2)</f>
        <v>0</v>
      </c>
      <c r="K119" s="208" t="s">
        <v>50</v>
      </c>
      <c r="L119" s="63"/>
      <c r="M119" s="213" t="s">
        <v>50</v>
      </c>
      <c r="N119" s="214" t="s">
        <v>56</v>
      </c>
      <c r="O119" s="44"/>
      <c r="P119" s="215">
        <f>O119*H119</f>
        <v>0</v>
      </c>
      <c r="Q119" s="215">
        <v>0</v>
      </c>
      <c r="R119" s="215">
        <f>Q119*H119</f>
        <v>0</v>
      </c>
      <c r="S119" s="215">
        <v>0</v>
      </c>
      <c r="T119" s="216">
        <f>S119*H119</f>
        <v>0</v>
      </c>
      <c r="AR119" s="25" t="s">
        <v>110</v>
      </c>
      <c r="AT119" s="25" t="s">
        <v>169</v>
      </c>
      <c r="AU119" s="25" t="s">
        <v>93</v>
      </c>
      <c r="AY119" s="25" t="s">
        <v>166</v>
      </c>
      <c r="BE119" s="217">
        <f>IF(N119="základní",J119,0)</f>
        <v>0</v>
      </c>
      <c r="BF119" s="217">
        <f>IF(N119="snížená",J119,0)</f>
        <v>0</v>
      </c>
      <c r="BG119" s="217">
        <f>IF(N119="zákl. přenesená",J119,0)</f>
        <v>0</v>
      </c>
      <c r="BH119" s="217">
        <f>IF(N119="sníž. přenesená",J119,0)</f>
        <v>0</v>
      </c>
      <c r="BI119" s="217">
        <f>IF(N119="nulová",J119,0)</f>
        <v>0</v>
      </c>
      <c r="BJ119" s="25" t="s">
        <v>25</v>
      </c>
      <c r="BK119" s="217">
        <f>ROUND(I119*H119,2)</f>
        <v>0</v>
      </c>
      <c r="BL119" s="25" t="s">
        <v>110</v>
      </c>
      <c r="BM119" s="25" t="s">
        <v>2110</v>
      </c>
    </row>
    <row r="120" spans="2:65" s="1" customFormat="1" ht="13.5">
      <c r="B120" s="43"/>
      <c r="C120" s="65"/>
      <c r="D120" s="218" t="s">
        <v>175</v>
      </c>
      <c r="E120" s="65"/>
      <c r="F120" s="219" t="s">
        <v>2109</v>
      </c>
      <c r="G120" s="65"/>
      <c r="H120" s="65"/>
      <c r="I120" s="174"/>
      <c r="J120" s="65"/>
      <c r="K120" s="65"/>
      <c r="L120" s="63"/>
      <c r="M120" s="220"/>
      <c r="N120" s="44"/>
      <c r="O120" s="44"/>
      <c r="P120" s="44"/>
      <c r="Q120" s="44"/>
      <c r="R120" s="44"/>
      <c r="S120" s="44"/>
      <c r="T120" s="80"/>
      <c r="AT120" s="25" t="s">
        <v>175</v>
      </c>
      <c r="AU120" s="25" t="s">
        <v>93</v>
      </c>
    </row>
    <row r="121" spans="2:65" s="1" customFormat="1" ht="54">
      <c r="B121" s="43"/>
      <c r="C121" s="65"/>
      <c r="D121" s="218" t="s">
        <v>1050</v>
      </c>
      <c r="E121" s="65"/>
      <c r="F121" s="221" t="s">
        <v>2111</v>
      </c>
      <c r="G121" s="65"/>
      <c r="H121" s="65"/>
      <c r="I121" s="174"/>
      <c r="J121" s="65"/>
      <c r="K121" s="65"/>
      <c r="L121" s="63"/>
      <c r="M121" s="220"/>
      <c r="N121" s="44"/>
      <c r="O121" s="44"/>
      <c r="P121" s="44"/>
      <c r="Q121" s="44"/>
      <c r="R121" s="44"/>
      <c r="S121" s="44"/>
      <c r="T121" s="80"/>
      <c r="AT121" s="25" t="s">
        <v>1050</v>
      </c>
      <c r="AU121" s="25" t="s">
        <v>93</v>
      </c>
    </row>
    <row r="122" spans="2:65" s="11" customFormat="1" ht="29.85" customHeight="1">
      <c r="B122" s="189"/>
      <c r="C122" s="190"/>
      <c r="D122" s="203" t="s">
        <v>84</v>
      </c>
      <c r="E122" s="204" t="s">
        <v>2112</v>
      </c>
      <c r="F122" s="204" t="s">
        <v>2113</v>
      </c>
      <c r="G122" s="190"/>
      <c r="H122" s="190"/>
      <c r="I122" s="193"/>
      <c r="J122" s="205">
        <f>BK122</f>
        <v>0</v>
      </c>
      <c r="K122" s="190"/>
      <c r="L122" s="195"/>
      <c r="M122" s="196"/>
      <c r="N122" s="197"/>
      <c r="O122" s="197"/>
      <c r="P122" s="198">
        <f>SUM(P123:P147)</f>
        <v>0</v>
      </c>
      <c r="Q122" s="197"/>
      <c r="R122" s="198">
        <f>SUM(R123:R147)</f>
        <v>0</v>
      </c>
      <c r="S122" s="197"/>
      <c r="T122" s="199">
        <f>SUM(T123:T147)</f>
        <v>0</v>
      </c>
      <c r="AR122" s="200" t="s">
        <v>119</v>
      </c>
      <c r="AT122" s="201" t="s">
        <v>84</v>
      </c>
      <c r="AU122" s="201" t="s">
        <v>25</v>
      </c>
      <c r="AY122" s="200" t="s">
        <v>166</v>
      </c>
      <c r="BK122" s="202">
        <f>SUM(BK123:BK147)</f>
        <v>0</v>
      </c>
    </row>
    <row r="123" spans="2:65" s="1" customFormat="1" ht="22.5" customHeight="1">
      <c r="B123" s="43"/>
      <c r="C123" s="206" t="s">
        <v>268</v>
      </c>
      <c r="D123" s="206" t="s">
        <v>169</v>
      </c>
      <c r="E123" s="207" t="s">
        <v>2114</v>
      </c>
      <c r="F123" s="208" t="s">
        <v>2115</v>
      </c>
      <c r="G123" s="209" t="s">
        <v>1484</v>
      </c>
      <c r="H123" s="210">
        <v>2</v>
      </c>
      <c r="I123" s="211"/>
      <c r="J123" s="212">
        <f>ROUND(I123*H123,2)</f>
        <v>0</v>
      </c>
      <c r="K123" s="208" t="s">
        <v>50</v>
      </c>
      <c r="L123" s="63"/>
      <c r="M123" s="213" t="s">
        <v>50</v>
      </c>
      <c r="N123" s="214" t="s">
        <v>56</v>
      </c>
      <c r="O123" s="44"/>
      <c r="P123" s="215">
        <f>O123*H123</f>
        <v>0</v>
      </c>
      <c r="Q123" s="215">
        <v>0</v>
      </c>
      <c r="R123" s="215">
        <f>Q123*H123</f>
        <v>0</v>
      </c>
      <c r="S123" s="215">
        <v>0</v>
      </c>
      <c r="T123" s="216">
        <f>S123*H123</f>
        <v>0</v>
      </c>
      <c r="AR123" s="25" t="s">
        <v>110</v>
      </c>
      <c r="AT123" s="25" t="s">
        <v>169</v>
      </c>
      <c r="AU123" s="25" t="s">
        <v>93</v>
      </c>
      <c r="AY123" s="25" t="s">
        <v>166</v>
      </c>
      <c r="BE123" s="217">
        <f>IF(N123="základní",J123,0)</f>
        <v>0</v>
      </c>
      <c r="BF123" s="217">
        <f>IF(N123="snížená",J123,0)</f>
        <v>0</v>
      </c>
      <c r="BG123" s="217">
        <f>IF(N123="zákl. přenesená",J123,0)</f>
        <v>0</v>
      </c>
      <c r="BH123" s="217">
        <f>IF(N123="sníž. přenesená",J123,0)</f>
        <v>0</v>
      </c>
      <c r="BI123" s="217">
        <f>IF(N123="nulová",J123,0)</f>
        <v>0</v>
      </c>
      <c r="BJ123" s="25" t="s">
        <v>25</v>
      </c>
      <c r="BK123" s="217">
        <f>ROUND(I123*H123,2)</f>
        <v>0</v>
      </c>
      <c r="BL123" s="25" t="s">
        <v>110</v>
      </c>
      <c r="BM123" s="25" t="s">
        <v>2116</v>
      </c>
    </row>
    <row r="124" spans="2:65" s="1" customFormat="1" ht="54">
      <c r="B124" s="43"/>
      <c r="C124" s="65"/>
      <c r="D124" s="218" t="s">
        <v>175</v>
      </c>
      <c r="E124" s="65"/>
      <c r="F124" s="219" t="s">
        <v>2117</v>
      </c>
      <c r="G124" s="65"/>
      <c r="H124" s="65"/>
      <c r="I124" s="174"/>
      <c r="J124" s="65"/>
      <c r="K124" s="65"/>
      <c r="L124" s="63"/>
      <c r="M124" s="220"/>
      <c r="N124" s="44"/>
      <c r="O124" s="44"/>
      <c r="P124" s="44"/>
      <c r="Q124" s="44"/>
      <c r="R124" s="44"/>
      <c r="S124" s="44"/>
      <c r="T124" s="80"/>
      <c r="AT124" s="25" t="s">
        <v>175</v>
      </c>
      <c r="AU124" s="25" t="s">
        <v>93</v>
      </c>
    </row>
    <row r="125" spans="2:65" s="1" customFormat="1" ht="27">
      <c r="B125" s="43"/>
      <c r="C125" s="65"/>
      <c r="D125" s="218" t="s">
        <v>1050</v>
      </c>
      <c r="E125" s="65"/>
      <c r="F125" s="221" t="s">
        <v>2118</v>
      </c>
      <c r="G125" s="65"/>
      <c r="H125" s="65"/>
      <c r="I125" s="174"/>
      <c r="J125" s="65"/>
      <c r="K125" s="65"/>
      <c r="L125" s="63"/>
      <c r="M125" s="220"/>
      <c r="N125" s="44"/>
      <c r="O125" s="44"/>
      <c r="P125" s="44"/>
      <c r="Q125" s="44"/>
      <c r="R125" s="44"/>
      <c r="S125" s="44"/>
      <c r="T125" s="80"/>
      <c r="AT125" s="25" t="s">
        <v>1050</v>
      </c>
      <c r="AU125" s="25" t="s">
        <v>93</v>
      </c>
    </row>
    <row r="126" spans="2:65" s="13" customFormat="1" ht="13.5">
      <c r="B126" s="233"/>
      <c r="C126" s="234"/>
      <c r="D126" s="235" t="s">
        <v>179</v>
      </c>
      <c r="E126" s="236" t="s">
        <v>50</v>
      </c>
      <c r="F126" s="237" t="s">
        <v>93</v>
      </c>
      <c r="G126" s="234"/>
      <c r="H126" s="238">
        <v>2</v>
      </c>
      <c r="I126" s="239"/>
      <c r="J126" s="234"/>
      <c r="K126" s="234"/>
      <c r="L126" s="240"/>
      <c r="M126" s="241"/>
      <c r="N126" s="242"/>
      <c r="O126" s="242"/>
      <c r="P126" s="242"/>
      <c r="Q126" s="242"/>
      <c r="R126" s="242"/>
      <c r="S126" s="242"/>
      <c r="T126" s="243"/>
      <c r="AT126" s="244" t="s">
        <v>179</v>
      </c>
      <c r="AU126" s="244" t="s">
        <v>93</v>
      </c>
      <c r="AV126" s="13" t="s">
        <v>93</v>
      </c>
      <c r="AW126" s="13" t="s">
        <v>48</v>
      </c>
      <c r="AX126" s="13" t="s">
        <v>85</v>
      </c>
      <c r="AY126" s="244" t="s">
        <v>166</v>
      </c>
    </row>
    <row r="127" spans="2:65" s="1" customFormat="1" ht="22.5" customHeight="1">
      <c r="B127" s="43"/>
      <c r="C127" s="206" t="s">
        <v>10</v>
      </c>
      <c r="D127" s="206" t="s">
        <v>169</v>
      </c>
      <c r="E127" s="207" t="s">
        <v>2119</v>
      </c>
      <c r="F127" s="208" t="s">
        <v>2120</v>
      </c>
      <c r="G127" s="209" t="s">
        <v>2086</v>
      </c>
      <c r="H127" s="210">
        <v>1</v>
      </c>
      <c r="I127" s="211"/>
      <c r="J127" s="212">
        <f>ROUND(I127*H127,2)</f>
        <v>0</v>
      </c>
      <c r="K127" s="208" t="s">
        <v>50</v>
      </c>
      <c r="L127" s="63"/>
      <c r="M127" s="213" t="s">
        <v>50</v>
      </c>
      <c r="N127" s="214" t="s">
        <v>56</v>
      </c>
      <c r="O127" s="44"/>
      <c r="P127" s="215">
        <f>O127*H127</f>
        <v>0</v>
      </c>
      <c r="Q127" s="215">
        <v>0</v>
      </c>
      <c r="R127" s="215">
        <f>Q127*H127</f>
        <v>0</v>
      </c>
      <c r="S127" s="215">
        <v>0</v>
      </c>
      <c r="T127" s="216">
        <f>S127*H127</f>
        <v>0</v>
      </c>
      <c r="AR127" s="25" t="s">
        <v>110</v>
      </c>
      <c r="AT127" s="25" t="s">
        <v>169</v>
      </c>
      <c r="AU127" s="25" t="s">
        <v>93</v>
      </c>
      <c r="AY127" s="25" t="s">
        <v>166</v>
      </c>
      <c r="BE127" s="217">
        <f>IF(N127="základní",J127,0)</f>
        <v>0</v>
      </c>
      <c r="BF127" s="217">
        <f>IF(N127="snížená",J127,0)</f>
        <v>0</v>
      </c>
      <c r="BG127" s="217">
        <f>IF(N127="zákl. přenesená",J127,0)</f>
        <v>0</v>
      </c>
      <c r="BH127" s="217">
        <f>IF(N127="sníž. přenesená",J127,0)</f>
        <v>0</v>
      </c>
      <c r="BI127" s="217">
        <f>IF(N127="nulová",J127,0)</f>
        <v>0</v>
      </c>
      <c r="BJ127" s="25" t="s">
        <v>25</v>
      </c>
      <c r="BK127" s="217">
        <f>ROUND(I127*H127,2)</f>
        <v>0</v>
      </c>
      <c r="BL127" s="25" t="s">
        <v>110</v>
      </c>
      <c r="BM127" s="25" t="s">
        <v>2121</v>
      </c>
    </row>
    <row r="128" spans="2:65" s="1" customFormat="1" ht="13.5">
      <c r="B128" s="43"/>
      <c r="C128" s="65"/>
      <c r="D128" s="218" t="s">
        <v>175</v>
      </c>
      <c r="E128" s="65"/>
      <c r="F128" s="219" t="s">
        <v>2120</v>
      </c>
      <c r="G128" s="65"/>
      <c r="H128" s="65"/>
      <c r="I128" s="174"/>
      <c r="J128" s="65"/>
      <c r="K128" s="65"/>
      <c r="L128" s="63"/>
      <c r="M128" s="220"/>
      <c r="N128" s="44"/>
      <c r="O128" s="44"/>
      <c r="P128" s="44"/>
      <c r="Q128" s="44"/>
      <c r="R128" s="44"/>
      <c r="S128" s="44"/>
      <c r="T128" s="80"/>
      <c r="AT128" s="25" t="s">
        <v>175</v>
      </c>
      <c r="AU128" s="25" t="s">
        <v>93</v>
      </c>
    </row>
    <row r="129" spans="2:65" s="12" customFormat="1" ht="13.5">
      <c r="B129" s="222"/>
      <c r="C129" s="223"/>
      <c r="D129" s="218" t="s">
        <v>179</v>
      </c>
      <c r="E129" s="224" t="s">
        <v>50</v>
      </c>
      <c r="F129" s="225" t="s">
        <v>2122</v>
      </c>
      <c r="G129" s="223"/>
      <c r="H129" s="226" t="s">
        <v>50</v>
      </c>
      <c r="I129" s="227"/>
      <c r="J129" s="223"/>
      <c r="K129" s="223"/>
      <c r="L129" s="228"/>
      <c r="M129" s="229"/>
      <c r="N129" s="230"/>
      <c r="O129" s="230"/>
      <c r="P129" s="230"/>
      <c r="Q129" s="230"/>
      <c r="R129" s="230"/>
      <c r="S129" s="230"/>
      <c r="T129" s="231"/>
      <c r="AT129" s="232" t="s">
        <v>179</v>
      </c>
      <c r="AU129" s="232" t="s">
        <v>93</v>
      </c>
      <c r="AV129" s="12" t="s">
        <v>25</v>
      </c>
      <c r="AW129" s="12" t="s">
        <v>48</v>
      </c>
      <c r="AX129" s="12" t="s">
        <v>85</v>
      </c>
      <c r="AY129" s="232" t="s">
        <v>166</v>
      </c>
    </row>
    <row r="130" spans="2:65" s="12" customFormat="1" ht="13.5">
      <c r="B130" s="222"/>
      <c r="C130" s="223"/>
      <c r="D130" s="218" t="s">
        <v>179</v>
      </c>
      <c r="E130" s="224" t="s">
        <v>50</v>
      </c>
      <c r="F130" s="225" t="s">
        <v>2123</v>
      </c>
      <c r="G130" s="223"/>
      <c r="H130" s="226" t="s">
        <v>50</v>
      </c>
      <c r="I130" s="227"/>
      <c r="J130" s="223"/>
      <c r="K130" s="223"/>
      <c r="L130" s="228"/>
      <c r="M130" s="229"/>
      <c r="N130" s="230"/>
      <c r="O130" s="230"/>
      <c r="P130" s="230"/>
      <c r="Q130" s="230"/>
      <c r="R130" s="230"/>
      <c r="S130" s="230"/>
      <c r="T130" s="231"/>
      <c r="AT130" s="232" t="s">
        <v>179</v>
      </c>
      <c r="AU130" s="232" t="s">
        <v>93</v>
      </c>
      <c r="AV130" s="12" t="s">
        <v>25</v>
      </c>
      <c r="AW130" s="12" t="s">
        <v>48</v>
      </c>
      <c r="AX130" s="12" t="s">
        <v>85</v>
      </c>
      <c r="AY130" s="232" t="s">
        <v>166</v>
      </c>
    </row>
    <row r="131" spans="2:65" s="12" customFormat="1" ht="13.5">
      <c r="B131" s="222"/>
      <c r="C131" s="223"/>
      <c r="D131" s="218" t="s">
        <v>179</v>
      </c>
      <c r="E131" s="224" t="s">
        <v>50</v>
      </c>
      <c r="F131" s="225" t="s">
        <v>2124</v>
      </c>
      <c r="G131" s="223"/>
      <c r="H131" s="226" t="s">
        <v>50</v>
      </c>
      <c r="I131" s="227"/>
      <c r="J131" s="223"/>
      <c r="K131" s="223"/>
      <c r="L131" s="228"/>
      <c r="M131" s="229"/>
      <c r="N131" s="230"/>
      <c r="O131" s="230"/>
      <c r="P131" s="230"/>
      <c r="Q131" s="230"/>
      <c r="R131" s="230"/>
      <c r="S131" s="230"/>
      <c r="T131" s="231"/>
      <c r="AT131" s="232" t="s">
        <v>179</v>
      </c>
      <c r="AU131" s="232" t="s">
        <v>93</v>
      </c>
      <c r="AV131" s="12" t="s">
        <v>25</v>
      </c>
      <c r="AW131" s="12" t="s">
        <v>48</v>
      </c>
      <c r="AX131" s="12" t="s">
        <v>85</v>
      </c>
      <c r="AY131" s="232" t="s">
        <v>166</v>
      </c>
    </row>
    <row r="132" spans="2:65" s="12" customFormat="1" ht="13.5">
      <c r="B132" s="222"/>
      <c r="C132" s="223"/>
      <c r="D132" s="218" t="s">
        <v>179</v>
      </c>
      <c r="E132" s="224" t="s">
        <v>50</v>
      </c>
      <c r="F132" s="225" t="s">
        <v>2125</v>
      </c>
      <c r="G132" s="223"/>
      <c r="H132" s="226" t="s">
        <v>50</v>
      </c>
      <c r="I132" s="227"/>
      <c r="J132" s="223"/>
      <c r="K132" s="223"/>
      <c r="L132" s="228"/>
      <c r="M132" s="229"/>
      <c r="N132" s="230"/>
      <c r="O132" s="230"/>
      <c r="P132" s="230"/>
      <c r="Q132" s="230"/>
      <c r="R132" s="230"/>
      <c r="S132" s="230"/>
      <c r="T132" s="231"/>
      <c r="AT132" s="232" t="s">
        <v>179</v>
      </c>
      <c r="AU132" s="232" t="s">
        <v>93</v>
      </c>
      <c r="AV132" s="12" t="s">
        <v>25</v>
      </c>
      <c r="AW132" s="12" t="s">
        <v>48</v>
      </c>
      <c r="AX132" s="12" t="s">
        <v>85</v>
      </c>
      <c r="AY132" s="232" t="s">
        <v>166</v>
      </c>
    </row>
    <row r="133" spans="2:65" s="12" customFormat="1" ht="13.5">
      <c r="B133" s="222"/>
      <c r="C133" s="223"/>
      <c r="D133" s="218" t="s">
        <v>179</v>
      </c>
      <c r="E133" s="224" t="s">
        <v>50</v>
      </c>
      <c r="F133" s="225" t="s">
        <v>2126</v>
      </c>
      <c r="G133" s="223"/>
      <c r="H133" s="226" t="s">
        <v>50</v>
      </c>
      <c r="I133" s="227"/>
      <c r="J133" s="223"/>
      <c r="K133" s="223"/>
      <c r="L133" s="228"/>
      <c r="M133" s="229"/>
      <c r="N133" s="230"/>
      <c r="O133" s="230"/>
      <c r="P133" s="230"/>
      <c r="Q133" s="230"/>
      <c r="R133" s="230"/>
      <c r="S133" s="230"/>
      <c r="T133" s="231"/>
      <c r="AT133" s="232" t="s">
        <v>179</v>
      </c>
      <c r="AU133" s="232" t="s">
        <v>93</v>
      </c>
      <c r="AV133" s="12" t="s">
        <v>25</v>
      </c>
      <c r="AW133" s="12" t="s">
        <v>48</v>
      </c>
      <c r="AX133" s="12" t="s">
        <v>85</v>
      </c>
      <c r="AY133" s="232" t="s">
        <v>166</v>
      </c>
    </row>
    <row r="134" spans="2:65" s="12" customFormat="1" ht="13.5">
      <c r="B134" s="222"/>
      <c r="C134" s="223"/>
      <c r="D134" s="218" t="s">
        <v>179</v>
      </c>
      <c r="E134" s="224" t="s">
        <v>50</v>
      </c>
      <c r="F134" s="225" t="s">
        <v>2127</v>
      </c>
      <c r="G134" s="223"/>
      <c r="H134" s="226" t="s">
        <v>50</v>
      </c>
      <c r="I134" s="227"/>
      <c r="J134" s="223"/>
      <c r="K134" s="223"/>
      <c r="L134" s="228"/>
      <c r="M134" s="229"/>
      <c r="N134" s="230"/>
      <c r="O134" s="230"/>
      <c r="P134" s="230"/>
      <c r="Q134" s="230"/>
      <c r="R134" s="230"/>
      <c r="S134" s="230"/>
      <c r="T134" s="231"/>
      <c r="AT134" s="232" t="s">
        <v>179</v>
      </c>
      <c r="AU134" s="232" t="s">
        <v>93</v>
      </c>
      <c r="AV134" s="12" t="s">
        <v>25</v>
      </c>
      <c r="AW134" s="12" t="s">
        <v>48</v>
      </c>
      <c r="AX134" s="12" t="s">
        <v>85</v>
      </c>
      <c r="AY134" s="232" t="s">
        <v>166</v>
      </c>
    </row>
    <row r="135" spans="2:65" s="12" customFormat="1" ht="13.5">
      <c r="B135" s="222"/>
      <c r="C135" s="223"/>
      <c r="D135" s="218" t="s">
        <v>179</v>
      </c>
      <c r="E135" s="224" t="s">
        <v>50</v>
      </c>
      <c r="F135" s="225" t="s">
        <v>2128</v>
      </c>
      <c r="G135" s="223"/>
      <c r="H135" s="226" t="s">
        <v>50</v>
      </c>
      <c r="I135" s="227"/>
      <c r="J135" s="223"/>
      <c r="K135" s="223"/>
      <c r="L135" s="228"/>
      <c r="M135" s="229"/>
      <c r="N135" s="230"/>
      <c r="O135" s="230"/>
      <c r="P135" s="230"/>
      <c r="Q135" s="230"/>
      <c r="R135" s="230"/>
      <c r="S135" s="230"/>
      <c r="T135" s="231"/>
      <c r="AT135" s="232" t="s">
        <v>179</v>
      </c>
      <c r="AU135" s="232" t="s">
        <v>93</v>
      </c>
      <c r="AV135" s="12" t="s">
        <v>25</v>
      </c>
      <c r="AW135" s="12" t="s">
        <v>48</v>
      </c>
      <c r="AX135" s="12" t="s">
        <v>85</v>
      </c>
      <c r="AY135" s="232" t="s">
        <v>166</v>
      </c>
    </row>
    <row r="136" spans="2:65" s="12" customFormat="1" ht="13.5">
      <c r="B136" s="222"/>
      <c r="C136" s="223"/>
      <c r="D136" s="218" t="s">
        <v>179</v>
      </c>
      <c r="E136" s="224" t="s">
        <v>50</v>
      </c>
      <c r="F136" s="225" t="s">
        <v>2129</v>
      </c>
      <c r="G136" s="223"/>
      <c r="H136" s="226" t="s">
        <v>50</v>
      </c>
      <c r="I136" s="227"/>
      <c r="J136" s="223"/>
      <c r="K136" s="223"/>
      <c r="L136" s="228"/>
      <c r="M136" s="229"/>
      <c r="N136" s="230"/>
      <c r="O136" s="230"/>
      <c r="P136" s="230"/>
      <c r="Q136" s="230"/>
      <c r="R136" s="230"/>
      <c r="S136" s="230"/>
      <c r="T136" s="231"/>
      <c r="AT136" s="232" t="s">
        <v>179</v>
      </c>
      <c r="AU136" s="232" t="s">
        <v>93</v>
      </c>
      <c r="AV136" s="12" t="s">
        <v>25</v>
      </c>
      <c r="AW136" s="12" t="s">
        <v>48</v>
      </c>
      <c r="AX136" s="12" t="s">
        <v>85</v>
      </c>
      <c r="AY136" s="232" t="s">
        <v>166</v>
      </c>
    </row>
    <row r="137" spans="2:65" s="12" customFormat="1" ht="13.5">
      <c r="B137" s="222"/>
      <c r="C137" s="223"/>
      <c r="D137" s="218" t="s">
        <v>179</v>
      </c>
      <c r="E137" s="224" t="s">
        <v>50</v>
      </c>
      <c r="F137" s="225" t="s">
        <v>2126</v>
      </c>
      <c r="G137" s="223"/>
      <c r="H137" s="226" t="s">
        <v>50</v>
      </c>
      <c r="I137" s="227"/>
      <c r="J137" s="223"/>
      <c r="K137" s="223"/>
      <c r="L137" s="228"/>
      <c r="M137" s="229"/>
      <c r="N137" s="230"/>
      <c r="O137" s="230"/>
      <c r="P137" s="230"/>
      <c r="Q137" s="230"/>
      <c r="R137" s="230"/>
      <c r="S137" s="230"/>
      <c r="T137" s="231"/>
      <c r="AT137" s="232" t="s">
        <v>179</v>
      </c>
      <c r="AU137" s="232" t="s">
        <v>93</v>
      </c>
      <c r="AV137" s="12" t="s">
        <v>25</v>
      </c>
      <c r="AW137" s="12" t="s">
        <v>48</v>
      </c>
      <c r="AX137" s="12" t="s">
        <v>85</v>
      </c>
      <c r="AY137" s="232" t="s">
        <v>166</v>
      </c>
    </row>
    <row r="138" spans="2:65" s="12" customFormat="1" ht="13.5">
      <c r="B138" s="222"/>
      <c r="C138" s="223"/>
      <c r="D138" s="218" t="s">
        <v>179</v>
      </c>
      <c r="E138" s="224" t="s">
        <v>50</v>
      </c>
      <c r="F138" s="225" t="s">
        <v>2130</v>
      </c>
      <c r="G138" s="223"/>
      <c r="H138" s="226" t="s">
        <v>50</v>
      </c>
      <c r="I138" s="227"/>
      <c r="J138" s="223"/>
      <c r="K138" s="223"/>
      <c r="L138" s="228"/>
      <c r="M138" s="229"/>
      <c r="N138" s="230"/>
      <c r="O138" s="230"/>
      <c r="P138" s="230"/>
      <c r="Q138" s="230"/>
      <c r="R138" s="230"/>
      <c r="S138" s="230"/>
      <c r="T138" s="231"/>
      <c r="AT138" s="232" t="s">
        <v>179</v>
      </c>
      <c r="AU138" s="232" t="s">
        <v>93</v>
      </c>
      <c r="AV138" s="12" t="s">
        <v>25</v>
      </c>
      <c r="AW138" s="12" t="s">
        <v>48</v>
      </c>
      <c r="AX138" s="12" t="s">
        <v>85</v>
      </c>
      <c r="AY138" s="232" t="s">
        <v>166</v>
      </c>
    </row>
    <row r="139" spans="2:65" s="13" customFormat="1" ht="13.5">
      <c r="B139" s="233"/>
      <c r="C139" s="234"/>
      <c r="D139" s="235" t="s">
        <v>179</v>
      </c>
      <c r="E139" s="236" t="s">
        <v>50</v>
      </c>
      <c r="F139" s="237" t="s">
        <v>25</v>
      </c>
      <c r="G139" s="234"/>
      <c r="H139" s="238">
        <v>1</v>
      </c>
      <c r="I139" s="239"/>
      <c r="J139" s="234"/>
      <c r="K139" s="234"/>
      <c r="L139" s="240"/>
      <c r="M139" s="241"/>
      <c r="N139" s="242"/>
      <c r="O139" s="242"/>
      <c r="P139" s="242"/>
      <c r="Q139" s="242"/>
      <c r="R139" s="242"/>
      <c r="S139" s="242"/>
      <c r="T139" s="243"/>
      <c r="AT139" s="244" t="s">
        <v>179</v>
      </c>
      <c r="AU139" s="244" t="s">
        <v>93</v>
      </c>
      <c r="AV139" s="13" t="s">
        <v>93</v>
      </c>
      <c r="AW139" s="13" t="s">
        <v>48</v>
      </c>
      <c r="AX139" s="13" t="s">
        <v>85</v>
      </c>
      <c r="AY139" s="244" t="s">
        <v>166</v>
      </c>
    </row>
    <row r="140" spans="2:65" s="1" customFormat="1" ht="22.5" customHeight="1">
      <c r="B140" s="43"/>
      <c r="C140" s="206" t="s">
        <v>281</v>
      </c>
      <c r="D140" s="206" t="s">
        <v>169</v>
      </c>
      <c r="E140" s="207" t="s">
        <v>2131</v>
      </c>
      <c r="F140" s="208" t="s">
        <v>880</v>
      </c>
      <c r="G140" s="209" t="s">
        <v>2086</v>
      </c>
      <c r="H140" s="210">
        <v>1</v>
      </c>
      <c r="I140" s="211"/>
      <c r="J140" s="212">
        <f>ROUND(I140*H140,2)</f>
        <v>0</v>
      </c>
      <c r="K140" s="208" t="s">
        <v>2132</v>
      </c>
      <c r="L140" s="63"/>
      <c r="M140" s="213" t="s">
        <v>50</v>
      </c>
      <c r="N140" s="214" t="s">
        <v>56</v>
      </c>
      <c r="O140" s="44"/>
      <c r="P140" s="215">
        <f>O140*H140</f>
        <v>0</v>
      </c>
      <c r="Q140" s="215">
        <v>0</v>
      </c>
      <c r="R140" s="215">
        <f>Q140*H140</f>
        <v>0</v>
      </c>
      <c r="S140" s="215">
        <v>0</v>
      </c>
      <c r="T140" s="216">
        <f>S140*H140</f>
        <v>0</v>
      </c>
      <c r="AR140" s="25" t="s">
        <v>2133</v>
      </c>
      <c r="AT140" s="25" t="s">
        <v>169</v>
      </c>
      <c r="AU140" s="25" t="s">
        <v>93</v>
      </c>
      <c r="AY140" s="25" t="s">
        <v>166</v>
      </c>
      <c r="BE140" s="217">
        <f>IF(N140="základní",J140,0)</f>
        <v>0</v>
      </c>
      <c r="BF140" s="217">
        <f>IF(N140="snížená",J140,0)</f>
        <v>0</v>
      </c>
      <c r="BG140" s="217">
        <f>IF(N140="zákl. přenesená",J140,0)</f>
        <v>0</v>
      </c>
      <c r="BH140" s="217">
        <f>IF(N140="sníž. přenesená",J140,0)</f>
        <v>0</v>
      </c>
      <c r="BI140" s="217">
        <f>IF(N140="nulová",J140,0)</f>
        <v>0</v>
      </c>
      <c r="BJ140" s="25" t="s">
        <v>25</v>
      </c>
      <c r="BK140" s="217">
        <f>ROUND(I140*H140,2)</f>
        <v>0</v>
      </c>
      <c r="BL140" s="25" t="s">
        <v>2133</v>
      </c>
      <c r="BM140" s="25" t="s">
        <v>2134</v>
      </c>
    </row>
    <row r="141" spans="2:65" s="1" customFormat="1" ht="13.5">
      <c r="B141" s="43"/>
      <c r="C141" s="65"/>
      <c r="D141" s="235" t="s">
        <v>175</v>
      </c>
      <c r="E141" s="65"/>
      <c r="F141" s="276" t="s">
        <v>2135</v>
      </c>
      <c r="G141" s="65"/>
      <c r="H141" s="65"/>
      <c r="I141" s="174"/>
      <c r="J141" s="65"/>
      <c r="K141" s="65"/>
      <c r="L141" s="63"/>
      <c r="M141" s="220"/>
      <c r="N141" s="44"/>
      <c r="O141" s="44"/>
      <c r="P141" s="44"/>
      <c r="Q141" s="44"/>
      <c r="R141" s="44"/>
      <c r="S141" s="44"/>
      <c r="T141" s="80"/>
      <c r="AT141" s="25" t="s">
        <v>175</v>
      </c>
      <c r="AU141" s="25" t="s">
        <v>93</v>
      </c>
    </row>
    <row r="142" spans="2:65" s="1" customFormat="1" ht="22.5" customHeight="1">
      <c r="B142" s="43"/>
      <c r="C142" s="206" t="s">
        <v>290</v>
      </c>
      <c r="D142" s="206" t="s">
        <v>169</v>
      </c>
      <c r="E142" s="207" t="s">
        <v>2136</v>
      </c>
      <c r="F142" s="208" t="s">
        <v>2137</v>
      </c>
      <c r="G142" s="209" t="s">
        <v>2086</v>
      </c>
      <c r="H142" s="210">
        <v>1</v>
      </c>
      <c r="I142" s="211"/>
      <c r="J142" s="212">
        <f>ROUND(I142*H142,2)</f>
        <v>0</v>
      </c>
      <c r="K142" s="208" t="s">
        <v>50</v>
      </c>
      <c r="L142" s="63"/>
      <c r="M142" s="213" t="s">
        <v>50</v>
      </c>
      <c r="N142" s="214" t="s">
        <v>56</v>
      </c>
      <c r="O142" s="44"/>
      <c r="P142" s="215">
        <f>O142*H142</f>
        <v>0</v>
      </c>
      <c r="Q142" s="215">
        <v>0</v>
      </c>
      <c r="R142" s="215">
        <f>Q142*H142</f>
        <v>0</v>
      </c>
      <c r="S142" s="215">
        <v>0</v>
      </c>
      <c r="T142" s="216">
        <f>S142*H142</f>
        <v>0</v>
      </c>
      <c r="AR142" s="25" t="s">
        <v>110</v>
      </c>
      <c r="AT142" s="25" t="s">
        <v>169</v>
      </c>
      <c r="AU142" s="25" t="s">
        <v>93</v>
      </c>
      <c r="AY142" s="25" t="s">
        <v>166</v>
      </c>
      <c r="BE142" s="217">
        <f>IF(N142="základní",J142,0)</f>
        <v>0</v>
      </c>
      <c r="BF142" s="217">
        <f>IF(N142="snížená",J142,0)</f>
        <v>0</v>
      </c>
      <c r="BG142" s="217">
        <f>IF(N142="zákl. přenesená",J142,0)</f>
        <v>0</v>
      </c>
      <c r="BH142" s="217">
        <f>IF(N142="sníž. přenesená",J142,0)</f>
        <v>0</v>
      </c>
      <c r="BI142" s="217">
        <f>IF(N142="nulová",J142,0)</f>
        <v>0</v>
      </c>
      <c r="BJ142" s="25" t="s">
        <v>25</v>
      </c>
      <c r="BK142" s="217">
        <f>ROUND(I142*H142,2)</f>
        <v>0</v>
      </c>
      <c r="BL142" s="25" t="s">
        <v>110</v>
      </c>
      <c r="BM142" s="25" t="s">
        <v>2138</v>
      </c>
    </row>
    <row r="143" spans="2:65" s="1" customFormat="1" ht="13.5">
      <c r="B143" s="43"/>
      <c r="C143" s="65"/>
      <c r="D143" s="218" t="s">
        <v>175</v>
      </c>
      <c r="E143" s="65"/>
      <c r="F143" s="219" t="s">
        <v>2139</v>
      </c>
      <c r="G143" s="65"/>
      <c r="H143" s="65"/>
      <c r="I143" s="174"/>
      <c r="J143" s="65"/>
      <c r="K143" s="65"/>
      <c r="L143" s="63"/>
      <c r="M143" s="220"/>
      <c r="N143" s="44"/>
      <c r="O143" s="44"/>
      <c r="P143" s="44"/>
      <c r="Q143" s="44"/>
      <c r="R143" s="44"/>
      <c r="S143" s="44"/>
      <c r="T143" s="80"/>
      <c r="AT143" s="25" t="s">
        <v>175</v>
      </c>
      <c r="AU143" s="25" t="s">
        <v>93</v>
      </c>
    </row>
    <row r="144" spans="2:65" s="1" customFormat="1" ht="135">
      <c r="B144" s="43"/>
      <c r="C144" s="65"/>
      <c r="D144" s="218" t="s">
        <v>1050</v>
      </c>
      <c r="E144" s="65"/>
      <c r="F144" s="221" t="s">
        <v>2140</v>
      </c>
      <c r="G144" s="65"/>
      <c r="H144" s="65"/>
      <c r="I144" s="174"/>
      <c r="J144" s="65"/>
      <c r="K144" s="65"/>
      <c r="L144" s="63"/>
      <c r="M144" s="220"/>
      <c r="N144" s="44"/>
      <c r="O144" s="44"/>
      <c r="P144" s="44"/>
      <c r="Q144" s="44"/>
      <c r="R144" s="44"/>
      <c r="S144" s="44"/>
      <c r="T144" s="80"/>
      <c r="AT144" s="25" t="s">
        <v>1050</v>
      </c>
      <c r="AU144" s="25" t="s">
        <v>93</v>
      </c>
    </row>
    <row r="145" spans="2:51" s="12" customFormat="1" ht="13.5">
      <c r="B145" s="222"/>
      <c r="C145" s="223"/>
      <c r="D145" s="218" t="s">
        <v>179</v>
      </c>
      <c r="E145" s="224" t="s">
        <v>50</v>
      </c>
      <c r="F145" s="225" t="s">
        <v>2141</v>
      </c>
      <c r="G145" s="223"/>
      <c r="H145" s="226" t="s">
        <v>50</v>
      </c>
      <c r="I145" s="227"/>
      <c r="J145" s="223"/>
      <c r="K145" s="223"/>
      <c r="L145" s="228"/>
      <c r="M145" s="229"/>
      <c r="N145" s="230"/>
      <c r="O145" s="230"/>
      <c r="P145" s="230"/>
      <c r="Q145" s="230"/>
      <c r="R145" s="230"/>
      <c r="S145" s="230"/>
      <c r="T145" s="231"/>
      <c r="AT145" s="232" t="s">
        <v>179</v>
      </c>
      <c r="AU145" s="232" t="s">
        <v>93</v>
      </c>
      <c r="AV145" s="12" t="s">
        <v>25</v>
      </c>
      <c r="AW145" s="12" t="s">
        <v>48</v>
      </c>
      <c r="AX145" s="12" t="s">
        <v>85</v>
      </c>
      <c r="AY145" s="232" t="s">
        <v>166</v>
      </c>
    </row>
    <row r="146" spans="2:51" s="13" customFormat="1" ht="13.5">
      <c r="B146" s="233"/>
      <c r="C146" s="234"/>
      <c r="D146" s="218" t="s">
        <v>179</v>
      </c>
      <c r="E146" s="245" t="s">
        <v>50</v>
      </c>
      <c r="F146" s="246" t="s">
        <v>25</v>
      </c>
      <c r="G146" s="234"/>
      <c r="H146" s="247">
        <v>1</v>
      </c>
      <c r="I146" s="239"/>
      <c r="J146" s="234"/>
      <c r="K146" s="234"/>
      <c r="L146" s="240"/>
      <c r="M146" s="241"/>
      <c r="N146" s="242"/>
      <c r="O146" s="242"/>
      <c r="P146" s="242"/>
      <c r="Q146" s="242"/>
      <c r="R146" s="242"/>
      <c r="S146" s="242"/>
      <c r="T146" s="243"/>
      <c r="AT146" s="244" t="s">
        <v>179</v>
      </c>
      <c r="AU146" s="244" t="s">
        <v>93</v>
      </c>
      <c r="AV146" s="13" t="s">
        <v>93</v>
      </c>
      <c r="AW146" s="13" t="s">
        <v>48</v>
      </c>
      <c r="AX146" s="13" t="s">
        <v>85</v>
      </c>
      <c r="AY146" s="244" t="s">
        <v>166</v>
      </c>
    </row>
    <row r="147" spans="2:51" s="15" customFormat="1" ht="13.5">
      <c r="B147" s="277"/>
      <c r="C147" s="278"/>
      <c r="D147" s="218" t="s">
        <v>179</v>
      </c>
      <c r="E147" s="289" t="s">
        <v>50</v>
      </c>
      <c r="F147" s="290" t="s">
        <v>1605</v>
      </c>
      <c r="G147" s="278"/>
      <c r="H147" s="291">
        <v>1</v>
      </c>
      <c r="I147" s="282"/>
      <c r="J147" s="278"/>
      <c r="K147" s="278"/>
      <c r="L147" s="283"/>
      <c r="M147" s="296"/>
      <c r="N147" s="297"/>
      <c r="O147" s="297"/>
      <c r="P147" s="297"/>
      <c r="Q147" s="297"/>
      <c r="R147" s="297"/>
      <c r="S147" s="297"/>
      <c r="T147" s="298"/>
      <c r="AT147" s="287" t="s">
        <v>179</v>
      </c>
      <c r="AU147" s="287" t="s">
        <v>93</v>
      </c>
      <c r="AV147" s="15" t="s">
        <v>110</v>
      </c>
      <c r="AW147" s="15" t="s">
        <v>48</v>
      </c>
      <c r="AX147" s="15" t="s">
        <v>25</v>
      </c>
      <c r="AY147" s="287" t="s">
        <v>166</v>
      </c>
    </row>
    <row r="148" spans="2:51" s="1" customFormat="1" ht="6.95" customHeight="1">
      <c r="B148" s="58"/>
      <c r="C148" s="59"/>
      <c r="D148" s="59"/>
      <c r="E148" s="59"/>
      <c r="F148" s="59"/>
      <c r="G148" s="59"/>
      <c r="H148" s="59"/>
      <c r="I148" s="150"/>
      <c r="J148" s="59"/>
      <c r="K148" s="59"/>
      <c r="L148" s="63"/>
    </row>
  </sheetData>
  <sheetProtection password="CC35" sheet="1" objects="1" scenarios="1" formatCells="0" formatColumns="0" formatRows="0" sort="0" autoFilter="0"/>
  <autoFilter ref="C85:K147"/>
  <mergeCells count="12">
    <mergeCell ref="G1:H1"/>
    <mergeCell ref="L2:V2"/>
    <mergeCell ref="E49:H49"/>
    <mergeCell ref="E51:H51"/>
    <mergeCell ref="E74:H74"/>
    <mergeCell ref="E76:H76"/>
    <mergeCell ref="E78:H78"/>
    <mergeCell ref="E7:H7"/>
    <mergeCell ref="E9:H9"/>
    <mergeCell ref="E11:H11"/>
    <mergeCell ref="E26:H26"/>
    <mergeCell ref="E47:H47"/>
  </mergeCells>
  <hyperlinks>
    <hyperlink ref="F1:G1" location="C2" display="1) Krycí list soupisu"/>
    <hyperlink ref="G1:H1" location="C58"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99" customWidth="1"/>
    <col min="2" max="2" width="1.6640625" style="299" customWidth="1"/>
    <col min="3" max="4" width="5" style="299" customWidth="1"/>
    <col min="5" max="5" width="11.6640625" style="299" customWidth="1"/>
    <col min="6" max="6" width="9.1640625" style="299" customWidth="1"/>
    <col min="7" max="7" width="5" style="299" customWidth="1"/>
    <col min="8" max="8" width="77.83203125" style="299" customWidth="1"/>
    <col min="9" max="10" width="20" style="299" customWidth="1"/>
    <col min="11" max="11" width="1.6640625" style="299" customWidth="1"/>
  </cols>
  <sheetData>
    <row r="1" spans="2:11" ht="37.5" customHeight="1"/>
    <row r="2" spans="2:11" ht="7.5" customHeight="1">
      <c r="B2" s="300"/>
      <c r="C2" s="301"/>
      <c r="D2" s="301"/>
      <c r="E2" s="301"/>
      <c r="F2" s="301"/>
      <c r="G2" s="301"/>
      <c r="H2" s="301"/>
      <c r="I2" s="301"/>
      <c r="J2" s="301"/>
      <c r="K2" s="302"/>
    </row>
    <row r="3" spans="2:11" s="16" customFormat="1" ht="45" customHeight="1">
      <c r="B3" s="303"/>
      <c r="C3" s="430" t="s">
        <v>2142</v>
      </c>
      <c r="D3" s="430"/>
      <c r="E3" s="430"/>
      <c r="F3" s="430"/>
      <c r="G3" s="430"/>
      <c r="H3" s="430"/>
      <c r="I3" s="430"/>
      <c r="J3" s="430"/>
      <c r="K3" s="304"/>
    </row>
    <row r="4" spans="2:11" ht="25.5" customHeight="1">
      <c r="B4" s="305"/>
      <c r="C4" s="434" t="s">
        <v>2143</v>
      </c>
      <c r="D4" s="434"/>
      <c r="E4" s="434"/>
      <c r="F4" s="434"/>
      <c r="G4" s="434"/>
      <c r="H4" s="434"/>
      <c r="I4" s="434"/>
      <c r="J4" s="434"/>
      <c r="K4" s="306"/>
    </row>
    <row r="5" spans="2:11" ht="5.25" customHeight="1">
      <c r="B5" s="305"/>
      <c r="C5" s="307"/>
      <c r="D5" s="307"/>
      <c r="E5" s="307"/>
      <c r="F5" s="307"/>
      <c r="G5" s="307"/>
      <c r="H5" s="307"/>
      <c r="I5" s="307"/>
      <c r="J5" s="307"/>
      <c r="K5" s="306"/>
    </row>
    <row r="6" spans="2:11" ht="15" customHeight="1">
      <c r="B6" s="305"/>
      <c r="C6" s="433" t="s">
        <v>2144</v>
      </c>
      <c r="D6" s="433"/>
      <c r="E6" s="433"/>
      <c r="F6" s="433"/>
      <c r="G6" s="433"/>
      <c r="H6" s="433"/>
      <c r="I6" s="433"/>
      <c r="J6" s="433"/>
      <c r="K6" s="306"/>
    </row>
    <row r="7" spans="2:11" ht="15" customHeight="1">
      <c r="B7" s="309"/>
      <c r="C7" s="433" t="s">
        <v>2145</v>
      </c>
      <c r="D7" s="433"/>
      <c r="E7" s="433"/>
      <c r="F7" s="433"/>
      <c r="G7" s="433"/>
      <c r="H7" s="433"/>
      <c r="I7" s="433"/>
      <c r="J7" s="433"/>
      <c r="K7" s="306"/>
    </row>
    <row r="8" spans="2:11" ht="12.75" customHeight="1">
      <c r="B8" s="309"/>
      <c r="C8" s="308"/>
      <c r="D8" s="308"/>
      <c r="E8" s="308"/>
      <c r="F8" s="308"/>
      <c r="G8" s="308"/>
      <c r="H8" s="308"/>
      <c r="I8" s="308"/>
      <c r="J8" s="308"/>
      <c r="K8" s="306"/>
    </row>
    <row r="9" spans="2:11" ht="15" customHeight="1">
      <c r="B9" s="309"/>
      <c r="C9" s="433" t="s">
        <v>2146</v>
      </c>
      <c r="D9" s="433"/>
      <c r="E9" s="433"/>
      <c r="F9" s="433"/>
      <c r="G9" s="433"/>
      <c r="H9" s="433"/>
      <c r="I9" s="433"/>
      <c r="J9" s="433"/>
      <c r="K9" s="306"/>
    </row>
    <row r="10" spans="2:11" ht="15" customHeight="1">
      <c r="B10" s="309"/>
      <c r="C10" s="308"/>
      <c r="D10" s="433" t="s">
        <v>2147</v>
      </c>
      <c r="E10" s="433"/>
      <c r="F10" s="433"/>
      <c r="G10" s="433"/>
      <c r="H10" s="433"/>
      <c r="I10" s="433"/>
      <c r="J10" s="433"/>
      <c r="K10" s="306"/>
    </row>
    <row r="11" spans="2:11" ht="15" customHeight="1">
      <c r="B11" s="309"/>
      <c r="C11" s="310"/>
      <c r="D11" s="433" t="s">
        <v>2148</v>
      </c>
      <c r="E11" s="433"/>
      <c r="F11" s="433"/>
      <c r="G11" s="433"/>
      <c r="H11" s="433"/>
      <c r="I11" s="433"/>
      <c r="J11" s="433"/>
      <c r="K11" s="306"/>
    </row>
    <row r="12" spans="2:11" ht="12.75" customHeight="1">
      <c r="B12" s="309"/>
      <c r="C12" s="310"/>
      <c r="D12" s="310"/>
      <c r="E12" s="310"/>
      <c r="F12" s="310"/>
      <c r="G12" s="310"/>
      <c r="H12" s="310"/>
      <c r="I12" s="310"/>
      <c r="J12" s="310"/>
      <c r="K12" s="306"/>
    </row>
    <row r="13" spans="2:11" ht="15" customHeight="1">
      <c r="B13" s="309"/>
      <c r="C13" s="310"/>
      <c r="D13" s="433" t="s">
        <v>2149</v>
      </c>
      <c r="E13" s="433"/>
      <c r="F13" s="433"/>
      <c r="G13" s="433"/>
      <c r="H13" s="433"/>
      <c r="I13" s="433"/>
      <c r="J13" s="433"/>
      <c r="K13" s="306"/>
    </row>
    <row r="14" spans="2:11" ht="15" customHeight="1">
      <c r="B14" s="309"/>
      <c r="C14" s="310"/>
      <c r="D14" s="433" t="s">
        <v>2150</v>
      </c>
      <c r="E14" s="433"/>
      <c r="F14" s="433"/>
      <c r="G14" s="433"/>
      <c r="H14" s="433"/>
      <c r="I14" s="433"/>
      <c r="J14" s="433"/>
      <c r="K14" s="306"/>
    </row>
    <row r="15" spans="2:11" ht="15" customHeight="1">
      <c r="B15" s="309"/>
      <c r="C15" s="310"/>
      <c r="D15" s="433" t="s">
        <v>2151</v>
      </c>
      <c r="E15" s="433"/>
      <c r="F15" s="433"/>
      <c r="G15" s="433"/>
      <c r="H15" s="433"/>
      <c r="I15" s="433"/>
      <c r="J15" s="433"/>
      <c r="K15" s="306"/>
    </row>
    <row r="16" spans="2:11" ht="15" customHeight="1">
      <c r="B16" s="309"/>
      <c r="C16" s="310"/>
      <c r="D16" s="310"/>
      <c r="E16" s="311" t="s">
        <v>90</v>
      </c>
      <c r="F16" s="433" t="s">
        <v>2152</v>
      </c>
      <c r="G16" s="433"/>
      <c r="H16" s="433"/>
      <c r="I16" s="433"/>
      <c r="J16" s="433"/>
      <c r="K16" s="306"/>
    </row>
    <row r="17" spans="2:11" ht="15" customHeight="1">
      <c r="B17" s="309"/>
      <c r="C17" s="310"/>
      <c r="D17" s="310"/>
      <c r="E17" s="311" t="s">
        <v>2153</v>
      </c>
      <c r="F17" s="433" t="s">
        <v>2154</v>
      </c>
      <c r="G17" s="433"/>
      <c r="H17" s="433"/>
      <c r="I17" s="433"/>
      <c r="J17" s="433"/>
      <c r="K17" s="306"/>
    </row>
    <row r="18" spans="2:11" ht="15" customHeight="1">
      <c r="B18" s="309"/>
      <c r="C18" s="310"/>
      <c r="D18" s="310"/>
      <c r="E18" s="311" t="s">
        <v>2155</v>
      </c>
      <c r="F18" s="433" t="s">
        <v>2156</v>
      </c>
      <c r="G18" s="433"/>
      <c r="H18" s="433"/>
      <c r="I18" s="433"/>
      <c r="J18" s="433"/>
      <c r="K18" s="306"/>
    </row>
    <row r="19" spans="2:11" ht="15" customHeight="1">
      <c r="B19" s="309"/>
      <c r="C19" s="310"/>
      <c r="D19" s="310"/>
      <c r="E19" s="311" t="s">
        <v>2157</v>
      </c>
      <c r="F19" s="433" t="s">
        <v>2158</v>
      </c>
      <c r="G19" s="433"/>
      <c r="H19" s="433"/>
      <c r="I19" s="433"/>
      <c r="J19" s="433"/>
      <c r="K19" s="306"/>
    </row>
    <row r="20" spans="2:11" ht="15" customHeight="1">
      <c r="B20" s="309"/>
      <c r="C20" s="310"/>
      <c r="D20" s="310"/>
      <c r="E20" s="311" t="s">
        <v>2159</v>
      </c>
      <c r="F20" s="433" t="s">
        <v>2160</v>
      </c>
      <c r="G20" s="433"/>
      <c r="H20" s="433"/>
      <c r="I20" s="433"/>
      <c r="J20" s="433"/>
      <c r="K20" s="306"/>
    </row>
    <row r="21" spans="2:11" ht="15" customHeight="1">
      <c r="B21" s="309"/>
      <c r="C21" s="310"/>
      <c r="D21" s="310"/>
      <c r="E21" s="311" t="s">
        <v>97</v>
      </c>
      <c r="F21" s="433" t="s">
        <v>2161</v>
      </c>
      <c r="G21" s="433"/>
      <c r="H21" s="433"/>
      <c r="I21" s="433"/>
      <c r="J21" s="433"/>
      <c r="K21" s="306"/>
    </row>
    <row r="22" spans="2:11" ht="12.75" customHeight="1">
      <c r="B22" s="309"/>
      <c r="C22" s="310"/>
      <c r="D22" s="310"/>
      <c r="E22" s="310"/>
      <c r="F22" s="310"/>
      <c r="G22" s="310"/>
      <c r="H22" s="310"/>
      <c r="I22" s="310"/>
      <c r="J22" s="310"/>
      <c r="K22" s="306"/>
    </row>
    <row r="23" spans="2:11" ht="15" customHeight="1">
      <c r="B23" s="309"/>
      <c r="C23" s="433" t="s">
        <v>2162</v>
      </c>
      <c r="D23" s="433"/>
      <c r="E23" s="433"/>
      <c r="F23" s="433"/>
      <c r="G23" s="433"/>
      <c r="H23" s="433"/>
      <c r="I23" s="433"/>
      <c r="J23" s="433"/>
      <c r="K23" s="306"/>
    </row>
    <row r="24" spans="2:11" ht="15" customHeight="1">
      <c r="B24" s="309"/>
      <c r="C24" s="433" t="s">
        <v>2163</v>
      </c>
      <c r="D24" s="433"/>
      <c r="E24" s="433"/>
      <c r="F24" s="433"/>
      <c r="G24" s="433"/>
      <c r="H24" s="433"/>
      <c r="I24" s="433"/>
      <c r="J24" s="433"/>
      <c r="K24" s="306"/>
    </row>
    <row r="25" spans="2:11" ht="15" customHeight="1">
      <c r="B25" s="309"/>
      <c r="C25" s="308"/>
      <c r="D25" s="433" t="s">
        <v>2164</v>
      </c>
      <c r="E25" s="433"/>
      <c r="F25" s="433"/>
      <c r="G25" s="433"/>
      <c r="H25" s="433"/>
      <c r="I25" s="433"/>
      <c r="J25" s="433"/>
      <c r="K25" s="306"/>
    </row>
    <row r="26" spans="2:11" ht="15" customHeight="1">
      <c r="B26" s="309"/>
      <c r="C26" s="310"/>
      <c r="D26" s="433" t="s">
        <v>2165</v>
      </c>
      <c r="E26" s="433"/>
      <c r="F26" s="433"/>
      <c r="G26" s="433"/>
      <c r="H26" s="433"/>
      <c r="I26" s="433"/>
      <c r="J26" s="433"/>
      <c r="K26" s="306"/>
    </row>
    <row r="27" spans="2:11" ht="12.75" customHeight="1">
      <c r="B27" s="309"/>
      <c r="C27" s="310"/>
      <c r="D27" s="310"/>
      <c r="E27" s="310"/>
      <c r="F27" s="310"/>
      <c r="G27" s="310"/>
      <c r="H27" s="310"/>
      <c r="I27" s="310"/>
      <c r="J27" s="310"/>
      <c r="K27" s="306"/>
    </row>
    <row r="28" spans="2:11" ht="15" customHeight="1">
      <c r="B28" s="309"/>
      <c r="C28" s="310"/>
      <c r="D28" s="433" t="s">
        <v>2166</v>
      </c>
      <c r="E28" s="433"/>
      <c r="F28" s="433"/>
      <c r="G28" s="433"/>
      <c r="H28" s="433"/>
      <c r="I28" s="433"/>
      <c r="J28" s="433"/>
      <c r="K28" s="306"/>
    </row>
    <row r="29" spans="2:11" ht="15" customHeight="1">
      <c r="B29" s="309"/>
      <c r="C29" s="310"/>
      <c r="D29" s="433" t="s">
        <v>2167</v>
      </c>
      <c r="E29" s="433"/>
      <c r="F29" s="433"/>
      <c r="G29" s="433"/>
      <c r="H29" s="433"/>
      <c r="I29" s="433"/>
      <c r="J29" s="433"/>
      <c r="K29" s="306"/>
    </row>
    <row r="30" spans="2:11" ht="12.75" customHeight="1">
      <c r="B30" s="309"/>
      <c r="C30" s="310"/>
      <c r="D30" s="310"/>
      <c r="E30" s="310"/>
      <c r="F30" s="310"/>
      <c r="G30" s="310"/>
      <c r="H30" s="310"/>
      <c r="I30" s="310"/>
      <c r="J30" s="310"/>
      <c r="K30" s="306"/>
    </row>
    <row r="31" spans="2:11" ht="15" customHeight="1">
      <c r="B31" s="309"/>
      <c r="C31" s="310"/>
      <c r="D31" s="433" t="s">
        <v>2168</v>
      </c>
      <c r="E31" s="433"/>
      <c r="F31" s="433"/>
      <c r="G31" s="433"/>
      <c r="H31" s="433"/>
      <c r="I31" s="433"/>
      <c r="J31" s="433"/>
      <c r="K31" s="306"/>
    </row>
    <row r="32" spans="2:11" ht="15" customHeight="1">
      <c r="B32" s="309"/>
      <c r="C32" s="310"/>
      <c r="D32" s="433" t="s">
        <v>2169</v>
      </c>
      <c r="E32" s="433"/>
      <c r="F32" s="433"/>
      <c r="G32" s="433"/>
      <c r="H32" s="433"/>
      <c r="I32" s="433"/>
      <c r="J32" s="433"/>
      <c r="K32" s="306"/>
    </row>
    <row r="33" spans="2:11" ht="15" customHeight="1">
      <c r="B33" s="309"/>
      <c r="C33" s="310"/>
      <c r="D33" s="433" t="s">
        <v>2170</v>
      </c>
      <c r="E33" s="433"/>
      <c r="F33" s="433"/>
      <c r="G33" s="433"/>
      <c r="H33" s="433"/>
      <c r="I33" s="433"/>
      <c r="J33" s="433"/>
      <c r="K33" s="306"/>
    </row>
    <row r="34" spans="2:11" ht="15" customHeight="1">
      <c r="B34" s="309"/>
      <c r="C34" s="310"/>
      <c r="D34" s="308"/>
      <c r="E34" s="312" t="s">
        <v>151</v>
      </c>
      <c r="F34" s="308"/>
      <c r="G34" s="433" t="s">
        <v>2171</v>
      </c>
      <c r="H34" s="433"/>
      <c r="I34" s="433"/>
      <c r="J34" s="433"/>
      <c r="K34" s="306"/>
    </row>
    <row r="35" spans="2:11" ht="30.75" customHeight="1">
      <c r="B35" s="309"/>
      <c r="C35" s="310"/>
      <c r="D35" s="308"/>
      <c r="E35" s="312" t="s">
        <v>2172</v>
      </c>
      <c r="F35" s="308"/>
      <c r="G35" s="433" t="s">
        <v>2173</v>
      </c>
      <c r="H35" s="433"/>
      <c r="I35" s="433"/>
      <c r="J35" s="433"/>
      <c r="K35" s="306"/>
    </row>
    <row r="36" spans="2:11" ht="15" customHeight="1">
      <c r="B36" s="309"/>
      <c r="C36" s="310"/>
      <c r="D36" s="308"/>
      <c r="E36" s="312" t="s">
        <v>66</v>
      </c>
      <c r="F36" s="308"/>
      <c r="G36" s="433" t="s">
        <v>2174</v>
      </c>
      <c r="H36" s="433"/>
      <c r="I36" s="433"/>
      <c r="J36" s="433"/>
      <c r="K36" s="306"/>
    </row>
    <row r="37" spans="2:11" ht="15" customHeight="1">
      <c r="B37" s="309"/>
      <c r="C37" s="310"/>
      <c r="D37" s="308"/>
      <c r="E37" s="312" t="s">
        <v>152</v>
      </c>
      <c r="F37" s="308"/>
      <c r="G37" s="433" t="s">
        <v>2175</v>
      </c>
      <c r="H37" s="433"/>
      <c r="I37" s="433"/>
      <c r="J37" s="433"/>
      <c r="K37" s="306"/>
    </row>
    <row r="38" spans="2:11" ht="15" customHeight="1">
      <c r="B38" s="309"/>
      <c r="C38" s="310"/>
      <c r="D38" s="308"/>
      <c r="E38" s="312" t="s">
        <v>153</v>
      </c>
      <c r="F38" s="308"/>
      <c r="G38" s="433" t="s">
        <v>2176</v>
      </c>
      <c r="H38" s="433"/>
      <c r="I38" s="433"/>
      <c r="J38" s="433"/>
      <c r="K38" s="306"/>
    </row>
    <row r="39" spans="2:11" ht="15" customHeight="1">
      <c r="B39" s="309"/>
      <c r="C39" s="310"/>
      <c r="D39" s="308"/>
      <c r="E39" s="312" t="s">
        <v>154</v>
      </c>
      <c r="F39" s="308"/>
      <c r="G39" s="433" t="s">
        <v>2177</v>
      </c>
      <c r="H39" s="433"/>
      <c r="I39" s="433"/>
      <c r="J39" s="433"/>
      <c r="K39" s="306"/>
    </row>
    <row r="40" spans="2:11" ht="15" customHeight="1">
      <c r="B40" s="309"/>
      <c r="C40" s="310"/>
      <c r="D40" s="308"/>
      <c r="E40" s="312" t="s">
        <v>2178</v>
      </c>
      <c r="F40" s="308"/>
      <c r="G40" s="433" t="s">
        <v>2179</v>
      </c>
      <c r="H40" s="433"/>
      <c r="I40" s="433"/>
      <c r="J40" s="433"/>
      <c r="K40" s="306"/>
    </row>
    <row r="41" spans="2:11" ht="15" customHeight="1">
      <c r="B41" s="309"/>
      <c r="C41" s="310"/>
      <c r="D41" s="308"/>
      <c r="E41" s="312"/>
      <c r="F41" s="308"/>
      <c r="G41" s="433" t="s">
        <v>2180</v>
      </c>
      <c r="H41" s="433"/>
      <c r="I41" s="433"/>
      <c r="J41" s="433"/>
      <c r="K41" s="306"/>
    </row>
    <row r="42" spans="2:11" ht="15" customHeight="1">
      <c r="B42" s="309"/>
      <c r="C42" s="310"/>
      <c r="D42" s="308"/>
      <c r="E42" s="312" t="s">
        <v>2181</v>
      </c>
      <c r="F42" s="308"/>
      <c r="G42" s="433" t="s">
        <v>2182</v>
      </c>
      <c r="H42" s="433"/>
      <c r="I42" s="433"/>
      <c r="J42" s="433"/>
      <c r="K42" s="306"/>
    </row>
    <row r="43" spans="2:11" ht="15" customHeight="1">
      <c r="B43" s="309"/>
      <c r="C43" s="310"/>
      <c r="D43" s="308"/>
      <c r="E43" s="312" t="s">
        <v>156</v>
      </c>
      <c r="F43" s="308"/>
      <c r="G43" s="433" t="s">
        <v>2183</v>
      </c>
      <c r="H43" s="433"/>
      <c r="I43" s="433"/>
      <c r="J43" s="433"/>
      <c r="K43" s="306"/>
    </row>
    <row r="44" spans="2:11" ht="12.75" customHeight="1">
      <c r="B44" s="309"/>
      <c r="C44" s="310"/>
      <c r="D44" s="308"/>
      <c r="E44" s="308"/>
      <c r="F44" s="308"/>
      <c r="G44" s="308"/>
      <c r="H44" s="308"/>
      <c r="I44" s="308"/>
      <c r="J44" s="308"/>
      <c r="K44" s="306"/>
    </row>
    <row r="45" spans="2:11" ht="15" customHeight="1">
      <c r="B45" s="309"/>
      <c r="C45" s="310"/>
      <c r="D45" s="433" t="s">
        <v>2184</v>
      </c>
      <c r="E45" s="433"/>
      <c r="F45" s="433"/>
      <c r="G45" s="433"/>
      <c r="H45" s="433"/>
      <c r="I45" s="433"/>
      <c r="J45" s="433"/>
      <c r="K45" s="306"/>
    </row>
    <row r="46" spans="2:11" ht="15" customHeight="1">
      <c r="B46" s="309"/>
      <c r="C46" s="310"/>
      <c r="D46" s="310"/>
      <c r="E46" s="433" t="s">
        <v>2185</v>
      </c>
      <c r="F46" s="433"/>
      <c r="G46" s="433"/>
      <c r="H46" s="433"/>
      <c r="I46" s="433"/>
      <c r="J46" s="433"/>
      <c r="K46" s="306"/>
    </row>
    <row r="47" spans="2:11" ht="15" customHeight="1">
      <c r="B47" s="309"/>
      <c r="C47" s="310"/>
      <c r="D47" s="310"/>
      <c r="E47" s="433" t="s">
        <v>2186</v>
      </c>
      <c r="F47" s="433"/>
      <c r="G47" s="433"/>
      <c r="H47" s="433"/>
      <c r="I47" s="433"/>
      <c r="J47" s="433"/>
      <c r="K47" s="306"/>
    </row>
    <row r="48" spans="2:11" ht="15" customHeight="1">
      <c r="B48" s="309"/>
      <c r="C48" s="310"/>
      <c r="D48" s="310"/>
      <c r="E48" s="433" t="s">
        <v>2187</v>
      </c>
      <c r="F48" s="433"/>
      <c r="G48" s="433"/>
      <c r="H48" s="433"/>
      <c r="I48" s="433"/>
      <c r="J48" s="433"/>
      <c r="K48" s="306"/>
    </row>
    <row r="49" spans="2:11" ht="15" customHeight="1">
      <c r="B49" s="309"/>
      <c r="C49" s="310"/>
      <c r="D49" s="433" t="s">
        <v>2188</v>
      </c>
      <c r="E49" s="433"/>
      <c r="F49" s="433"/>
      <c r="G49" s="433"/>
      <c r="H49" s="433"/>
      <c r="I49" s="433"/>
      <c r="J49" s="433"/>
      <c r="K49" s="306"/>
    </row>
    <row r="50" spans="2:11" ht="25.5" customHeight="1">
      <c r="B50" s="305"/>
      <c r="C50" s="434" t="s">
        <v>2189</v>
      </c>
      <c r="D50" s="434"/>
      <c r="E50" s="434"/>
      <c r="F50" s="434"/>
      <c r="G50" s="434"/>
      <c r="H50" s="434"/>
      <c r="I50" s="434"/>
      <c r="J50" s="434"/>
      <c r="K50" s="306"/>
    </row>
    <row r="51" spans="2:11" ht="5.25" customHeight="1">
      <c r="B51" s="305"/>
      <c r="C51" s="307"/>
      <c r="D51" s="307"/>
      <c r="E51" s="307"/>
      <c r="F51" s="307"/>
      <c r="G51" s="307"/>
      <c r="H51" s="307"/>
      <c r="I51" s="307"/>
      <c r="J51" s="307"/>
      <c r="K51" s="306"/>
    </row>
    <row r="52" spans="2:11" ht="15" customHeight="1">
      <c r="B52" s="305"/>
      <c r="C52" s="433" t="s">
        <v>2190</v>
      </c>
      <c r="D52" s="433"/>
      <c r="E52" s="433"/>
      <c r="F52" s="433"/>
      <c r="G52" s="433"/>
      <c r="H52" s="433"/>
      <c r="I52" s="433"/>
      <c r="J52" s="433"/>
      <c r="K52" s="306"/>
    </row>
    <row r="53" spans="2:11" ht="15" customHeight="1">
      <c r="B53" s="305"/>
      <c r="C53" s="433" t="s">
        <v>2191</v>
      </c>
      <c r="D53" s="433"/>
      <c r="E53" s="433"/>
      <c r="F53" s="433"/>
      <c r="G53" s="433"/>
      <c r="H53" s="433"/>
      <c r="I53" s="433"/>
      <c r="J53" s="433"/>
      <c r="K53" s="306"/>
    </row>
    <row r="54" spans="2:11" ht="12.75" customHeight="1">
      <c r="B54" s="305"/>
      <c r="C54" s="308"/>
      <c r="D54" s="308"/>
      <c r="E54" s="308"/>
      <c r="F54" s="308"/>
      <c r="G54" s="308"/>
      <c r="H54" s="308"/>
      <c r="I54" s="308"/>
      <c r="J54" s="308"/>
      <c r="K54" s="306"/>
    </row>
    <row r="55" spans="2:11" ht="15" customHeight="1">
      <c r="B55" s="305"/>
      <c r="C55" s="433" t="s">
        <v>2192</v>
      </c>
      <c r="D55" s="433"/>
      <c r="E55" s="433"/>
      <c r="F55" s="433"/>
      <c r="G55" s="433"/>
      <c r="H55" s="433"/>
      <c r="I55" s="433"/>
      <c r="J55" s="433"/>
      <c r="K55" s="306"/>
    </row>
    <row r="56" spans="2:11" ht="15" customHeight="1">
      <c r="B56" s="305"/>
      <c r="C56" s="310"/>
      <c r="D56" s="433" t="s">
        <v>2193</v>
      </c>
      <c r="E56" s="433"/>
      <c r="F56" s="433"/>
      <c r="G56" s="433"/>
      <c r="H56" s="433"/>
      <c r="I56" s="433"/>
      <c r="J56" s="433"/>
      <c r="K56" s="306"/>
    </row>
    <row r="57" spans="2:11" ht="15" customHeight="1">
      <c r="B57" s="305"/>
      <c r="C57" s="310"/>
      <c r="D57" s="433" t="s">
        <v>2194</v>
      </c>
      <c r="E57" s="433"/>
      <c r="F57" s="433"/>
      <c r="G57" s="433"/>
      <c r="H57" s="433"/>
      <c r="I57" s="433"/>
      <c r="J57" s="433"/>
      <c r="K57" s="306"/>
    </row>
    <row r="58" spans="2:11" ht="15" customHeight="1">
      <c r="B58" s="305"/>
      <c r="C58" s="310"/>
      <c r="D58" s="433" t="s">
        <v>2195</v>
      </c>
      <c r="E58" s="433"/>
      <c r="F58" s="433"/>
      <c r="G58" s="433"/>
      <c r="H58" s="433"/>
      <c r="I58" s="433"/>
      <c r="J58" s="433"/>
      <c r="K58" s="306"/>
    </row>
    <row r="59" spans="2:11" ht="15" customHeight="1">
      <c r="B59" s="305"/>
      <c r="C59" s="310"/>
      <c r="D59" s="433" t="s">
        <v>2196</v>
      </c>
      <c r="E59" s="433"/>
      <c r="F59" s="433"/>
      <c r="G59" s="433"/>
      <c r="H59" s="433"/>
      <c r="I59" s="433"/>
      <c r="J59" s="433"/>
      <c r="K59" s="306"/>
    </row>
    <row r="60" spans="2:11" ht="15" customHeight="1">
      <c r="B60" s="305"/>
      <c r="C60" s="310"/>
      <c r="D60" s="432" t="s">
        <v>2197</v>
      </c>
      <c r="E60" s="432"/>
      <c r="F60" s="432"/>
      <c r="G60" s="432"/>
      <c r="H60" s="432"/>
      <c r="I60" s="432"/>
      <c r="J60" s="432"/>
      <c r="K60" s="306"/>
    </row>
    <row r="61" spans="2:11" ht="15" customHeight="1">
      <c r="B61" s="305"/>
      <c r="C61" s="310"/>
      <c r="D61" s="433" t="s">
        <v>2198</v>
      </c>
      <c r="E61" s="433"/>
      <c r="F61" s="433"/>
      <c r="G61" s="433"/>
      <c r="H61" s="433"/>
      <c r="I61" s="433"/>
      <c r="J61" s="433"/>
      <c r="K61" s="306"/>
    </row>
    <row r="62" spans="2:11" ht="12.75" customHeight="1">
      <c r="B62" s="305"/>
      <c r="C62" s="310"/>
      <c r="D62" s="310"/>
      <c r="E62" s="313"/>
      <c r="F62" s="310"/>
      <c r="G62" s="310"/>
      <c r="H62" s="310"/>
      <c r="I62" s="310"/>
      <c r="J62" s="310"/>
      <c r="K62" s="306"/>
    </row>
    <row r="63" spans="2:11" ht="15" customHeight="1">
      <c r="B63" s="305"/>
      <c r="C63" s="310"/>
      <c r="D63" s="433" t="s">
        <v>2199</v>
      </c>
      <c r="E63" s="433"/>
      <c r="F63" s="433"/>
      <c r="G63" s="433"/>
      <c r="H63" s="433"/>
      <c r="I63" s="433"/>
      <c r="J63" s="433"/>
      <c r="K63" s="306"/>
    </row>
    <row r="64" spans="2:11" ht="15" customHeight="1">
      <c r="B64" s="305"/>
      <c r="C64" s="310"/>
      <c r="D64" s="432" t="s">
        <v>2200</v>
      </c>
      <c r="E64" s="432"/>
      <c r="F64" s="432"/>
      <c r="G64" s="432"/>
      <c r="H64" s="432"/>
      <c r="I64" s="432"/>
      <c r="J64" s="432"/>
      <c r="K64" s="306"/>
    </row>
    <row r="65" spans="2:11" ht="15" customHeight="1">
      <c r="B65" s="305"/>
      <c r="C65" s="310"/>
      <c r="D65" s="433" t="s">
        <v>2201</v>
      </c>
      <c r="E65" s="433"/>
      <c r="F65" s="433"/>
      <c r="G65" s="433"/>
      <c r="H65" s="433"/>
      <c r="I65" s="433"/>
      <c r="J65" s="433"/>
      <c r="K65" s="306"/>
    </row>
    <row r="66" spans="2:11" ht="15" customHeight="1">
      <c r="B66" s="305"/>
      <c r="C66" s="310"/>
      <c r="D66" s="433" t="s">
        <v>2202</v>
      </c>
      <c r="E66" s="433"/>
      <c r="F66" s="433"/>
      <c r="G66" s="433"/>
      <c r="H66" s="433"/>
      <c r="I66" s="433"/>
      <c r="J66" s="433"/>
      <c r="K66" s="306"/>
    </row>
    <row r="67" spans="2:11" ht="15" customHeight="1">
      <c r="B67" s="305"/>
      <c r="C67" s="310"/>
      <c r="D67" s="433" t="s">
        <v>2203</v>
      </c>
      <c r="E67" s="433"/>
      <c r="F67" s="433"/>
      <c r="G67" s="433"/>
      <c r="H67" s="433"/>
      <c r="I67" s="433"/>
      <c r="J67" s="433"/>
      <c r="K67" s="306"/>
    </row>
    <row r="68" spans="2:11" ht="15" customHeight="1">
      <c r="B68" s="305"/>
      <c r="C68" s="310"/>
      <c r="D68" s="433" t="s">
        <v>2204</v>
      </c>
      <c r="E68" s="433"/>
      <c r="F68" s="433"/>
      <c r="G68" s="433"/>
      <c r="H68" s="433"/>
      <c r="I68" s="433"/>
      <c r="J68" s="433"/>
      <c r="K68" s="306"/>
    </row>
    <row r="69" spans="2:11" ht="12.75" customHeight="1">
      <c r="B69" s="314"/>
      <c r="C69" s="315"/>
      <c r="D69" s="315"/>
      <c r="E69" s="315"/>
      <c r="F69" s="315"/>
      <c r="G69" s="315"/>
      <c r="H69" s="315"/>
      <c r="I69" s="315"/>
      <c r="J69" s="315"/>
      <c r="K69" s="316"/>
    </row>
    <row r="70" spans="2:11" ht="18.75" customHeight="1">
      <c r="B70" s="317"/>
      <c r="C70" s="317"/>
      <c r="D70" s="317"/>
      <c r="E70" s="317"/>
      <c r="F70" s="317"/>
      <c r="G70" s="317"/>
      <c r="H70" s="317"/>
      <c r="I70" s="317"/>
      <c r="J70" s="317"/>
      <c r="K70" s="318"/>
    </row>
    <row r="71" spans="2:11" ht="18.75" customHeight="1">
      <c r="B71" s="318"/>
      <c r="C71" s="318"/>
      <c r="D71" s="318"/>
      <c r="E71" s="318"/>
      <c r="F71" s="318"/>
      <c r="G71" s="318"/>
      <c r="H71" s="318"/>
      <c r="I71" s="318"/>
      <c r="J71" s="318"/>
      <c r="K71" s="318"/>
    </row>
    <row r="72" spans="2:11" ht="7.5" customHeight="1">
      <c r="B72" s="319"/>
      <c r="C72" s="320"/>
      <c r="D72" s="320"/>
      <c r="E72" s="320"/>
      <c r="F72" s="320"/>
      <c r="G72" s="320"/>
      <c r="H72" s="320"/>
      <c r="I72" s="320"/>
      <c r="J72" s="320"/>
      <c r="K72" s="321"/>
    </row>
    <row r="73" spans="2:11" ht="45" customHeight="1">
      <c r="B73" s="322"/>
      <c r="C73" s="431" t="s">
        <v>128</v>
      </c>
      <c r="D73" s="431"/>
      <c r="E73" s="431"/>
      <c r="F73" s="431"/>
      <c r="G73" s="431"/>
      <c r="H73" s="431"/>
      <c r="I73" s="431"/>
      <c r="J73" s="431"/>
      <c r="K73" s="323"/>
    </row>
    <row r="74" spans="2:11" ht="17.25" customHeight="1">
      <c r="B74" s="322"/>
      <c r="C74" s="324" t="s">
        <v>2205</v>
      </c>
      <c r="D74" s="324"/>
      <c r="E74" s="324"/>
      <c r="F74" s="324" t="s">
        <v>2206</v>
      </c>
      <c r="G74" s="325"/>
      <c r="H74" s="324" t="s">
        <v>152</v>
      </c>
      <c r="I74" s="324" t="s">
        <v>70</v>
      </c>
      <c r="J74" s="324" t="s">
        <v>2207</v>
      </c>
      <c r="K74" s="323"/>
    </row>
    <row r="75" spans="2:11" ht="17.25" customHeight="1">
      <c r="B75" s="322"/>
      <c r="C75" s="326" t="s">
        <v>2208</v>
      </c>
      <c r="D75" s="326"/>
      <c r="E75" s="326"/>
      <c r="F75" s="327" t="s">
        <v>2209</v>
      </c>
      <c r="G75" s="328"/>
      <c r="H75" s="326"/>
      <c r="I75" s="326"/>
      <c r="J75" s="326" t="s">
        <v>2210</v>
      </c>
      <c r="K75" s="323"/>
    </row>
    <row r="76" spans="2:11" ht="5.25" customHeight="1">
      <c r="B76" s="322"/>
      <c r="C76" s="329"/>
      <c r="D76" s="329"/>
      <c r="E76" s="329"/>
      <c r="F76" s="329"/>
      <c r="G76" s="330"/>
      <c r="H76" s="329"/>
      <c r="I76" s="329"/>
      <c r="J76" s="329"/>
      <c r="K76" s="323"/>
    </row>
    <row r="77" spans="2:11" ht="15" customHeight="1">
      <c r="B77" s="322"/>
      <c r="C77" s="312" t="s">
        <v>66</v>
      </c>
      <c r="D77" s="329"/>
      <c r="E77" s="329"/>
      <c r="F77" s="331" t="s">
        <v>2211</v>
      </c>
      <c r="G77" s="330"/>
      <c r="H77" s="312" t="s">
        <v>2212</v>
      </c>
      <c r="I77" s="312" t="s">
        <v>2213</v>
      </c>
      <c r="J77" s="312">
        <v>20</v>
      </c>
      <c r="K77" s="323"/>
    </row>
    <row r="78" spans="2:11" ht="15" customHeight="1">
      <c r="B78" s="322"/>
      <c r="C78" s="312" t="s">
        <v>2214</v>
      </c>
      <c r="D78" s="312"/>
      <c r="E78" s="312"/>
      <c r="F78" s="331" t="s">
        <v>2211</v>
      </c>
      <c r="G78" s="330"/>
      <c r="H78" s="312" t="s">
        <v>2215</v>
      </c>
      <c r="I78" s="312" t="s">
        <v>2213</v>
      </c>
      <c r="J78" s="312">
        <v>120</v>
      </c>
      <c r="K78" s="323"/>
    </row>
    <row r="79" spans="2:11" ht="15" customHeight="1">
      <c r="B79" s="332"/>
      <c r="C79" s="312" t="s">
        <v>2216</v>
      </c>
      <c r="D79" s="312"/>
      <c r="E79" s="312"/>
      <c r="F79" s="331" t="s">
        <v>2217</v>
      </c>
      <c r="G79" s="330"/>
      <c r="H79" s="312" t="s">
        <v>2218</v>
      </c>
      <c r="I79" s="312" t="s">
        <v>2213</v>
      </c>
      <c r="J79" s="312">
        <v>50</v>
      </c>
      <c r="K79" s="323"/>
    </row>
    <row r="80" spans="2:11" ht="15" customHeight="1">
      <c r="B80" s="332"/>
      <c r="C80" s="312" t="s">
        <v>2219</v>
      </c>
      <c r="D80" s="312"/>
      <c r="E80" s="312"/>
      <c r="F80" s="331" t="s">
        <v>2211</v>
      </c>
      <c r="G80" s="330"/>
      <c r="H80" s="312" t="s">
        <v>2220</v>
      </c>
      <c r="I80" s="312" t="s">
        <v>2221</v>
      </c>
      <c r="J80" s="312"/>
      <c r="K80" s="323"/>
    </row>
    <row r="81" spans="2:11" ht="15" customHeight="1">
      <c r="B81" s="332"/>
      <c r="C81" s="333" t="s">
        <v>2222</v>
      </c>
      <c r="D81" s="333"/>
      <c r="E81" s="333"/>
      <c r="F81" s="334" t="s">
        <v>2217</v>
      </c>
      <c r="G81" s="333"/>
      <c r="H81" s="333" t="s">
        <v>2223</v>
      </c>
      <c r="I81" s="333" t="s">
        <v>2213</v>
      </c>
      <c r="J81" s="333">
        <v>15</v>
      </c>
      <c r="K81" s="323"/>
    </row>
    <row r="82" spans="2:11" ht="15" customHeight="1">
      <c r="B82" s="332"/>
      <c r="C82" s="333" t="s">
        <v>2224</v>
      </c>
      <c r="D82" s="333"/>
      <c r="E82" s="333"/>
      <c r="F82" s="334" t="s">
        <v>2217</v>
      </c>
      <c r="G82" s="333"/>
      <c r="H82" s="333" t="s">
        <v>2225</v>
      </c>
      <c r="I82" s="333" t="s">
        <v>2213</v>
      </c>
      <c r="J82" s="333">
        <v>15</v>
      </c>
      <c r="K82" s="323"/>
    </row>
    <row r="83" spans="2:11" ht="15" customHeight="1">
      <c r="B83" s="332"/>
      <c r="C83" s="333" t="s">
        <v>2226</v>
      </c>
      <c r="D83" s="333"/>
      <c r="E83" s="333"/>
      <c r="F83" s="334" t="s">
        <v>2217</v>
      </c>
      <c r="G83" s="333"/>
      <c r="H83" s="333" t="s">
        <v>2227</v>
      </c>
      <c r="I83" s="333" t="s">
        <v>2213</v>
      </c>
      <c r="J83" s="333">
        <v>20</v>
      </c>
      <c r="K83" s="323"/>
    </row>
    <row r="84" spans="2:11" ht="15" customHeight="1">
      <c r="B84" s="332"/>
      <c r="C84" s="333" t="s">
        <v>2228</v>
      </c>
      <c r="D84" s="333"/>
      <c r="E84" s="333"/>
      <c r="F84" s="334" t="s">
        <v>2217</v>
      </c>
      <c r="G84" s="333"/>
      <c r="H84" s="333" t="s">
        <v>2229</v>
      </c>
      <c r="I84" s="333" t="s">
        <v>2213</v>
      </c>
      <c r="J84" s="333">
        <v>20</v>
      </c>
      <c r="K84" s="323"/>
    </row>
    <row r="85" spans="2:11" ht="15" customHeight="1">
      <c r="B85" s="332"/>
      <c r="C85" s="312" t="s">
        <v>2230</v>
      </c>
      <c r="D85" s="312"/>
      <c r="E85" s="312"/>
      <c r="F85" s="331" t="s">
        <v>2217</v>
      </c>
      <c r="G85" s="330"/>
      <c r="H85" s="312" t="s">
        <v>2231</v>
      </c>
      <c r="I85" s="312" t="s">
        <v>2213</v>
      </c>
      <c r="J85" s="312">
        <v>50</v>
      </c>
      <c r="K85" s="323"/>
    </row>
    <row r="86" spans="2:11" ht="15" customHeight="1">
      <c r="B86" s="332"/>
      <c r="C86" s="312" t="s">
        <v>2232</v>
      </c>
      <c r="D86" s="312"/>
      <c r="E86" s="312"/>
      <c r="F86" s="331" t="s">
        <v>2217</v>
      </c>
      <c r="G86" s="330"/>
      <c r="H86" s="312" t="s">
        <v>2233</v>
      </c>
      <c r="I86" s="312" t="s">
        <v>2213</v>
      </c>
      <c r="J86" s="312">
        <v>20</v>
      </c>
      <c r="K86" s="323"/>
    </row>
    <row r="87" spans="2:11" ht="15" customHeight="1">
      <c r="B87" s="332"/>
      <c r="C87" s="312" t="s">
        <v>2234</v>
      </c>
      <c r="D87" s="312"/>
      <c r="E87" s="312"/>
      <c r="F87" s="331" t="s">
        <v>2217</v>
      </c>
      <c r="G87" s="330"/>
      <c r="H87" s="312" t="s">
        <v>2235</v>
      </c>
      <c r="I87" s="312" t="s">
        <v>2213</v>
      </c>
      <c r="J87" s="312">
        <v>20</v>
      </c>
      <c r="K87" s="323"/>
    </row>
    <row r="88" spans="2:11" ht="15" customHeight="1">
      <c r="B88" s="332"/>
      <c r="C88" s="312" t="s">
        <v>2236</v>
      </c>
      <c r="D88" s="312"/>
      <c r="E88" s="312"/>
      <c r="F88" s="331" t="s">
        <v>2217</v>
      </c>
      <c r="G88" s="330"/>
      <c r="H88" s="312" t="s">
        <v>2237</v>
      </c>
      <c r="I88" s="312" t="s">
        <v>2213</v>
      </c>
      <c r="J88" s="312">
        <v>50</v>
      </c>
      <c r="K88" s="323"/>
    </row>
    <row r="89" spans="2:11" ht="15" customHeight="1">
      <c r="B89" s="332"/>
      <c r="C89" s="312" t="s">
        <v>2238</v>
      </c>
      <c r="D89" s="312"/>
      <c r="E89" s="312"/>
      <c r="F89" s="331" t="s">
        <v>2217</v>
      </c>
      <c r="G89" s="330"/>
      <c r="H89" s="312" t="s">
        <v>2238</v>
      </c>
      <c r="I89" s="312" t="s">
        <v>2213</v>
      </c>
      <c r="J89" s="312">
        <v>50</v>
      </c>
      <c r="K89" s="323"/>
    </row>
    <row r="90" spans="2:11" ht="15" customHeight="1">
      <c r="B90" s="332"/>
      <c r="C90" s="312" t="s">
        <v>157</v>
      </c>
      <c r="D90" s="312"/>
      <c r="E90" s="312"/>
      <c r="F90" s="331" t="s">
        <v>2217</v>
      </c>
      <c r="G90" s="330"/>
      <c r="H90" s="312" t="s">
        <v>2239</v>
      </c>
      <c r="I90" s="312" t="s">
        <v>2213</v>
      </c>
      <c r="J90" s="312">
        <v>255</v>
      </c>
      <c r="K90" s="323"/>
    </row>
    <row r="91" spans="2:11" ht="15" customHeight="1">
      <c r="B91" s="332"/>
      <c r="C91" s="312" t="s">
        <v>2240</v>
      </c>
      <c r="D91" s="312"/>
      <c r="E91" s="312"/>
      <c r="F91" s="331" t="s">
        <v>2211</v>
      </c>
      <c r="G91" s="330"/>
      <c r="H91" s="312" t="s">
        <v>2241</v>
      </c>
      <c r="I91" s="312" t="s">
        <v>2242</v>
      </c>
      <c r="J91" s="312"/>
      <c r="K91" s="323"/>
    </row>
    <row r="92" spans="2:11" ht="15" customHeight="1">
      <c r="B92" s="332"/>
      <c r="C92" s="312" t="s">
        <v>2243</v>
      </c>
      <c r="D92" s="312"/>
      <c r="E92" s="312"/>
      <c r="F92" s="331" t="s">
        <v>2211</v>
      </c>
      <c r="G92" s="330"/>
      <c r="H92" s="312" t="s">
        <v>2244</v>
      </c>
      <c r="I92" s="312" t="s">
        <v>2245</v>
      </c>
      <c r="J92" s="312"/>
      <c r="K92" s="323"/>
    </row>
    <row r="93" spans="2:11" ht="15" customHeight="1">
      <c r="B93" s="332"/>
      <c r="C93" s="312" t="s">
        <v>2246</v>
      </c>
      <c r="D93" s="312"/>
      <c r="E93" s="312"/>
      <c r="F93" s="331" t="s">
        <v>2211</v>
      </c>
      <c r="G93" s="330"/>
      <c r="H93" s="312" t="s">
        <v>2246</v>
      </c>
      <c r="I93" s="312" t="s">
        <v>2245</v>
      </c>
      <c r="J93" s="312"/>
      <c r="K93" s="323"/>
    </row>
    <row r="94" spans="2:11" ht="15" customHeight="1">
      <c r="B94" s="332"/>
      <c r="C94" s="312" t="s">
        <v>51</v>
      </c>
      <c r="D94" s="312"/>
      <c r="E94" s="312"/>
      <c r="F94" s="331" t="s">
        <v>2211</v>
      </c>
      <c r="G94" s="330"/>
      <c r="H94" s="312" t="s">
        <v>2247</v>
      </c>
      <c r="I94" s="312" t="s">
        <v>2245</v>
      </c>
      <c r="J94" s="312"/>
      <c r="K94" s="323"/>
    </row>
    <row r="95" spans="2:11" ht="15" customHeight="1">
      <c r="B95" s="332"/>
      <c r="C95" s="312" t="s">
        <v>61</v>
      </c>
      <c r="D95" s="312"/>
      <c r="E95" s="312"/>
      <c r="F95" s="331" t="s">
        <v>2211</v>
      </c>
      <c r="G95" s="330"/>
      <c r="H95" s="312" t="s">
        <v>2248</v>
      </c>
      <c r="I95" s="312" t="s">
        <v>2245</v>
      </c>
      <c r="J95" s="312"/>
      <c r="K95" s="323"/>
    </row>
    <row r="96" spans="2:11" ht="15" customHeight="1">
      <c r="B96" s="335"/>
      <c r="C96" s="336"/>
      <c r="D96" s="336"/>
      <c r="E96" s="336"/>
      <c r="F96" s="336"/>
      <c r="G96" s="336"/>
      <c r="H96" s="336"/>
      <c r="I96" s="336"/>
      <c r="J96" s="336"/>
      <c r="K96" s="337"/>
    </row>
    <row r="97" spans="2:11" ht="18.75" customHeight="1">
      <c r="B97" s="338"/>
      <c r="C97" s="339"/>
      <c r="D97" s="339"/>
      <c r="E97" s="339"/>
      <c r="F97" s="339"/>
      <c r="G97" s="339"/>
      <c r="H97" s="339"/>
      <c r="I97" s="339"/>
      <c r="J97" s="339"/>
      <c r="K97" s="338"/>
    </row>
    <row r="98" spans="2:11" ht="18.75" customHeight="1">
      <c r="B98" s="318"/>
      <c r="C98" s="318"/>
      <c r="D98" s="318"/>
      <c r="E98" s="318"/>
      <c r="F98" s="318"/>
      <c r="G98" s="318"/>
      <c r="H98" s="318"/>
      <c r="I98" s="318"/>
      <c r="J98" s="318"/>
      <c r="K98" s="318"/>
    </row>
    <row r="99" spans="2:11" ht="7.5" customHeight="1">
      <c r="B99" s="319"/>
      <c r="C99" s="320"/>
      <c r="D99" s="320"/>
      <c r="E99" s="320"/>
      <c r="F99" s="320"/>
      <c r="G99" s="320"/>
      <c r="H99" s="320"/>
      <c r="I99" s="320"/>
      <c r="J99" s="320"/>
      <c r="K99" s="321"/>
    </row>
    <row r="100" spans="2:11" ht="45" customHeight="1">
      <c r="B100" s="322"/>
      <c r="C100" s="431" t="s">
        <v>2249</v>
      </c>
      <c r="D100" s="431"/>
      <c r="E100" s="431"/>
      <c r="F100" s="431"/>
      <c r="G100" s="431"/>
      <c r="H100" s="431"/>
      <c r="I100" s="431"/>
      <c r="J100" s="431"/>
      <c r="K100" s="323"/>
    </row>
    <row r="101" spans="2:11" ht="17.25" customHeight="1">
      <c r="B101" s="322"/>
      <c r="C101" s="324" t="s">
        <v>2205</v>
      </c>
      <c r="D101" s="324"/>
      <c r="E101" s="324"/>
      <c r="F101" s="324" t="s">
        <v>2206</v>
      </c>
      <c r="G101" s="325"/>
      <c r="H101" s="324" t="s">
        <v>152</v>
      </c>
      <c r="I101" s="324" t="s">
        <v>70</v>
      </c>
      <c r="J101" s="324" t="s">
        <v>2207</v>
      </c>
      <c r="K101" s="323"/>
    </row>
    <row r="102" spans="2:11" ht="17.25" customHeight="1">
      <c r="B102" s="322"/>
      <c r="C102" s="326" t="s">
        <v>2208</v>
      </c>
      <c r="D102" s="326"/>
      <c r="E102" s="326"/>
      <c r="F102" s="327" t="s">
        <v>2209</v>
      </c>
      <c r="G102" s="328"/>
      <c r="H102" s="326"/>
      <c r="I102" s="326"/>
      <c r="J102" s="326" t="s">
        <v>2210</v>
      </c>
      <c r="K102" s="323"/>
    </row>
    <row r="103" spans="2:11" ht="5.25" customHeight="1">
      <c r="B103" s="322"/>
      <c r="C103" s="324"/>
      <c r="D103" s="324"/>
      <c r="E103" s="324"/>
      <c r="F103" s="324"/>
      <c r="G103" s="340"/>
      <c r="H103" s="324"/>
      <c r="I103" s="324"/>
      <c r="J103" s="324"/>
      <c r="K103" s="323"/>
    </row>
    <row r="104" spans="2:11" ht="15" customHeight="1">
      <c r="B104" s="322"/>
      <c r="C104" s="312" t="s">
        <v>66</v>
      </c>
      <c r="D104" s="329"/>
      <c r="E104" s="329"/>
      <c r="F104" s="331" t="s">
        <v>2211</v>
      </c>
      <c r="G104" s="340"/>
      <c r="H104" s="312" t="s">
        <v>2250</v>
      </c>
      <c r="I104" s="312" t="s">
        <v>2213</v>
      </c>
      <c r="J104" s="312">
        <v>20</v>
      </c>
      <c r="K104" s="323"/>
    </row>
    <row r="105" spans="2:11" ht="15" customHeight="1">
      <c r="B105" s="322"/>
      <c r="C105" s="312" t="s">
        <v>2214</v>
      </c>
      <c r="D105" s="312"/>
      <c r="E105" s="312"/>
      <c r="F105" s="331" t="s">
        <v>2211</v>
      </c>
      <c r="G105" s="312"/>
      <c r="H105" s="312" t="s">
        <v>2250</v>
      </c>
      <c r="I105" s="312" t="s">
        <v>2213</v>
      </c>
      <c r="J105" s="312">
        <v>120</v>
      </c>
      <c r="K105" s="323"/>
    </row>
    <row r="106" spans="2:11" ht="15" customHeight="1">
      <c r="B106" s="332"/>
      <c r="C106" s="312" t="s">
        <v>2216</v>
      </c>
      <c r="D106" s="312"/>
      <c r="E106" s="312"/>
      <c r="F106" s="331" t="s">
        <v>2217</v>
      </c>
      <c r="G106" s="312"/>
      <c r="H106" s="312" t="s">
        <v>2250</v>
      </c>
      <c r="I106" s="312" t="s">
        <v>2213</v>
      </c>
      <c r="J106" s="312">
        <v>50</v>
      </c>
      <c r="K106" s="323"/>
    </row>
    <row r="107" spans="2:11" ht="15" customHeight="1">
      <c r="B107" s="332"/>
      <c r="C107" s="312" t="s">
        <v>2219</v>
      </c>
      <c r="D107" s="312"/>
      <c r="E107" s="312"/>
      <c r="F107" s="331" t="s">
        <v>2211</v>
      </c>
      <c r="G107" s="312"/>
      <c r="H107" s="312" t="s">
        <v>2250</v>
      </c>
      <c r="I107" s="312" t="s">
        <v>2221</v>
      </c>
      <c r="J107" s="312"/>
      <c r="K107" s="323"/>
    </row>
    <row r="108" spans="2:11" ht="15" customHeight="1">
      <c r="B108" s="332"/>
      <c r="C108" s="312" t="s">
        <v>2230</v>
      </c>
      <c r="D108" s="312"/>
      <c r="E108" s="312"/>
      <c r="F108" s="331" t="s">
        <v>2217</v>
      </c>
      <c r="G108" s="312"/>
      <c r="H108" s="312" t="s">
        <v>2250</v>
      </c>
      <c r="I108" s="312" t="s">
        <v>2213</v>
      </c>
      <c r="J108" s="312">
        <v>50</v>
      </c>
      <c r="K108" s="323"/>
    </row>
    <row r="109" spans="2:11" ht="15" customHeight="1">
      <c r="B109" s="332"/>
      <c r="C109" s="312" t="s">
        <v>2238</v>
      </c>
      <c r="D109" s="312"/>
      <c r="E109" s="312"/>
      <c r="F109" s="331" t="s">
        <v>2217</v>
      </c>
      <c r="G109" s="312"/>
      <c r="H109" s="312" t="s">
        <v>2250</v>
      </c>
      <c r="I109" s="312" t="s">
        <v>2213</v>
      </c>
      <c r="J109" s="312">
        <v>50</v>
      </c>
      <c r="K109" s="323"/>
    </row>
    <row r="110" spans="2:11" ht="15" customHeight="1">
      <c r="B110" s="332"/>
      <c r="C110" s="312" t="s">
        <v>2236</v>
      </c>
      <c r="D110" s="312"/>
      <c r="E110" s="312"/>
      <c r="F110" s="331" t="s">
        <v>2217</v>
      </c>
      <c r="G110" s="312"/>
      <c r="H110" s="312" t="s">
        <v>2250</v>
      </c>
      <c r="I110" s="312" t="s">
        <v>2213</v>
      </c>
      <c r="J110" s="312">
        <v>50</v>
      </c>
      <c r="K110" s="323"/>
    </row>
    <row r="111" spans="2:11" ht="15" customHeight="1">
      <c r="B111" s="332"/>
      <c r="C111" s="312" t="s">
        <v>66</v>
      </c>
      <c r="D111" s="312"/>
      <c r="E111" s="312"/>
      <c r="F111" s="331" t="s">
        <v>2211</v>
      </c>
      <c r="G111" s="312"/>
      <c r="H111" s="312" t="s">
        <v>2251</v>
      </c>
      <c r="I111" s="312" t="s">
        <v>2213</v>
      </c>
      <c r="J111" s="312">
        <v>20</v>
      </c>
      <c r="K111" s="323"/>
    </row>
    <row r="112" spans="2:11" ht="15" customHeight="1">
      <c r="B112" s="332"/>
      <c r="C112" s="312" t="s">
        <v>2252</v>
      </c>
      <c r="D112" s="312"/>
      <c r="E112" s="312"/>
      <c r="F112" s="331" t="s">
        <v>2211</v>
      </c>
      <c r="G112" s="312"/>
      <c r="H112" s="312" t="s">
        <v>2253</v>
      </c>
      <c r="I112" s="312" t="s">
        <v>2213</v>
      </c>
      <c r="J112" s="312">
        <v>120</v>
      </c>
      <c r="K112" s="323"/>
    </row>
    <row r="113" spans="2:11" ht="15" customHeight="1">
      <c r="B113" s="332"/>
      <c r="C113" s="312" t="s">
        <v>51</v>
      </c>
      <c r="D113" s="312"/>
      <c r="E113" s="312"/>
      <c r="F113" s="331" t="s">
        <v>2211</v>
      </c>
      <c r="G113" s="312"/>
      <c r="H113" s="312" t="s">
        <v>2254</v>
      </c>
      <c r="I113" s="312" t="s">
        <v>2245</v>
      </c>
      <c r="J113" s="312"/>
      <c r="K113" s="323"/>
    </row>
    <row r="114" spans="2:11" ht="15" customHeight="1">
      <c r="B114" s="332"/>
      <c r="C114" s="312" t="s">
        <v>61</v>
      </c>
      <c r="D114" s="312"/>
      <c r="E114" s="312"/>
      <c r="F114" s="331" t="s">
        <v>2211</v>
      </c>
      <c r="G114" s="312"/>
      <c r="H114" s="312" t="s">
        <v>2255</v>
      </c>
      <c r="I114" s="312" t="s">
        <v>2245</v>
      </c>
      <c r="J114" s="312"/>
      <c r="K114" s="323"/>
    </row>
    <row r="115" spans="2:11" ht="15" customHeight="1">
      <c r="B115" s="332"/>
      <c r="C115" s="312" t="s">
        <v>70</v>
      </c>
      <c r="D115" s="312"/>
      <c r="E115" s="312"/>
      <c r="F115" s="331" t="s">
        <v>2211</v>
      </c>
      <c r="G115" s="312"/>
      <c r="H115" s="312" t="s">
        <v>2256</v>
      </c>
      <c r="I115" s="312" t="s">
        <v>2257</v>
      </c>
      <c r="J115" s="312"/>
      <c r="K115" s="323"/>
    </row>
    <row r="116" spans="2:11" ht="15" customHeight="1">
      <c r="B116" s="335"/>
      <c r="C116" s="341"/>
      <c r="D116" s="341"/>
      <c r="E116" s="341"/>
      <c r="F116" s="341"/>
      <c r="G116" s="341"/>
      <c r="H116" s="341"/>
      <c r="I116" s="341"/>
      <c r="J116" s="341"/>
      <c r="K116" s="337"/>
    </row>
    <row r="117" spans="2:11" ht="18.75" customHeight="1">
      <c r="B117" s="342"/>
      <c r="C117" s="308"/>
      <c r="D117" s="308"/>
      <c r="E117" s="308"/>
      <c r="F117" s="343"/>
      <c r="G117" s="308"/>
      <c r="H117" s="308"/>
      <c r="I117" s="308"/>
      <c r="J117" s="308"/>
      <c r="K117" s="342"/>
    </row>
    <row r="118" spans="2:11" ht="18.75" customHeight="1">
      <c r="B118" s="318"/>
      <c r="C118" s="318"/>
      <c r="D118" s="318"/>
      <c r="E118" s="318"/>
      <c r="F118" s="318"/>
      <c r="G118" s="318"/>
      <c r="H118" s="318"/>
      <c r="I118" s="318"/>
      <c r="J118" s="318"/>
      <c r="K118" s="318"/>
    </row>
    <row r="119" spans="2:11" ht="7.5" customHeight="1">
      <c r="B119" s="344"/>
      <c r="C119" s="345"/>
      <c r="D119" s="345"/>
      <c r="E119" s="345"/>
      <c r="F119" s="345"/>
      <c r="G119" s="345"/>
      <c r="H119" s="345"/>
      <c r="I119" s="345"/>
      <c r="J119" s="345"/>
      <c r="K119" s="346"/>
    </row>
    <row r="120" spans="2:11" ht="45" customHeight="1">
      <c r="B120" s="347"/>
      <c r="C120" s="430" t="s">
        <v>2258</v>
      </c>
      <c r="D120" s="430"/>
      <c r="E120" s="430"/>
      <c r="F120" s="430"/>
      <c r="G120" s="430"/>
      <c r="H120" s="430"/>
      <c r="I120" s="430"/>
      <c r="J120" s="430"/>
      <c r="K120" s="348"/>
    </row>
    <row r="121" spans="2:11" ht="17.25" customHeight="1">
      <c r="B121" s="349"/>
      <c r="C121" s="324" t="s">
        <v>2205</v>
      </c>
      <c r="D121" s="324"/>
      <c r="E121" s="324"/>
      <c r="F121" s="324" t="s">
        <v>2206</v>
      </c>
      <c r="G121" s="325"/>
      <c r="H121" s="324" t="s">
        <v>152</v>
      </c>
      <c r="I121" s="324" t="s">
        <v>70</v>
      </c>
      <c r="J121" s="324" t="s">
        <v>2207</v>
      </c>
      <c r="K121" s="350"/>
    </row>
    <row r="122" spans="2:11" ht="17.25" customHeight="1">
      <c r="B122" s="349"/>
      <c r="C122" s="326" t="s">
        <v>2208</v>
      </c>
      <c r="D122" s="326"/>
      <c r="E122" s="326"/>
      <c r="F122" s="327" t="s">
        <v>2209</v>
      </c>
      <c r="G122" s="328"/>
      <c r="H122" s="326"/>
      <c r="I122" s="326"/>
      <c r="J122" s="326" t="s">
        <v>2210</v>
      </c>
      <c r="K122" s="350"/>
    </row>
    <row r="123" spans="2:11" ht="5.25" customHeight="1">
      <c r="B123" s="351"/>
      <c r="C123" s="329"/>
      <c r="D123" s="329"/>
      <c r="E123" s="329"/>
      <c r="F123" s="329"/>
      <c r="G123" s="312"/>
      <c r="H123" s="329"/>
      <c r="I123" s="329"/>
      <c r="J123" s="329"/>
      <c r="K123" s="352"/>
    </row>
    <row r="124" spans="2:11" ht="15" customHeight="1">
      <c r="B124" s="351"/>
      <c r="C124" s="312" t="s">
        <v>2214</v>
      </c>
      <c r="D124" s="329"/>
      <c r="E124" s="329"/>
      <c r="F124" s="331" t="s">
        <v>2211</v>
      </c>
      <c r="G124" s="312"/>
      <c r="H124" s="312" t="s">
        <v>2250</v>
      </c>
      <c r="I124" s="312" t="s">
        <v>2213</v>
      </c>
      <c r="J124" s="312">
        <v>120</v>
      </c>
      <c r="K124" s="353"/>
    </row>
    <row r="125" spans="2:11" ht="15" customHeight="1">
      <c r="B125" s="351"/>
      <c r="C125" s="312" t="s">
        <v>2259</v>
      </c>
      <c r="D125" s="312"/>
      <c r="E125" s="312"/>
      <c r="F125" s="331" t="s">
        <v>2211</v>
      </c>
      <c r="G125" s="312"/>
      <c r="H125" s="312" t="s">
        <v>2260</v>
      </c>
      <c r="I125" s="312" t="s">
        <v>2213</v>
      </c>
      <c r="J125" s="312" t="s">
        <v>2261</v>
      </c>
      <c r="K125" s="353"/>
    </row>
    <row r="126" spans="2:11" ht="15" customHeight="1">
      <c r="B126" s="351"/>
      <c r="C126" s="312" t="s">
        <v>97</v>
      </c>
      <c r="D126" s="312"/>
      <c r="E126" s="312"/>
      <c r="F126" s="331" t="s">
        <v>2211</v>
      </c>
      <c r="G126" s="312"/>
      <c r="H126" s="312" t="s">
        <v>2262</v>
      </c>
      <c r="I126" s="312" t="s">
        <v>2213</v>
      </c>
      <c r="J126" s="312" t="s">
        <v>2261</v>
      </c>
      <c r="K126" s="353"/>
    </row>
    <row r="127" spans="2:11" ht="15" customHeight="1">
      <c r="B127" s="351"/>
      <c r="C127" s="312" t="s">
        <v>2222</v>
      </c>
      <c r="D127" s="312"/>
      <c r="E127" s="312"/>
      <c r="F127" s="331" t="s">
        <v>2217</v>
      </c>
      <c r="G127" s="312"/>
      <c r="H127" s="312" t="s">
        <v>2223</v>
      </c>
      <c r="I127" s="312" t="s">
        <v>2213</v>
      </c>
      <c r="J127" s="312">
        <v>15</v>
      </c>
      <c r="K127" s="353"/>
    </row>
    <row r="128" spans="2:11" ht="15" customHeight="1">
      <c r="B128" s="351"/>
      <c r="C128" s="333" t="s">
        <v>2224</v>
      </c>
      <c r="D128" s="333"/>
      <c r="E128" s="333"/>
      <c r="F128" s="334" t="s">
        <v>2217</v>
      </c>
      <c r="G128" s="333"/>
      <c r="H128" s="333" t="s">
        <v>2225</v>
      </c>
      <c r="I128" s="333" t="s">
        <v>2213</v>
      </c>
      <c r="J128" s="333">
        <v>15</v>
      </c>
      <c r="K128" s="353"/>
    </row>
    <row r="129" spans="2:11" ht="15" customHeight="1">
      <c r="B129" s="351"/>
      <c r="C129" s="333" t="s">
        <v>2226</v>
      </c>
      <c r="D129" s="333"/>
      <c r="E129" s="333"/>
      <c r="F129" s="334" t="s">
        <v>2217</v>
      </c>
      <c r="G129" s="333"/>
      <c r="H129" s="333" t="s">
        <v>2227</v>
      </c>
      <c r="I129" s="333" t="s">
        <v>2213</v>
      </c>
      <c r="J129" s="333">
        <v>20</v>
      </c>
      <c r="K129" s="353"/>
    </row>
    <row r="130" spans="2:11" ht="15" customHeight="1">
      <c r="B130" s="351"/>
      <c r="C130" s="333" t="s">
        <v>2228</v>
      </c>
      <c r="D130" s="333"/>
      <c r="E130" s="333"/>
      <c r="F130" s="334" t="s">
        <v>2217</v>
      </c>
      <c r="G130" s="333"/>
      <c r="H130" s="333" t="s">
        <v>2229</v>
      </c>
      <c r="I130" s="333" t="s">
        <v>2213</v>
      </c>
      <c r="J130" s="333">
        <v>20</v>
      </c>
      <c r="K130" s="353"/>
    </row>
    <row r="131" spans="2:11" ht="15" customHeight="1">
      <c r="B131" s="351"/>
      <c r="C131" s="312" t="s">
        <v>2216</v>
      </c>
      <c r="D131" s="312"/>
      <c r="E131" s="312"/>
      <c r="F131" s="331" t="s">
        <v>2217</v>
      </c>
      <c r="G131" s="312"/>
      <c r="H131" s="312" t="s">
        <v>2250</v>
      </c>
      <c r="I131" s="312" t="s">
        <v>2213</v>
      </c>
      <c r="J131" s="312">
        <v>50</v>
      </c>
      <c r="K131" s="353"/>
    </row>
    <row r="132" spans="2:11" ht="15" customHeight="1">
      <c r="B132" s="351"/>
      <c r="C132" s="312" t="s">
        <v>2230</v>
      </c>
      <c r="D132" s="312"/>
      <c r="E132" s="312"/>
      <c r="F132" s="331" t="s">
        <v>2217</v>
      </c>
      <c r="G132" s="312"/>
      <c r="H132" s="312" t="s">
        <v>2250</v>
      </c>
      <c r="I132" s="312" t="s">
        <v>2213</v>
      </c>
      <c r="J132" s="312">
        <v>50</v>
      </c>
      <c r="K132" s="353"/>
    </row>
    <row r="133" spans="2:11" ht="15" customHeight="1">
      <c r="B133" s="351"/>
      <c r="C133" s="312" t="s">
        <v>2236</v>
      </c>
      <c r="D133" s="312"/>
      <c r="E133" s="312"/>
      <c r="F133" s="331" t="s">
        <v>2217</v>
      </c>
      <c r="G133" s="312"/>
      <c r="H133" s="312" t="s">
        <v>2250</v>
      </c>
      <c r="I133" s="312" t="s">
        <v>2213</v>
      </c>
      <c r="J133" s="312">
        <v>50</v>
      </c>
      <c r="K133" s="353"/>
    </row>
    <row r="134" spans="2:11" ht="15" customHeight="1">
      <c r="B134" s="351"/>
      <c r="C134" s="312" t="s">
        <v>2238</v>
      </c>
      <c r="D134" s="312"/>
      <c r="E134" s="312"/>
      <c r="F134" s="331" t="s">
        <v>2217</v>
      </c>
      <c r="G134" s="312"/>
      <c r="H134" s="312" t="s">
        <v>2250</v>
      </c>
      <c r="I134" s="312" t="s">
        <v>2213</v>
      </c>
      <c r="J134" s="312">
        <v>50</v>
      </c>
      <c r="K134" s="353"/>
    </row>
    <row r="135" spans="2:11" ht="15" customHeight="1">
      <c r="B135" s="351"/>
      <c r="C135" s="312" t="s">
        <v>157</v>
      </c>
      <c r="D135" s="312"/>
      <c r="E135" s="312"/>
      <c r="F135" s="331" t="s">
        <v>2217</v>
      </c>
      <c r="G135" s="312"/>
      <c r="H135" s="312" t="s">
        <v>2263</v>
      </c>
      <c r="I135" s="312" t="s">
        <v>2213</v>
      </c>
      <c r="J135" s="312">
        <v>255</v>
      </c>
      <c r="K135" s="353"/>
    </row>
    <row r="136" spans="2:11" ht="15" customHeight="1">
      <c r="B136" s="351"/>
      <c r="C136" s="312" t="s">
        <v>2240</v>
      </c>
      <c r="D136" s="312"/>
      <c r="E136" s="312"/>
      <c r="F136" s="331" t="s">
        <v>2211</v>
      </c>
      <c r="G136" s="312"/>
      <c r="H136" s="312" t="s">
        <v>2264</v>
      </c>
      <c r="I136" s="312" t="s">
        <v>2242</v>
      </c>
      <c r="J136" s="312"/>
      <c r="K136" s="353"/>
    </row>
    <row r="137" spans="2:11" ht="15" customHeight="1">
      <c r="B137" s="351"/>
      <c r="C137" s="312" t="s">
        <v>2243</v>
      </c>
      <c r="D137" s="312"/>
      <c r="E137" s="312"/>
      <c r="F137" s="331" t="s">
        <v>2211</v>
      </c>
      <c r="G137" s="312"/>
      <c r="H137" s="312" t="s">
        <v>2265</v>
      </c>
      <c r="I137" s="312" t="s">
        <v>2245</v>
      </c>
      <c r="J137" s="312"/>
      <c r="K137" s="353"/>
    </row>
    <row r="138" spans="2:11" ht="15" customHeight="1">
      <c r="B138" s="351"/>
      <c r="C138" s="312" t="s">
        <v>2246</v>
      </c>
      <c r="D138" s="312"/>
      <c r="E138" s="312"/>
      <c r="F138" s="331" t="s">
        <v>2211</v>
      </c>
      <c r="G138" s="312"/>
      <c r="H138" s="312" t="s">
        <v>2246</v>
      </c>
      <c r="I138" s="312" t="s">
        <v>2245</v>
      </c>
      <c r="J138" s="312"/>
      <c r="K138" s="353"/>
    </row>
    <row r="139" spans="2:11" ht="15" customHeight="1">
      <c r="B139" s="351"/>
      <c r="C139" s="312" t="s">
        <v>51</v>
      </c>
      <c r="D139" s="312"/>
      <c r="E139" s="312"/>
      <c r="F139" s="331" t="s">
        <v>2211</v>
      </c>
      <c r="G139" s="312"/>
      <c r="H139" s="312" t="s">
        <v>2266</v>
      </c>
      <c r="I139" s="312" t="s">
        <v>2245</v>
      </c>
      <c r="J139" s="312"/>
      <c r="K139" s="353"/>
    </row>
    <row r="140" spans="2:11" ht="15" customHeight="1">
      <c r="B140" s="351"/>
      <c r="C140" s="312" t="s">
        <v>2267</v>
      </c>
      <c r="D140" s="312"/>
      <c r="E140" s="312"/>
      <c r="F140" s="331" t="s">
        <v>2211</v>
      </c>
      <c r="G140" s="312"/>
      <c r="H140" s="312" t="s">
        <v>2268</v>
      </c>
      <c r="I140" s="312" t="s">
        <v>2245</v>
      </c>
      <c r="J140" s="312"/>
      <c r="K140" s="353"/>
    </row>
    <row r="141" spans="2:11" ht="15" customHeight="1">
      <c r="B141" s="354"/>
      <c r="C141" s="355"/>
      <c r="D141" s="355"/>
      <c r="E141" s="355"/>
      <c r="F141" s="355"/>
      <c r="G141" s="355"/>
      <c r="H141" s="355"/>
      <c r="I141" s="355"/>
      <c r="J141" s="355"/>
      <c r="K141" s="356"/>
    </row>
    <row r="142" spans="2:11" ht="18.75" customHeight="1">
      <c r="B142" s="308"/>
      <c r="C142" s="308"/>
      <c r="D142" s="308"/>
      <c r="E142" s="308"/>
      <c r="F142" s="343"/>
      <c r="G142" s="308"/>
      <c r="H142" s="308"/>
      <c r="I142" s="308"/>
      <c r="J142" s="308"/>
      <c r="K142" s="308"/>
    </row>
    <row r="143" spans="2:11" ht="18.75" customHeight="1">
      <c r="B143" s="318"/>
      <c r="C143" s="318"/>
      <c r="D143" s="318"/>
      <c r="E143" s="318"/>
      <c r="F143" s="318"/>
      <c r="G143" s="318"/>
      <c r="H143" s="318"/>
      <c r="I143" s="318"/>
      <c r="J143" s="318"/>
      <c r="K143" s="318"/>
    </row>
    <row r="144" spans="2:11" ht="7.5" customHeight="1">
      <c r="B144" s="319"/>
      <c r="C144" s="320"/>
      <c r="D144" s="320"/>
      <c r="E144" s="320"/>
      <c r="F144" s="320"/>
      <c r="G144" s="320"/>
      <c r="H144" s="320"/>
      <c r="I144" s="320"/>
      <c r="J144" s="320"/>
      <c r="K144" s="321"/>
    </row>
    <row r="145" spans="2:11" ht="45" customHeight="1">
      <c r="B145" s="322"/>
      <c r="C145" s="431" t="s">
        <v>2269</v>
      </c>
      <c r="D145" s="431"/>
      <c r="E145" s="431"/>
      <c r="F145" s="431"/>
      <c r="G145" s="431"/>
      <c r="H145" s="431"/>
      <c r="I145" s="431"/>
      <c r="J145" s="431"/>
      <c r="K145" s="323"/>
    </row>
    <row r="146" spans="2:11" ht="17.25" customHeight="1">
      <c r="B146" s="322"/>
      <c r="C146" s="324" t="s">
        <v>2205</v>
      </c>
      <c r="D146" s="324"/>
      <c r="E146" s="324"/>
      <c r="F146" s="324" t="s">
        <v>2206</v>
      </c>
      <c r="G146" s="325"/>
      <c r="H146" s="324" t="s">
        <v>152</v>
      </c>
      <c r="I146" s="324" t="s">
        <v>70</v>
      </c>
      <c r="J146" s="324" t="s">
        <v>2207</v>
      </c>
      <c r="K146" s="323"/>
    </row>
    <row r="147" spans="2:11" ht="17.25" customHeight="1">
      <c r="B147" s="322"/>
      <c r="C147" s="326" t="s">
        <v>2208</v>
      </c>
      <c r="D147" s="326"/>
      <c r="E147" s="326"/>
      <c r="F147" s="327" t="s">
        <v>2209</v>
      </c>
      <c r="G147" s="328"/>
      <c r="H147" s="326"/>
      <c r="I147" s="326"/>
      <c r="J147" s="326" t="s">
        <v>2210</v>
      </c>
      <c r="K147" s="323"/>
    </row>
    <row r="148" spans="2:11" ht="5.25" customHeight="1">
      <c r="B148" s="332"/>
      <c r="C148" s="329"/>
      <c r="D148" s="329"/>
      <c r="E148" s="329"/>
      <c r="F148" s="329"/>
      <c r="G148" s="330"/>
      <c r="H148" s="329"/>
      <c r="I148" s="329"/>
      <c r="J148" s="329"/>
      <c r="K148" s="353"/>
    </row>
    <row r="149" spans="2:11" ht="15" customHeight="1">
      <c r="B149" s="332"/>
      <c r="C149" s="357" t="s">
        <v>2214</v>
      </c>
      <c r="D149" s="312"/>
      <c r="E149" s="312"/>
      <c r="F149" s="358" t="s">
        <v>2211</v>
      </c>
      <c r="G149" s="312"/>
      <c r="H149" s="357" t="s">
        <v>2250</v>
      </c>
      <c r="I149" s="357" t="s">
        <v>2213</v>
      </c>
      <c r="J149" s="357">
        <v>120</v>
      </c>
      <c r="K149" s="353"/>
    </row>
    <row r="150" spans="2:11" ht="15" customHeight="1">
      <c r="B150" s="332"/>
      <c r="C150" s="357" t="s">
        <v>2259</v>
      </c>
      <c r="D150" s="312"/>
      <c r="E150" s="312"/>
      <c r="F150" s="358" t="s">
        <v>2211</v>
      </c>
      <c r="G150" s="312"/>
      <c r="H150" s="357" t="s">
        <v>2270</v>
      </c>
      <c r="I150" s="357" t="s">
        <v>2213</v>
      </c>
      <c r="J150" s="357" t="s">
        <v>2261</v>
      </c>
      <c r="K150" s="353"/>
    </row>
    <row r="151" spans="2:11" ht="15" customHeight="1">
      <c r="B151" s="332"/>
      <c r="C151" s="357" t="s">
        <v>97</v>
      </c>
      <c r="D151" s="312"/>
      <c r="E151" s="312"/>
      <c r="F151" s="358" t="s">
        <v>2211</v>
      </c>
      <c r="G151" s="312"/>
      <c r="H151" s="357" t="s">
        <v>2271</v>
      </c>
      <c r="I151" s="357" t="s">
        <v>2213</v>
      </c>
      <c r="J151" s="357" t="s">
        <v>2261</v>
      </c>
      <c r="K151" s="353"/>
    </row>
    <row r="152" spans="2:11" ht="15" customHeight="1">
      <c r="B152" s="332"/>
      <c r="C152" s="357" t="s">
        <v>2216</v>
      </c>
      <c r="D152" s="312"/>
      <c r="E152" s="312"/>
      <c r="F152" s="358" t="s">
        <v>2217</v>
      </c>
      <c r="G152" s="312"/>
      <c r="H152" s="357" t="s">
        <v>2250</v>
      </c>
      <c r="I152" s="357" t="s">
        <v>2213</v>
      </c>
      <c r="J152" s="357">
        <v>50</v>
      </c>
      <c r="K152" s="353"/>
    </row>
    <row r="153" spans="2:11" ht="15" customHeight="1">
      <c r="B153" s="332"/>
      <c r="C153" s="357" t="s">
        <v>2219</v>
      </c>
      <c r="D153" s="312"/>
      <c r="E153" s="312"/>
      <c r="F153" s="358" t="s">
        <v>2211</v>
      </c>
      <c r="G153" s="312"/>
      <c r="H153" s="357" t="s">
        <v>2250</v>
      </c>
      <c r="I153" s="357" t="s">
        <v>2221</v>
      </c>
      <c r="J153" s="357"/>
      <c r="K153" s="353"/>
    </row>
    <row r="154" spans="2:11" ht="15" customHeight="1">
      <c r="B154" s="332"/>
      <c r="C154" s="357" t="s">
        <v>2230</v>
      </c>
      <c r="D154" s="312"/>
      <c r="E154" s="312"/>
      <c r="F154" s="358" t="s">
        <v>2217</v>
      </c>
      <c r="G154" s="312"/>
      <c r="H154" s="357" t="s">
        <v>2250</v>
      </c>
      <c r="I154" s="357" t="s">
        <v>2213</v>
      </c>
      <c r="J154" s="357">
        <v>50</v>
      </c>
      <c r="K154" s="353"/>
    </row>
    <row r="155" spans="2:11" ht="15" customHeight="1">
      <c r="B155" s="332"/>
      <c r="C155" s="357" t="s">
        <v>2238</v>
      </c>
      <c r="D155" s="312"/>
      <c r="E155" s="312"/>
      <c r="F155" s="358" t="s">
        <v>2217</v>
      </c>
      <c r="G155" s="312"/>
      <c r="H155" s="357" t="s">
        <v>2250</v>
      </c>
      <c r="I155" s="357" t="s">
        <v>2213</v>
      </c>
      <c r="J155" s="357">
        <v>50</v>
      </c>
      <c r="K155" s="353"/>
    </row>
    <row r="156" spans="2:11" ht="15" customHeight="1">
      <c r="B156" s="332"/>
      <c r="C156" s="357" t="s">
        <v>2236</v>
      </c>
      <c r="D156" s="312"/>
      <c r="E156" s="312"/>
      <c r="F156" s="358" t="s">
        <v>2217</v>
      </c>
      <c r="G156" s="312"/>
      <c r="H156" s="357" t="s">
        <v>2250</v>
      </c>
      <c r="I156" s="357" t="s">
        <v>2213</v>
      </c>
      <c r="J156" s="357">
        <v>50</v>
      </c>
      <c r="K156" s="353"/>
    </row>
    <row r="157" spans="2:11" ht="15" customHeight="1">
      <c r="B157" s="332"/>
      <c r="C157" s="357" t="s">
        <v>135</v>
      </c>
      <c r="D157" s="312"/>
      <c r="E157" s="312"/>
      <c r="F157" s="358" t="s">
        <v>2211</v>
      </c>
      <c r="G157" s="312"/>
      <c r="H157" s="357" t="s">
        <v>2272</v>
      </c>
      <c r="I157" s="357" t="s">
        <v>2213</v>
      </c>
      <c r="J157" s="357" t="s">
        <v>2273</v>
      </c>
      <c r="K157" s="353"/>
    </row>
    <row r="158" spans="2:11" ht="15" customHeight="1">
      <c r="B158" s="332"/>
      <c r="C158" s="357" t="s">
        <v>2274</v>
      </c>
      <c r="D158" s="312"/>
      <c r="E158" s="312"/>
      <c r="F158" s="358" t="s">
        <v>2211</v>
      </c>
      <c r="G158" s="312"/>
      <c r="H158" s="357" t="s">
        <v>2275</v>
      </c>
      <c r="I158" s="357" t="s">
        <v>2245</v>
      </c>
      <c r="J158" s="357"/>
      <c r="K158" s="353"/>
    </row>
    <row r="159" spans="2:11" ht="15" customHeight="1">
      <c r="B159" s="359"/>
      <c r="C159" s="341"/>
      <c r="D159" s="341"/>
      <c r="E159" s="341"/>
      <c r="F159" s="341"/>
      <c r="G159" s="341"/>
      <c r="H159" s="341"/>
      <c r="I159" s="341"/>
      <c r="J159" s="341"/>
      <c r="K159" s="360"/>
    </row>
    <row r="160" spans="2:11" ht="18.75" customHeight="1">
      <c r="B160" s="308"/>
      <c r="C160" s="312"/>
      <c r="D160" s="312"/>
      <c r="E160" s="312"/>
      <c r="F160" s="331"/>
      <c r="G160" s="312"/>
      <c r="H160" s="312"/>
      <c r="I160" s="312"/>
      <c r="J160" s="312"/>
      <c r="K160" s="308"/>
    </row>
    <row r="161" spans="2:11" ht="18.75" customHeight="1">
      <c r="B161" s="318"/>
      <c r="C161" s="318"/>
      <c r="D161" s="318"/>
      <c r="E161" s="318"/>
      <c r="F161" s="318"/>
      <c r="G161" s="318"/>
      <c r="H161" s="318"/>
      <c r="I161" s="318"/>
      <c r="J161" s="318"/>
      <c r="K161" s="318"/>
    </row>
    <row r="162" spans="2:11" ht="7.5" customHeight="1">
      <c r="B162" s="300"/>
      <c r="C162" s="301"/>
      <c r="D162" s="301"/>
      <c r="E162" s="301"/>
      <c r="F162" s="301"/>
      <c r="G162" s="301"/>
      <c r="H162" s="301"/>
      <c r="I162" s="301"/>
      <c r="J162" s="301"/>
      <c r="K162" s="302"/>
    </row>
    <row r="163" spans="2:11" ht="45" customHeight="1">
      <c r="B163" s="303"/>
      <c r="C163" s="430" t="s">
        <v>2276</v>
      </c>
      <c r="D163" s="430"/>
      <c r="E163" s="430"/>
      <c r="F163" s="430"/>
      <c r="G163" s="430"/>
      <c r="H163" s="430"/>
      <c r="I163" s="430"/>
      <c r="J163" s="430"/>
      <c r="K163" s="304"/>
    </row>
    <row r="164" spans="2:11" ht="17.25" customHeight="1">
      <c r="B164" s="303"/>
      <c r="C164" s="324" t="s">
        <v>2205</v>
      </c>
      <c r="D164" s="324"/>
      <c r="E164" s="324"/>
      <c r="F164" s="324" t="s">
        <v>2206</v>
      </c>
      <c r="G164" s="361"/>
      <c r="H164" s="362" t="s">
        <v>152</v>
      </c>
      <c r="I164" s="362" t="s">
        <v>70</v>
      </c>
      <c r="J164" s="324" t="s">
        <v>2207</v>
      </c>
      <c r="K164" s="304"/>
    </row>
    <row r="165" spans="2:11" ht="17.25" customHeight="1">
      <c r="B165" s="305"/>
      <c r="C165" s="326" t="s">
        <v>2208</v>
      </c>
      <c r="D165" s="326"/>
      <c r="E165" s="326"/>
      <c r="F165" s="327" t="s">
        <v>2209</v>
      </c>
      <c r="G165" s="363"/>
      <c r="H165" s="364"/>
      <c r="I165" s="364"/>
      <c r="J165" s="326" t="s">
        <v>2210</v>
      </c>
      <c r="K165" s="306"/>
    </row>
    <row r="166" spans="2:11" ht="5.25" customHeight="1">
      <c r="B166" s="332"/>
      <c r="C166" s="329"/>
      <c r="D166" s="329"/>
      <c r="E166" s="329"/>
      <c r="F166" s="329"/>
      <c r="G166" s="330"/>
      <c r="H166" s="329"/>
      <c r="I166" s="329"/>
      <c r="J166" s="329"/>
      <c r="K166" s="353"/>
    </row>
    <row r="167" spans="2:11" ht="15" customHeight="1">
      <c r="B167" s="332"/>
      <c r="C167" s="312" t="s">
        <v>2214</v>
      </c>
      <c r="D167" s="312"/>
      <c r="E167" s="312"/>
      <c r="F167" s="331" t="s">
        <v>2211</v>
      </c>
      <c r="G167" s="312"/>
      <c r="H167" s="312" t="s">
        <v>2250</v>
      </c>
      <c r="I167" s="312" t="s">
        <v>2213</v>
      </c>
      <c r="J167" s="312">
        <v>120</v>
      </c>
      <c r="K167" s="353"/>
    </row>
    <row r="168" spans="2:11" ht="15" customHeight="1">
      <c r="B168" s="332"/>
      <c r="C168" s="312" t="s">
        <v>2259</v>
      </c>
      <c r="D168" s="312"/>
      <c r="E168" s="312"/>
      <c r="F168" s="331" t="s">
        <v>2211</v>
      </c>
      <c r="G168" s="312"/>
      <c r="H168" s="312" t="s">
        <v>2260</v>
      </c>
      <c r="I168" s="312" t="s">
        <v>2213</v>
      </c>
      <c r="J168" s="312" t="s">
        <v>2261</v>
      </c>
      <c r="K168" s="353"/>
    </row>
    <row r="169" spans="2:11" ht="15" customHeight="1">
      <c r="B169" s="332"/>
      <c r="C169" s="312" t="s">
        <v>97</v>
      </c>
      <c r="D169" s="312"/>
      <c r="E169" s="312"/>
      <c r="F169" s="331" t="s">
        <v>2211</v>
      </c>
      <c r="G169" s="312"/>
      <c r="H169" s="312" t="s">
        <v>2277</v>
      </c>
      <c r="I169" s="312" t="s">
        <v>2213</v>
      </c>
      <c r="J169" s="312" t="s">
        <v>2261</v>
      </c>
      <c r="K169" s="353"/>
    </row>
    <row r="170" spans="2:11" ht="15" customHeight="1">
      <c r="B170" s="332"/>
      <c r="C170" s="312" t="s">
        <v>2216</v>
      </c>
      <c r="D170" s="312"/>
      <c r="E170" s="312"/>
      <c r="F170" s="331" t="s">
        <v>2217</v>
      </c>
      <c r="G170" s="312"/>
      <c r="H170" s="312" t="s">
        <v>2277</v>
      </c>
      <c r="I170" s="312" t="s">
        <v>2213</v>
      </c>
      <c r="J170" s="312">
        <v>50</v>
      </c>
      <c r="K170" s="353"/>
    </row>
    <row r="171" spans="2:11" ht="15" customHeight="1">
      <c r="B171" s="332"/>
      <c r="C171" s="312" t="s">
        <v>2219</v>
      </c>
      <c r="D171" s="312"/>
      <c r="E171" s="312"/>
      <c r="F171" s="331" t="s">
        <v>2211</v>
      </c>
      <c r="G171" s="312"/>
      <c r="H171" s="312" t="s">
        <v>2277</v>
      </c>
      <c r="I171" s="312" t="s">
        <v>2221</v>
      </c>
      <c r="J171" s="312"/>
      <c r="K171" s="353"/>
    </row>
    <row r="172" spans="2:11" ht="15" customHeight="1">
      <c r="B172" s="332"/>
      <c r="C172" s="312" t="s">
        <v>2230</v>
      </c>
      <c r="D172" s="312"/>
      <c r="E172" s="312"/>
      <c r="F172" s="331" t="s">
        <v>2217</v>
      </c>
      <c r="G172" s="312"/>
      <c r="H172" s="312" t="s">
        <v>2277</v>
      </c>
      <c r="I172" s="312" t="s">
        <v>2213</v>
      </c>
      <c r="J172" s="312">
        <v>50</v>
      </c>
      <c r="K172" s="353"/>
    </row>
    <row r="173" spans="2:11" ht="15" customHeight="1">
      <c r="B173" s="332"/>
      <c r="C173" s="312" t="s">
        <v>2238</v>
      </c>
      <c r="D173" s="312"/>
      <c r="E173" s="312"/>
      <c r="F173" s="331" t="s">
        <v>2217</v>
      </c>
      <c r="G173" s="312"/>
      <c r="H173" s="312" t="s">
        <v>2277</v>
      </c>
      <c r="I173" s="312" t="s">
        <v>2213</v>
      </c>
      <c r="J173" s="312">
        <v>50</v>
      </c>
      <c r="K173" s="353"/>
    </row>
    <row r="174" spans="2:11" ht="15" customHeight="1">
      <c r="B174" s="332"/>
      <c r="C174" s="312" t="s">
        <v>2236</v>
      </c>
      <c r="D174" s="312"/>
      <c r="E174" s="312"/>
      <c r="F174" s="331" t="s">
        <v>2217</v>
      </c>
      <c r="G174" s="312"/>
      <c r="H174" s="312" t="s">
        <v>2277</v>
      </c>
      <c r="I174" s="312" t="s">
        <v>2213</v>
      </c>
      <c r="J174" s="312">
        <v>50</v>
      </c>
      <c r="K174" s="353"/>
    </row>
    <row r="175" spans="2:11" ht="15" customHeight="1">
      <c r="B175" s="332"/>
      <c r="C175" s="312" t="s">
        <v>151</v>
      </c>
      <c r="D175" s="312"/>
      <c r="E175" s="312"/>
      <c r="F175" s="331" t="s">
        <v>2211</v>
      </c>
      <c r="G175" s="312"/>
      <c r="H175" s="312" t="s">
        <v>2278</v>
      </c>
      <c r="I175" s="312" t="s">
        <v>2279</v>
      </c>
      <c r="J175" s="312"/>
      <c r="K175" s="353"/>
    </row>
    <row r="176" spans="2:11" ht="15" customHeight="1">
      <c r="B176" s="332"/>
      <c r="C176" s="312" t="s">
        <v>70</v>
      </c>
      <c r="D176" s="312"/>
      <c r="E176" s="312"/>
      <c r="F176" s="331" t="s">
        <v>2211</v>
      </c>
      <c r="G176" s="312"/>
      <c r="H176" s="312" t="s">
        <v>2280</v>
      </c>
      <c r="I176" s="312" t="s">
        <v>2281</v>
      </c>
      <c r="J176" s="312">
        <v>1</v>
      </c>
      <c r="K176" s="353"/>
    </row>
    <row r="177" spans="2:11" ht="15" customHeight="1">
      <c r="B177" s="332"/>
      <c r="C177" s="312" t="s">
        <v>66</v>
      </c>
      <c r="D177" s="312"/>
      <c r="E177" s="312"/>
      <c r="F177" s="331" t="s">
        <v>2211</v>
      </c>
      <c r="G177" s="312"/>
      <c r="H177" s="312" t="s">
        <v>2282</v>
      </c>
      <c r="I177" s="312" t="s">
        <v>2213</v>
      </c>
      <c r="J177" s="312">
        <v>20</v>
      </c>
      <c r="K177" s="353"/>
    </row>
    <row r="178" spans="2:11" ht="15" customHeight="1">
      <c r="B178" s="332"/>
      <c r="C178" s="312" t="s">
        <v>152</v>
      </c>
      <c r="D178" s="312"/>
      <c r="E178" s="312"/>
      <c r="F178" s="331" t="s">
        <v>2211</v>
      </c>
      <c r="G178" s="312"/>
      <c r="H178" s="312" t="s">
        <v>2283</v>
      </c>
      <c r="I178" s="312" t="s">
        <v>2213</v>
      </c>
      <c r="J178" s="312">
        <v>255</v>
      </c>
      <c r="K178" s="353"/>
    </row>
    <row r="179" spans="2:11" ht="15" customHeight="1">
      <c r="B179" s="332"/>
      <c r="C179" s="312" t="s">
        <v>153</v>
      </c>
      <c r="D179" s="312"/>
      <c r="E179" s="312"/>
      <c r="F179" s="331" t="s">
        <v>2211</v>
      </c>
      <c r="G179" s="312"/>
      <c r="H179" s="312" t="s">
        <v>2176</v>
      </c>
      <c r="I179" s="312" t="s">
        <v>2213</v>
      </c>
      <c r="J179" s="312">
        <v>10</v>
      </c>
      <c r="K179" s="353"/>
    </row>
    <row r="180" spans="2:11" ht="15" customHeight="1">
      <c r="B180" s="332"/>
      <c r="C180" s="312" t="s">
        <v>154</v>
      </c>
      <c r="D180" s="312"/>
      <c r="E180" s="312"/>
      <c r="F180" s="331" t="s">
        <v>2211</v>
      </c>
      <c r="G180" s="312"/>
      <c r="H180" s="312" t="s">
        <v>2284</v>
      </c>
      <c r="I180" s="312" t="s">
        <v>2245</v>
      </c>
      <c r="J180" s="312"/>
      <c r="K180" s="353"/>
    </row>
    <row r="181" spans="2:11" ht="15" customHeight="1">
      <c r="B181" s="332"/>
      <c r="C181" s="312" t="s">
        <v>2285</v>
      </c>
      <c r="D181" s="312"/>
      <c r="E181" s="312"/>
      <c r="F181" s="331" t="s">
        <v>2211</v>
      </c>
      <c r="G181" s="312"/>
      <c r="H181" s="312" t="s">
        <v>2286</v>
      </c>
      <c r="I181" s="312" t="s">
        <v>2245</v>
      </c>
      <c r="J181" s="312"/>
      <c r="K181" s="353"/>
    </row>
    <row r="182" spans="2:11" ht="15" customHeight="1">
      <c r="B182" s="332"/>
      <c r="C182" s="312" t="s">
        <v>2274</v>
      </c>
      <c r="D182" s="312"/>
      <c r="E182" s="312"/>
      <c r="F182" s="331" t="s">
        <v>2211</v>
      </c>
      <c r="G182" s="312"/>
      <c r="H182" s="312" t="s">
        <v>2287</v>
      </c>
      <c r="I182" s="312" t="s">
        <v>2245</v>
      </c>
      <c r="J182" s="312"/>
      <c r="K182" s="353"/>
    </row>
    <row r="183" spans="2:11" ht="15" customHeight="1">
      <c r="B183" s="332"/>
      <c r="C183" s="312" t="s">
        <v>156</v>
      </c>
      <c r="D183" s="312"/>
      <c r="E183" s="312"/>
      <c r="F183" s="331" t="s">
        <v>2217</v>
      </c>
      <c r="G183" s="312"/>
      <c r="H183" s="312" t="s">
        <v>2288</v>
      </c>
      <c r="I183" s="312" t="s">
        <v>2213</v>
      </c>
      <c r="J183" s="312">
        <v>50</v>
      </c>
      <c r="K183" s="353"/>
    </row>
    <row r="184" spans="2:11" ht="15" customHeight="1">
      <c r="B184" s="332"/>
      <c r="C184" s="312" t="s">
        <v>2289</v>
      </c>
      <c r="D184" s="312"/>
      <c r="E184" s="312"/>
      <c r="F184" s="331" t="s">
        <v>2217</v>
      </c>
      <c r="G184" s="312"/>
      <c r="H184" s="312" t="s">
        <v>2290</v>
      </c>
      <c r="I184" s="312" t="s">
        <v>2291</v>
      </c>
      <c r="J184" s="312"/>
      <c r="K184" s="353"/>
    </row>
    <row r="185" spans="2:11" ht="15" customHeight="1">
      <c r="B185" s="332"/>
      <c r="C185" s="312" t="s">
        <v>2292</v>
      </c>
      <c r="D185" s="312"/>
      <c r="E185" s="312"/>
      <c r="F185" s="331" t="s">
        <v>2217</v>
      </c>
      <c r="G185" s="312"/>
      <c r="H185" s="312" t="s">
        <v>2293</v>
      </c>
      <c r="I185" s="312" t="s">
        <v>2291</v>
      </c>
      <c r="J185" s="312"/>
      <c r="K185" s="353"/>
    </row>
    <row r="186" spans="2:11" ht="15" customHeight="1">
      <c r="B186" s="332"/>
      <c r="C186" s="312" t="s">
        <v>2294</v>
      </c>
      <c r="D186" s="312"/>
      <c r="E186" s="312"/>
      <c r="F186" s="331" t="s">
        <v>2217</v>
      </c>
      <c r="G186" s="312"/>
      <c r="H186" s="312" t="s">
        <v>2295</v>
      </c>
      <c r="I186" s="312" t="s">
        <v>2291</v>
      </c>
      <c r="J186" s="312"/>
      <c r="K186" s="353"/>
    </row>
    <row r="187" spans="2:11" ht="15" customHeight="1">
      <c r="B187" s="332"/>
      <c r="C187" s="365" t="s">
        <v>2296</v>
      </c>
      <c r="D187" s="312"/>
      <c r="E187" s="312"/>
      <c r="F187" s="331" t="s">
        <v>2217</v>
      </c>
      <c r="G187" s="312"/>
      <c r="H187" s="312" t="s">
        <v>2297</v>
      </c>
      <c r="I187" s="312" t="s">
        <v>2298</v>
      </c>
      <c r="J187" s="366" t="s">
        <v>2299</v>
      </c>
      <c r="K187" s="353"/>
    </row>
    <row r="188" spans="2:11" ht="15" customHeight="1">
      <c r="B188" s="332"/>
      <c r="C188" s="317" t="s">
        <v>55</v>
      </c>
      <c r="D188" s="312"/>
      <c r="E188" s="312"/>
      <c r="F188" s="331" t="s">
        <v>2211</v>
      </c>
      <c r="G188" s="312"/>
      <c r="H188" s="308" t="s">
        <v>2300</v>
      </c>
      <c r="I188" s="312" t="s">
        <v>2301</v>
      </c>
      <c r="J188" s="312"/>
      <c r="K188" s="353"/>
    </row>
    <row r="189" spans="2:11" ht="15" customHeight="1">
      <c r="B189" s="332"/>
      <c r="C189" s="317" t="s">
        <v>2302</v>
      </c>
      <c r="D189" s="312"/>
      <c r="E189" s="312"/>
      <c r="F189" s="331" t="s">
        <v>2211</v>
      </c>
      <c r="G189" s="312"/>
      <c r="H189" s="312" t="s">
        <v>2303</v>
      </c>
      <c r="I189" s="312" t="s">
        <v>2245</v>
      </c>
      <c r="J189" s="312"/>
      <c r="K189" s="353"/>
    </row>
    <row r="190" spans="2:11" ht="15" customHeight="1">
      <c r="B190" s="332"/>
      <c r="C190" s="317" t="s">
        <v>2304</v>
      </c>
      <c r="D190" s="312"/>
      <c r="E190" s="312"/>
      <c r="F190" s="331" t="s">
        <v>2211</v>
      </c>
      <c r="G190" s="312"/>
      <c r="H190" s="312" t="s">
        <v>2305</v>
      </c>
      <c r="I190" s="312" t="s">
        <v>2245</v>
      </c>
      <c r="J190" s="312"/>
      <c r="K190" s="353"/>
    </row>
    <row r="191" spans="2:11" ht="15" customHeight="1">
      <c r="B191" s="332"/>
      <c r="C191" s="317" t="s">
        <v>2306</v>
      </c>
      <c r="D191" s="312"/>
      <c r="E191" s="312"/>
      <c r="F191" s="331" t="s">
        <v>2217</v>
      </c>
      <c r="G191" s="312"/>
      <c r="H191" s="312" t="s">
        <v>2307</v>
      </c>
      <c r="I191" s="312" t="s">
        <v>2245</v>
      </c>
      <c r="J191" s="312"/>
      <c r="K191" s="353"/>
    </row>
    <row r="192" spans="2:11" ht="15" customHeight="1">
      <c r="B192" s="359"/>
      <c r="C192" s="367"/>
      <c r="D192" s="341"/>
      <c r="E192" s="341"/>
      <c r="F192" s="341"/>
      <c r="G192" s="341"/>
      <c r="H192" s="341"/>
      <c r="I192" s="341"/>
      <c r="J192" s="341"/>
      <c r="K192" s="360"/>
    </row>
    <row r="193" spans="2:11" ht="18.75" customHeight="1">
      <c r="B193" s="308"/>
      <c r="C193" s="312"/>
      <c r="D193" s="312"/>
      <c r="E193" s="312"/>
      <c r="F193" s="331"/>
      <c r="G193" s="312"/>
      <c r="H193" s="312"/>
      <c r="I193" s="312"/>
      <c r="J193" s="312"/>
      <c r="K193" s="308"/>
    </row>
    <row r="194" spans="2:11" ht="18.75" customHeight="1">
      <c r="B194" s="308"/>
      <c r="C194" s="312"/>
      <c r="D194" s="312"/>
      <c r="E194" s="312"/>
      <c r="F194" s="331"/>
      <c r="G194" s="312"/>
      <c r="H194" s="312"/>
      <c r="I194" s="312"/>
      <c r="J194" s="312"/>
      <c r="K194" s="308"/>
    </row>
    <row r="195" spans="2:11" ht="18.75" customHeight="1">
      <c r="B195" s="318"/>
      <c r="C195" s="318"/>
      <c r="D195" s="318"/>
      <c r="E195" s="318"/>
      <c r="F195" s="318"/>
      <c r="G195" s="318"/>
      <c r="H195" s="318"/>
      <c r="I195" s="318"/>
      <c r="J195" s="318"/>
      <c r="K195" s="318"/>
    </row>
    <row r="196" spans="2:11">
      <c r="B196" s="300"/>
      <c r="C196" s="301"/>
      <c r="D196" s="301"/>
      <c r="E196" s="301"/>
      <c r="F196" s="301"/>
      <c r="G196" s="301"/>
      <c r="H196" s="301"/>
      <c r="I196" s="301"/>
      <c r="J196" s="301"/>
      <c r="K196" s="302"/>
    </row>
    <row r="197" spans="2:11" ht="21">
      <c r="B197" s="303"/>
      <c r="C197" s="430" t="s">
        <v>2308</v>
      </c>
      <c r="D197" s="430"/>
      <c r="E197" s="430"/>
      <c r="F197" s="430"/>
      <c r="G197" s="430"/>
      <c r="H197" s="430"/>
      <c r="I197" s="430"/>
      <c r="J197" s="430"/>
      <c r="K197" s="304"/>
    </row>
    <row r="198" spans="2:11" ht="25.5" customHeight="1">
      <c r="B198" s="303"/>
      <c r="C198" s="368" t="s">
        <v>2309</v>
      </c>
      <c r="D198" s="368"/>
      <c r="E198" s="368"/>
      <c r="F198" s="368" t="s">
        <v>2310</v>
      </c>
      <c r="G198" s="369"/>
      <c r="H198" s="429" t="s">
        <v>2311</v>
      </c>
      <c r="I198" s="429"/>
      <c r="J198" s="429"/>
      <c r="K198" s="304"/>
    </row>
    <row r="199" spans="2:11" ht="5.25" customHeight="1">
      <c r="B199" s="332"/>
      <c r="C199" s="329"/>
      <c r="D199" s="329"/>
      <c r="E199" s="329"/>
      <c r="F199" s="329"/>
      <c r="G199" s="312"/>
      <c r="H199" s="329"/>
      <c r="I199" s="329"/>
      <c r="J199" s="329"/>
      <c r="K199" s="353"/>
    </row>
    <row r="200" spans="2:11" ht="15" customHeight="1">
      <c r="B200" s="332"/>
      <c r="C200" s="312" t="s">
        <v>2301</v>
      </c>
      <c r="D200" s="312"/>
      <c r="E200" s="312"/>
      <c r="F200" s="331" t="s">
        <v>56</v>
      </c>
      <c r="G200" s="312"/>
      <c r="H200" s="427" t="s">
        <v>2312</v>
      </c>
      <c r="I200" s="427"/>
      <c r="J200" s="427"/>
      <c r="K200" s="353"/>
    </row>
    <row r="201" spans="2:11" ht="15" customHeight="1">
      <c r="B201" s="332"/>
      <c r="C201" s="338"/>
      <c r="D201" s="312"/>
      <c r="E201" s="312"/>
      <c r="F201" s="331" t="s">
        <v>57</v>
      </c>
      <c r="G201" s="312"/>
      <c r="H201" s="427" t="s">
        <v>2313</v>
      </c>
      <c r="I201" s="427"/>
      <c r="J201" s="427"/>
      <c r="K201" s="353"/>
    </row>
    <row r="202" spans="2:11" ht="15" customHeight="1">
      <c r="B202" s="332"/>
      <c r="C202" s="338"/>
      <c r="D202" s="312"/>
      <c r="E202" s="312"/>
      <c r="F202" s="331" t="s">
        <v>60</v>
      </c>
      <c r="G202" s="312"/>
      <c r="H202" s="427" t="s">
        <v>2314</v>
      </c>
      <c r="I202" s="427"/>
      <c r="J202" s="427"/>
      <c r="K202" s="353"/>
    </row>
    <row r="203" spans="2:11" ht="15" customHeight="1">
      <c r="B203" s="332"/>
      <c r="C203" s="312"/>
      <c r="D203" s="312"/>
      <c r="E203" s="312"/>
      <c r="F203" s="331" t="s">
        <v>58</v>
      </c>
      <c r="G203" s="312"/>
      <c r="H203" s="427" t="s">
        <v>2315</v>
      </c>
      <c r="I203" s="427"/>
      <c r="J203" s="427"/>
      <c r="K203" s="353"/>
    </row>
    <row r="204" spans="2:11" ht="15" customHeight="1">
      <c r="B204" s="332"/>
      <c r="C204" s="312"/>
      <c r="D204" s="312"/>
      <c r="E204" s="312"/>
      <c r="F204" s="331" t="s">
        <v>59</v>
      </c>
      <c r="G204" s="312"/>
      <c r="H204" s="427" t="s">
        <v>2316</v>
      </c>
      <c r="I204" s="427"/>
      <c r="J204" s="427"/>
      <c r="K204" s="353"/>
    </row>
    <row r="205" spans="2:11" ht="15" customHeight="1">
      <c r="B205" s="332"/>
      <c r="C205" s="312"/>
      <c r="D205" s="312"/>
      <c r="E205" s="312"/>
      <c r="F205" s="331"/>
      <c r="G205" s="312"/>
      <c r="H205" s="312"/>
      <c r="I205" s="312"/>
      <c r="J205" s="312"/>
      <c r="K205" s="353"/>
    </row>
    <row r="206" spans="2:11" ht="15" customHeight="1">
      <c r="B206" s="332"/>
      <c r="C206" s="312" t="s">
        <v>2257</v>
      </c>
      <c r="D206" s="312"/>
      <c r="E206" s="312"/>
      <c r="F206" s="331" t="s">
        <v>90</v>
      </c>
      <c r="G206" s="312"/>
      <c r="H206" s="427" t="s">
        <v>2317</v>
      </c>
      <c r="I206" s="427"/>
      <c r="J206" s="427"/>
      <c r="K206" s="353"/>
    </row>
    <row r="207" spans="2:11" ht="15" customHeight="1">
      <c r="B207" s="332"/>
      <c r="C207" s="338"/>
      <c r="D207" s="312"/>
      <c r="E207" s="312"/>
      <c r="F207" s="331" t="s">
        <v>2155</v>
      </c>
      <c r="G207" s="312"/>
      <c r="H207" s="427" t="s">
        <v>2156</v>
      </c>
      <c r="I207" s="427"/>
      <c r="J207" s="427"/>
      <c r="K207" s="353"/>
    </row>
    <row r="208" spans="2:11" ht="15" customHeight="1">
      <c r="B208" s="332"/>
      <c r="C208" s="312"/>
      <c r="D208" s="312"/>
      <c r="E208" s="312"/>
      <c r="F208" s="331" t="s">
        <v>2153</v>
      </c>
      <c r="G208" s="312"/>
      <c r="H208" s="427" t="s">
        <v>2318</v>
      </c>
      <c r="I208" s="427"/>
      <c r="J208" s="427"/>
      <c r="K208" s="353"/>
    </row>
    <row r="209" spans="2:11" ht="15" customHeight="1">
      <c r="B209" s="370"/>
      <c r="C209" s="338"/>
      <c r="D209" s="338"/>
      <c r="E209" s="338"/>
      <c r="F209" s="331" t="s">
        <v>2157</v>
      </c>
      <c r="G209" s="317"/>
      <c r="H209" s="428" t="s">
        <v>2158</v>
      </c>
      <c r="I209" s="428"/>
      <c r="J209" s="428"/>
      <c r="K209" s="371"/>
    </row>
    <row r="210" spans="2:11" ht="15" customHeight="1">
      <c r="B210" s="370"/>
      <c r="C210" s="338"/>
      <c r="D210" s="338"/>
      <c r="E210" s="338"/>
      <c r="F210" s="331" t="s">
        <v>2159</v>
      </c>
      <c r="G210" s="317"/>
      <c r="H210" s="428" t="s">
        <v>2113</v>
      </c>
      <c r="I210" s="428"/>
      <c r="J210" s="428"/>
      <c r="K210" s="371"/>
    </row>
    <row r="211" spans="2:11" ht="15" customHeight="1">
      <c r="B211" s="370"/>
      <c r="C211" s="338"/>
      <c r="D211" s="338"/>
      <c r="E211" s="338"/>
      <c r="F211" s="372"/>
      <c r="G211" s="317"/>
      <c r="H211" s="373"/>
      <c r="I211" s="373"/>
      <c r="J211" s="373"/>
      <c r="K211" s="371"/>
    </row>
    <row r="212" spans="2:11" ht="15" customHeight="1">
      <c r="B212" s="370"/>
      <c r="C212" s="312" t="s">
        <v>2281</v>
      </c>
      <c r="D212" s="338"/>
      <c r="E212" s="338"/>
      <c r="F212" s="331">
        <v>1</v>
      </c>
      <c r="G212" s="317"/>
      <c r="H212" s="428" t="s">
        <v>2319</v>
      </c>
      <c r="I212" s="428"/>
      <c r="J212" s="428"/>
      <c r="K212" s="371"/>
    </row>
    <row r="213" spans="2:11" ht="15" customHeight="1">
      <c r="B213" s="370"/>
      <c r="C213" s="338"/>
      <c r="D213" s="338"/>
      <c r="E213" s="338"/>
      <c r="F213" s="331">
        <v>2</v>
      </c>
      <c r="G213" s="317"/>
      <c r="H213" s="428" t="s">
        <v>2320</v>
      </c>
      <c r="I213" s="428"/>
      <c r="J213" s="428"/>
      <c r="K213" s="371"/>
    </row>
    <row r="214" spans="2:11" ht="15" customHeight="1">
      <c r="B214" s="370"/>
      <c r="C214" s="338"/>
      <c r="D214" s="338"/>
      <c r="E214" s="338"/>
      <c r="F214" s="331">
        <v>3</v>
      </c>
      <c r="G214" s="317"/>
      <c r="H214" s="428" t="s">
        <v>2321</v>
      </c>
      <c r="I214" s="428"/>
      <c r="J214" s="428"/>
      <c r="K214" s="371"/>
    </row>
    <row r="215" spans="2:11" ht="15" customHeight="1">
      <c r="B215" s="370"/>
      <c r="C215" s="338"/>
      <c r="D215" s="338"/>
      <c r="E215" s="338"/>
      <c r="F215" s="331">
        <v>4</v>
      </c>
      <c r="G215" s="317"/>
      <c r="H215" s="428" t="s">
        <v>2322</v>
      </c>
      <c r="I215" s="428"/>
      <c r="J215" s="428"/>
      <c r="K215" s="371"/>
    </row>
    <row r="216" spans="2:11" ht="12.75" customHeight="1">
      <c r="B216" s="374"/>
      <c r="C216" s="375"/>
      <c r="D216" s="375"/>
      <c r="E216" s="375"/>
      <c r="F216" s="375"/>
      <c r="G216" s="375"/>
      <c r="H216" s="375"/>
      <c r="I216" s="375"/>
      <c r="J216" s="375"/>
      <c r="K216" s="376"/>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1-1 - SO 101 - I.etapa -s...</vt:lpstr>
      <vt:lpstr>2-1 - SO 101 -II.etapa-so...</vt:lpstr>
      <vt:lpstr>3-1 - SO 102-II.etapa -so...</vt:lpstr>
      <vt:lpstr>4-1 - SO 01.1 Stoka A 1. ...</vt:lpstr>
      <vt:lpstr>4-2 - SO 05 Mlýnský náhon...</vt:lpstr>
      <vt:lpstr>5-1 - Vedlejší rozpočtové...</vt:lpstr>
      <vt:lpstr>Pokyny pro vyplnění</vt:lpstr>
      <vt:lpstr>'1-1 - SO 101 - I.etapa -s...'!Názvy_tisku</vt:lpstr>
      <vt:lpstr>'2-1 - SO 101 -II.etapa-so...'!Názvy_tisku</vt:lpstr>
      <vt:lpstr>'3-1 - SO 102-II.etapa -so...'!Názvy_tisku</vt:lpstr>
      <vt:lpstr>'4-1 - SO 01.1 Stoka A 1. ...'!Názvy_tisku</vt:lpstr>
      <vt:lpstr>'4-2 - SO 05 Mlýnský náhon...'!Názvy_tisku</vt:lpstr>
      <vt:lpstr>'5-1 - Vedlejší rozpočtové...'!Názvy_tisku</vt:lpstr>
      <vt:lpstr>'Rekapitulace stavby'!Názvy_tisku</vt:lpstr>
      <vt:lpstr>'1-1 - SO 101 - I.etapa -s...'!Oblast_tisku</vt:lpstr>
      <vt:lpstr>'2-1 - SO 101 -II.etapa-so...'!Oblast_tisku</vt:lpstr>
      <vt:lpstr>'3-1 - SO 102-II.etapa -so...'!Oblast_tisku</vt:lpstr>
      <vt:lpstr>'4-1 - SO 01.1 Stoka A 1. ...'!Oblast_tisku</vt:lpstr>
      <vt:lpstr>'4-2 - SO 05 Mlýnský náhon...'!Oblast_tisku</vt:lpstr>
      <vt:lpstr>'5-1 - Vedlejší rozpočtové...'!Oblast_tisku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DESKTOP-81LJ5SO\Michal</dc:creator>
  <cp:lastModifiedBy>Michal</cp:lastModifiedBy>
  <dcterms:created xsi:type="dcterms:W3CDTF">2017-04-05T14:38:01Z</dcterms:created>
  <dcterms:modified xsi:type="dcterms:W3CDTF">2017-04-05T14:38:14Z</dcterms:modified>
</cp:coreProperties>
</file>