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30" windowWidth="24615" windowHeight="13485"/>
  </bookViews>
  <sheets>
    <sheet name="Rekapitulace stavby" sheetId="1" r:id="rId1"/>
    <sheet name="1-1 - SO 102 - Uznatelné ..." sheetId="2" r:id="rId2"/>
    <sheet name="1-2 - SO 102 -Neuznatelné..." sheetId="3" r:id="rId3"/>
    <sheet name="2-1 - SO 102 - Uznatelné ..." sheetId="4" r:id="rId4"/>
    <sheet name="2-2 - SO 102 - Neuznateln..." sheetId="5" r:id="rId5"/>
    <sheet name="3-1 - SO 01.1 Stoka A 1. ..." sheetId="6" r:id="rId6"/>
    <sheet name="3-2 - SO 05 Mlýnský náhon..." sheetId="7" r:id="rId7"/>
    <sheet name="4-1 - Vedlejší rozpočtové..." sheetId="8" r:id="rId8"/>
    <sheet name="Pokyny pro vyplnění" sheetId="9" r:id="rId9"/>
  </sheets>
  <definedNames>
    <definedName name="_xlnm._FilterDatabase" localSheetId="1" hidden="1">'1-1 - SO 102 - Uznatelné ...'!$C$94:$K$406</definedName>
    <definedName name="_xlnm._FilterDatabase" localSheetId="2" hidden="1">'1-2 - SO 102 -Neuznatelné...'!$C$95:$K$436</definedName>
    <definedName name="_xlnm._FilterDatabase" localSheetId="3" hidden="1">'2-1 - SO 102 - Uznatelné ...'!$C$93:$K$403</definedName>
    <definedName name="_xlnm._FilterDatabase" localSheetId="4" hidden="1">'2-2 - SO 102 - Neuznateln...'!$C$95:$K$529</definedName>
    <definedName name="_xlnm._FilterDatabase" localSheetId="5" hidden="1">'3-1 - SO 01.1 Stoka A 1. ...'!$C$89:$K$305</definedName>
    <definedName name="_xlnm._FilterDatabase" localSheetId="6" hidden="1">'3-2 - SO 05 Mlýnský náhon...'!$C$93:$K$279</definedName>
    <definedName name="_xlnm._FilterDatabase" localSheetId="7" hidden="1">'4-1 - Vedlejší rozpočtové...'!$C$84:$K$112</definedName>
    <definedName name="_xlnm.Print_Titles" localSheetId="1">'1-1 - SO 102 - Uznatelné ...'!$94:$94</definedName>
    <definedName name="_xlnm.Print_Titles" localSheetId="2">'1-2 - SO 102 -Neuznatelné...'!$95:$95</definedName>
    <definedName name="_xlnm.Print_Titles" localSheetId="3">'2-1 - SO 102 - Uznatelné ...'!$93:$93</definedName>
    <definedName name="_xlnm.Print_Titles" localSheetId="4">'2-2 - SO 102 - Neuznateln...'!$95:$95</definedName>
    <definedName name="_xlnm.Print_Titles" localSheetId="5">'3-1 - SO 01.1 Stoka A 1. ...'!$89:$89</definedName>
    <definedName name="_xlnm.Print_Titles" localSheetId="6">'3-2 - SO 05 Mlýnský náhon...'!$93:$93</definedName>
    <definedName name="_xlnm.Print_Titles" localSheetId="7">'4-1 - Vedlejší rozpočtové...'!$84:$84</definedName>
    <definedName name="_xlnm.Print_Titles" localSheetId="0">'Rekapitulace stavby'!$49:$49</definedName>
    <definedName name="_xlnm.Print_Area" localSheetId="1">'1-1 - SO 102 - Uznatelné ...'!$C$4:$J$40,'1-1 - SO 102 - Uznatelné ...'!$C$46:$J$72,'1-1 - SO 102 - Uznatelné ...'!$C$78:$K$406</definedName>
    <definedName name="_xlnm.Print_Area" localSheetId="2">'1-2 - SO 102 -Neuznatelné...'!$C$4:$J$40,'1-2 - SO 102 -Neuznatelné...'!$C$46:$J$73,'1-2 - SO 102 -Neuznatelné...'!$C$79:$K$436</definedName>
    <definedName name="_xlnm.Print_Area" localSheetId="3">'2-1 - SO 102 - Uznatelné ...'!$C$4:$J$40,'2-1 - SO 102 - Uznatelné ...'!$C$46:$J$71,'2-1 - SO 102 - Uznatelné ...'!$C$77:$K$403</definedName>
    <definedName name="_xlnm.Print_Area" localSheetId="4">'2-2 - SO 102 - Neuznateln...'!$C$4:$J$40,'2-2 - SO 102 - Neuznateln...'!$C$46:$J$73,'2-2 - SO 102 - Neuznateln...'!$C$79:$K$529</definedName>
    <definedName name="_xlnm.Print_Area" localSheetId="5">'3-1 - SO 01.1 Stoka A 1. ...'!$C$4:$J$38,'3-1 - SO 01.1 Stoka A 1. ...'!$C$44:$J$69,'3-1 - SO 01.1 Stoka A 1. ...'!$C$75:$K$305</definedName>
    <definedName name="_xlnm.Print_Area" localSheetId="6">'3-2 - SO 05 Mlýnský náhon...'!$C$4:$J$38,'3-2 - SO 05 Mlýnský náhon...'!$C$44:$J$73,'3-2 - SO 05 Mlýnský náhon...'!$C$79:$K$279</definedName>
    <definedName name="_xlnm.Print_Area" localSheetId="7">'4-1 - Vedlejší rozpočtové...'!$C$4:$J$38,'4-1 - Vedlejší rozpočtové...'!$C$44:$J$64,'4-1 - Vedlejší rozpočtové...'!$C$70:$K$112</definedName>
    <definedName name="_xlnm.Print_Area" localSheetId="8">'Pokyny pro vyplnění'!$B$2:$K$69,'Pokyny pro vyplnění'!$B$72:$K$116,'Pokyny pro vyplnění'!$B$119:$K$188,'Pokyny pro vyplnění'!$B$196:$K$216</definedName>
    <definedName name="_xlnm.Print_Area" localSheetId="0">'Rekapitulace stavby'!$D$4:$AO$33,'Rekapitulace stavby'!$C$39:$AQ$67</definedName>
  </definedNames>
  <calcPr calcId="145621"/>
</workbook>
</file>

<file path=xl/calcChain.xml><?xml version="1.0" encoding="utf-8"?>
<calcChain xmlns="http://schemas.openxmlformats.org/spreadsheetml/2006/main">
  <c r="AY66" i="1" l="1"/>
  <c r="AX66" i="1"/>
  <c r="BI110" i="8"/>
  <c r="BH110" i="8"/>
  <c r="BG110" i="8"/>
  <c r="BF110" i="8"/>
  <c r="T110" i="8"/>
  <c r="R110" i="8"/>
  <c r="P110" i="8"/>
  <c r="BK110" i="8"/>
  <c r="J110" i="8"/>
  <c r="BE110" i="8" s="1"/>
  <c r="BI107" i="8"/>
  <c r="BH107" i="8"/>
  <c r="BG107" i="8"/>
  <c r="BF107" i="8"/>
  <c r="T107" i="8"/>
  <c r="R107" i="8"/>
  <c r="P107" i="8"/>
  <c r="BK107" i="8"/>
  <c r="J107" i="8"/>
  <c r="BE107" i="8" s="1"/>
  <c r="BI104" i="8"/>
  <c r="BH104" i="8"/>
  <c r="BG104" i="8"/>
  <c r="BF104" i="8"/>
  <c r="BE104" i="8"/>
  <c r="T104" i="8"/>
  <c r="R104" i="8"/>
  <c r="P104" i="8"/>
  <c r="BK104" i="8"/>
  <c r="J104" i="8"/>
  <c r="BI101" i="8"/>
  <c r="BH101" i="8"/>
  <c r="BG101" i="8"/>
  <c r="BF101" i="8"/>
  <c r="BE101" i="8"/>
  <c r="T101" i="8"/>
  <c r="T100" i="8" s="1"/>
  <c r="R101" i="8"/>
  <c r="R100" i="8" s="1"/>
  <c r="P101" i="8"/>
  <c r="P100" i="8" s="1"/>
  <c r="BK101" i="8"/>
  <c r="BK100" i="8" s="1"/>
  <c r="J100" i="8" s="1"/>
  <c r="J63" i="8" s="1"/>
  <c r="J101" i="8"/>
  <c r="BI97" i="8"/>
  <c r="BH97" i="8"/>
  <c r="BG97" i="8"/>
  <c r="BF97" i="8"/>
  <c r="BE97" i="8"/>
  <c r="T97" i="8"/>
  <c r="R97" i="8"/>
  <c r="P97" i="8"/>
  <c r="BK97" i="8"/>
  <c r="J97" i="8"/>
  <c r="BI94" i="8"/>
  <c r="BH94" i="8"/>
  <c r="BG94" i="8"/>
  <c r="BF94" i="8"/>
  <c r="T94" i="8"/>
  <c r="R94" i="8"/>
  <c r="P94" i="8"/>
  <c r="BK94" i="8"/>
  <c r="J94" i="8"/>
  <c r="BE94" i="8" s="1"/>
  <c r="BI92" i="8"/>
  <c r="BH92" i="8"/>
  <c r="BG92" i="8"/>
  <c r="BF92" i="8"/>
  <c r="BE92" i="8"/>
  <c r="T92" i="8"/>
  <c r="R92" i="8"/>
  <c r="P92" i="8"/>
  <c r="BK92" i="8"/>
  <c r="J92" i="8"/>
  <c r="BI90" i="8"/>
  <c r="BH90" i="8"/>
  <c r="BG90" i="8"/>
  <c r="BF90" i="8"/>
  <c r="T90" i="8"/>
  <c r="R90" i="8"/>
  <c r="P90" i="8"/>
  <c r="BK90" i="8"/>
  <c r="J90" i="8"/>
  <c r="BE90" i="8" s="1"/>
  <c r="BI88" i="8"/>
  <c r="F36" i="8" s="1"/>
  <c r="BD66" i="1" s="1"/>
  <c r="BH88" i="8"/>
  <c r="F35" i="8" s="1"/>
  <c r="BC66" i="1" s="1"/>
  <c r="BG88" i="8"/>
  <c r="F34" i="8" s="1"/>
  <c r="BB66" i="1" s="1"/>
  <c r="BF88" i="8"/>
  <c r="J33" i="8" s="1"/>
  <c r="AW66" i="1" s="1"/>
  <c r="BE88" i="8"/>
  <c r="T88" i="8"/>
  <c r="T87" i="8" s="1"/>
  <c r="T86" i="8" s="1"/>
  <c r="T85" i="8" s="1"/>
  <c r="R88" i="8"/>
  <c r="R87" i="8" s="1"/>
  <c r="R86" i="8" s="1"/>
  <c r="R85" i="8" s="1"/>
  <c r="P88" i="8"/>
  <c r="P87" i="8" s="1"/>
  <c r="P86" i="8" s="1"/>
  <c r="P85" i="8" s="1"/>
  <c r="AU66" i="1" s="1"/>
  <c r="BK88" i="8"/>
  <c r="BK87" i="8" s="1"/>
  <c r="J88" i="8"/>
  <c r="J81" i="8"/>
  <c r="F81" i="8"/>
  <c r="F79" i="8"/>
  <c r="E77" i="8"/>
  <c r="J55" i="8"/>
  <c r="F55" i="8"/>
  <c r="F53" i="8"/>
  <c r="E51" i="8"/>
  <c r="J20" i="8"/>
  <c r="E20" i="8"/>
  <c r="F56" i="8" s="1"/>
  <c r="J19" i="8"/>
  <c r="J14" i="8"/>
  <c r="J79" i="8" s="1"/>
  <c r="E7" i="8"/>
  <c r="E47" i="8" s="1"/>
  <c r="AY64" i="1"/>
  <c r="AX64" i="1"/>
  <c r="BI278" i="7"/>
  <c r="BH278" i="7"/>
  <c r="BG278" i="7"/>
  <c r="BF278" i="7"/>
  <c r="T278" i="7"/>
  <c r="R278" i="7"/>
  <c r="P278" i="7"/>
  <c r="BK278" i="7"/>
  <c r="J278" i="7"/>
  <c r="BE278" i="7" s="1"/>
  <c r="BI275" i="7"/>
  <c r="BH275" i="7"/>
  <c r="BG275" i="7"/>
  <c r="BF275" i="7"/>
  <c r="BE275" i="7"/>
  <c r="T275" i="7"/>
  <c r="R275" i="7"/>
  <c r="P275" i="7"/>
  <c r="BK275" i="7"/>
  <c r="J275" i="7"/>
  <c r="BI273" i="7"/>
  <c r="BH273" i="7"/>
  <c r="BG273" i="7"/>
  <c r="BF273" i="7"/>
  <c r="BE273" i="7"/>
  <c r="T273" i="7"/>
  <c r="R273" i="7"/>
  <c r="P273" i="7"/>
  <c r="BK273" i="7"/>
  <c r="J273" i="7"/>
  <c r="BI270" i="7"/>
  <c r="BH270" i="7"/>
  <c r="BG270" i="7"/>
  <c r="BF270" i="7"/>
  <c r="BE270" i="7"/>
  <c r="T270" i="7"/>
  <c r="R270" i="7"/>
  <c r="P270" i="7"/>
  <c r="BK270" i="7"/>
  <c r="J270" i="7"/>
  <c r="BI265" i="7"/>
  <c r="BH265" i="7"/>
  <c r="BG265" i="7"/>
  <c r="BF265" i="7"/>
  <c r="BE265" i="7"/>
  <c r="T265" i="7"/>
  <c r="R265" i="7"/>
  <c r="P265" i="7"/>
  <c r="BK265" i="7"/>
  <c r="J265" i="7"/>
  <c r="BI262" i="7"/>
  <c r="BH262" i="7"/>
  <c r="BG262" i="7"/>
  <c r="BF262" i="7"/>
  <c r="BE262" i="7"/>
  <c r="T262" i="7"/>
  <c r="R262" i="7"/>
  <c r="P262" i="7"/>
  <c r="BK262" i="7"/>
  <c r="J262" i="7"/>
  <c r="BI257" i="7"/>
  <c r="BH257" i="7"/>
  <c r="BG257" i="7"/>
  <c r="BF257" i="7"/>
  <c r="BE257" i="7"/>
  <c r="T257" i="7"/>
  <c r="R257" i="7"/>
  <c r="P257" i="7"/>
  <c r="BK257" i="7"/>
  <c r="J257" i="7"/>
  <c r="BI255" i="7"/>
  <c r="BH255" i="7"/>
  <c r="BG255" i="7"/>
  <c r="BF255" i="7"/>
  <c r="BE255" i="7"/>
  <c r="T255" i="7"/>
  <c r="R255" i="7"/>
  <c r="P255" i="7"/>
  <c r="BK255" i="7"/>
  <c r="J255" i="7"/>
  <c r="BI251" i="7"/>
  <c r="BH251" i="7"/>
  <c r="BG251" i="7"/>
  <c r="BF251" i="7"/>
  <c r="BE251" i="7"/>
  <c r="T251" i="7"/>
  <c r="T250" i="7" s="1"/>
  <c r="T249" i="7" s="1"/>
  <c r="R251" i="7"/>
  <c r="R250" i="7" s="1"/>
  <c r="R249" i="7" s="1"/>
  <c r="P251" i="7"/>
  <c r="P250" i="7" s="1"/>
  <c r="P249" i="7" s="1"/>
  <c r="BK251" i="7"/>
  <c r="BK250" i="7" s="1"/>
  <c r="J251" i="7"/>
  <c r="BI247" i="7"/>
  <c r="BH247" i="7"/>
  <c r="BG247" i="7"/>
  <c r="BF247" i="7"/>
  <c r="BE247" i="7"/>
  <c r="T247" i="7"/>
  <c r="R247" i="7"/>
  <c r="P247" i="7"/>
  <c r="BK247" i="7"/>
  <c r="J247" i="7"/>
  <c r="BI244" i="7"/>
  <c r="BH244" i="7"/>
  <c r="BG244" i="7"/>
  <c r="BF244" i="7"/>
  <c r="BE244" i="7"/>
  <c r="T244" i="7"/>
  <c r="R244" i="7"/>
  <c r="P244" i="7"/>
  <c r="BK244" i="7"/>
  <c r="J244" i="7"/>
  <c r="BI242" i="7"/>
  <c r="BH242" i="7"/>
  <c r="BG242" i="7"/>
  <c r="BF242" i="7"/>
  <c r="BE242" i="7"/>
  <c r="T242" i="7"/>
  <c r="R242" i="7"/>
  <c r="P242" i="7"/>
  <c r="BK242" i="7"/>
  <c r="J242" i="7"/>
  <c r="BI238" i="7"/>
  <c r="BH238" i="7"/>
  <c r="BG238" i="7"/>
  <c r="BF238" i="7"/>
  <c r="BE238" i="7"/>
  <c r="T238" i="7"/>
  <c r="R238" i="7"/>
  <c r="P238" i="7"/>
  <c r="BK238" i="7"/>
  <c r="J238" i="7"/>
  <c r="BI233" i="7"/>
  <c r="BH233" i="7"/>
  <c r="BG233" i="7"/>
  <c r="BF233" i="7"/>
  <c r="BE233" i="7"/>
  <c r="T233" i="7"/>
  <c r="R233" i="7"/>
  <c r="P233" i="7"/>
  <c r="BK233" i="7"/>
  <c r="J233" i="7"/>
  <c r="BI229" i="7"/>
  <c r="BH229" i="7"/>
  <c r="BG229" i="7"/>
  <c r="BF229" i="7"/>
  <c r="BE229" i="7"/>
  <c r="T229" i="7"/>
  <c r="R229" i="7"/>
  <c r="P229" i="7"/>
  <c r="BK229" i="7"/>
  <c r="J229" i="7"/>
  <c r="BI221" i="7"/>
  <c r="BH221" i="7"/>
  <c r="BG221" i="7"/>
  <c r="BF221" i="7"/>
  <c r="BE221" i="7"/>
  <c r="T221" i="7"/>
  <c r="T220" i="7" s="1"/>
  <c r="R221" i="7"/>
  <c r="R220" i="7" s="1"/>
  <c r="P221" i="7"/>
  <c r="P220" i="7" s="1"/>
  <c r="BK221" i="7"/>
  <c r="BK220" i="7" s="1"/>
  <c r="J220" i="7" s="1"/>
  <c r="J70" i="7" s="1"/>
  <c r="J221" i="7"/>
  <c r="BI218" i="7"/>
  <c r="BH218" i="7"/>
  <c r="BG218" i="7"/>
  <c r="BF218" i="7"/>
  <c r="T218" i="7"/>
  <c r="R218" i="7"/>
  <c r="P218" i="7"/>
  <c r="BK218" i="7"/>
  <c r="J218" i="7"/>
  <c r="BE218" i="7" s="1"/>
  <c r="BI215" i="7"/>
  <c r="BH215" i="7"/>
  <c r="BG215" i="7"/>
  <c r="BF215" i="7"/>
  <c r="T215" i="7"/>
  <c r="T214" i="7" s="1"/>
  <c r="R215" i="7"/>
  <c r="R214" i="7" s="1"/>
  <c r="P215" i="7"/>
  <c r="P214" i="7" s="1"/>
  <c r="BK215" i="7"/>
  <c r="BK214" i="7" s="1"/>
  <c r="J214" i="7" s="1"/>
  <c r="J69" i="7" s="1"/>
  <c r="J215" i="7"/>
  <c r="BE215" i="7" s="1"/>
  <c r="BI212" i="7"/>
  <c r="BH212" i="7"/>
  <c r="BG212" i="7"/>
  <c r="BF212" i="7"/>
  <c r="BE212" i="7"/>
  <c r="T212" i="7"/>
  <c r="R212" i="7"/>
  <c r="P212" i="7"/>
  <c r="BK212" i="7"/>
  <c r="J212" i="7"/>
  <c r="BI210" i="7"/>
  <c r="BH210" i="7"/>
  <c r="BG210" i="7"/>
  <c r="BF210" i="7"/>
  <c r="BE210" i="7"/>
  <c r="T210" i="7"/>
  <c r="R210" i="7"/>
  <c r="P210" i="7"/>
  <c r="BK210" i="7"/>
  <c r="J210" i="7"/>
  <c r="BI208" i="7"/>
  <c r="BH208" i="7"/>
  <c r="BG208" i="7"/>
  <c r="BF208" i="7"/>
  <c r="BE208" i="7"/>
  <c r="T208" i="7"/>
  <c r="R208" i="7"/>
  <c r="P208" i="7"/>
  <c r="BK208" i="7"/>
  <c r="J208" i="7"/>
  <c r="BI205" i="7"/>
  <c r="BH205" i="7"/>
  <c r="BG205" i="7"/>
  <c r="BF205" i="7"/>
  <c r="BE205" i="7"/>
  <c r="T205" i="7"/>
  <c r="R205" i="7"/>
  <c r="P205" i="7"/>
  <c r="BK205" i="7"/>
  <c r="J205" i="7"/>
  <c r="BI201" i="7"/>
  <c r="BH201" i="7"/>
  <c r="BG201" i="7"/>
  <c r="BF201" i="7"/>
  <c r="BE201" i="7"/>
  <c r="T201" i="7"/>
  <c r="R201" i="7"/>
  <c r="P201" i="7"/>
  <c r="BK201" i="7"/>
  <c r="J201" i="7"/>
  <c r="BI199" i="7"/>
  <c r="BH199" i="7"/>
  <c r="BG199" i="7"/>
  <c r="BF199" i="7"/>
  <c r="BE199" i="7"/>
  <c r="T199" i="7"/>
  <c r="R199" i="7"/>
  <c r="P199" i="7"/>
  <c r="BK199" i="7"/>
  <c r="J199" i="7"/>
  <c r="BI197" i="7"/>
  <c r="BH197" i="7"/>
  <c r="BG197" i="7"/>
  <c r="BF197" i="7"/>
  <c r="BE197" i="7"/>
  <c r="T197" i="7"/>
  <c r="R197" i="7"/>
  <c r="P197" i="7"/>
  <c r="BK197" i="7"/>
  <c r="J197" i="7"/>
  <c r="BI195" i="7"/>
  <c r="BH195" i="7"/>
  <c r="BG195" i="7"/>
  <c r="BF195" i="7"/>
  <c r="BE195" i="7"/>
  <c r="T195" i="7"/>
  <c r="R195" i="7"/>
  <c r="P195" i="7"/>
  <c r="BK195" i="7"/>
  <c r="J195" i="7"/>
  <c r="BI193" i="7"/>
  <c r="BH193" i="7"/>
  <c r="BG193" i="7"/>
  <c r="BF193" i="7"/>
  <c r="BE193" i="7"/>
  <c r="T193" i="7"/>
  <c r="T192" i="7" s="1"/>
  <c r="R193" i="7"/>
  <c r="R192" i="7" s="1"/>
  <c r="P193" i="7"/>
  <c r="P192" i="7" s="1"/>
  <c r="BK193" i="7"/>
  <c r="BK192" i="7" s="1"/>
  <c r="J192" i="7" s="1"/>
  <c r="J68" i="7" s="1"/>
  <c r="J193" i="7"/>
  <c r="BI190" i="7"/>
  <c r="BH190" i="7"/>
  <c r="BG190" i="7"/>
  <c r="BF190" i="7"/>
  <c r="T190" i="7"/>
  <c r="R190" i="7"/>
  <c r="P190" i="7"/>
  <c r="BK190" i="7"/>
  <c r="J190" i="7"/>
  <c r="BE190" i="7" s="1"/>
  <c r="BI187" i="7"/>
  <c r="BH187" i="7"/>
  <c r="BG187" i="7"/>
  <c r="BF187" i="7"/>
  <c r="T187" i="7"/>
  <c r="R187" i="7"/>
  <c r="P187" i="7"/>
  <c r="BK187" i="7"/>
  <c r="J187" i="7"/>
  <c r="BE187" i="7" s="1"/>
  <c r="BI184" i="7"/>
  <c r="BH184" i="7"/>
  <c r="BG184" i="7"/>
  <c r="BF184" i="7"/>
  <c r="T184" i="7"/>
  <c r="R184" i="7"/>
  <c r="P184" i="7"/>
  <c r="BK184" i="7"/>
  <c r="J184" i="7"/>
  <c r="BE184" i="7" s="1"/>
  <c r="BI182" i="7"/>
  <c r="BH182" i="7"/>
  <c r="BG182" i="7"/>
  <c r="BF182" i="7"/>
  <c r="T182" i="7"/>
  <c r="T181" i="7" s="1"/>
  <c r="T180" i="7" s="1"/>
  <c r="R182" i="7"/>
  <c r="R181" i="7" s="1"/>
  <c r="R180" i="7" s="1"/>
  <c r="P182" i="7"/>
  <c r="P181" i="7" s="1"/>
  <c r="P180" i="7" s="1"/>
  <c r="BK182" i="7"/>
  <c r="BK181" i="7" s="1"/>
  <c r="J182" i="7"/>
  <c r="BE182" i="7" s="1"/>
  <c r="BI178" i="7"/>
  <c r="BH178" i="7"/>
  <c r="BG178" i="7"/>
  <c r="BF178" i="7"/>
  <c r="T178" i="7"/>
  <c r="R178" i="7"/>
  <c r="P178" i="7"/>
  <c r="BK178" i="7"/>
  <c r="J178" i="7"/>
  <c r="BE178" i="7" s="1"/>
  <c r="BI176" i="7"/>
  <c r="BH176" i="7"/>
  <c r="BG176" i="7"/>
  <c r="BF176" i="7"/>
  <c r="T176" i="7"/>
  <c r="R176" i="7"/>
  <c r="P176" i="7"/>
  <c r="BK176" i="7"/>
  <c r="J176" i="7"/>
  <c r="BE176" i="7" s="1"/>
  <c r="BI172" i="7"/>
  <c r="BH172" i="7"/>
  <c r="BG172" i="7"/>
  <c r="BF172" i="7"/>
  <c r="T172" i="7"/>
  <c r="T171" i="7" s="1"/>
  <c r="R172" i="7"/>
  <c r="R171" i="7" s="1"/>
  <c r="P172" i="7"/>
  <c r="P171" i="7" s="1"/>
  <c r="BK172" i="7"/>
  <c r="BK171" i="7" s="1"/>
  <c r="J171" i="7" s="1"/>
  <c r="J65" i="7" s="1"/>
  <c r="J172" i="7"/>
  <c r="BE172" i="7" s="1"/>
  <c r="BI166" i="7"/>
  <c r="BH166" i="7"/>
  <c r="BG166" i="7"/>
  <c r="BF166" i="7"/>
  <c r="BE166" i="7"/>
  <c r="T166" i="7"/>
  <c r="R166" i="7"/>
  <c r="P166" i="7"/>
  <c r="BK166" i="7"/>
  <c r="J166" i="7"/>
  <c r="BI161" i="7"/>
  <c r="BH161" i="7"/>
  <c r="BG161" i="7"/>
  <c r="BF161" i="7"/>
  <c r="BE161" i="7"/>
  <c r="T161" i="7"/>
  <c r="T160" i="7" s="1"/>
  <c r="R161" i="7"/>
  <c r="R160" i="7" s="1"/>
  <c r="P161" i="7"/>
  <c r="P160" i="7" s="1"/>
  <c r="BK161" i="7"/>
  <c r="BK160" i="7" s="1"/>
  <c r="J160" i="7" s="1"/>
  <c r="J64" i="7" s="1"/>
  <c r="J161" i="7"/>
  <c r="BI157" i="7"/>
  <c r="BH157" i="7"/>
  <c r="BG157" i="7"/>
  <c r="BF157" i="7"/>
  <c r="T157" i="7"/>
  <c r="R157" i="7"/>
  <c r="P157" i="7"/>
  <c r="BK157" i="7"/>
  <c r="J157" i="7"/>
  <c r="BE157" i="7" s="1"/>
  <c r="BI154" i="7"/>
  <c r="BH154" i="7"/>
  <c r="BG154" i="7"/>
  <c r="BF154" i="7"/>
  <c r="T154" i="7"/>
  <c r="R154" i="7"/>
  <c r="P154" i="7"/>
  <c r="BK154" i="7"/>
  <c r="J154" i="7"/>
  <c r="BE154" i="7" s="1"/>
  <c r="BI152" i="7"/>
  <c r="BH152" i="7"/>
  <c r="BG152" i="7"/>
  <c r="BF152" i="7"/>
  <c r="T152" i="7"/>
  <c r="R152" i="7"/>
  <c r="P152" i="7"/>
  <c r="BK152" i="7"/>
  <c r="J152" i="7"/>
  <c r="BE152" i="7" s="1"/>
  <c r="BI147" i="7"/>
  <c r="BH147" i="7"/>
  <c r="BG147" i="7"/>
  <c r="BF147" i="7"/>
  <c r="T147" i="7"/>
  <c r="T146" i="7" s="1"/>
  <c r="R147" i="7"/>
  <c r="R146" i="7" s="1"/>
  <c r="P147" i="7"/>
  <c r="P146" i="7" s="1"/>
  <c r="BK147" i="7"/>
  <c r="BK146" i="7" s="1"/>
  <c r="J146" i="7" s="1"/>
  <c r="J63" i="7" s="1"/>
  <c r="J147" i="7"/>
  <c r="BE147" i="7" s="1"/>
  <c r="BI144" i="7"/>
  <c r="BH144" i="7"/>
  <c r="BG144" i="7"/>
  <c r="BF144" i="7"/>
  <c r="T144" i="7"/>
  <c r="R144" i="7"/>
  <c r="P144" i="7"/>
  <c r="BK144" i="7"/>
  <c r="J144" i="7"/>
  <c r="BE144" i="7" s="1"/>
  <c r="BI141" i="7"/>
  <c r="BH141" i="7"/>
  <c r="BG141" i="7"/>
  <c r="BF141" i="7"/>
  <c r="BE141" i="7"/>
  <c r="T141" i="7"/>
  <c r="R141" i="7"/>
  <c r="P141" i="7"/>
  <c r="BK141" i="7"/>
  <c r="J141" i="7"/>
  <c r="BI136" i="7"/>
  <c r="BH136" i="7"/>
  <c r="BG136" i="7"/>
  <c r="BF136" i="7"/>
  <c r="BE136" i="7"/>
  <c r="T136" i="7"/>
  <c r="R136" i="7"/>
  <c r="P136" i="7"/>
  <c r="BK136" i="7"/>
  <c r="J136" i="7"/>
  <c r="BI129" i="7"/>
  <c r="BH129" i="7"/>
  <c r="BG129" i="7"/>
  <c r="BF129" i="7"/>
  <c r="BE129" i="7"/>
  <c r="T129" i="7"/>
  <c r="R129" i="7"/>
  <c r="P129" i="7"/>
  <c r="BK129" i="7"/>
  <c r="J129" i="7"/>
  <c r="BI126" i="7"/>
  <c r="BH126" i="7"/>
  <c r="BG126" i="7"/>
  <c r="BF126" i="7"/>
  <c r="BE126" i="7"/>
  <c r="T126" i="7"/>
  <c r="R126" i="7"/>
  <c r="P126" i="7"/>
  <c r="BK126" i="7"/>
  <c r="J126" i="7"/>
  <c r="BI124" i="7"/>
  <c r="BH124" i="7"/>
  <c r="BG124" i="7"/>
  <c r="BF124" i="7"/>
  <c r="BE124" i="7"/>
  <c r="T124" i="7"/>
  <c r="R124" i="7"/>
  <c r="P124" i="7"/>
  <c r="BK124" i="7"/>
  <c r="J124" i="7"/>
  <c r="BI119" i="7"/>
  <c r="BH119" i="7"/>
  <c r="BG119" i="7"/>
  <c r="BF119" i="7"/>
  <c r="BE119" i="7"/>
  <c r="T119" i="7"/>
  <c r="R119" i="7"/>
  <c r="P119" i="7"/>
  <c r="BK119" i="7"/>
  <c r="J119" i="7"/>
  <c r="BI114" i="7"/>
  <c r="BH114" i="7"/>
  <c r="BG114" i="7"/>
  <c r="BF114" i="7"/>
  <c r="BE114" i="7"/>
  <c r="T114" i="7"/>
  <c r="R114" i="7"/>
  <c r="P114" i="7"/>
  <c r="BK114" i="7"/>
  <c r="J114" i="7"/>
  <c r="BI112" i="7"/>
  <c r="BH112" i="7"/>
  <c r="BG112" i="7"/>
  <c r="BF112" i="7"/>
  <c r="BE112" i="7"/>
  <c r="T112" i="7"/>
  <c r="R112" i="7"/>
  <c r="P112" i="7"/>
  <c r="BK112" i="7"/>
  <c r="J112" i="7"/>
  <c r="BI108" i="7"/>
  <c r="BH108" i="7"/>
  <c r="BG108" i="7"/>
  <c r="BF108" i="7"/>
  <c r="BE108" i="7"/>
  <c r="T108" i="7"/>
  <c r="R108" i="7"/>
  <c r="P108" i="7"/>
  <c r="BK108" i="7"/>
  <c r="J108" i="7"/>
  <c r="BI103" i="7"/>
  <c r="BH103" i="7"/>
  <c r="BG103" i="7"/>
  <c r="BF103" i="7"/>
  <c r="BE103" i="7"/>
  <c r="T103" i="7"/>
  <c r="R103" i="7"/>
  <c r="P103" i="7"/>
  <c r="BK103" i="7"/>
  <c r="J103" i="7"/>
  <c r="BI101" i="7"/>
  <c r="BH101" i="7"/>
  <c r="BG101" i="7"/>
  <c r="BF101" i="7"/>
  <c r="BE101" i="7"/>
  <c r="T101" i="7"/>
  <c r="R101" i="7"/>
  <c r="P101" i="7"/>
  <c r="BK101" i="7"/>
  <c r="J101" i="7"/>
  <c r="BI97" i="7"/>
  <c r="F36" i="7" s="1"/>
  <c r="BD64" i="1" s="1"/>
  <c r="BH97" i="7"/>
  <c r="F35" i="7" s="1"/>
  <c r="BC64" i="1" s="1"/>
  <c r="BG97" i="7"/>
  <c r="F34" i="7" s="1"/>
  <c r="BB64" i="1" s="1"/>
  <c r="BF97" i="7"/>
  <c r="J33" i="7" s="1"/>
  <c r="AW64" i="1" s="1"/>
  <c r="BE97" i="7"/>
  <c r="T97" i="7"/>
  <c r="T96" i="7" s="1"/>
  <c r="R97" i="7"/>
  <c r="R96" i="7" s="1"/>
  <c r="P97" i="7"/>
  <c r="P96" i="7" s="1"/>
  <c r="P95" i="7" s="1"/>
  <c r="P94" i="7" s="1"/>
  <c r="AU64" i="1" s="1"/>
  <c r="BK97" i="7"/>
  <c r="BK96" i="7" s="1"/>
  <c r="J97" i="7"/>
  <c r="J90" i="7"/>
  <c r="F90" i="7"/>
  <c r="F88" i="7"/>
  <c r="E86" i="7"/>
  <c r="E82" i="7"/>
  <c r="J55" i="7"/>
  <c r="F55" i="7"/>
  <c r="F53" i="7"/>
  <c r="E51" i="7"/>
  <c r="J20" i="7"/>
  <c r="E20" i="7"/>
  <c r="F91" i="7" s="1"/>
  <c r="J19" i="7"/>
  <c r="J14" i="7"/>
  <c r="J53" i="7" s="1"/>
  <c r="E7" i="7"/>
  <c r="E47" i="7" s="1"/>
  <c r="AY63" i="1"/>
  <c r="AX63" i="1"/>
  <c r="BI304" i="6"/>
  <c r="BH304" i="6"/>
  <c r="BG304" i="6"/>
  <c r="BF304" i="6"/>
  <c r="T304" i="6"/>
  <c r="R304" i="6"/>
  <c r="P304" i="6"/>
  <c r="BK304" i="6"/>
  <c r="J304" i="6"/>
  <c r="BE304" i="6" s="1"/>
  <c r="BI301" i="6"/>
  <c r="BH301" i="6"/>
  <c r="BG301" i="6"/>
  <c r="BF301" i="6"/>
  <c r="T301" i="6"/>
  <c r="R301" i="6"/>
  <c r="P301" i="6"/>
  <c r="BK301" i="6"/>
  <c r="J301" i="6"/>
  <c r="BE301" i="6" s="1"/>
  <c r="BI299" i="6"/>
  <c r="BH299" i="6"/>
  <c r="BG299" i="6"/>
  <c r="BF299" i="6"/>
  <c r="T299" i="6"/>
  <c r="R299" i="6"/>
  <c r="P299" i="6"/>
  <c r="BK299" i="6"/>
  <c r="J299" i="6"/>
  <c r="BE299" i="6" s="1"/>
  <c r="BI293" i="6"/>
  <c r="BH293" i="6"/>
  <c r="BG293" i="6"/>
  <c r="BF293" i="6"/>
  <c r="T293" i="6"/>
  <c r="T292" i="6" s="1"/>
  <c r="R293" i="6"/>
  <c r="R292" i="6" s="1"/>
  <c r="P293" i="6"/>
  <c r="P292" i="6" s="1"/>
  <c r="BK293" i="6"/>
  <c r="BK292" i="6" s="1"/>
  <c r="J292" i="6" s="1"/>
  <c r="J68" i="6" s="1"/>
  <c r="J293" i="6"/>
  <c r="BE293" i="6" s="1"/>
  <c r="BI289" i="6"/>
  <c r="BH289" i="6"/>
  <c r="BG289" i="6"/>
  <c r="BF289" i="6"/>
  <c r="BE289" i="6"/>
  <c r="T289" i="6"/>
  <c r="R289" i="6"/>
  <c r="P289" i="6"/>
  <c r="BK289" i="6"/>
  <c r="J289" i="6"/>
  <c r="BI287" i="6"/>
  <c r="BH287" i="6"/>
  <c r="BG287" i="6"/>
  <c r="BF287" i="6"/>
  <c r="BE287" i="6"/>
  <c r="T287" i="6"/>
  <c r="R287" i="6"/>
  <c r="P287" i="6"/>
  <c r="BK287" i="6"/>
  <c r="J287" i="6"/>
  <c r="BI285" i="6"/>
  <c r="BH285" i="6"/>
  <c r="BG285" i="6"/>
  <c r="BF285" i="6"/>
  <c r="BE285" i="6"/>
  <c r="T285" i="6"/>
  <c r="R285" i="6"/>
  <c r="P285" i="6"/>
  <c r="BK285" i="6"/>
  <c r="J285" i="6"/>
  <c r="BI282" i="6"/>
  <c r="BH282" i="6"/>
  <c r="BG282" i="6"/>
  <c r="BF282" i="6"/>
  <c r="BE282" i="6"/>
  <c r="T282" i="6"/>
  <c r="T281" i="6" s="1"/>
  <c r="R282" i="6"/>
  <c r="R281" i="6" s="1"/>
  <c r="P282" i="6"/>
  <c r="P281" i="6" s="1"/>
  <c r="BK282" i="6"/>
  <c r="BK281" i="6" s="1"/>
  <c r="J281" i="6" s="1"/>
  <c r="J67" i="6" s="1"/>
  <c r="J282" i="6"/>
  <c r="BI279" i="6"/>
  <c r="BH279" i="6"/>
  <c r="BG279" i="6"/>
  <c r="BF279" i="6"/>
  <c r="T279" i="6"/>
  <c r="R279" i="6"/>
  <c r="P279" i="6"/>
  <c r="BK279" i="6"/>
  <c r="J279" i="6"/>
  <c r="BE279" i="6" s="1"/>
  <c r="BI277" i="6"/>
  <c r="BH277" i="6"/>
  <c r="BG277" i="6"/>
  <c r="BF277" i="6"/>
  <c r="T277" i="6"/>
  <c r="R277" i="6"/>
  <c r="P277" i="6"/>
  <c r="BK277" i="6"/>
  <c r="J277" i="6"/>
  <c r="BE277" i="6" s="1"/>
  <c r="BI275" i="6"/>
  <c r="BH275" i="6"/>
  <c r="BG275" i="6"/>
  <c r="BF275" i="6"/>
  <c r="T275" i="6"/>
  <c r="R275" i="6"/>
  <c r="P275" i="6"/>
  <c r="BK275" i="6"/>
  <c r="J275" i="6"/>
  <c r="BE275" i="6" s="1"/>
  <c r="BI273" i="6"/>
  <c r="BH273" i="6"/>
  <c r="BG273" i="6"/>
  <c r="BF273" i="6"/>
  <c r="T273" i="6"/>
  <c r="R273" i="6"/>
  <c r="P273" i="6"/>
  <c r="BK273" i="6"/>
  <c r="J273" i="6"/>
  <c r="BE273" i="6" s="1"/>
  <c r="BI271" i="6"/>
  <c r="BH271" i="6"/>
  <c r="BG271" i="6"/>
  <c r="BF271" i="6"/>
  <c r="T271" i="6"/>
  <c r="R271" i="6"/>
  <c r="P271" i="6"/>
  <c r="BK271" i="6"/>
  <c r="J271" i="6"/>
  <c r="BE271" i="6" s="1"/>
  <c r="BI269" i="6"/>
  <c r="BH269" i="6"/>
  <c r="BG269" i="6"/>
  <c r="BF269" i="6"/>
  <c r="BE269" i="6"/>
  <c r="T269" i="6"/>
  <c r="R269" i="6"/>
  <c r="P269" i="6"/>
  <c r="BK269" i="6"/>
  <c r="J269" i="6"/>
  <c r="BI267" i="6"/>
  <c r="BH267" i="6"/>
  <c r="BG267" i="6"/>
  <c r="BF267" i="6"/>
  <c r="BE267" i="6"/>
  <c r="T267" i="6"/>
  <c r="R267" i="6"/>
  <c r="P267" i="6"/>
  <c r="BK267" i="6"/>
  <c r="J267" i="6"/>
  <c r="BI265" i="6"/>
  <c r="BH265" i="6"/>
  <c r="BG265" i="6"/>
  <c r="BF265" i="6"/>
  <c r="BE265" i="6"/>
  <c r="T265" i="6"/>
  <c r="R265" i="6"/>
  <c r="P265" i="6"/>
  <c r="BK265" i="6"/>
  <c r="J265" i="6"/>
  <c r="BI263" i="6"/>
  <c r="BH263" i="6"/>
  <c r="BG263" i="6"/>
  <c r="BF263" i="6"/>
  <c r="BE263" i="6"/>
  <c r="T263" i="6"/>
  <c r="R263" i="6"/>
  <c r="P263" i="6"/>
  <c r="BK263" i="6"/>
  <c r="J263" i="6"/>
  <c r="BI261" i="6"/>
  <c r="BH261" i="6"/>
  <c r="BG261" i="6"/>
  <c r="BF261" i="6"/>
  <c r="BE261" i="6"/>
  <c r="T261" i="6"/>
  <c r="R261" i="6"/>
  <c r="P261" i="6"/>
  <c r="BK261" i="6"/>
  <c r="J261" i="6"/>
  <c r="BI259" i="6"/>
  <c r="BH259" i="6"/>
  <c r="BG259" i="6"/>
  <c r="BF259" i="6"/>
  <c r="BE259" i="6"/>
  <c r="T259" i="6"/>
  <c r="R259" i="6"/>
  <c r="P259" i="6"/>
  <c r="BK259" i="6"/>
  <c r="J259" i="6"/>
  <c r="BI257" i="6"/>
  <c r="BH257" i="6"/>
  <c r="BG257" i="6"/>
  <c r="BF257" i="6"/>
  <c r="BE257" i="6"/>
  <c r="T257" i="6"/>
  <c r="R257" i="6"/>
  <c r="P257" i="6"/>
  <c r="BK257" i="6"/>
  <c r="J257" i="6"/>
  <c r="BI255" i="6"/>
  <c r="BH255" i="6"/>
  <c r="BG255" i="6"/>
  <c r="BF255" i="6"/>
  <c r="BE255" i="6"/>
  <c r="T255" i="6"/>
  <c r="R255" i="6"/>
  <c r="P255" i="6"/>
  <c r="BK255" i="6"/>
  <c r="J255" i="6"/>
  <c r="BI253" i="6"/>
  <c r="BH253" i="6"/>
  <c r="BG253" i="6"/>
  <c r="BF253" i="6"/>
  <c r="BE253" i="6"/>
  <c r="T253" i="6"/>
  <c r="R253" i="6"/>
  <c r="P253" i="6"/>
  <c r="BK253" i="6"/>
  <c r="J253" i="6"/>
  <c r="BI251" i="6"/>
  <c r="BH251" i="6"/>
  <c r="BG251" i="6"/>
  <c r="BF251" i="6"/>
  <c r="BE251" i="6"/>
  <c r="T251" i="6"/>
  <c r="R251" i="6"/>
  <c r="P251" i="6"/>
  <c r="BK251" i="6"/>
  <c r="J251" i="6"/>
  <c r="BI249" i="6"/>
  <c r="BH249" i="6"/>
  <c r="BG249" i="6"/>
  <c r="BF249" i="6"/>
  <c r="BE249" i="6"/>
  <c r="T249" i="6"/>
  <c r="R249" i="6"/>
  <c r="P249" i="6"/>
  <c r="BK249" i="6"/>
  <c r="J249" i="6"/>
  <c r="BI247" i="6"/>
  <c r="BH247" i="6"/>
  <c r="BG247" i="6"/>
  <c r="BF247" i="6"/>
  <c r="BE247" i="6"/>
  <c r="T247" i="6"/>
  <c r="R247" i="6"/>
  <c r="P247" i="6"/>
  <c r="BK247" i="6"/>
  <c r="J247" i="6"/>
  <c r="BI245" i="6"/>
  <c r="BH245" i="6"/>
  <c r="BG245" i="6"/>
  <c r="BF245" i="6"/>
  <c r="BE245" i="6"/>
  <c r="T245" i="6"/>
  <c r="T244" i="6" s="1"/>
  <c r="R245" i="6"/>
  <c r="R244" i="6" s="1"/>
  <c r="P245" i="6"/>
  <c r="P244" i="6" s="1"/>
  <c r="BK245" i="6"/>
  <c r="BK244" i="6" s="1"/>
  <c r="J244" i="6" s="1"/>
  <c r="J66" i="6" s="1"/>
  <c r="J245" i="6"/>
  <c r="BI242" i="6"/>
  <c r="BH242" i="6"/>
  <c r="BG242" i="6"/>
  <c r="BF242" i="6"/>
  <c r="T242" i="6"/>
  <c r="R242" i="6"/>
  <c r="P242" i="6"/>
  <c r="BK242" i="6"/>
  <c r="J242" i="6"/>
  <c r="BE242" i="6" s="1"/>
  <c r="BI240" i="6"/>
  <c r="BH240" i="6"/>
  <c r="BG240" i="6"/>
  <c r="BF240" i="6"/>
  <c r="T240" i="6"/>
  <c r="R240" i="6"/>
  <c r="P240" i="6"/>
  <c r="BK240" i="6"/>
  <c r="J240" i="6"/>
  <c r="BE240" i="6" s="1"/>
  <c r="BI238" i="6"/>
  <c r="BH238" i="6"/>
  <c r="BG238" i="6"/>
  <c r="BF238" i="6"/>
  <c r="T238" i="6"/>
  <c r="R238" i="6"/>
  <c r="P238" i="6"/>
  <c r="BK238" i="6"/>
  <c r="J238" i="6"/>
  <c r="BE238" i="6" s="1"/>
  <c r="BI236" i="6"/>
  <c r="BH236" i="6"/>
  <c r="BG236" i="6"/>
  <c r="BF236" i="6"/>
  <c r="BE236" i="6"/>
  <c r="T236" i="6"/>
  <c r="R236" i="6"/>
  <c r="P236" i="6"/>
  <c r="BK236" i="6"/>
  <c r="J236" i="6"/>
  <c r="BI234" i="6"/>
  <c r="BH234" i="6"/>
  <c r="BG234" i="6"/>
  <c r="BF234" i="6"/>
  <c r="T234" i="6"/>
  <c r="R234" i="6"/>
  <c r="P234" i="6"/>
  <c r="BK234" i="6"/>
  <c r="J234" i="6"/>
  <c r="BE234" i="6" s="1"/>
  <c r="BI232" i="6"/>
  <c r="BH232" i="6"/>
  <c r="BG232" i="6"/>
  <c r="BF232" i="6"/>
  <c r="BE232" i="6"/>
  <c r="T232" i="6"/>
  <c r="R232" i="6"/>
  <c r="P232" i="6"/>
  <c r="BK232" i="6"/>
  <c r="J232" i="6"/>
  <c r="BI230" i="6"/>
  <c r="BH230" i="6"/>
  <c r="BG230" i="6"/>
  <c r="BF230" i="6"/>
  <c r="T230" i="6"/>
  <c r="R230" i="6"/>
  <c r="P230" i="6"/>
  <c r="BK230" i="6"/>
  <c r="J230" i="6"/>
  <c r="BE230" i="6" s="1"/>
  <c r="BI228" i="6"/>
  <c r="BH228" i="6"/>
  <c r="BG228" i="6"/>
  <c r="BF228" i="6"/>
  <c r="BE228" i="6"/>
  <c r="T228" i="6"/>
  <c r="R228" i="6"/>
  <c r="P228" i="6"/>
  <c r="BK228" i="6"/>
  <c r="J228" i="6"/>
  <c r="BI226" i="6"/>
  <c r="BH226" i="6"/>
  <c r="BG226" i="6"/>
  <c r="BF226" i="6"/>
  <c r="BE226" i="6"/>
  <c r="T226" i="6"/>
  <c r="R226" i="6"/>
  <c r="P226" i="6"/>
  <c r="BK226" i="6"/>
  <c r="J226" i="6"/>
  <c r="BI223" i="6"/>
  <c r="BH223" i="6"/>
  <c r="BG223" i="6"/>
  <c r="BF223" i="6"/>
  <c r="BE223" i="6"/>
  <c r="T223" i="6"/>
  <c r="R223" i="6"/>
  <c r="P223" i="6"/>
  <c r="BK223" i="6"/>
  <c r="J223" i="6"/>
  <c r="BI221" i="6"/>
  <c r="BH221" i="6"/>
  <c r="BG221" i="6"/>
  <c r="BF221" i="6"/>
  <c r="BE221" i="6"/>
  <c r="T221" i="6"/>
  <c r="R221" i="6"/>
  <c r="P221" i="6"/>
  <c r="BK221" i="6"/>
  <c r="J221" i="6"/>
  <c r="BI218" i="6"/>
  <c r="BH218" i="6"/>
  <c r="BG218" i="6"/>
  <c r="BF218" i="6"/>
  <c r="BE218" i="6"/>
  <c r="T218" i="6"/>
  <c r="R218" i="6"/>
  <c r="P218" i="6"/>
  <c r="BK218" i="6"/>
  <c r="J218" i="6"/>
  <c r="BI216" i="6"/>
  <c r="BH216" i="6"/>
  <c r="BG216" i="6"/>
  <c r="BF216" i="6"/>
  <c r="BE216" i="6"/>
  <c r="T216" i="6"/>
  <c r="R216" i="6"/>
  <c r="P216" i="6"/>
  <c r="BK216" i="6"/>
  <c r="J216" i="6"/>
  <c r="BI214" i="6"/>
  <c r="BH214" i="6"/>
  <c r="BG214" i="6"/>
  <c r="BF214" i="6"/>
  <c r="BE214" i="6"/>
  <c r="T214" i="6"/>
  <c r="R214" i="6"/>
  <c r="P214" i="6"/>
  <c r="BK214" i="6"/>
  <c r="J214" i="6"/>
  <c r="BI212" i="6"/>
  <c r="BH212" i="6"/>
  <c r="BG212" i="6"/>
  <c r="BF212" i="6"/>
  <c r="BE212" i="6"/>
  <c r="T212" i="6"/>
  <c r="R212" i="6"/>
  <c r="P212" i="6"/>
  <c r="BK212" i="6"/>
  <c r="J212" i="6"/>
  <c r="BI210" i="6"/>
  <c r="BH210" i="6"/>
  <c r="BG210" i="6"/>
  <c r="BF210" i="6"/>
  <c r="BE210" i="6"/>
  <c r="T210" i="6"/>
  <c r="R210" i="6"/>
  <c r="P210" i="6"/>
  <c r="BK210" i="6"/>
  <c r="J210" i="6"/>
  <c r="BI208" i="6"/>
  <c r="BH208" i="6"/>
  <c r="BG208" i="6"/>
  <c r="BF208" i="6"/>
  <c r="BE208" i="6"/>
  <c r="T208" i="6"/>
  <c r="R208" i="6"/>
  <c r="P208" i="6"/>
  <c r="BK208" i="6"/>
  <c r="J208" i="6"/>
  <c r="BI205" i="6"/>
  <c r="BH205" i="6"/>
  <c r="BG205" i="6"/>
  <c r="BF205" i="6"/>
  <c r="BE205" i="6"/>
  <c r="T205" i="6"/>
  <c r="R205" i="6"/>
  <c r="P205" i="6"/>
  <c r="BK205" i="6"/>
  <c r="J205" i="6"/>
  <c r="BI203" i="6"/>
  <c r="BH203" i="6"/>
  <c r="BG203" i="6"/>
  <c r="BF203" i="6"/>
  <c r="BE203" i="6"/>
  <c r="T203" i="6"/>
  <c r="R203" i="6"/>
  <c r="P203" i="6"/>
  <c r="BK203" i="6"/>
  <c r="J203" i="6"/>
  <c r="BI200" i="6"/>
  <c r="BH200" i="6"/>
  <c r="BG200" i="6"/>
  <c r="BF200" i="6"/>
  <c r="BE200" i="6"/>
  <c r="T200" i="6"/>
  <c r="R200" i="6"/>
  <c r="P200" i="6"/>
  <c r="BK200" i="6"/>
  <c r="J200" i="6"/>
  <c r="BI198" i="6"/>
  <c r="BH198" i="6"/>
  <c r="BG198" i="6"/>
  <c r="BF198" i="6"/>
  <c r="BE198" i="6"/>
  <c r="T198" i="6"/>
  <c r="R198" i="6"/>
  <c r="P198" i="6"/>
  <c r="BK198" i="6"/>
  <c r="J198" i="6"/>
  <c r="BI196" i="6"/>
  <c r="BH196" i="6"/>
  <c r="BG196" i="6"/>
  <c r="BF196" i="6"/>
  <c r="BE196" i="6"/>
  <c r="T196" i="6"/>
  <c r="R196" i="6"/>
  <c r="P196" i="6"/>
  <c r="BK196" i="6"/>
  <c r="J196" i="6"/>
  <c r="BI194" i="6"/>
  <c r="BH194" i="6"/>
  <c r="BG194" i="6"/>
  <c r="BF194" i="6"/>
  <c r="BE194" i="6"/>
  <c r="T194" i="6"/>
  <c r="T193" i="6" s="1"/>
  <c r="T192" i="6" s="1"/>
  <c r="R194" i="6"/>
  <c r="R193" i="6" s="1"/>
  <c r="P194" i="6"/>
  <c r="P193" i="6" s="1"/>
  <c r="P192" i="6" s="1"/>
  <c r="BK194" i="6"/>
  <c r="BK193" i="6" s="1"/>
  <c r="J194" i="6"/>
  <c r="BI187" i="6"/>
  <c r="BH187" i="6"/>
  <c r="BG187" i="6"/>
  <c r="BF187" i="6"/>
  <c r="BE187" i="6"/>
  <c r="T187" i="6"/>
  <c r="R187" i="6"/>
  <c r="P187" i="6"/>
  <c r="BK187" i="6"/>
  <c r="J187" i="6"/>
  <c r="BI176" i="6"/>
  <c r="BH176" i="6"/>
  <c r="BG176" i="6"/>
  <c r="BF176" i="6"/>
  <c r="BE176" i="6"/>
  <c r="T176" i="6"/>
  <c r="T175" i="6" s="1"/>
  <c r="R176" i="6"/>
  <c r="R175" i="6" s="1"/>
  <c r="P176" i="6"/>
  <c r="P175" i="6" s="1"/>
  <c r="BK176" i="6"/>
  <c r="BK175" i="6" s="1"/>
  <c r="J175" i="6" s="1"/>
  <c r="J63" i="6" s="1"/>
  <c r="J176" i="6"/>
  <c r="BI173" i="6"/>
  <c r="BH173" i="6"/>
  <c r="BG173" i="6"/>
  <c r="BF173" i="6"/>
  <c r="T173" i="6"/>
  <c r="R173" i="6"/>
  <c r="P173" i="6"/>
  <c r="BK173" i="6"/>
  <c r="J173" i="6"/>
  <c r="BE173" i="6" s="1"/>
  <c r="BI170" i="6"/>
  <c r="BH170" i="6"/>
  <c r="BG170" i="6"/>
  <c r="BF170" i="6"/>
  <c r="T170" i="6"/>
  <c r="R170" i="6"/>
  <c r="P170" i="6"/>
  <c r="BK170" i="6"/>
  <c r="J170" i="6"/>
  <c r="BE170" i="6" s="1"/>
  <c r="BI159" i="6"/>
  <c r="BH159" i="6"/>
  <c r="BG159" i="6"/>
  <c r="BF159" i="6"/>
  <c r="T159" i="6"/>
  <c r="R159" i="6"/>
  <c r="P159" i="6"/>
  <c r="BK159" i="6"/>
  <c r="J159" i="6"/>
  <c r="BE159" i="6" s="1"/>
  <c r="BI155" i="6"/>
  <c r="BH155" i="6"/>
  <c r="BG155" i="6"/>
  <c r="BF155" i="6"/>
  <c r="T155" i="6"/>
  <c r="R155" i="6"/>
  <c r="P155" i="6"/>
  <c r="BK155" i="6"/>
  <c r="J155" i="6"/>
  <c r="BE155" i="6" s="1"/>
  <c r="BI141" i="6"/>
  <c r="BH141" i="6"/>
  <c r="BG141" i="6"/>
  <c r="BF141" i="6"/>
  <c r="T141" i="6"/>
  <c r="R141" i="6"/>
  <c r="P141" i="6"/>
  <c r="BK141" i="6"/>
  <c r="J141" i="6"/>
  <c r="BE141" i="6" s="1"/>
  <c r="BI138" i="6"/>
  <c r="BH138" i="6"/>
  <c r="BG138" i="6"/>
  <c r="BF138" i="6"/>
  <c r="T138" i="6"/>
  <c r="R138" i="6"/>
  <c r="P138" i="6"/>
  <c r="BK138" i="6"/>
  <c r="J138" i="6"/>
  <c r="BE138" i="6" s="1"/>
  <c r="BI136" i="6"/>
  <c r="BH136" i="6"/>
  <c r="BG136" i="6"/>
  <c r="BF136" i="6"/>
  <c r="T136" i="6"/>
  <c r="R136" i="6"/>
  <c r="P136" i="6"/>
  <c r="BK136" i="6"/>
  <c r="J136" i="6"/>
  <c r="BE136" i="6" s="1"/>
  <c r="BI131" i="6"/>
  <c r="BH131" i="6"/>
  <c r="BG131" i="6"/>
  <c r="BF131" i="6"/>
  <c r="T131" i="6"/>
  <c r="R131" i="6"/>
  <c r="P131" i="6"/>
  <c r="BK131" i="6"/>
  <c r="J131" i="6"/>
  <c r="BE131" i="6" s="1"/>
  <c r="BI128" i="6"/>
  <c r="BH128" i="6"/>
  <c r="BG128" i="6"/>
  <c r="BF128" i="6"/>
  <c r="T128" i="6"/>
  <c r="R128" i="6"/>
  <c r="P128" i="6"/>
  <c r="BK128" i="6"/>
  <c r="J128" i="6"/>
  <c r="BE128" i="6" s="1"/>
  <c r="BI126" i="6"/>
  <c r="BH126" i="6"/>
  <c r="BG126" i="6"/>
  <c r="BF126" i="6"/>
  <c r="T126" i="6"/>
  <c r="R126" i="6"/>
  <c r="P126" i="6"/>
  <c r="BK126" i="6"/>
  <c r="J126" i="6"/>
  <c r="BE126" i="6" s="1"/>
  <c r="BI124" i="6"/>
  <c r="BH124" i="6"/>
  <c r="BG124" i="6"/>
  <c r="BF124" i="6"/>
  <c r="T124" i="6"/>
  <c r="R124" i="6"/>
  <c r="P124" i="6"/>
  <c r="BK124" i="6"/>
  <c r="J124" i="6"/>
  <c r="BE124" i="6" s="1"/>
  <c r="BI121" i="6"/>
  <c r="BH121" i="6"/>
  <c r="BG121" i="6"/>
  <c r="BF121" i="6"/>
  <c r="T121" i="6"/>
  <c r="R121" i="6"/>
  <c r="P121" i="6"/>
  <c r="BK121" i="6"/>
  <c r="J121" i="6"/>
  <c r="BE121" i="6" s="1"/>
  <c r="BI104" i="6"/>
  <c r="BH104" i="6"/>
  <c r="BG104" i="6"/>
  <c r="BF104" i="6"/>
  <c r="T104" i="6"/>
  <c r="R104" i="6"/>
  <c r="P104" i="6"/>
  <c r="BK104" i="6"/>
  <c r="J104" i="6"/>
  <c r="BE104" i="6" s="1"/>
  <c r="BI102" i="6"/>
  <c r="BH102" i="6"/>
  <c r="BG102" i="6"/>
  <c r="BF102" i="6"/>
  <c r="T102" i="6"/>
  <c r="R102" i="6"/>
  <c r="P102" i="6"/>
  <c r="BK102" i="6"/>
  <c r="J102" i="6"/>
  <c r="BE102" i="6" s="1"/>
  <c r="BI100" i="6"/>
  <c r="BH100" i="6"/>
  <c r="BG100" i="6"/>
  <c r="BF100" i="6"/>
  <c r="T100" i="6"/>
  <c r="R100" i="6"/>
  <c r="P100" i="6"/>
  <c r="BK100" i="6"/>
  <c r="J100" i="6"/>
  <c r="BE100" i="6" s="1"/>
  <c r="BI98" i="6"/>
  <c r="BH98" i="6"/>
  <c r="BG98" i="6"/>
  <c r="BF98" i="6"/>
  <c r="T98" i="6"/>
  <c r="R98" i="6"/>
  <c r="P98" i="6"/>
  <c r="BK98" i="6"/>
  <c r="J98" i="6"/>
  <c r="BE98" i="6" s="1"/>
  <c r="BI96" i="6"/>
  <c r="BH96" i="6"/>
  <c r="BG96" i="6"/>
  <c r="BF96" i="6"/>
  <c r="T96" i="6"/>
  <c r="R96" i="6"/>
  <c r="P96" i="6"/>
  <c r="BK96" i="6"/>
  <c r="J96" i="6"/>
  <c r="BE96" i="6" s="1"/>
  <c r="BI93" i="6"/>
  <c r="F36" i="6" s="1"/>
  <c r="BD63" i="1" s="1"/>
  <c r="BH93" i="6"/>
  <c r="F35" i="6" s="1"/>
  <c r="BC63" i="1" s="1"/>
  <c r="BG93" i="6"/>
  <c r="F34" i="6" s="1"/>
  <c r="BB63" i="1" s="1"/>
  <c r="BF93" i="6"/>
  <c r="J33" i="6" s="1"/>
  <c r="AW63" i="1" s="1"/>
  <c r="T93" i="6"/>
  <c r="T92" i="6" s="1"/>
  <c r="T91" i="6" s="1"/>
  <c r="T90" i="6" s="1"/>
  <c r="R93" i="6"/>
  <c r="R92" i="6" s="1"/>
  <c r="P93" i="6"/>
  <c r="P92" i="6" s="1"/>
  <c r="BK93" i="6"/>
  <c r="BK92" i="6" s="1"/>
  <c r="J93" i="6"/>
  <c r="BE93" i="6" s="1"/>
  <c r="J86" i="6"/>
  <c r="F86" i="6"/>
  <c r="F84" i="6"/>
  <c r="E82" i="6"/>
  <c r="F56" i="6"/>
  <c r="J55" i="6"/>
  <c r="F55" i="6"/>
  <c r="F53" i="6"/>
  <c r="E51" i="6"/>
  <c r="E47" i="6"/>
  <c r="J20" i="6"/>
  <c r="E20" i="6"/>
  <c r="F87" i="6" s="1"/>
  <c r="J19" i="6"/>
  <c r="J14" i="6"/>
  <c r="J53" i="6" s="1"/>
  <c r="E7" i="6"/>
  <c r="E78" i="6" s="1"/>
  <c r="BK368" i="5"/>
  <c r="J368" i="5" s="1"/>
  <c r="J71" i="5" s="1"/>
  <c r="T358" i="5"/>
  <c r="BK207" i="5"/>
  <c r="J207" i="5" s="1"/>
  <c r="J67" i="5" s="1"/>
  <c r="AY61" i="1"/>
  <c r="AX61" i="1"/>
  <c r="BI518" i="5"/>
  <c r="BH518" i="5"/>
  <c r="BG518" i="5"/>
  <c r="BF518" i="5"/>
  <c r="BE518" i="5"/>
  <c r="T518" i="5"/>
  <c r="R518" i="5"/>
  <c r="P518" i="5"/>
  <c r="BK518" i="5"/>
  <c r="J518" i="5"/>
  <c r="BI503" i="5"/>
  <c r="BH503" i="5"/>
  <c r="BG503" i="5"/>
  <c r="BF503" i="5"/>
  <c r="BE503" i="5"/>
  <c r="T503" i="5"/>
  <c r="R503" i="5"/>
  <c r="P503" i="5"/>
  <c r="BK503" i="5"/>
  <c r="J503" i="5"/>
  <c r="BI491" i="5"/>
  <c r="BH491" i="5"/>
  <c r="BG491" i="5"/>
  <c r="BF491" i="5"/>
  <c r="BE491" i="5"/>
  <c r="T491" i="5"/>
  <c r="R491" i="5"/>
  <c r="P491" i="5"/>
  <c r="BK491" i="5"/>
  <c r="J491" i="5"/>
  <c r="BI479" i="5"/>
  <c r="BH479" i="5"/>
  <c r="BG479" i="5"/>
  <c r="BF479" i="5"/>
  <c r="BE479" i="5"/>
  <c r="T479" i="5"/>
  <c r="R479" i="5"/>
  <c r="P479" i="5"/>
  <c r="BK479" i="5"/>
  <c r="J479" i="5"/>
  <c r="BI475" i="5"/>
  <c r="BH475" i="5"/>
  <c r="BG475" i="5"/>
  <c r="BF475" i="5"/>
  <c r="BE475" i="5"/>
  <c r="T475" i="5"/>
  <c r="R475" i="5"/>
  <c r="P475" i="5"/>
  <c r="BK475" i="5"/>
  <c r="J475" i="5"/>
  <c r="BI470" i="5"/>
  <c r="BH470" i="5"/>
  <c r="BG470" i="5"/>
  <c r="BF470" i="5"/>
  <c r="BE470" i="5"/>
  <c r="T470" i="5"/>
  <c r="R470" i="5"/>
  <c r="P470" i="5"/>
  <c r="BK470" i="5"/>
  <c r="J470" i="5"/>
  <c r="BI465" i="5"/>
  <c r="BH465" i="5"/>
  <c r="BG465" i="5"/>
  <c r="BF465" i="5"/>
  <c r="BE465" i="5"/>
  <c r="T465" i="5"/>
  <c r="R465" i="5"/>
  <c r="P465" i="5"/>
  <c r="BK465" i="5"/>
  <c r="J465" i="5"/>
  <c r="BI460" i="5"/>
  <c r="BH460" i="5"/>
  <c r="BG460" i="5"/>
  <c r="BF460" i="5"/>
  <c r="BE460" i="5"/>
  <c r="T460" i="5"/>
  <c r="R460" i="5"/>
  <c r="P460" i="5"/>
  <c r="BK460" i="5"/>
  <c r="J460" i="5"/>
  <c r="BI455" i="5"/>
  <c r="BH455" i="5"/>
  <c r="BG455" i="5"/>
  <c r="BF455" i="5"/>
  <c r="BE455" i="5"/>
  <c r="T455" i="5"/>
  <c r="R455" i="5"/>
  <c r="P455" i="5"/>
  <c r="BK455" i="5"/>
  <c r="J455" i="5"/>
  <c r="BI446" i="5"/>
  <c r="BH446" i="5"/>
  <c r="BG446" i="5"/>
  <c r="BF446" i="5"/>
  <c r="BE446" i="5"/>
  <c r="T446" i="5"/>
  <c r="R446" i="5"/>
  <c r="P446" i="5"/>
  <c r="BK446" i="5"/>
  <c r="J446" i="5"/>
  <c r="BI440" i="5"/>
  <c r="BH440" i="5"/>
  <c r="BG440" i="5"/>
  <c r="BF440" i="5"/>
  <c r="BE440" i="5"/>
  <c r="T440" i="5"/>
  <c r="R440" i="5"/>
  <c r="P440" i="5"/>
  <c r="BK440" i="5"/>
  <c r="J440" i="5"/>
  <c r="BI433" i="5"/>
  <c r="BH433" i="5"/>
  <c r="BG433" i="5"/>
  <c r="BF433" i="5"/>
  <c r="BE433" i="5"/>
  <c r="T433" i="5"/>
  <c r="R433" i="5"/>
  <c r="P433" i="5"/>
  <c r="BK433" i="5"/>
  <c r="J433" i="5"/>
  <c r="BI426" i="5"/>
  <c r="BH426" i="5"/>
  <c r="BG426" i="5"/>
  <c r="BF426" i="5"/>
  <c r="BE426" i="5"/>
  <c r="T426" i="5"/>
  <c r="R426" i="5"/>
  <c r="P426" i="5"/>
  <c r="BK426" i="5"/>
  <c r="J426" i="5"/>
  <c r="BI419" i="5"/>
  <c r="BH419" i="5"/>
  <c r="BG419" i="5"/>
  <c r="BF419" i="5"/>
  <c r="BE419" i="5"/>
  <c r="T419" i="5"/>
  <c r="R419" i="5"/>
  <c r="R411" i="5" s="1"/>
  <c r="P419" i="5"/>
  <c r="BK419" i="5"/>
  <c r="J419" i="5"/>
  <c r="BI412" i="5"/>
  <c r="BH412" i="5"/>
  <c r="BG412" i="5"/>
  <c r="BF412" i="5"/>
  <c r="BE412" i="5"/>
  <c r="T412" i="5"/>
  <c r="R412" i="5"/>
  <c r="P412" i="5"/>
  <c r="P411" i="5" s="1"/>
  <c r="BK412" i="5"/>
  <c r="BK411" i="5" s="1"/>
  <c r="J411" i="5" s="1"/>
  <c r="J72" i="5" s="1"/>
  <c r="J412" i="5"/>
  <c r="BI407" i="5"/>
  <c r="BH407" i="5"/>
  <c r="BG407" i="5"/>
  <c r="BF407" i="5"/>
  <c r="T407" i="5"/>
  <c r="R407" i="5"/>
  <c r="P407" i="5"/>
  <c r="BK407" i="5"/>
  <c r="J407" i="5"/>
  <c r="BE407" i="5" s="1"/>
  <c r="BI403" i="5"/>
  <c r="BH403" i="5"/>
  <c r="BG403" i="5"/>
  <c r="BF403" i="5"/>
  <c r="T403" i="5"/>
  <c r="R403" i="5"/>
  <c r="P403" i="5"/>
  <c r="BK403" i="5"/>
  <c r="J403" i="5"/>
  <c r="BE403" i="5" s="1"/>
  <c r="BI396" i="5"/>
  <c r="BH396" i="5"/>
  <c r="BG396" i="5"/>
  <c r="BF396" i="5"/>
  <c r="T396" i="5"/>
  <c r="R396" i="5"/>
  <c r="P396" i="5"/>
  <c r="BK396" i="5"/>
  <c r="J396" i="5"/>
  <c r="BE396" i="5" s="1"/>
  <c r="BI389" i="5"/>
  <c r="BH389" i="5"/>
  <c r="BG389" i="5"/>
  <c r="BF389" i="5"/>
  <c r="T389" i="5"/>
  <c r="R389" i="5"/>
  <c r="P389" i="5"/>
  <c r="BK389" i="5"/>
  <c r="J389" i="5"/>
  <c r="BE389" i="5" s="1"/>
  <c r="BI382" i="5"/>
  <c r="BH382" i="5"/>
  <c r="BG382" i="5"/>
  <c r="BF382" i="5"/>
  <c r="T382" i="5"/>
  <c r="R382" i="5"/>
  <c r="P382" i="5"/>
  <c r="BK382" i="5"/>
  <c r="J382" i="5"/>
  <c r="BE382" i="5" s="1"/>
  <c r="BI378" i="5"/>
  <c r="BH378" i="5"/>
  <c r="BG378" i="5"/>
  <c r="BF378" i="5"/>
  <c r="T378" i="5"/>
  <c r="R378" i="5"/>
  <c r="P378" i="5"/>
  <c r="BK378" i="5"/>
  <c r="J378" i="5"/>
  <c r="BE378" i="5" s="1"/>
  <c r="BI373" i="5"/>
  <c r="BH373" i="5"/>
  <c r="BG373" i="5"/>
  <c r="BF373" i="5"/>
  <c r="T373" i="5"/>
  <c r="R373" i="5"/>
  <c r="P373" i="5"/>
  <c r="BK373" i="5"/>
  <c r="J373" i="5"/>
  <c r="BE373" i="5" s="1"/>
  <c r="BI369" i="5"/>
  <c r="BH369" i="5"/>
  <c r="BG369" i="5"/>
  <c r="BF369" i="5"/>
  <c r="T369" i="5"/>
  <c r="T368" i="5" s="1"/>
  <c r="R369" i="5"/>
  <c r="R368" i="5" s="1"/>
  <c r="P369" i="5"/>
  <c r="P368" i="5" s="1"/>
  <c r="BK369" i="5"/>
  <c r="J369" i="5"/>
  <c r="BE369" i="5" s="1"/>
  <c r="BI365" i="5"/>
  <c r="BH365" i="5"/>
  <c r="BG365" i="5"/>
  <c r="BF365" i="5"/>
  <c r="BE365" i="5"/>
  <c r="T365" i="5"/>
  <c r="R365" i="5"/>
  <c r="P365" i="5"/>
  <c r="BK365" i="5"/>
  <c r="J365" i="5"/>
  <c r="BI360" i="5"/>
  <c r="BH360" i="5"/>
  <c r="BG360" i="5"/>
  <c r="BF360" i="5"/>
  <c r="BE360" i="5"/>
  <c r="T360" i="5"/>
  <c r="T359" i="5" s="1"/>
  <c r="R360" i="5"/>
  <c r="R359" i="5" s="1"/>
  <c r="R358" i="5" s="1"/>
  <c r="P360" i="5"/>
  <c r="BK360" i="5"/>
  <c r="BK359" i="5" s="1"/>
  <c r="J360" i="5"/>
  <c r="BI356" i="5"/>
  <c r="BH356" i="5"/>
  <c r="BG356" i="5"/>
  <c r="BF356" i="5"/>
  <c r="BE356" i="5"/>
  <c r="T356" i="5"/>
  <c r="R356" i="5"/>
  <c r="P356" i="5"/>
  <c r="BK356" i="5"/>
  <c r="J356" i="5"/>
  <c r="BI352" i="5"/>
  <c r="BH352" i="5"/>
  <c r="BG352" i="5"/>
  <c r="BF352" i="5"/>
  <c r="BE352" i="5"/>
  <c r="T352" i="5"/>
  <c r="R352" i="5"/>
  <c r="P352" i="5"/>
  <c r="BK352" i="5"/>
  <c r="J352" i="5"/>
  <c r="BI334" i="5"/>
  <c r="BH334" i="5"/>
  <c r="BG334" i="5"/>
  <c r="BF334" i="5"/>
  <c r="BE334" i="5"/>
  <c r="T334" i="5"/>
  <c r="R334" i="5"/>
  <c r="P334" i="5"/>
  <c r="BK334" i="5"/>
  <c r="J334" i="5"/>
  <c r="BI330" i="5"/>
  <c r="BH330" i="5"/>
  <c r="BG330" i="5"/>
  <c r="BF330" i="5"/>
  <c r="BE330" i="5"/>
  <c r="T330" i="5"/>
  <c r="R330" i="5"/>
  <c r="P330" i="5"/>
  <c r="BK330" i="5"/>
  <c r="J330" i="5"/>
  <c r="BI325" i="5"/>
  <c r="BH325" i="5"/>
  <c r="BG325" i="5"/>
  <c r="BF325" i="5"/>
  <c r="BE325" i="5"/>
  <c r="T325" i="5"/>
  <c r="R325" i="5"/>
  <c r="P325" i="5"/>
  <c r="BK325" i="5"/>
  <c r="J325" i="5"/>
  <c r="BI321" i="5"/>
  <c r="BH321" i="5"/>
  <c r="BG321" i="5"/>
  <c r="BF321" i="5"/>
  <c r="BE321" i="5"/>
  <c r="T321" i="5"/>
  <c r="R321" i="5"/>
  <c r="P321" i="5"/>
  <c r="BK321" i="5"/>
  <c r="J321" i="5"/>
  <c r="BI317" i="5"/>
  <c r="BH317" i="5"/>
  <c r="BG317" i="5"/>
  <c r="BF317" i="5"/>
  <c r="BE317" i="5"/>
  <c r="T317" i="5"/>
  <c r="R317" i="5"/>
  <c r="P317" i="5"/>
  <c r="BK317" i="5"/>
  <c r="J317" i="5"/>
  <c r="BI313" i="5"/>
  <c r="BH313" i="5"/>
  <c r="BG313" i="5"/>
  <c r="BF313" i="5"/>
  <c r="BE313" i="5"/>
  <c r="T313" i="5"/>
  <c r="R313" i="5"/>
  <c r="P313" i="5"/>
  <c r="BK313" i="5"/>
  <c r="J313" i="5"/>
  <c r="BI307" i="5"/>
  <c r="BH307" i="5"/>
  <c r="BG307" i="5"/>
  <c r="BF307" i="5"/>
  <c r="BE307" i="5"/>
  <c r="T307" i="5"/>
  <c r="R307" i="5"/>
  <c r="P307" i="5"/>
  <c r="BK307" i="5"/>
  <c r="J307" i="5"/>
  <c r="BI303" i="5"/>
  <c r="BH303" i="5"/>
  <c r="BG303" i="5"/>
  <c r="BF303" i="5"/>
  <c r="BE303" i="5"/>
  <c r="T303" i="5"/>
  <c r="R303" i="5"/>
  <c r="P303" i="5"/>
  <c r="BK303" i="5"/>
  <c r="J303" i="5"/>
  <c r="BI288" i="5"/>
  <c r="BH288" i="5"/>
  <c r="BG288" i="5"/>
  <c r="BF288" i="5"/>
  <c r="BE288" i="5"/>
  <c r="T288" i="5"/>
  <c r="R288" i="5"/>
  <c r="P288" i="5"/>
  <c r="BK288" i="5"/>
  <c r="J288" i="5"/>
  <c r="BI283" i="5"/>
  <c r="BH283" i="5"/>
  <c r="BG283" i="5"/>
  <c r="BF283" i="5"/>
  <c r="BE283" i="5"/>
  <c r="T283" i="5"/>
  <c r="R283" i="5"/>
  <c r="P283" i="5"/>
  <c r="BK283" i="5"/>
  <c r="J283" i="5"/>
  <c r="BI279" i="5"/>
  <c r="BH279" i="5"/>
  <c r="BG279" i="5"/>
  <c r="BF279" i="5"/>
  <c r="BE279" i="5"/>
  <c r="T279" i="5"/>
  <c r="R279" i="5"/>
  <c r="P279" i="5"/>
  <c r="BK279" i="5"/>
  <c r="J279" i="5"/>
  <c r="BI274" i="5"/>
  <c r="BH274" i="5"/>
  <c r="BG274" i="5"/>
  <c r="BF274" i="5"/>
  <c r="BE274" i="5"/>
  <c r="T274" i="5"/>
  <c r="R274" i="5"/>
  <c r="P274" i="5"/>
  <c r="BK274" i="5"/>
  <c r="J274" i="5"/>
  <c r="BI270" i="5"/>
  <c r="BH270" i="5"/>
  <c r="BG270" i="5"/>
  <c r="BF270" i="5"/>
  <c r="BE270" i="5"/>
  <c r="T270" i="5"/>
  <c r="R270" i="5"/>
  <c r="P270" i="5"/>
  <c r="BK270" i="5"/>
  <c r="J270" i="5"/>
  <c r="BI265" i="5"/>
  <c r="BH265" i="5"/>
  <c r="BG265" i="5"/>
  <c r="BF265" i="5"/>
  <c r="BE265" i="5"/>
  <c r="T265" i="5"/>
  <c r="R265" i="5"/>
  <c r="P265" i="5"/>
  <c r="BK265" i="5"/>
  <c r="J265" i="5"/>
  <c r="BI260" i="5"/>
  <c r="BH260" i="5"/>
  <c r="BG260" i="5"/>
  <c r="BF260" i="5"/>
  <c r="BE260" i="5"/>
  <c r="T260" i="5"/>
  <c r="T259" i="5" s="1"/>
  <c r="R260" i="5"/>
  <c r="R259" i="5" s="1"/>
  <c r="P260" i="5"/>
  <c r="P259" i="5" s="1"/>
  <c r="BK260" i="5"/>
  <c r="BK259" i="5" s="1"/>
  <c r="J259" i="5" s="1"/>
  <c r="J68" i="5" s="1"/>
  <c r="J260" i="5"/>
  <c r="BI256" i="5"/>
  <c r="BH256" i="5"/>
  <c r="BG256" i="5"/>
  <c r="BF256" i="5"/>
  <c r="T256" i="5"/>
  <c r="R256" i="5"/>
  <c r="P256" i="5"/>
  <c r="BK256" i="5"/>
  <c r="J256" i="5"/>
  <c r="BE256" i="5" s="1"/>
  <c r="BI250" i="5"/>
  <c r="BH250" i="5"/>
  <c r="BG250" i="5"/>
  <c r="BF250" i="5"/>
  <c r="T250" i="5"/>
  <c r="R250" i="5"/>
  <c r="P250" i="5"/>
  <c r="BK250" i="5"/>
  <c r="J250" i="5"/>
  <c r="BE250" i="5" s="1"/>
  <c r="BI244" i="5"/>
  <c r="BH244" i="5"/>
  <c r="BG244" i="5"/>
  <c r="BF244" i="5"/>
  <c r="T244" i="5"/>
  <c r="R244" i="5"/>
  <c r="P244" i="5"/>
  <c r="BK244" i="5"/>
  <c r="J244" i="5"/>
  <c r="BE244" i="5" s="1"/>
  <c r="BI238" i="5"/>
  <c r="BH238" i="5"/>
  <c r="BG238" i="5"/>
  <c r="BF238" i="5"/>
  <c r="T238" i="5"/>
  <c r="R238" i="5"/>
  <c r="P238" i="5"/>
  <c r="BK238" i="5"/>
  <c r="J238" i="5"/>
  <c r="BE238" i="5" s="1"/>
  <c r="BI230" i="5"/>
  <c r="BH230" i="5"/>
  <c r="BG230" i="5"/>
  <c r="BF230" i="5"/>
  <c r="T230" i="5"/>
  <c r="R230" i="5"/>
  <c r="P230" i="5"/>
  <c r="BK230" i="5"/>
  <c r="J230" i="5"/>
  <c r="BE230" i="5" s="1"/>
  <c r="BI226" i="5"/>
  <c r="BH226" i="5"/>
  <c r="BG226" i="5"/>
  <c r="BF226" i="5"/>
  <c r="T226" i="5"/>
  <c r="R226" i="5"/>
  <c r="P226" i="5"/>
  <c r="BK226" i="5"/>
  <c r="J226" i="5"/>
  <c r="BE226" i="5" s="1"/>
  <c r="BI222" i="5"/>
  <c r="BH222" i="5"/>
  <c r="BG222" i="5"/>
  <c r="BF222" i="5"/>
  <c r="T222" i="5"/>
  <c r="R222" i="5"/>
  <c r="P222" i="5"/>
  <c r="BK222" i="5"/>
  <c r="J222" i="5"/>
  <c r="BE222" i="5" s="1"/>
  <c r="BI216" i="5"/>
  <c r="BH216" i="5"/>
  <c r="BG216" i="5"/>
  <c r="BF216" i="5"/>
  <c r="T216" i="5"/>
  <c r="T207" i="5" s="1"/>
  <c r="R216" i="5"/>
  <c r="P216" i="5"/>
  <c r="BK216" i="5"/>
  <c r="J216" i="5"/>
  <c r="BE216" i="5" s="1"/>
  <c r="BI208" i="5"/>
  <c r="BH208" i="5"/>
  <c r="BG208" i="5"/>
  <c r="BF208" i="5"/>
  <c r="J35" i="5" s="1"/>
  <c r="AW61" i="1" s="1"/>
  <c r="T208" i="5"/>
  <c r="R208" i="5"/>
  <c r="R207" i="5" s="1"/>
  <c r="P208" i="5"/>
  <c r="P207" i="5" s="1"/>
  <c r="BK208" i="5"/>
  <c r="J208" i="5"/>
  <c r="BE208" i="5" s="1"/>
  <c r="BI202" i="5"/>
  <c r="BH202" i="5"/>
  <c r="BG202" i="5"/>
  <c r="BF202" i="5"/>
  <c r="BE202" i="5"/>
  <c r="T202" i="5"/>
  <c r="R202" i="5"/>
  <c r="P202" i="5"/>
  <c r="BK202" i="5"/>
  <c r="J202" i="5"/>
  <c r="BI193" i="5"/>
  <c r="BH193" i="5"/>
  <c r="BG193" i="5"/>
  <c r="BF193" i="5"/>
  <c r="T193" i="5"/>
  <c r="R193" i="5"/>
  <c r="P193" i="5"/>
  <c r="BK193" i="5"/>
  <c r="J193" i="5"/>
  <c r="BE193" i="5" s="1"/>
  <c r="BI189" i="5"/>
  <c r="BH189" i="5"/>
  <c r="BG189" i="5"/>
  <c r="BF189" i="5"/>
  <c r="BE189" i="5"/>
  <c r="T189" i="5"/>
  <c r="R189" i="5"/>
  <c r="P189" i="5"/>
  <c r="BK189" i="5"/>
  <c r="J189" i="5"/>
  <c r="BI185" i="5"/>
  <c r="BH185" i="5"/>
  <c r="BG185" i="5"/>
  <c r="BF185" i="5"/>
  <c r="BE185" i="5"/>
  <c r="T185" i="5"/>
  <c r="R185" i="5"/>
  <c r="P185" i="5"/>
  <c r="BK185" i="5"/>
  <c r="J185" i="5"/>
  <c r="BI181" i="5"/>
  <c r="BH181" i="5"/>
  <c r="BG181" i="5"/>
  <c r="BF181" i="5"/>
  <c r="BE181" i="5"/>
  <c r="T181" i="5"/>
  <c r="R181" i="5"/>
  <c r="P181" i="5"/>
  <c r="BK181" i="5"/>
  <c r="J181" i="5"/>
  <c r="BI176" i="5"/>
  <c r="BH176" i="5"/>
  <c r="BG176" i="5"/>
  <c r="BF176" i="5"/>
  <c r="BE176" i="5"/>
  <c r="T176" i="5"/>
  <c r="R176" i="5"/>
  <c r="P176" i="5"/>
  <c r="BK176" i="5"/>
  <c r="J176" i="5"/>
  <c r="BI172" i="5"/>
  <c r="BH172" i="5"/>
  <c r="BG172" i="5"/>
  <c r="BF172" i="5"/>
  <c r="BE172" i="5"/>
  <c r="T172" i="5"/>
  <c r="R172" i="5"/>
  <c r="P172" i="5"/>
  <c r="BK172" i="5"/>
  <c r="J172" i="5"/>
  <c r="BI167" i="5"/>
  <c r="BH167" i="5"/>
  <c r="BG167" i="5"/>
  <c r="BF167" i="5"/>
  <c r="BE167" i="5"/>
  <c r="T167" i="5"/>
  <c r="R167" i="5"/>
  <c r="P167" i="5"/>
  <c r="BK167" i="5"/>
  <c r="J167" i="5"/>
  <c r="BI161" i="5"/>
  <c r="BH161" i="5"/>
  <c r="BG161" i="5"/>
  <c r="BF161" i="5"/>
  <c r="BE161" i="5"/>
  <c r="T161" i="5"/>
  <c r="R161" i="5"/>
  <c r="P161" i="5"/>
  <c r="BK161" i="5"/>
  <c r="J161" i="5"/>
  <c r="BI156" i="5"/>
  <c r="BH156" i="5"/>
  <c r="BG156" i="5"/>
  <c r="BF156" i="5"/>
  <c r="BE156" i="5"/>
  <c r="T156" i="5"/>
  <c r="R156" i="5"/>
  <c r="P156" i="5"/>
  <c r="BK156" i="5"/>
  <c r="J156" i="5"/>
  <c r="BI151" i="5"/>
  <c r="BH151" i="5"/>
  <c r="BG151" i="5"/>
  <c r="BF151" i="5"/>
  <c r="BE151" i="5"/>
  <c r="T151" i="5"/>
  <c r="R151" i="5"/>
  <c r="P151" i="5"/>
  <c r="BK151" i="5"/>
  <c r="J151" i="5"/>
  <c r="BI144" i="5"/>
  <c r="BH144" i="5"/>
  <c r="BG144" i="5"/>
  <c r="BF144" i="5"/>
  <c r="BE144" i="5"/>
  <c r="T144" i="5"/>
  <c r="R144" i="5"/>
  <c r="P144" i="5"/>
  <c r="BK144" i="5"/>
  <c r="J144" i="5"/>
  <c r="BI137" i="5"/>
  <c r="BH137" i="5"/>
  <c r="BG137" i="5"/>
  <c r="BF137" i="5"/>
  <c r="BE137" i="5"/>
  <c r="T137" i="5"/>
  <c r="R137" i="5"/>
  <c r="P137" i="5"/>
  <c r="BK137" i="5"/>
  <c r="J137" i="5"/>
  <c r="BI130" i="5"/>
  <c r="BH130" i="5"/>
  <c r="BG130" i="5"/>
  <c r="BF130" i="5"/>
  <c r="BE130" i="5"/>
  <c r="T130" i="5"/>
  <c r="R130" i="5"/>
  <c r="P130" i="5"/>
  <c r="BK130" i="5"/>
  <c r="J130" i="5"/>
  <c r="BI125" i="5"/>
  <c r="BH125" i="5"/>
  <c r="BG125" i="5"/>
  <c r="BF125" i="5"/>
  <c r="BE125" i="5"/>
  <c r="T125" i="5"/>
  <c r="R125" i="5"/>
  <c r="P125" i="5"/>
  <c r="BK125" i="5"/>
  <c r="J125" i="5"/>
  <c r="BI119" i="5"/>
  <c r="BH119" i="5"/>
  <c r="BG119" i="5"/>
  <c r="BF119" i="5"/>
  <c r="BE119" i="5"/>
  <c r="T119" i="5"/>
  <c r="R119" i="5"/>
  <c r="P119" i="5"/>
  <c r="BK119" i="5"/>
  <c r="J119" i="5"/>
  <c r="BI114" i="5"/>
  <c r="BH114" i="5"/>
  <c r="BG114" i="5"/>
  <c r="BF114" i="5"/>
  <c r="BE114" i="5"/>
  <c r="T114" i="5"/>
  <c r="R114" i="5"/>
  <c r="P114" i="5"/>
  <c r="BK114" i="5"/>
  <c r="J114" i="5"/>
  <c r="BI109" i="5"/>
  <c r="BH109" i="5"/>
  <c r="BG109" i="5"/>
  <c r="BF109" i="5"/>
  <c r="BE109" i="5"/>
  <c r="T109" i="5"/>
  <c r="R109" i="5"/>
  <c r="P109" i="5"/>
  <c r="BK109" i="5"/>
  <c r="J109" i="5"/>
  <c r="BI104" i="5"/>
  <c r="BH104" i="5"/>
  <c r="BG104" i="5"/>
  <c r="BF104" i="5"/>
  <c r="BE104" i="5"/>
  <c r="T104" i="5"/>
  <c r="R104" i="5"/>
  <c r="P104" i="5"/>
  <c r="BK104" i="5"/>
  <c r="J104" i="5"/>
  <c r="BI99" i="5"/>
  <c r="F38" i="5" s="1"/>
  <c r="BD61" i="1" s="1"/>
  <c r="BH99" i="5"/>
  <c r="F37" i="5" s="1"/>
  <c r="BC61" i="1" s="1"/>
  <c r="BG99" i="5"/>
  <c r="F36" i="5" s="1"/>
  <c r="BB61" i="1" s="1"/>
  <c r="BF99" i="5"/>
  <c r="F35" i="5" s="1"/>
  <c r="BA61" i="1" s="1"/>
  <c r="BE99" i="5"/>
  <c r="J34" i="5" s="1"/>
  <c r="AV61" i="1" s="1"/>
  <c r="T99" i="5"/>
  <c r="T98" i="5" s="1"/>
  <c r="R99" i="5"/>
  <c r="R98" i="5" s="1"/>
  <c r="R97" i="5" s="1"/>
  <c r="R96" i="5" s="1"/>
  <c r="P99" i="5"/>
  <c r="P98" i="5" s="1"/>
  <c r="BK99" i="5"/>
  <c r="BK98" i="5" s="1"/>
  <c r="J99" i="5"/>
  <c r="J92" i="5"/>
  <c r="F92" i="5"/>
  <c r="F90" i="5"/>
  <c r="E88" i="5"/>
  <c r="E82" i="5"/>
  <c r="J59" i="5"/>
  <c r="F59" i="5"/>
  <c r="F57" i="5"/>
  <c r="E55" i="5"/>
  <c r="E49" i="5"/>
  <c r="J22" i="5"/>
  <c r="E22" i="5"/>
  <c r="F60" i="5" s="1"/>
  <c r="J21" i="5"/>
  <c r="J16" i="5"/>
  <c r="J90" i="5" s="1"/>
  <c r="E7" i="5"/>
  <c r="BK141" i="4"/>
  <c r="J141" i="4" s="1"/>
  <c r="J68" i="4" s="1"/>
  <c r="AY59" i="1"/>
  <c r="AX59" i="1"/>
  <c r="BI389" i="4"/>
  <c r="BH389" i="4"/>
  <c r="BG389" i="4"/>
  <c r="BF389" i="4"/>
  <c r="T389" i="4"/>
  <c r="R389" i="4"/>
  <c r="P389" i="4"/>
  <c r="BK389" i="4"/>
  <c r="J389" i="4"/>
  <c r="BE389" i="4" s="1"/>
  <c r="BI368" i="4"/>
  <c r="BH368" i="4"/>
  <c r="BG368" i="4"/>
  <c r="BF368" i="4"/>
  <c r="T368" i="4"/>
  <c r="R368" i="4"/>
  <c r="P368" i="4"/>
  <c r="BK368" i="4"/>
  <c r="J368" i="4"/>
  <c r="BE368" i="4" s="1"/>
  <c r="BI349" i="4"/>
  <c r="BH349" i="4"/>
  <c r="BG349" i="4"/>
  <c r="BF349" i="4"/>
  <c r="T349" i="4"/>
  <c r="R349" i="4"/>
  <c r="P349" i="4"/>
  <c r="BK349" i="4"/>
  <c r="J349" i="4"/>
  <c r="BE349" i="4" s="1"/>
  <c r="BI330" i="4"/>
  <c r="BH330" i="4"/>
  <c r="BG330" i="4"/>
  <c r="BF330" i="4"/>
  <c r="T330" i="4"/>
  <c r="R330" i="4"/>
  <c r="P330" i="4"/>
  <c r="BK330" i="4"/>
  <c r="J330" i="4"/>
  <c r="BE330" i="4" s="1"/>
  <c r="BI323" i="4"/>
  <c r="BH323" i="4"/>
  <c r="BG323" i="4"/>
  <c r="BF323" i="4"/>
  <c r="T323" i="4"/>
  <c r="R323" i="4"/>
  <c r="P323" i="4"/>
  <c r="BK323" i="4"/>
  <c r="J323" i="4"/>
  <c r="BE323" i="4" s="1"/>
  <c r="BI316" i="4"/>
  <c r="BH316" i="4"/>
  <c r="BG316" i="4"/>
  <c r="BF316" i="4"/>
  <c r="T316" i="4"/>
  <c r="R316" i="4"/>
  <c r="P316" i="4"/>
  <c r="BK316" i="4"/>
  <c r="J316" i="4"/>
  <c r="BE316" i="4" s="1"/>
  <c r="BI309" i="4"/>
  <c r="BH309" i="4"/>
  <c r="BG309" i="4"/>
  <c r="BF309" i="4"/>
  <c r="T309" i="4"/>
  <c r="R309" i="4"/>
  <c r="P309" i="4"/>
  <c r="BK309" i="4"/>
  <c r="J309" i="4"/>
  <c r="BE309" i="4" s="1"/>
  <c r="BI302" i="4"/>
  <c r="BH302" i="4"/>
  <c r="BG302" i="4"/>
  <c r="BF302" i="4"/>
  <c r="T302" i="4"/>
  <c r="R302" i="4"/>
  <c r="P302" i="4"/>
  <c r="BK302" i="4"/>
  <c r="J302" i="4"/>
  <c r="BE302" i="4" s="1"/>
  <c r="BI297" i="4"/>
  <c r="BH297" i="4"/>
  <c r="BG297" i="4"/>
  <c r="BF297" i="4"/>
  <c r="T297" i="4"/>
  <c r="R297" i="4"/>
  <c r="P297" i="4"/>
  <c r="BK297" i="4"/>
  <c r="J297" i="4"/>
  <c r="BE297" i="4" s="1"/>
  <c r="BI292" i="4"/>
  <c r="BH292" i="4"/>
  <c r="BG292" i="4"/>
  <c r="BF292" i="4"/>
  <c r="T292" i="4"/>
  <c r="R292" i="4"/>
  <c r="P292" i="4"/>
  <c r="BK292" i="4"/>
  <c r="J292" i="4"/>
  <c r="BE292" i="4" s="1"/>
  <c r="BI287" i="4"/>
  <c r="BH287" i="4"/>
  <c r="BG287" i="4"/>
  <c r="BF287" i="4"/>
  <c r="T287" i="4"/>
  <c r="R287" i="4"/>
  <c r="P287" i="4"/>
  <c r="P279" i="4" s="1"/>
  <c r="BK287" i="4"/>
  <c r="J287" i="4"/>
  <c r="BE287" i="4" s="1"/>
  <c r="BI280" i="4"/>
  <c r="BH280" i="4"/>
  <c r="BG280" i="4"/>
  <c r="BF280" i="4"/>
  <c r="T280" i="4"/>
  <c r="T279" i="4" s="1"/>
  <c r="R280" i="4"/>
  <c r="R279" i="4" s="1"/>
  <c r="P280" i="4"/>
  <c r="BK280" i="4"/>
  <c r="BK279" i="4" s="1"/>
  <c r="J279" i="4" s="1"/>
  <c r="J70" i="4" s="1"/>
  <c r="J280" i="4"/>
  <c r="BE280" i="4" s="1"/>
  <c r="BI275" i="4"/>
  <c r="BH275" i="4"/>
  <c r="BG275" i="4"/>
  <c r="BF275" i="4"/>
  <c r="T275" i="4"/>
  <c r="R275" i="4"/>
  <c r="R269" i="4" s="1"/>
  <c r="P275" i="4"/>
  <c r="BK275" i="4"/>
  <c r="J275" i="4"/>
  <c r="BE275" i="4" s="1"/>
  <c r="BI270" i="4"/>
  <c r="BH270" i="4"/>
  <c r="BG270" i="4"/>
  <c r="BF270" i="4"/>
  <c r="BE270" i="4"/>
  <c r="T270" i="4"/>
  <c r="T269" i="4" s="1"/>
  <c r="R270" i="4"/>
  <c r="P270" i="4"/>
  <c r="P269" i="4" s="1"/>
  <c r="BK270" i="4"/>
  <c r="BK269" i="4" s="1"/>
  <c r="J269" i="4" s="1"/>
  <c r="J69" i="4" s="1"/>
  <c r="J270" i="4"/>
  <c r="BI267" i="4"/>
  <c r="BH267" i="4"/>
  <c r="BG267" i="4"/>
  <c r="BF267" i="4"/>
  <c r="T267" i="4"/>
  <c r="R267" i="4"/>
  <c r="P267" i="4"/>
  <c r="BK267" i="4"/>
  <c r="J267" i="4"/>
  <c r="BE267" i="4" s="1"/>
  <c r="BI263" i="4"/>
  <c r="BH263" i="4"/>
  <c r="BG263" i="4"/>
  <c r="BF263" i="4"/>
  <c r="T263" i="4"/>
  <c r="R263" i="4"/>
  <c r="P263" i="4"/>
  <c r="BK263" i="4"/>
  <c r="J263" i="4"/>
  <c r="BE263" i="4" s="1"/>
  <c r="BI243" i="4"/>
  <c r="BH243" i="4"/>
  <c r="BG243" i="4"/>
  <c r="BF243" i="4"/>
  <c r="T243" i="4"/>
  <c r="R243" i="4"/>
  <c r="P243" i="4"/>
  <c r="BK243" i="4"/>
  <c r="J243" i="4"/>
  <c r="BE243" i="4" s="1"/>
  <c r="BI239" i="4"/>
  <c r="BH239" i="4"/>
  <c r="BG239" i="4"/>
  <c r="BF239" i="4"/>
  <c r="T239" i="4"/>
  <c r="R239" i="4"/>
  <c r="P239" i="4"/>
  <c r="BK239" i="4"/>
  <c r="J239" i="4"/>
  <c r="BE239" i="4" s="1"/>
  <c r="BI234" i="4"/>
  <c r="BH234" i="4"/>
  <c r="BG234" i="4"/>
  <c r="BF234" i="4"/>
  <c r="T234" i="4"/>
  <c r="R234" i="4"/>
  <c r="P234" i="4"/>
  <c r="BK234" i="4"/>
  <c r="J234" i="4"/>
  <c r="BE234" i="4" s="1"/>
  <c r="BI230" i="4"/>
  <c r="BH230" i="4"/>
  <c r="BG230" i="4"/>
  <c r="BF230" i="4"/>
  <c r="T230" i="4"/>
  <c r="R230" i="4"/>
  <c r="P230" i="4"/>
  <c r="BK230" i="4"/>
  <c r="J230" i="4"/>
  <c r="BE230" i="4" s="1"/>
  <c r="BI226" i="4"/>
  <c r="BH226" i="4"/>
  <c r="BG226" i="4"/>
  <c r="BF226" i="4"/>
  <c r="T226" i="4"/>
  <c r="R226" i="4"/>
  <c r="P226" i="4"/>
  <c r="BK226" i="4"/>
  <c r="J226" i="4"/>
  <c r="BE226" i="4" s="1"/>
  <c r="BI220" i="4"/>
  <c r="BH220" i="4"/>
  <c r="BG220" i="4"/>
  <c r="BF220" i="4"/>
  <c r="T220" i="4"/>
  <c r="R220" i="4"/>
  <c r="P220" i="4"/>
  <c r="BK220" i="4"/>
  <c r="J220" i="4"/>
  <c r="BE220" i="4" s="1"/>
  <c r="BI216" i="4"/>
  <c r="BH216" i="4"/>
  <c r="BG216" i="4"/>
  <c r="BF216" i="4"/>
  <c r="T216" i="4"/>
  <c r="R216" i="4"/>
  <c r="P216" i="4"/>
  <c r="BK216" i="4"/>
  <c r="J216" i="4"/>
  <c r="BE216" i="4" s="1"/>
  <c r="BI203" i="4"/>
  <c r="BH203" i="4"/>
  <c r="BG203" i="4"/>
  <c r="BF203" i="4"/>
  <c r="BE203" i="4"/>
  <c r="T203" i="4"/>
  <c r="R203" i="4"/>
  <c r="P203" i="4"/>
  <c r="BK203" i="4"/>
  <c r="J203" i="4"/>
  <c r="BI199" i="4"/>
  <c r="BH199" i="4"/>
  <c r="BG199" i="4"/>
  <c r="BF199" i="4"/>
  <c r="T199" i="4"/>
  <c r="R199" i="4"/>
  <c r="P199" i="4"/>
  <c r="BK199" i="4"/>
  <c r="J199" i="4"/>
  <c r="BE199" i="4" s="1"/>
  <c r="BI195" i="4"/>
  <c r="BH195" i="4"/>
  <c r="BG195" i="4"/>
  <c r="BF195" i="4"/>
  <c r="BE195" i="4"/>
  <c r="T195" i="4"/>
  <c r="R195" i="4"/>
  <c r="P195" i="4"/>
  <c r="BK195" i="4"/>
  <c r="J195" i="4"/>
  <c r="BI191" i="4"/>
  <c r="BH191" i="4"/>
  <c r="BG191" i="4"/>
  <c r="BF191" i="4"/>
  <c r="T191" i="4"/>
  <c r="R191" i="4"/>
  <c r="P191" i="4"/>
  <c r="BK191" i="4"/>
  <c r="J191" i="4"/>
  <c r="BE191" i="4" s="1"/>
  <c r="BI182" i="4"/>
  <c r="BH182" i="4"/>
  <c r="BG182" i="4"/>
  <c r="BF182" i="4"/>
  <c r="BE182" i="4"/>
  <c r="T182" i="4"/>
  <c r="R182" i="4"/>
  <c r="P182" i="4"/>
  <c r="BK182" i="4"/>
  <c r="J182" i="4"/>
  <c r="BI178" i="4"/>
  <c r="BH178" i="4"/>
  <c r="BG178" i="4"/>
  <c r="BF178" i="4"/>
  <c r="T178" i="4"/>
  <c r="R178" i="4"/>
  <c r="P178" i="4"/>
  <c r="BK178" i="4"/>
  <c r="J178" i="4"/>
  <c r="BE178" i="4" s="1"/>
  <c r="BI173" i="4"/>
  <c r="BH173" i="4"/>
  <c r="BG173" i="4"/>
  <c r="BF173" i="4"/>
  <c r="BE173" i="4"/>
  <c r="T173" i="4"/>
  <c r="R173" i="4"/>
  <c r="P173" i="4"/>
  <c r="BK173" i="4"/>
  <c r="J173" i="4"/>
  <c r="BI169" i="4"/>
  <c r="BH169" i="4"/>
  <c r="BG169" i="4"/>
  <c r="BF169" i="4"/>
  <c r="T169" i="4"/>
  <c r="R169" i="4"/>
  <c r="P169" i="4"/>
  <c r="BK169" i="4"/>
  <c r="J169" i="4"/>
  <c r="BE169" i="4" s="1"/>
  <c r="BI164" i="4"/>
  <c r="BH164" i="4"/>
  <c r="BG164" i="4"/>
  <c r="BF164" i="4"/>
  <c r="BE164" i="4"/>
  <c r="T164" i="4"/>
  <c r="R164" i="4"/>
  <c r="P164" i="4"/>
  <c r="BK164" i="4"/>
  <c r="J164" i="4"/>
  <c r="BI160" i="4"/>
  <c r="BH160" i="4"/>
  <c r="BG160" i="4"/>
  <c r="BF160" i="4"/>
  <c r="T160" i="4"/>
  <c r="R160" i="4"/>
  <c r="P160" i="4"/>
  <c r="BK160" i="4"/>
  <c r="J160" i="4"/>
  <c r="BE160" i="4" s="1"/>
  <c r="BI156" i="4"/>
  <c r="BH156" i="4"/>
  <c r="BG156" i="4"/>
  <c r="BF156" i="4"/>
  <c r="BE156" i="4"/>
  <c r="T156" i="4"/>
  <c r="R156" i="4"/>
  <c r="P156" i="4"/>
  <c r="BK156" i="4"/>
  <c r="J156" i="4"/>
  <c r="BI151" i="4"/>
  <c r="BH151" i="4"/>
  <c r="BG151" i="4"/>
  <c r="BF151" i="4"/>
  <c r="T151" i="4"/>
  <c r="R151" i="4"/>
  <c r="P151" i="4"/>
  <c r="BK151" i="4"/>
  <c r="J151" i="4"/>
  <c r="BE151" i="4" s="1"/>
  <c r="BI142" i="4"/>
  <c r="BH142" i="4"/>
  <c r="BG142" i="4"/>
  <c r="BF142" i="4"/>
  <c r="BE142" i="4"/>
  <c r="T142" i="4"/>
  <c r="R142" i="4"/>
  <c r="R141" i="4" s="1"/>
  <c r="P142" i="4"/>
  <c r="BK142" i="4"/>
  <c r="J142" i="4"/>
  <c r="BI138" i="4"/>
  <c r="BH138" i="4"/>
  <c r="BG138" i="4"/>
  <c r="BF138" i="4"/>
  <c r="BE138" i="4"/>
  <c r="T138" i="4"/>
  <c r="R138" i="4"/>
  <c r="P138" i="4"/>
  <c r="BK138" i="4"/>
  <c r="J138" i="4"/>
  <c r="BI134" i="4"/>
  <c r="BH134" i="4"/>
  <c r="BG134" i="4"/>
  <c r="BF134" i="4"/>
  <c r="T134" i="4"/>
  <c r="R134" i="4"/>
  <c r="P134" i="4"/>
  <c r="BK134" i="4"/>
  <c r="J134" i="4"/>
  <c r="BE134" i="4" s="1"/>
  <c r="BI130" i="4"/>
  <c r="BH130" i="4"/>
  <c r="BG130" i="4"/>
  <c r="BF130" i="4"/>
  <c r="BE130" i="4"/>
  <c r="T130" i="4"/>
  <c r="R130" i="4"/>
  <c r="P130" i="4"/>
  <c r="BK130" i="4"/>
  <c r="J130" i="4"/>
  <c r="BI126" i="4"/>
  <c r="BH126" i="4"/>
  <c r="BG126" i="4"/>
  <c r="BF126" i="4"/>
  <c r="T126" i="4"/>
  <c r="T125" i="4" s="1"/>
  <c r="R126" i="4"/>
  <c r="P126" i="4"/>
  <c r="P125" i="4" s="1"/>
  <c r="BK126" i="4"/>
  <c r="BK125" i="4" s="1"/>
  <c r="J125" i="4" s="1"/>
  <c r="J67" i="4" s="1"/>
  <c r="J126" i="4"/>
  <c r="BE126" i="4" s="1"/>
  <c r="BI118" i="4"/>
  <c r="BH118" i="4"/>
  <c r="BG118" i="4"/>
  <c r="BF118" i="4"/>
  <c r="BE118" i="4"/>
  <c r="T118" i="4"/>
  <c r="R118" i="4"/>
  <c r="P118" i="4"/>
  <c r="BK118" i="4"/>
  <c r="J118" i="4"/>
  <c r="BI113" i="4"/>
  <c r="BH113" i="4"/>
  <c r="BG113" i="4"/>
  <c r="BF113" i="4"/>
  <c r="T113" i="4"/>
  <c r="R113" i="4"/>
  <c r="P113" i="4"/>
  <c r="BK113" i="4"/>
  <c r="J113" i="4"/>
  <c r="BE113" i="4" s="1"/>
  <c r="BI107" i="4"/>
  <c r="BH107" i="4"/>
  <c r="BG107" i="4"/>
  <c r="BF107" i="4"/>
  <c r="BE107" i="4"/>
  <c r="T107" i="4"/>
  <c r="R107" i="4"/>
  <c r="P107" i="4"/>
  <c r="BK107" i="4"/>
  <c r="J107" i="4"/>
  <c r="BI102" i="4"/>
  <c r="BH102" i="4"/>
  <c r="BG102" i="4"/>
  <c r="BF102" i="4"/>
  <c r="T102" i="4"/>
  <c r="R102" i="4"/>
  <c r="P102" i="4"/>
  <c r="BK102" i="4"/>
  <c r="J102" i="4"/>
  <c r="BE102" i="4" s="1"/>
  <c r="F34" i="4" s="1"/>
  <c r="AZ59" i="1" s="1"/>
  <c r="BI97" i="4"/>
  <c r="BH97" i="4"/>
  <c r="BG97" i="4"/>
  <c r="BF97" i="4"/>
  <c r="BE97" i="4"/>
  <c r="T97" i="4"/>
  <c r="R97" i="4"/>
  <c r="R96" i="4" s="1"/>
  <c r="P97" i="4"/>
  <c r="P96" i="4" s="1"/>
  <c r="BK97" i="4"/>
  <c r="BK96" i="4" s="1"/>
  <c r="J97" i="4"/>
  <c r="J90" i="4"/>
  <c r="F90" i="4"/>
  <c r="J88" i="4"/>
  <c r="F88" i="4"/>
  <c r="E86" i="4"/>
  <c r="F60" i="4"/>
  <c r="J59" i="4"/>
  <c r="F59" i="4"/>
  <c r="F57" i="4"/>
  <c r="E55" i="4"/>
  <c r="J22" i="4"/>
  <c r="E22" i="4"/>
  <c r="F91" i="4" s="1"/>
  <c r="J21" i="4"/>
  <c r="J16" i="4"/>
  <c r="J57" i="4" s="1"/>
  <c r="E7" i="4"/>
  <c r="P355" i="3"/>
  <c r="J345" i="3"/>
  <c r="J69" i="3" s="1"/>
  <c r="AY56" i="1"/>
  <c r="AX56" i="1"/>
  <c r="BI426" i="3"/>
  <c r="BH426" i="3"/>
  <c r="BG426" i="3"/>
  <c r="BF426" i="3"/>
  <c r="T426" i="3"/>
  <c r="R426" i="3"/>
  <c r="P426" i="3"/>
  <c r="BK426" i="3"/>
  <c r="J426" i="3"/>
  <c r="BE426" i="3" s="1"/>
  <c r="BI412" i="3"/>
  <c r="BH412" i="3"/>
  <c r="BG412" i="3"/>
  <c r="BF412" i="3"/>
  <c r="BE412" i="3"/>
  <c r="T412" i="3"/>
  <c r="R412" i="3"/>
  <c r="P412" i="3"/>
  <c r="BK412" i="3"/>
  <c r="J412" i="3"/>
  <c r="BI401" i="3"/>
  <c r="BH401" i="3"/>
  <c r="BG401" i="3"/>
  <c r="BF401" i="3"/>
  <c r="T401" i="3"/>
  <c r="R401" i="3"/>
  <c r="P401" i="3"/>
  <c r="BK401" i="3"/>
  <c r="J401" i="3"/>
  <c r="BE401" i="3" s="1"/>
  <c r="BI390" i="3"/>
  <c r="BH390" i="3"/>
  <c r="BG390" i="3"/>
  <c r="BF390" i="3"/>
  <c r="BE390" i="3"/>
  <c r="T390" i="3"/>
  <c r="R390" i="3"/>
  <c r="P390" i="3"/>
  <c r="BK390" i="3"/>
  <c r="J390" i="3"/>
  <c r="BI383" i="3"/>
  <c r="BH383" i="3"/>
  <c r="BG383" i="3"/>
  <c r="BF383" i="3"/>
  <c r="T383" i="3"/>
  <c r="R383" i="3"/>
  <c r="P383" i="3"/>
  <c r="BK383" i="3"/>
  <c r="J383" i="3"/>
  <c r="BE383" i="3" s="1"/>
  <c r="BI376" i="3"/>
  <c r="BH376" i="3"/>
  <c r="BG376" i="3"/>
  <c r="BF376" i="3"/>
  <c r="BE376" i="3"/>
  <c r="T376" i="3"/>
  <c r="R376" i="3"/>
  <c r="P376" i="3"/>
  <c r="BK376" i="3"/>
  <c r="J376" i="3"/>
  <c r="BI371" i="3"/>
  <c r="BH371" i="3"/>
  <c r="BG371" i="3"/>
  <c r="BF371" i="3"/>
  <c r="T371" i="3"/>
  <c r="R371" i="3"/>
  <c r="P371" i="3"/>
  <c r="BK371" i="3"/>
  <c r="J371" i="3"/>
  <c r="BE371" i="3" s="1"/>
  <c r="BI366" i="3"/>
  <c r="BH366" i="3"/>
  <c r="BG366" i="3"/>
  <c r="BF366" i="3"/>
  <c r="BE366" i="3"/>
  <c r="T366" i="3"/>
  <c r="R366" i="3"/>
  <c r="P366" i="3"/>
  <c r="BK366" i="3"/>
  <c r="J366" i="3"/>
  <c r="BI361" i="3"/>
  <c r="BH361" i="3"/>
  <c r="BG361" i="3"/>
  <c r="BF361" i="3"/>
  <c r="T361" i="3"/>
  <c r="T360" i="3" s="1"/>
  <c r="R361" i="3"/>
  <c r="R360" i="3" s="1"/>
  <c r="P361" i="3"/>
  <c r="P360" i="3" s="1"/>
  <c r="BK361" i="3"/>
  <c r="J361" i="3"/>
  <c r="BE361" i="3" s="1"/>
  <c r="BI356" i="3"/>
  <c r="BH356" i="3"/>
  <c r="BG356" i="3"/>
  <c r="BF356" i="3"/>
  <c r="T356" i="3"/>
  <c r="T355" i="3" s="1"/>
  <c r="R356" i="3"/>
  <c r="R355" i="3" s="1"/>
  <c r="P356" i="3"/>
  <c r="BK356" i="3"/>
  <c r="BK355" i="3" s="1"/>
  <c r="J355" i="3" s="1"/>
  <c r="J71" i="3" s="1"/>
  <c r="J356" i="3"/>
  <c r="BE356" i="3" s="1"/>
  <c r="BI352" i="3"/>
  <c r="BH352" i="3"/>
  <c r="BG352" i="3"/>
  <c r="BF352" i="3"/>
  <c r="BE352" i="3"/>
  <c r="T352" i="3"/>
  <c r="R352" i="3"/>
  <c r="P352" i="3"/>
  <c r="BK352" i="3"/>
  <c r="J352" i="3"/>
  <c r="BI347" i="3"/>
  <c r="BH347" i="3"/>
  <c r="BG347" i="3"/>
  <c r="BF347" i="3"/>
  <c r="T347" i="3"/>
  <c r="T346" i="3" s="1"/>
  <c r="R347" i="3"/>
  <c r="R346" i="3" s="1"/>
  <c r="P347" i="3"/>
  <c r="P346" i="3" s="1"/>
  <c r="BK347" i="3"/>
  <c r="BK346" i="3" s="1"/>
  <c r="J346" i="3" s="1"/>
  <c r="J70" i="3" s="1"/>
  <c r="J347" i="3"/>
  <c r="BE347" i="3" s="1"/>
  <c r="BI343" i="3"/>
  <c r="BH343" i="3"/>
  <c r="BG343" i="3"/>
  <c r="BF343" i="3"/>
  <c r="T343" i="3"/>
  <c r="R343" i="3"/>
  <c r="P343" i="3"/>
  <c r="BK343" i="3"/>
  <c r="J343" i="3"/>
  <c r="BE343" i="3" s="1"/>
  <c r="BI339" i="3"/>
  <c r="BH339" i="3"/>
  <c r="BG339" i="3"/>
  <c r="BF339" i="3"/>
  <c r="BE339" i="3"/>
  <c r="T339" i="3"/>
  <c r="R339" i="3"/>
  <c r="P339" i="3"/>
  <c r="BK339" i="3"/>
  <c r="J339" i="3"/>
  <c r="BI321" i="3"/>
  <c r="BH321" i="3"/>
  <c r="BG321" i="3"/>
  <c r="BF321" i="3"/>
  <c r="T321" i="3"/>
  <c r="R321" i="3"/>
  <c r="P321" i="3"/>
  <c r="BK321" i="3"/>
  <c r="J321" i="3"/>
  <c r="BE321" i="3" s="1"/>
  <c r="BI317" i="3"/>
  <c r="BH317" i="3"/>
  <c r="BG317" i="3"/>
  <c r="BF317" i="3"/>
  <c r="BE317" i="3"/>
  <c r="T317" i="3"/>
  <c r="R317" i="3"/>
  <c r="P317" i="3"/>
  <c r="BK317" i="3"/>
  <c r="J317" i="3"/>
  <c r="BI312" i="3"/>
  <c r="BH312" i="3"/>
  <c r="BG312" i="3"/>
  <c r="BF312" i="3"/>
  <c r="T312" i="3"/>
  <c r="R312" i="3"/>
  <c r="P312" i="3"/>
  <c r="BK312" i="3"/>
  <c r="J312" i="3"/>
  <c r="BE312" i="3" s="1"/>
  <c r="BI308" i="3"/>
  <c r="BH308" i="3"/>
  <c r="BG308" i="3"/>
  <c r="BF308" i="3"/>
  <c r="BE308" i="3"/>
  <c r="T308" i="3"/>
  <c r="R308" i="3"/>
  <c r="P308" i="3"/>
  <c r="BK308" i="3"/>
  <c r="J308" i="3"/>
  <c r="BI304" i="3"/>
  <c r="BH304" i="3"/>
  <c r="BG304" i="3"/>
  <c r="BF304" i="3"/>
  <c r="T304" i="3"/>
  <c r="R304" i="3"/>
  <c r="P304" i="3"/>
  <c r="BK304" i="3"/>
  <c r="J304" i="3"/>
  <c r="BE304" i="3" s="1"/>
  <c r="BI300" i="3"/>
  <c r="BH300" i="3"/>
  <c r="BG300" i="3"/>
  <c r="BF300" i="3"/>
  <c r="BE300" i="3"/>
  <c r="T300" i="3"/>
  <c r="R300" i="3"/>
  <c r="P300" i="3"/>
  <c r="BK300" i="3"/>
  <c r="J300" i="3"/>
  <c r="BI296" i="3"/>
  <c r="BH296" i="3"/>
  <c r="BG296" i="3"/>
  <c r="BF296" i="3"/>
  <c r="T296" i="3"/>
  <c r="R296" i="3"/>
  <c r="P296" i="3"/>
  <c r="BK296" i="3"/>
  <c r="J296" i="3"/>
  <c r="BE296" i="3" s="1"/>
  <c r="BI290" i="3"/>
  <c r="BH290" i="3"/>
  <c r="BG290" i="3"/>
  <c r="BF290" i="3"/>
  <c r="BE290" i="3"/>
  <c r="T290" i="3"/>
  <c r="R290" i="3"/>
  <c r="P290" i="3"/>
  <c r="BK290" i="3"/>
  <c r="J290" i="3"/>
  <c r="BI286" i="3"/>
  <c r="BH286" i="3"/>
  <c r="BG286" i="3"/>
  <c r="BF286" i="3"/>
  <c r="T286" i="3"/>
  <c r="R286" i="3"/>
  <c r="P286" i="3"/>
  <c r="BK286" i="3"/>
  <c r="J286" i="3"/>
  <c r="BE286" i="3" s="1"/>
  <c r="BI273" i="3"/>
  <c r="BH273" i="3"/>
  <c r="BG273" i="3"/>
  <c r="BF273" i="3"/>
  <c r="BE273" i="3"/>
  <c r="T273" i="3"/>
  <c r="R273" i="3"/>
  <c r="P273" i="3"/>
  <c r="BK273" i="3"/>
  <c r="J273" i="3"/>
  <c r="BI268" i="3"/>
  <c r="BH268" i="3"/>
  <c r="BG268" i="3"/>
  <c r="BF268" i="3"/>
  <c r="T268" i="3"/>
  <c r="R268" i="3"/>
  <c r="P268" i="3"/>
  <c r="BK268" i="3"/>
  <c r="J268" i="3"/>
  <c r="BE268" i="3" s="1"/>
  <c r="BI264" i="3"/>
  <c r="BH264" i="3"/>
  <c r="BG264" i="3"/>
  <c r="BF264" i="3"/>
  <c r="BE264" i="3"/>
  <c r="T264" i="3"/>
  <c r="R264" i="3"/>
  <c r="P264" i="3"/>
  <c r="BK264" i="3"/>
  <c r="J264" i="3"/>
  <c r="BI259" i="3"/>
  <c r="BH259" i="3"/>
  <c r="BG259" i="3"/>
  <c r="BF259" i="3"/>
  <c r="T259" i="3"/>
  <c r="R259" i="3"/>
  <c r="P259" i="3"/>
  <c r="BK259" i="3"/>
  <c r="J259" i="3"/>
  <c r="BE259" i="3" s="1"/>
  <c r="BI252" i="3"/>
  <c r="BH252" i="3"/>
  <c r="BG252" i="3"/>
  <c r="BF252" i="3"/>
  <c r="BE252" i="3"/>
  <c r="T252" i="3"/>
  <c r="R252" i="3"/>
  <c r="P252" i="3"/>
  <c r="BK252" i="3"/>
  <c r="J252" i="3"/>
  <c r="BI247" i="3"/>
  <c r="BH247" i="3"/>
  <c r="BG247" i="3"/>
  <c r="BF247" i="3"/>
  <c r="T247" i="3"/>
  <c r="T246" i="3" s="1"/>
  <c r="R247" i="3"/>
  <c r="P247" i="3"/>
  <c r="P246" i="3" s="1"/>
  <c r="BK247" i="3"/>
  <c r="J247" i="3"/>
  <c r="BE247" i="3" s="1"/>
  <c r="BI243" i="3"/>
  <c r="BH243" i="3"/>
  <c r="BG243" i="3"/>
  <c r="BF243" i="3"/>
  <c r="T243" i="3"/>
  <c r="R243" i="3"/>
  <c r="P243" i="3"/>
  <c r="BK243" i="3"/>
  <c r="J243" i="3"/>
  <c r="BE243" i="3" s="1"/>
  <c r="BI237" i="3"/>
  <c r="BH237" i="3"/>
  <c r="BG237" i="3"/>
  <c r="BF237" i="3"/>
  <c r="T237" i="3"/>
  <c r="R237" i="3"/>
  <c r="P237" i="3"/>
  <c r="BK237" i="3"/>
  <c r="J237" i="3"/>
  <c r="BE237" i="3" s="1"/>
  <c r="BI231" i="3"/>
  <c r="BH231" i="3"/>
  <c r="BG231" i="3"/>
  <c r="BF231" i="3"/>
  <c r="T231" i="3"/>
  <c r="R231" i="3"/>
  <c r="P231" i="3"/>
  <c r="BK231" i="3"/>
  <c r="J231" i="3"/>
  <c r="BE231" i="3" s="1"/>
  <c r="BI225" i="3"/>
  <c r="BH225" i="3"/>
  <c r="BG225" i="3"/>
  <c r="BF225" i="3"/>
  <c r="T225" i="3"/>
  <c r="R225" i="3"/>
  <c r="P225" i="3"/>
  <c r="BK225" i="3"/>
  <c r="J225" i="3"/>
  <c r="BE225" i="3" s="1"/>
  <c r="BI217" i="3"/>
  <c r="BH217" i="3"/>
  <c r="BG217" i="3"/>
  <c r="BF217" i="3"/>
  <c r="T217" i="3"/>
  <c r="R217" i="3"/>
  <c r="P217" i="3"/>
  <c r="BK217" i="3"/>
  <c r="J217" i="3"/>
  <c r="BE217" i="3" s="1"/>
  <c r="BI213" i="3"/>
  <c r="BH213" i="3"/>
  <c r="BG213" i="3"/>
  <c r="BF213" i="3"/>
  <c r="T213" i="3"/>
  <c r="R213" i="3"/>
  <c r="P213" i="3"/>
  <c r="BK213" i="3"/>
  <c r="J213" i="3"/>
  <c r="BE213" i="3" s="1"/>
  <c r="BI207" i="3"/>
  <c r="BH207" i="3"/>
  <c r="BG207" i="3"/>
  <c r="BF207" i="3"/>
  <c r="T207" i="3"/>
  <c r="R207" i="3"/>
  <c r="P207" i="3"/>
  <c r="BK207" i="3"/>
  <c r="J207" i="3"/>
  <c r="BE207" i="3" s="1"/>
  <c r="BI201" i="3"/>
  <c r="BH201" i="3"/>
  <c r="BG201" i="3"/>
  <c r="BF201" i="3"/>
  <c r="T201" i="3"/>
  <c r="R201" i="3"/>
  <c r="P201" i="3"/>
  <c r="BK201" i="3"/>
  <c r="J201" i="3"/>
  <c r="BE201" i="3" s="1"/>
  <c r="BI193" i="3"/>
  <c r="BH193" i="3"/>
  <c r="BG193" i="3"/>
  <c r="BF193" i="3"/>
  <c r="T193" i="3"/>
  <c r="T192" i="3" s="1"/>
  <c r="R193" i="3"/>
  <c r="R192" i="3" s="1"/>
  <c r="P193" i="3"/>
  <c r="P192" i="3" s="1"/>
  <c r="BK193" i="3"/>
  <c r="BK192" i="3" s="1"/>
  <c r="J192" i="3" s="1"/>
  <c r="J67" i="3" s="1"/>
  <c r="J193" i="3"/>
  <c r="BE193" i="3" s="1"/>
  <c r="BI187" i="3"/>
  <c r="BH187" i="3"/>
  <c r="BG187" i="3"/>
  <c r="BF187" i="3"/>
  <c r="BE187" i="3"/>
  <c r="T187" i="3"/>
  <c r="R187" i="3"/>
  <c r="P187" i="3"/>
  <c r="BK187" i="3"/>
  <c r="J187" i="3"/>
  <c r="BI174" i="3"/>
  <c r="BH174" i="3"/>
  <c r="BG174" i="3"/>
  <c r="BF174" i="3"/>
  <c r="T174" i="3"/>
  <c r="R174" i="3"/>
  <c r="P174" i="3"/>
  <c r="BK174" i="3"/>
  <c r="J174" i="3"/>
  <c r="BE174" i="3" s="1"/>
  <c r="BI170" i="3"/>
  <c r="BH170" i="3"/>
  <c r="BG170" i="3"/>
  <c r="BF170" i="3"/>
  <c r="BE170" i="3"/>
  <c r="T170" i="3"/>
  <c r="R170" i="3"/>
  <c r="P170" i="3"/>
  <c r="BK170" i="3"/>
  <c r="J170" i="3"/>
  <c r="BI165" i="3"/>
  <c r="BH165" i="3"/>
  <c r="BG165" i="3"/>
  <c r="BF165" i="3"/>
  <c r="T165" i="3"/>
  <c r="R165" i="3"/>
  <c r="P165" i="3"/>
  <c r="BK165" i="3"/>
  <c r="J165" i="3"/>
  <c r="BE165" i="3" s="1"/>
  <c r="BI159" i="3"/>
  <c r="BH159" i="3"/>
  <c r="BG159" i="3"/>
  <c r="BF159" i="3"/>
  <c r="BE159" i="3"/>
  <c r="T159" i="3"/>
  <c r="R159" i="3"/>
  <c r="P159" i="3"/>
  <c r="BK159" i="3"/>
  <c r="J159" i="3"/>
  <c r="BI154" i="3"/>
  <c r="BH154" i="3"/>
  <c r="BG154" i="3"/>
  <c r="BF154" i="3"/>
  <c r="T154" i="3"/>
  <c r="R154" i="3"/>
  <c r="P154" i="3"/>
  <c r="BK154" i="3"/>
  <c r="J154" i="3"/>
  <c r="BE154" i="3" s="1"/>
  <c r="BI149" i="3"/>
  <c r="BH149" i="3"/>
  <c r="BG149" i="3"/>
  <c r="BF149" i="3"/>
  <c r="BE149" i="3"/>
  <c r="T149" i="3"/>
  <c r="R149" i="3"/>
  <c r="P149" i="3"/>
  <c r="BK149" i="3"/>
  <c r="J149" i="3"/>
  <c r="BI142" i="3"/>
  <c r="BH142" i="3"/>
  <c r="BG142" i="3"/>
  <c r="BF142" i="3"/>
  <c r="T142" i="3"/>
  <c r="R142" i="3"/>
  <c r="P142" i="3"/>
  <c r="BK142" i="3"/>
  <c r="J142" i="3"/>
  <c r="BE142" i="3" s="1"/>
  <c r="BI137" i="3"/>
  <c r="BH137" i="3"/>
  <c r="BG137" i="3"/>
  <c r="BF137" i="3"/>
  <c r="BE137" i="3"/>
  <c r="T137" i="3"/>
  <c r="R137" i="3"/>
  <c r="P137" i="3"/>
  <c r="BK137" i="3"/>
  <c r="J137" i="3"/>
  <c r="BI130" i="3"/>
  <c r="BH130" i="3"/>
  <c r="BG130" i="3"/>
  <c r="BF130" i="3"/>
  <c r="T130" i="3"/>
  <c r="R130" i="3"/>
  <c r="P130" i="3"/>
  <c r="BK130" i="3"/>
  <c r="J130" i="3"/>
  <c r="BE130" i="3" s="1"/>
  <c r="BI125" i="3"/>
  <c r="BH125" i="3"/>
  <c r="BG125" i="3"/>
  <c r="BF125" i="3"/>
  <c r="BE125" i="3"/>
  <c r="T125" i="3"/>
  <c r="R125" i="3"/>
  <c r="P125" i="3"/>
  <c r="BK125" i="3"/>
  <c r="J125" i="3"/>
  <c r="BI119" i="3"/>
  <c r="BH119" i="3"/>
  <c r="BG119" i="3"/>
  <c r="BF119" i="3"/>
  <c r="T119" i="3"/>
  <c r="R119" i="3"/>
  <c r="P119" i="3"/>
  <c r="BK119" i="3"/>
  <c r="J119" i="3"/>
  <c r="BE119" i="3" s="1"/>
  <c r="BI114" i="3"/>
  <c r="BH114" i="3"/>
  <c r="BG114" i="3"/>
  <c r="BF114" i="3"/>
  <c r="T114" i="3"/>
  <c r="R114" i="3"/>
  <c r="P114" i="3"/>
  <c r="BK114" i="3"/>
  <c r="J114" i="3"/>
  <c r="BE114" i="3" s="1"/>
  <c r="BI109" i="3"/>
  <c r="BH109" i="3"/>
  <c r="BG109" i="3"/>
  <c r="BF109" i="3"/>
  <c r="T109" i="3"/>
  <c r="R109" i="3"/>
  <c r="P109" i="3"/>
  <c r="BK109" i="3"/>
  <c r="J109" i="3"/>
  <c r="BE109" i="3" s="1"/>
  <c r="BI104" i="3"/>
  <c r="BH104" i="3"/>
  <c r="BG104" i="3"/>
  <c r="BF104" i="3"/>
  <c r="T104" i="3"/>
  <c r="R104" i="3"/>
  <c r="P104" i="3"/>
  <c r="BK104" i="3"/>
  <c r="J104" i="3"/>
  <c r="BE104" i="3" s="1"/>
  <c r="BI99" i="3"/>
  <c r="BH99" i="3"/>
  <c r="F37" i="3" s="1"/>
  <c r="BC56" i="1" s="1"/>
  <c r="BC55" i="1" s="1"/>
  <c r="AY55" i="1" s="1"/>
  <c r="BG99" i="3"/>
  <c r="BF99" i="3"/>
  <c r="T99" i="3"/>
  <c r="T98" i="3" s="1"/>
  <c r="T97" i="3" s="1"/>
  <c r="T96" i="3" s="1"/>
  <c r="R99" i="3"/>
  <c r="R98" i="3" s="1"/>
  <c r="P99" i="3"/>
  <c r="BK99" i="3"/>
  <c r="J99" i="3"/>
  <c r="BE99" i="3" s="1"/>
  <c r="J92" i="3"/>
  <c r="F92" i="3"/>
  <c r="J90" i="3"/>
  <c r="F90" i="3"/>
  <c r="E88" i="3"/>
  <c r="J59" i="3"/>
  <c r="F59" i="3"/>
  <c r="F57" i="3"/>
  <c r="E55" i="3"/>
  <c r="E49" i="3"/>
  <c r="J22" i="3"/>
  <c r="E22" i="3"/>
  <c r="F60" i="3" s="1"/>
  <c r="J21" i="3"/>
  <c r="J16" i="3"/>
  <c r="J57" i="3" s="1"/>
  <c r="E7" i="3"/>
  <c r="E82" i="3" s="1"/>
  <c r="J143" i="2"/>
  <c r="AY54" i="1"/>
  <c r="AX54" i="1"/>
  <c r="BI388" i="2"/>
  <c r="BH388" i="2"/>
  <c r="BG388" i="2"/>
  <c r="BF388" i="2"/>
  <c r="T388" i="2"/>
  <c r="R388" i="2"/>
  <c r="P388" i="2"/>
  <c r="BK388" i="2"/>
  <c r="J388" i="2"/>
  <c r="BE388" i="2" s="1"/>
  <c r="BI361" i="2"/>
  <c r="BH361" i="2"/>
  <c r="BG361" i="2"/>
  <c r="BF361" i="2"/>
  <c r="T361" i="2"/>
  <c r="R361" i="2"/>
  <c r="P361" i="2"/>
  <c r="BK361" i="2"/>
  <c r="J361" i="2"/>
  <c r="BE361" i="2" s="1"/>
  <c r="BI338" i="2"/>
  <c r="BH338" i="2"/>
  <c r="BG338" i="2"/>
  <c r="BF338" i="2"/>
  <c r="T338" i="2"/>
  <c r="R338" i="2"/>
  <c r="P338" i="2"/>
  <c r="BK338" i="2"/>
  <c r="J338" i="2"/>
  <c r="BE338" i="2" s="1"/>
  <c r="BI315" i="2"/>
  <c r="BH315" i="2"/>
  <c r="BG315" i="2"/>
  <c r="BF315" i="2"/>
  <c r="T315" i="2"/>
  <c r="R315" i="2"/>
  <c r="P315" i="2"/>
  <c r="BK315" i="2"/>
  <c r="J315" i="2"/>
  <c r="BE315" i="2" s="1"/>
  <c r="BI308" i="2"/>
  <c r="BH308" i="2"/>
  <c r="BG308" i="2"/>
  <c r="BF308" i="2"/>
  <c r="T308" i="2"/>
  <c r="R308" i="2"/>
  <c r="P308" i="2"/>
  <c r="BK308" i="2"/>
  <c r="J308" i="2"/>
  <c r="BE308" i="2" s="1"/>
  <c r="BI301" i="2"/>
  <c r="BH301" i="2"/>
  <c r="BG301" i="2"/>
  <c r="BF301" i="2"/>
  <c r="T301" i="2"/>
  <c r="R301" i="2"/>
  <c r="P301" i="2"/>
  <c r="BK301" i="2"/>
  <c r="J301" i="2"/>
  <c r="BE301" i="2" s="1"/>
  <c r="BI294" i="2"/>
  <c r="BH294" i="2"/>
  <c r="BG294" i="2"/>
  <c r="BF294" i="2"/>
  <c r="T294" i="2"/>
  <c r="R294" i="2"/>
  <c r="P294" i="2"/>
  <c r="BK294" i="2"/>
  <c r="J294" i="2"/>
  <c r="BE294" i="2" s="1"/>
  <c r="BI287" i="2"/>
  <c r="BH287" i="2"/>
  <c r="BG287" i="2"/>
  <c r="BF287" i="2"/>
  <c r="T287" i="2"/>
  <c r="R287" i="2"/>
  <c r="P287" i="2"/>
  <c r="BK287" i="2"/>
  <c r="J287" i="2"/>
  <c r="BE287" i="2" s="1"/>
  <c r="BI282" i="2"/>
  <c r="BH282" i="2"/>
  <c r="BG282" i="2"/>
  <c r="BF282" i="2"/>
  <c r="T282" i="2"/>
  <c r="R282" i="2"/>
  <c r="P282" i="2"/>
  <c r="BK282" i="2"/>
  <c r="J282" i="2"/>
  <c r="BE282" i="2" s="1"/>
  <c r="BI275" i="2"/>
  <c r="BH275" i="2"/>
  <c r="BG275" i="2"/>
  <c r="BF275" i="2"/>
  <c r="T275" i="2"/>
  <c r="R275" i="2"/>
  <c r="P275" i="2"/>
  <c r="BK275" i="2"/>
  <c r="J275" i="2"/>
  <c r="BE275" i="2" s="1"/>
  <c r="BI270" i="2"/>
  <c r="BH270" i="2"/>
  <c r="BG270" i="2"/>
  <c r="BF270" i="2"/>
  <c r="T270" i="2"/>
  <c r="R270" i="2"/>
  <c r="P270" i="2"/>
  <c r="BK270" i="2"/>
  <c r="BK258" i="2" s="1"/>
  <c r="J258" i="2" s="1"/>
  <c r="J71" i="2" s="1"/>
  <c r="J270" i="2"/>
  <c r="BE270" i="2" s="1"/>
  <c r="BI259" i="2"/>
  <c r="BH259" i="2"/>
  <c r="BG259" i="2"/>
  <c r="BF259" i="2"/>
  <c r="T259" i="2"/>
  <c r="T258" i="2" s="1"/>
  <c r="R259" i="2"/>
  <c r="R258" i="2" s="1"/>
  <c r="P259" i="2"/>
  <c r="P258" i="2" s="1"/>
  <c r="BK259" i="2"/>
  <c r="J259" i="2"/>
  <c r="BE259" i="2" s="1"/>
  <c r="BI254" i="2"/>
  <c r="BH254" i="2"/>
  <c r="BG254" i="2"/>
  <c r="BF254" i="2"/>
  <c r="BE254" i="2"/>
  <c r="T254" i="2"/>
  <c r="R254" i="2"/>
  <c r="P254" i="2"/>
  <c r="BK254" i="2"/>
  <c r="BK248" i="2" s="1"/>
  <c r="J248" i="2" s="1"/>
  <c r="J70" i="2" s="1"/>
  <c r="J254" i="2"/>
  <c r="BI249" i="2"/>
  <c r="BH249" i="2"/>
  <c r="BG249" i="2"/>
  <c r="BF249" i="2"/>
  <c r="T249" i="2"/>
  <c r="T248" i="2" s="1"/>
  <c r="R249" i="2"/>
  <c r="R248" i="2" s="1"/>
  <c r="P249" i="2"/>
  <c r="P248" i="2" s="1"/>
  <c r="BK249" i="2"/>
  <c r="J249" i="2"/>
  <c r="BE249" i="2" s="1"/>
  <c r="BI246" i="2"/>
  <c r="BH246" i="2"/>
  <c r="BG246" i="2"/>
  <c r="BF246" i="2"/>
  <c r="T246" i="2"/>
  <c r="R246" i="2"/>
  <c r="P246" i="2"/>
  <c r="BK246" i="2"/>
  <c r="J246" i="2"/>
  <c r="BE246" i="2" s="1"/>
  <c r="BI242" i="2"/>
  <c r="BH242" i="2"/>
  <c r="BG242" i="2"/>
  <c r="BF242" i="2"/>
  <c r="T242" i="2"/>
  <c r="R242" i="2"/>
  <c r="P242" i="2"/>
  <c r="BK242" i="2"/>
  <c r="J242" i="2"/>
  <c r="BE242" i="2" s="1"/>
  <c r="BI228" i="2"/>
  <c r="BH228" i="2"/>
  <c r="BG228" i="2"/>
  <c r="BF228" i="2"/>
  <c r="T228" i="2"/>
  <c r="R228" i="2"/>
  <c r="P228" i="2"/>
  <c r="BK228" i="2"/>
  <c r="J228" i="2"/>
  <c r="BE228" i="2" s="1"/>
  <c r="BI224" i="2"/>
  <c r="BH224" i="2"/>
  <c r="BG224" i="2"/>
  <c r="BF224" i="2"/>
  <c r="T224" i="2"/>
  <c r="R224" i="2"/>
  <c r="P224" i="2"/>
  <c r="BK224" i="2"/>
  <c r="J224" i="2"/>
  <c r="BE224" i="2" s="1"/>
  <c r="BI219" i="2"/>
  <c r="BH219" i="2"/>
  <c r="BG219" i="2"/>
  <c r="BF219" i="2"/>
  <c r="T219" i="2"/>
  <c r="R219" i="2"/>
  <c r="P219" i="2"/>
  <c r="BK219" i="2"/>
  <c r="J219" i="2"/>
  <c r="BE219" i="2" s="1"/>
  <c r="BI215" i="2"/>
  <c r="BH215" i="2"/>
  <c r="BG215" i="2"/>
  <c r="BF215" i="2"/>
  <c r="T215" i="2"/>
  <c r="R215" i="2"/>
  <c r="P215" i="2"/>
  <c r="BK215" i="2"/>
  <c r="J215" i="2"/>
  <c r="BE215" i="2" s="1"/>
  <c r="BI211" i="2"/>
  <c r="BH211" i="2"/>
  <c r="BG211" i="2"/>
  <c r="BF211" i="2"/>
  <c r="T211" i="2"/>
  <c r="R211" i="2"/>
  <c r="P211" i="2"/>
  <c r="BK211" i="2"/>
  <c r="J211" i="2"/>
  <c r="BE211" i="2" s="1"/>
  <c r="BI205" i="2"/>
  <c r="BH205" i="2"/>
  <c r="BG205" i="2"/>
  <c r="BF205" i="2"/>
  <c r="T205" i="2"/>
  <c r="R205" i="2"/>
  <c r="P205" i="2"/>
  <c r="BK205" i="2"/>
  <c r="J205" i="2"/>
  <c r="BE205" i="2" s="1"/>
  <c r="BI201" i="2"/>
  <c r="BH201" i="2"/>
  <c r="BG201" i="2"/>
  <c r="BF201" i="2"/>
  <c r="T201" i="2"/>
  <c r="R201" i="2"/>
  <c r="P201" i="2"/>
  <c r="BK201" i="2"/>
  <c r="J201" i="2"/>
  <c r="BE201" i="2" s="1"/>
  <c r="BI188" i="2"/>
  <c r="BH188" i="2"/>
  <c r="BG188" i="2"/>
  <c r="BF188" i="2"/>
  <c r="T188" i="2"/>
  <c r="R188" i="2"/>
  <c r="P188" i="2"/>
  <c r="BK188" i="2"/>
  <c r="J188" i="2"/>
  <c r="BE188" i="2" s="1"/>
  <c r="BI184" i="2"/>
  <c r="BH184" i="2"/>
  <c r="BG184" i="2"/>
  <c r="BF184" i="2"/>
  <c r="T184" i="2"/>
  <c r="R184" i="2"/>
  <c r="P184" i="2"/>
  <c r="BK184" i="2"/>
  <c r="J184" i="2"/>
  <c r="BE184" i="2" s="1"/>
  <c r="BI179" i="2"/>
  <c r="BH179" i="2"/>
  <c r="BG179" i="2"/>
  <c r="BF179" i="2"/>
  <c r="T179" i="2"/>
  <c r="R179" i="2"/>
  <c r="P179" i="2"/>
  <c r="BK179" i="2"/>
  <c r="J179" i="2"/>
  <c r="BE179" i="2" s="1"/>
  <c r="BI175" i="2"/>
  <c r="BH175" i="2"/>
  <c r="BG175" i="2"/>
  <c r="BF175" i="2"/>
  <c r="T175" i="2"/>
  <c r="R175" i="2"/>
  <c r="P175" i="2"/>
  <c r="BK175" i="2"/>
  <c r="J175" i="2"/>
  <c r="BE175" i="2" s="1"/>
  <c r="BI170" i="2"/>
  <c r="BH170" i="2"/>
  <c r="BG170" i="2"/>
  <c r="BF170" i="2"/>
  <c r="T170" i="2"/>
  <c r="R170" i="2"/>
  <c r="P170" i="2"/>
  <c r="BK170" i="2"/>
  <c r="J170" i="2"/>
  <c r="BE170" i="2" s="1"/>
  <c r="BI166" i="2"/>
  <c r="BH166" i="2"/>
  <c r="BG166" i="2"/>
  <c r="BF166" i="2"/>
  <c r="T166" i="2"/>
  <c r="R166" i="2"/>
  <c r="P166" i="2"/>
  <c r="BK166" i="2"/>
  <c r="J166" i="2"/>
  <c r="BE166" i="2" s="1"/>
  <c r="BI161" i="2"/>
  <c r="BH161" i="2"/>
  <c r="BG161" i="2"/>
  <c r="BF161" i="2"/>
  <c r="T161" i="2"/>
  <c r="T160" i="2" s="1"/>
  <c r="R161" i="2"/>
  <c r="R160" i="2" s="1"/>
  <c r="P161" i="2"/>
  <c r="P160" i="2" s="1"/>
  <c r="BK161" i="2"/>
  <c r="BK160" i="2" s="1"/>
  <c r="J160" i="2" s="1"/>
  <c r="J69" i="2" s="1"/>
  <c r="J161" i="2"/>
  <c r="BE161" i="2" s="1"/>
  <c r="BI157" i="2"/>
  <c r="BH157" i="2"/>
  <c r="BG157" i="2"/>
  <c r="BF157" i="2"/>
  <c r="T157" i="2"/>
  <c r="R157" i="2"/>
  <c r="P157" i="2"/>
  <c r="BK157" i="2"/>
  <c r="J157" i="2"/>
  <c r="BE157" i="2" s="1"/>
  <c r="BI153" i="2"/>
  <c r="BH153" i="2"/>
  <c r="BG153" i="2"/>
  <c r="BF153" i="2"/>
  <c r="BE153" i="2"/>
  <c r="T153" i="2"/>
  <c r="R153" i="2"/>
  <c r="P153" i="2"/>
  <c r="BK153" i="2"/>
  <c r="J153" i="2"/>
  <c r="BI149" i="2"/>
  <c r="BH149" i="2"/>
  <c r="BG149" i="2"/>
  <c r="BF149" i="2"/>
  <c r="T149" i="2"/>
  <c r="R149" i="2"/>
  <c r="P149" i="2"/>
  <c r="BK149" i="2"/>
  <c r="J149" i="2"/>
  <c r="BE149" i="2" s="1"/>
  <c r="BI145" i="2"/>
  <c r="BH145" i="2"/>
  <c r="BG145" i="2"/>
  <c r="BF145" i="2"/>
  <c r="BE145" i="2"/>
  <c r="T145" i="2"/>
  <c r="T144" i="2" s="1"/>
  <c r="R145" i="2"/>
  <c r="R144" i="2" s="1"/>
  <c r="P145" i="2"/>
  <c r="P144" i="2" s="1"/>
  <c r="BK145" i="2"/>
  <c r="BK144" i="2" s="1"/>
  <c r="J144" i="2" s="1"/>
  <c r="J68" i="2" s="1"/>
  <c r="J145" i="2"/>
  <c r="J67" i="2"/>
  <c r="BI139" i="2"/>
  <c r="BH139" i="2"/>
  <c r="BG139" i="2"/>
  <c r="BF139" i="2"/>
  <c r="BE139" i="2"/>
  <c r="T139" i="2"/>
  <c r="R139" i="2"/>
  <c r="P139" i="2"/>
  <c r="BK139" i="2"/>
  <c r="J139" i="2"/>
  <c r="BI135" i="2"/>
  <c r="BH135" i="2"/>
  <c r="BG135" i="2"/>
  <c r="BF135" i="2"/>
  <c r="T135" i="2"/>
  <c r="R135" i="2"/>
  <c r="P135" i="2"/>
  <c r="BK135" i="2"/>
  <c r="J135" i="2"/>
  <c r="BE135" i="2" s="1"/>
  <c r="BI131" i="2"/>
  <c r="BH131" i="2"/>
  <c r="BG131" i="2"/>
  <c r="BF131" i="2"/>
  <c r="BE131" i="2"/>
  <c r="T131" i="2"/>
  <c r="R131" i="2"/>
  <c r="P131" i="2"/>
  <c r="BK131" i="2"/>
  <c r="J131" i="2"/>
  <c r="BI126" i="2"/>
  <c r="BH126" i="2"/>
  <c r="BG126" i="2"/>
  <c r="BF126" i="2"/>
  <c r="T126" i="2"/>
  <c r="R126" i="2"/>
  <c r="P126" i="2"/>
  <c r="BK126" i="2"/>
  <c r="J126" i="2"/>
  <c r="BE126" i="2" s="1"/>
  <c r="BI119" i="2"/>
  <c r="BH119" i="2"/>
  <c r="BG119" i="2"/>
  <c r="BF119" i="2"/>
  <c r="BE119" i="2"/>
  <c r="T119" i="2"/>
  <c r="R119" i="2"/>
  <c r="P119" i="2"/>
  <c r="BK119" i="2"/>
  <c r="J119" i="2"/>
  <c r="BI114" i="2"/>
  <c r="BH114" i="2"/>
  <c r="BG114" i="2"/>
  <c r="BF114" i="2"/>
  <c r="T114" i="2"/>
  <c r="R114" i="2"/>
  <c r="P114" i="2"/>
  <c r="BK114" i="2"/>
  <c r="J114" i="2"/>
  <c r="BE114" i="2" s="1"/>
  <c r="BI108" i="2"/>
  <c r="BH108" i="2"/>
  <c r="BG108" i="2"/>
  <c r="BF108" i="2"/>
  <c r="BE108" i="2"/>
  <c r="T108" i="2"/>
  <c r="R108" i="2"/>
  <c r="P108" i="2"/>
  <c r="BK108" i="2"/>
  <c r="J108" i="2"/>
  <c r="BI103" i="2"/>
  <c r="BH103" i="2"/>
  <c r="BG103" i="2"/>
  <c r="BF103" i="2"/>
  <c r="T103" i="2"/>
  <c r="R103" i="2"/>
  <c r="P103" i="2"/>
  <c r="BK103" i="2"/>
  <c r="J103" i="2"/>
  <c r="BE103" i="2" s="1"/>
  <c r="BI98" i="2"/>
  <c r="F38" i="2" s="1"/>
  <c r="BD54" i="1" s="1"/>
  <c r="BD53" i="1" s="1"/>
  <c r="BH98" i="2"/>
  <c r="F37" i="2" s="1"/>
  <c r="BC54" i="1" s="1"/>
  <c r="BC53" i="1" s="1"/>
  <c r="AY53" i="1" s="1"/>
  <c r="BG98" i="2"/>
  <c r="F36" i="2" s="1"/>
  <c r="BB54" i="1" s="1"/>
  <c r="BF98" i="2"/>
  <c r="J35" i="2" s="1"/>
  <c r="AW54" i="1" s="1"/>
  <c r="BE98" i="2"/>
  <c r="T98" i="2"/>
  <c r="T97" i="2" s="1"/>
  <c r="T96" i="2" s="1"/>
  <c r="T95" i="2" s="1"/>
  <c r="R98" i="2"/>
  <c r="R97" i="2" s="1"/>
  <c r="R96" i="2" s="1"/>
  <c r="R95" i="2" s="1"/>
  <c r="P98" i="2"/>
  <c r="P97" i="2" s="1"/>
  <c r="BK98" i="2"/>
  <c r="BK97" i="2" s="1"/>
  <c r="J98" i="2"/>
  <c r="J91" i="2"/>
  <c r="F91" i="2"/>
  <c r="J89" i="2"/>
  <c r="F89" i="2"/>
  <c r="E87" i="2"/>
  <c r="J59" i="2"/>
  <c r="F59" i="2"/>
  <c r="F57" i="2"/>
  <c r="E55" i="2"/>
  <c r="J22" i="2"/>
  <c r="E22" i="2"/>
  <c r="F60" i="2" s="1"/>
  <c r="J21" i="2"/>
  <c r="J16" i="2"/>
  <c r="J57" i="2" s="1"/>
  <c r="E7" i="2"/>
  <c r="E81" i="2" s="1"/>
  <c r="BD65" i="1"/>
  <c r="BC65" i="1"/>
  <c r="BB65" i="1"/>
  <c r="AY65" i="1"/>
  <c r="AX65" i="1"/>
  <c r="AU65" i="1"/>
  <c r="AS65" i="1"/>
  <c r="BD62" i="1"/>
  <c r="BC62" i="1"/>
  <c r="BB62" i="1"/>
  <c r="AX62" i="1" s="1"/>
  <c r="AY62" i="1"/>
  <c r="AS62" i="1"/>
  <c r="BD60" i="1"/>
  <c r="BC60" i="1"/>
  <c r="AY60" i="1" s="1"/>
  <c r="BB60" i="1"/>
  <c r="AX60" i="1" s="1"/>
  <c r="BA60" i="1"/>
  <c r="AW60" i="1"/>
  <c r="AS60" i="1"/>
  <c r="AZ58" i="1"/>
  <c r="AV58" i="1" s="1"/>
  <c r="AS58" i="1"/>
  <c r="AS57" i="1"/>
  <c r="AS55" i="1"/>
  <c r="AS52" i="1" s="1"/>
  <c r="AS51" i="1" s="1"/>
  <c r="BB53" i="1"/>
  <c r="AX53" i="1"/>
  <c r="AS53" i="1"/>
  <c r="AT61" i="1"/>
  <c r="L47" i="1"/>
  <c r="AM46" i="1"/>
  <c r="L46" i="1"/>
  <c r="AM44" i="1"/>
  <c r="L44" i="1"/>
  <c r="L42" i="1"/>
  <c r="L41" i="1"/>
  <c r="BC52" i="1" l="1"/>
  <c r="J97" i="2"/>
  <c r="J66" i="2" s="1"/>
  <c r="BK96" i="2"/>
  <c r="F34" i="2"/>
  <c r="AZ54" i="1" s="1"/>
  <c r="AZ53" i="1" s="1"/>
  <c r="P96" i="2"/>
  <c r="P95" i="2" s="1"/>
  <c r="AU54" i="1" s="1"/>
  <c r="AU53" i="1" s="1"/>
  <c r="F34" i="3"/>
  <c r="AZ56" i="1" s="1"/>
  <c r="AZ55" i="1" s="1"/>
  <c r="AV55" i="1" s="1"/>
  <c r="J34" i="3"/>
  <c r="AV56" i="1" s="1"/>
  <c r="F92" i="2"/>
  <c r="E49" i="2"/>
  <c r="J34" i="2"/>
  <c r="AV54" i="1" s="1"/>
  <c r="AT54" i="1" s="1"/>
  <c r="F36" i="3"/>
  <c r="BB56" i="1" s="1"/>
  <c r="BB55" i="1" s="1"/>
  <c r="AX55" i="1" s="1"/>
  <c r="BK246" i="3"/>
  <c r="J246" i="3" s="1"/>
  <c r="J68" i="3" s="1"/>
  <c r="J96" i="4"/>
  <c r="J66" i="4" s="1"/>
  <c r="BK95" i="4"/>
  <c r="J34" i="4"/>
  <c r="AV59" i="1" s="1"/>
  <c r="F38" i="4"/>
  <c r="BD59" i="1" s="1"/>
  <c r="BD58" i="1" s="1"/>
  <c r="BD57" i="1" s="1"/>
  <c r="P141" i="4"/>
  <c r="T141" i="4"/>
  <c r="F35" i="2"/>
  <c r="BA54" i="1" s="1"/>
  <c r="BA53" i="1" s="1"/>
  <c r="P95" i="4"/>
  <c r="P94" i="4" s="1"/>
  <c r="AU59" i="1" s="1"/>
  <c r="AU58" i="1" s="1"/>
  <c r="J35" i="4"/>
  <c r="AW59" i="1" s="1"/>
  <c r="F35" i="4"/>
  <c r="BA59" i="1" s="1"/>
  <c r="BA58" i="1" s="1"/>
  <c r="J98" i="5"/>
  <c r="J66" i="5" s="1"/>
  <c r="F93" i="3"/>
  <c r="BK98" i="3"/>
  <c r="F38" i="3"/>
  <c r="BD56" i="1" s="1"/>
  <c r="BD55" i="1" s="1"/>
  <c r="BD52" i="1" s="1"/>
  <c r="BD51" i="1" s="1"/>
  <c r="W30" i="1" s="1"/>
  <c r="R246" i="3"/>
  <c r="R97" i="3" s="1"/>
  <c r="R96" i="3" s="1"/>
  <c r="R95" i="4"/>
  <c r="R94" i="4" s="1"/>
  <c r="F36" i="4"/>
  <c r="BB59" i="1" s="1"/>
  <c r="BB58" i="1" s="1"/>
  <c r="P98" i="3"/>
  <c r="P97" i="3" s="1"/>
  <c r="P96" i="3" s="1"/>
  <c r="AU56" i="1" s="1"/>
  <c r="AU55" i="1" s="1"/>
  <c r="J35" i="3"/>
  <c r="AW56" i="1" s="1"/>
  <c r="F35" i="3"/>
  <c r="BA56" i="1" s="1"/>
  <c r="BA55" i="1" s="1"/>
  <c r="AW55" i="1" s="1"/>
  <c r="BK360" i="3"/>
  <c r="J360" i="3" s="1"/>
  <c r="J72" i="3" s="1"/>
  <c r="E49" i="4"/>
  <c r="E80" i="4"/>
  <c r="T96" i="4"/>
  <c r="T95" i="4" s="1"/>
  <c r="T94" i="4" s="1"/>
  <c r="F37" i="4"/>
  <c r="BC59" i="1" s="1"/>
  <c r="BC58" i="1" s="1"/>
  <c r="R125" i="4"/>
  <c r="J359" i="5"/>
  <c r="J70" i="5" s="1"/>
  <c r="BK358" i="5"/>
  <c r="J358" i="5" s="1"/>
  <c r="J69" i="5" s="1"/>
  <c r="J57" i="5"/>
  <c r="F32" i="6"/>
  <c r="AZ63" i="1" s="1"/>
  <c r="J32" i="6"/>
  <c r="AV63" i="1" s="1"/>
  <c r="AT63" i="1" s="1"/>
  <c r="F34" i="5"/>
  <c r="AZ61" i="1" s="1"/>
  <c r="AZ60" i="1" s="1"/>
  <c r="J92" i="6"/>
  <c r="J62" i="6" s="1"/>
  <c r="R192" i="6"/>
  <c r="R95" i="7"/>
  <c r="R94" i="7" s="1"/>
  <c r="J250" i="7"/>
  <c r="J72" i="7" s="1"/>
  <c r="BK249" i="7"/>
  <c r="J249" i="7" s="1"/>
  <c r="J71" i="7" s="1"/>
  <c r="J87" i="8"/>
  <c r="J62" i="8" s="1"/>
  <c r="BK86" i="8"/>
  <c r="J32" i="8"/>
  <c r="AV66" i="1" s="1"/>
  <c r="AT66" i="1" s="1"/>
  <c r="F93" i="5"/>
  <c r="P91" i="6"/>
  <c r="P90" i="6" s="1"/>
  <c r="AU63" i="1" s="1"/>
  <c r="AU62" i="1" s="1"/>
  <c r="T95" i="7"/>
  <c r="T94" i="7" s="1"/>
  <c r="P359" i="5"/>
  <c r="P358" i="5" s="1"/>
  <c r="P97" i="5" s="1"/>
  <c r="P96" i="5" s="1"/>
  <c r="AU61" i="1" s="1"/>
  <c r="AU60" i="1" s="1"/>
  <c r="T411" i="5"/>
  <c r="T97" i="5" s="1"/>
  <c r="T96" i="5" s="1"/>
  <c r="R91" i="6"/>
  <c r="R90" i="6" s="1"/>
  <c r="BK192" i="6"/>
  <c r="J192" i="6" s="1"/>
  <c r="J64" i="6" s="1"/>
  <c r="J193" i="6"/>
  <c r="J65" i="6" s="1"/>
  <c r="J96" i="7"/>
  <c r="J62" i="7" s="1"/>
  <c r="J32" i="7"/>
  <c r="AV64" i="1" s="1"/>
  <c r="AT64" i="1" s="1"/>
  <c r="J181" i="7"/>
  <c r="J67" i="7" s="1"/>
  <c r="BK180" i="7"/>
  <c r="J180" i="7" s="1"/>
  <c r="J66" i="7" s="1"/>
  <c r="F56" i="7"/>
  <c r="J88" i="7"/>
  <c r="F33" i="7"/>
  <c r="BA64" i="1" s="1"/>
  <c r="J53" i="8"/>
  <c r="E73" i="8"/>
  <c r="F32" i="8"/>
  <c r="AZ66" i="1" s="1"/>
  <c r="AZ65" i="1" s="1"/>
  <c r="AV65" i="1" s="1"/>
  <c r="AT65" i="1" s="1"/>
  <c r="J84" i="6"/>
  <c r="F33" i="6"/>
  <c r="BA63" i="1" s="1"/>
  <c r="F32" i="7"/>
  <c r="AZ64" i="1" s="1"/>
  <c r="F82" i="8"/>
  <c r="F33" i="8"/>
  <c r="BA66" i="1" s="1"/>
  <c r="BA65" i="1" s="1"/>
  <c r="AW65" i="1" s="1"/>
  <c r="AY58" i="1" l="1"/>
  <c r="BC57" i="1"/>
  <c r="AY57" i="1" s="1"/>
  <c r="BK97" i="5"/>
  <c r="BA52" i="1"/>
  <c r="AW53" i="1"/>
  <c r="AT56" i="1"/>
  <c r="BK95" i="2"/>
  <c r="J95" i="2" s="1"/>
  <c r="J96" i="2"/>
  <c r="J65" i="2" s="1"/>
  <c r="AV60" i="1"/>
  <c r="AT60" i="1" s="1"/>
  <c r="AZ57" i="1"/>
  <c r="AV57" i="1" s="1"/>
  <c r="AT57" i="1" s="1"/>
  <c r="BB57" i="1"/>
  <c r="AX57" i="1" s="1"/>
  <c r="AX58" i="1"/>
  <c r="J98" i="3"/>
  <c r="J66" i="3" s="1"/>
  <c r="BK97" i="3"/>
  <c r="AW58" i="1"/>
  <c r="AT58" i="1" s="1"/>
  <c r="BA57" i="1"/>
  <c r="AW57" i="1" s="1"/>
  <c r="AT59" i="1"/>
  <c r="AT55" i="1"/>
  <c r="J86" i="8"/>
  <c r="J61" i="8" s="1"/>
  <c r="BK85" i="8"/>
  <c r="J85" i="8" s="1"/>
  <c r="J95" i="4"/>
  <c r="J65" i="4" s="1"/>
  <c r="BK94" i="4"/>
  <c r="J94" i="4" s="1"/>
  <c r="AU52" i="1"/>
  <c r="AU51" i="1" s="1"/>
  <c r="BB52" i="1"/>
  <c r="BA62" i="1"/>
  <c r="AW62" i="1" s="1"/>
  <c r="BK95" i="7"/>
  <c r="BK91" i="6"/>
  <c r="AZ62" i="1"/>
  <c r="AV62" i="1" s="1"/>
  <c r="AU57" i="1"/>
  <c r="AV53" i="1"/>
  <c r="AT53" i="1" s="1"/>
  <c r="AZ52" i="1"/>
  <c r="AY52" i="1"/>
  <c r="AV52" i="1" l="1"/>
  <c r="AZ51" i="1"/>
  <c r="BK90" i="6"/>
  <c r="J90" i="6" s="1"/>
  <c r="J91" i="6"/>
  <c r="J61" i="6" s="1"/>
  <c r="J64" i="2"/>
  <c r="J31" i="2"/>
  <c r="J97" i="5"/>
  <c r="J65" i="5" s="1"/>
  <c r="BK96" i="5"/>
  <c r="J96" i="5" s="1"/>
  <c r="BK94" i="7"/>
  <c r="J94" i="7" s="1"/>
  <c r="J95" i="7"/>
  <c r="J61" i="7" s="1"/>
  <c r="J31" i="4"/>
  <c r="J64" i="4"/>
  <c r="BK96" i="3"/>
  <c r="J96" i="3" s="1"/>
  <c r="J97" i="3"/>
  <c r="J65" i="3" s="1"/>
  <c r="BC51" i="1"/>
  <c r="AT62" i="1"/>
  <c r="BB51" i="1"/>
  <c r="AX52" i="1"/>
  <c r="J29" i="8"/>
  <c r="J60" i="8"/>
  <c r="AW52" i="1"/>
  <c r="BA51" i="1"/>
  <c r="W29" i="1" l="1"/>
  <c r="AY51" i="1"/>
  <c r="AG59" i="1"/>
  <c r="J40" i="4"/>
  <c r="AW51" i="1"/>
  <c r="AK27" i="1" s="1"/>
  <c r="W27" i="1"/>
  <c r="J40" i="2"/>
  <c r="AG54" i="1"/>
  <c r="W26" i="1"/>
  <c r="AV51" i="1"/>
  <c r="W28" i="1"/>
  <c r="AX51" i="1"/>
  <c r="J64" i="3"/>
  <c r="J31" i="3"/>
  <c r="J60" i="7"/>
  <c r="J29" i="7"/>
  <c r="AT52" i="1"/>
  <c r="J64" i="5"/>
  <c r="J31" i="5"/>
  <c r="AG66" i="1"/>
  <c r="J38" i="8"/>
  <c r="J60" i="6"/>
  <c r="J29" i="6"/>
  <c r="AG61" i="1" l="1"/>
  <c r="J40" i="5"/>
  <c r="AG58" i="1"/>
  <c r="AN59" i="1"/>
  <c r="AG56" i="1"/>
  <c r="J40" i="3"/>
  <c r="AT51" i="1"/>
  <c r="AK26" i="1"/>
  <c r="AN66" i="1"/>
  <c r="AG65" i="1"/>
  <c r="AN65" i="1" s="1"/>
  <c r="AG64" i="1"/>
  <c r="AN64" i="1" s="1"/>
  <c r="J38" i="7"/>
  <c r="AG53" i="1"/>
  <c r="AN54" i="1"/>
  <c r="J38" i="6"/>
  <c r="AG63" i="1"/>
  <c r="AN58" i="1" l="1"/>
  <c r="AG52" i="1"/>
  <c r="AN53" i="1"/>
  <c r="AG55" i="1"/>
  <c r="AN55" i="1" s="1"/>
  <c r="AN56" i="1"/>
  <c r="AG60" i="1"/>
  <c r="AN60" i="1" s="1"/>
  <c r="AN61" i="1"/>
  <c r="AN63" i="1"/>
  <c r="AG62" i="1"/>
  <c r="AN62" i="1" s="1"/>
  <c r="AN52" i="1" l="1"/>
  <c r="AG57" i="1"/>
  <c r="AN57" i="1" s="1"/>
  <c r="AG51" i="1" l="1"/>
  <c r="AK23" i="1" l="1"/>
  <c r="AK32" i="1" s="1"/>
  <c r="AN51" i="1"/>
</calcChain>
</file>

<file path=xl/sharedStrings.xml><?xml version="1.0" encoding="utf-8"?>
<sst xmlns="http://schemas.openxmlformats.org/spreadsheetml/2006/main" count="17833" uniqueCount="1692">
  <si>
    <t>Export VZ</t>
  </si>
  <si>
    <t>List obsahuje:</t>
  </si>
  <si>
    <t>1) Rekapitulace stavby</t>
  </si>
  <si>
    <t>2) Rekapitulace objektů stavby a soupisů prací</t>
  </si>
  <si>
    <t>3.0</t>
  </si>
  <si>
    <t>ZAMOK</t>
  </si>
  <si>
    <t>False</t>
  </si>
  <si>
    <t>{4f9c4b2f-30b0-43f3-896c-867c2a7d03b3}</t>
  </si>
  <si>
    <t>0,01</t>
  </si>
  <si>
    <t>21</t>
  </si>
  <si>
    <t>15</t>
  </si>
  <si>
    <t>REKAPITULACE STAVBY</t>
  </si>
  <si>
    <t>v ---  níže se nacházejí doplnkové a pomocné údaje k sestavám  --- v</t>
  </si>
  <si>
    <t>Návod na vyplnění</t>
  </si>
  <si>
    <t>0,001</t>
  </si>
  <si>
    <t>Kód:</t>
  </si>
  <si>
    <t>POSP295-2016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</si>
  <si>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</si>
  <si>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</si>
  <si>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III/44436 Bělkovice-Lašťany, průtah - I.+II.etapa-Obec  Bělkovice-Lašťany</t>
  </si>
  <si>
    <t>0,1</t>
  </si>
  <si>
    <t>KSO:</t>
  </si>
  <si>
    <t>822 24</t>
  </si>
  <si>
    <t>CC-CZ:</t>
  </si>
  <si>
    <t>21121</t>
  </si>
  <si>
    <t>1</t>
  </si>
  <si>
    <t>Místo:</t>
  </si>
  <si>
    <t xml:space="preserve"> Bělkovice-Lašťany</t>
  </si>
  <si>
    <t>Datum:</t>
  </si>
  <si>
    <t>22.12.2016</t>
  </si>
  <si>
    <t>10</t>
  </si>
  <si>
    <t>CZ-CPV:</t>
  </si>
  <si>
    <t>45233223-8</t>
  </si>
  <si>
    <t>CZ-CPA:</t>
  </si>
  <si>
    <t>42.11.10</t>
  </si>
  <si>
    <t>100</t>
  </si>
  <si>
    <t>Zadavatel:</t>
  </si>
  <si>
    <t>IČ:</t>
  </si>
  <si>
    <t>00298654</t>
  </si>
  <si>
    <t>Obec  Bělkovice-Lašťany</t>
  </si>
  <si>
    <t>DIČ:</t>
  </si>
  <si>
    <t>CZ00298654</t>
  </si>
  <si>
    <t>Uchazeč:</t>
  </si>
  <si>
    <t>Vyplň údaj</t>
  </si>
  <si>
    <t>Projektant:</t>
  </si>
  <si>
    <t>45186677</t>
  </si>
  <si>
    <t>Ing. Petr Doležel</t>
  </si>
  <si>
    <t>CZ6008091309</t>
  </si>
  <si>
    <t>True</t>
  </si>
  <si>
    <t>Poznámka:</t>
  </si>
  <si>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</si>
  <si>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</si>
  <si>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</si>
  <si>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</si>
  <si>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</si>
  <si>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</si>
  <si>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</si>
  <si>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</si>
  <si>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</si>
  <si>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</si>
  <si>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</si>
  <si>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</si>
  <si>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</si>
  <si>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</si>
  <si>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</si>
  <si>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</si>
  <si>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</si>
  <si>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</si>
  <si>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</si>
  <si>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</si>
  <si>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</si>
  <si>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</si>
  <si>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</si>
  <si>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</si>
  <si>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</si>
  <si>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</si>
  <si>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</si>
  <si>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</si>
  <si>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</si>
  <si>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</si>
  <si>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</si>
  <si>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</si>
  <si>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</si>
  <si>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</si>
  <si>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</si>
  <si>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</si>
  <si>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</si>
  <si>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</si>
  <si>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</si>
  <si>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102 - I.etapa</t>
  </si>
  <si>
    <t>STA</t>
  </si>
  <si>
    <t>{ba544a42-6ebd-40ab-8a42-93704eb1cdc3}</t>
  </si>
  <si>
    <t>2</t>
  </si>
  <si>
    <t>1-1</t>
  </si>
  <si>
    <t>SO 102 - Uznatelné náklady</t>
  </si>
  <si>
    <t>Soupis</t>
  </si>
  <si>
    <t>{89e17590-cfdc-44e7-b339-62cc71e3f936}</t>
  </si>
  <si>
    <t>82224</t>
  </si>
  <si>
    <t>/</t>
  </si>
  <si>
    <t>SO 102 - Uznatelné náklady - soupis prací</t>
  </si>
  <si>
    <t>3</t>
  </si>
  <si>
    <t>{bb9091a4-925d-44ab-8e42-8acbea51511e}</t>
  </si>
  <si>
    <t>1-2</t>
  </si>
  <si>
    <t>SO 102 - Neuznatelné náklady</t>
  </si>
  <si>
    <t>{355d5876-ad7b-427a-95d2-c04c4b35a85c}</t>
  </si>
  <si>
    <t>SO 102 -Neuznatelné náklady - soupis prací</t>
  </si>
  <si>
    <t>{34af1ffb-9254-43c6-a5fc-1821fcbe464b}</t>
  </si>
  <si>
    <t>SO 102 - II.etapa</t>
  </si>
  <si>
    <t>{de1e2d6f-ea6d-434a-bfdb-dc05200ad187}</t>
  </si>
  <si>
    <t>2-1</t>
  </si>
  <si>
    <t>{424a58fe-e503-4b90-b443-3ef5f50c1528}</t>
  </si>
  <si>
    <t>{fbac2745-9052-4b4c-b2e7-523084378248}</t>
  </si>
  <si>
    <t>2-2</t>
  </si>
  <si>
    <t>{f10e751f-acd9-402d-8dd2-415c7de4412a}</t>
  </si>
  <si>
    <t>SO 102 - Neuznatelné náklady - soupis prací</t>
  </si>
  <si>
    <t>{a749e7b3-3053-4e68-ae06-3580a12e6ad0}</t>
  </si>
  <si>
    <t xml:space="preserve">Rekonstrukce dešťové kanalizace I. a II. etapa -náklady kraje 1/2, náklady obce 1/2 nákladů </t>
  </si>
  <si>
    <t>{26ae4d5d-95dd-47bc-b3e1-22ed7fc0bed5}</t>
  </si>
  <si>
    <t>3-1</t>
  </si>
  <si>
    <t>SO 01.1 Stoka A 1. úsek + SO 04 Stoka A-1 -soupis prací--náklady kraje 1/2, náklady obce 1/2 nákladů</t>
  </si>
  <si>
    <t>{61f98c64-90ea-4ebd-8a61-b92ad9ec1d77}</t>
  </si>
  <si>
    <t>3-2</t>
  </si>
  <si>
    <t xml:space="preserve">SO 05 Mlýnský náhon - stavební úpravy--soupis prací--náklady kraje 1/2, náklady obce 1/2 nákladů </t>
  </si>
  <si>
    <t>{bd66400a-458c-485f-91ea-171f5ad6f60a}</t>
  </si>
  <si>
    <t>4</t>
  </si>
  <si>
    <t>Vedlejší rozpočtové náklady-soupis prací</t>
  </si>
  <si>
    <t>{d3dc51bd-73e9-4fea-87ea-b580523c4a62}</t>
  </si>
  <si>
    <t>4-1</t>
  </si>
  <si>
    <t>{62c67d5a-869f-40c8-80dd-d20417fd8046}</t>
  </si>
  <si>
    <t>1) Krycí list soupisu</t>
  </si>
  <si>
    <t>2) Rekapitulace</t>
  </si>
  <si>
    <t>3) Soupis prací</t>
  </si>
  <si>
    <t>Zpět na list:</t>
  </si>
  <si>
    <t>Rekapitulace stavby</t>
  </si>
  <si>
    <t>KRYCÍ LIST SOUPISU</t>
  </si>
  <si>
    <t>Objekt:</t>
  </si>
  <si>
    <t>1 - SO 102 - I.etapa</t>
  </si>
  <si>
    <t>Soupis:</t>
  </si>
  <si>
    <t>1-1 - SO 102 - Uznatelné náklady</t>
  </si>
  <si>
    <t>Úroveň 3:</t>
  </si>
  <si>
    <t>1-1 - SO 102 - Uznatelné náklady - soupis prací</t>
  </si>
  <si>
    <t>REKAPITULACE ČLENĚNÍ SOUPISU PRACÍ</t>
  </si>
  <si>
    <t>Kód dílu - Popis</t>
  </si>
  <si>
    <t>Cena celkem [CZK]</t>
  </si>
  <si>
    <t>Náklady soupisu celkem</t>
  </si>
  <si>
    <t>-1</t>
  </si>
  <si>
    <t>HSV - Práce a dodávky HSV</t>
  </si>
  <si>
    <t xml:space="preserve">    001 - Zemní práce</t>
  </si>
  <si>
    <t xml:space="preserve">    5 - Komunikace pozemní</t>
  </si>
  <si>
    <t xml:space="preserve">    57 - Kryty pozemních komunikací letišť a ploch z kameniva nebo živičné</t>
  </si>
  <si>
    <t xml:space="preserve">    59 - Kryty pozemních komunikací, letišť a ploch dlážděné</t>
  </si>
  <si>
    <t xml:space="preserve">    91 - Doplňující konstrukce a práce pozemních komunikací, letišť a ploch</t>
  </si>
  <si>
    <t xml:space="preserve">    96 - Bourání konstrukcí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</si>
  <si>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</si>
  <si>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</si>
  <si>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</si>
  <si>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</si>
  <si>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</si>
  <si>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</si>
  <si>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</si>
  <si>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</si>
  <si>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</si>
  <si>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</si>
  <si>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</si>
  <si>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</si>
  <si>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</si>
  <si>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</si>
  <si>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</si>
  <si>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</si>
  <si>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</si>
  <si>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001</t>
  </si>
  <si>
    <t>Zemní práce</t>
  </si>
  <si>
    <t>K</t>
  </si>
  <si>
    <t>122202202</t>
  </si>
  <si>
    <t>Odkopávky a prokopávky nezapažené pro silnice objemu do 1000 m3 v hornině tř. 3</t>
  </si>
  <si>
    <t>m3</t>
  </si>
  <si>
    <t>CS ÚRS 2016 02</t>
  </si>
  <si>
    <t>-1806314783</t>
  </si>
  <si>
    <t>PP</t>
  </si>
  <si>
    <t>Odkopávky a prokopávky nezapažené pro silnice s přemístěním výkopku v příčných profilech na vzdálenost do 15 m nebo s naložením na dopravní prostředek v hornině tř. 3 přes 100 do 1 000 m3</t>
  </si>
  <si>
    <t>PSC</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</si>
  <si>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</si>
  <si>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VV</t>
  </si>
  <si>
    <t>"položka výkazu výměr 1</t>
  </si>
  <si>
    <t>218,75</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</si>
  <si>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</si>
  <si>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</si>
  <si>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</si>
  <si>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</si>
  <si>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162701109</t>
  </si>
  <si>
    <t>Příplatek k vodorovnému přemístění výkopku/sypaniny z horniny tř. 1 až 4 ZKD 1000 m přes 10000 m</t>
  </si>
  <si>
    <t>490627614</t>
  </si>
  <si>
    <t>Vodorovné přemístění výkopku nebo sypaniny po suchu na obvyklém dopravním prostředku, bez naložení výkopku, avšak se složením bez rozhrnutí z horniny tř. 1 až 4 na vzdálenost Příplatek k ceně za každých dalších i započatých 1 000 m</t>
  </si>
  <si>
    <t>15 km</t>
  </si>
  <si>
    <t>218,75*5</t>
  </si>
  <si>
    <t>171201211</t>
  </si>
  <si>
    <t>Poplatek za uložení odpadu ze sypaniny na skládce (skládkovné)</t>
  </si>
  <si>
    <t>t</t>
  </si>
  <si>
    <t>5</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</si>
  <si>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</si>
  <si>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</si>
  <si>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218,75*1,8</t>
  </si>
  <si>
    <t>181102302</t>
  </si>
  <si>
    <t>Úprava pláně v zářezech se zhutněním</t>
  </si>
  <si>
    <t>m2</t>
  </si>
  <si>
    <t>-798387121</t>
  </si>
  <si>
    <t>Úprava pláně na stavbách dálnic v zářezech mimo skalních se zhutněním</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</si>
  <si>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5, 6 a 7.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 5, 6, a 7 betonem nebo stabilizací se oceňuje cenami části A 01 Zřízení konstrukcí katalogu 822-1 Komunikace pozemní a letiště. </t>
  </si>
  <si>
    <t>"položka výkazu výměr 20</t>
  </si>
  <si>
    <t>25</t>
  </si>
  <si>
    <t>"položka výkazu výměr 21</t>
  </si>
  <si>
    <t>358</t>
  </si>
  <si>
    <t>6</t>
  </si>
  <si>
    <t>184911311</t>
  </si>
  <si>
    <t>Položení mulčovací textilie v rovině a svahu do 1:5</t>
  </si>
  <si>
    <t>-761618444</t>
  </si>
  <si>
    <t>Položení mulčovací textilie proti prorůstání plevelů kolem vysázených rostlin v rovině nebo na svahu do 1:5</t>
  </si>
  <si>
    <t xml:space="preserve">Poznámka k souboru cen:_x000D_
1. V cenách o sklonu svahu přes 1:1 jsou uvažovány podmínky pro svahy běžně schůdné; bez použití lezeckých technik. V případě použití lezeckých technik se tyto náklady oceňují individuálně. </t>
  </si>
  <si>
    <t>"položka výkazu výměr 22</t>
  </si>
  <si>
    <t>9</t>
  </si>
  <si>
    <t>7</t>
  </si>
  <si>
    <t>M</t>
  </si>
  <si>
    <t>R-001-005</t>
  </si>
  <si>
    <t>Fólie protirůstová</t>
  </si>
  <si>
    <t>8</t>
  </si>
  <si>
    <t>2089563838</t>
  </si>
  <si>
    <t>9*1,1</t>
  </si>
  <si>
    <t>18491120R</t>
  </si>
  <si>
    <t>Rozprostření valounků velikosti do 0,3 m v rovině a svahu do 1:5</t>
  </si>
  <si>
    <t>1673558959</t>
  </si>
  <si>
    <t>Rozprostření valounků frakce 4-8  mezi dlažbu</t>
  </si>
  <si>
    <t>položka výkazu výměr 22</t>
  </si>
  <si>
    <t>583374030</t>
  </si>
  <si>
    <t>kamenivo dekorační (kačírek) frakce 16/32</t>
  </si>
  <si>
    <t>-241785484</t>
  </si>
  <si>
    <t>9*0,3*1,8</t>
  </si>
  <si>
    <t>Komunikace pozemní</t>
  </si>
  <si>
    <t>57</t>
  </si>
  <si>
    <t>Kryty pozemních komunikací letišť a ploch z kameniva nebo živičné</t>
  </si>
  <si>
    <t>564851111</t>
  </si>
  <si>
    <t>Podklad ze štěrkodrtě ŠD tl 150 mm</t>
  </si>
  <si>
    <t>-277258539</t>
  </si>
  <si>
    <t>Podklad ze štěrkodrti ŠD s rozprostřením a zhutněním, po zhutnění tl. 150 mm</t>
  </si>
  <si>
    <t>"položka výkazu výměr 19</t>
  </si>
  <si>
    <t>11</t>
  </si>
  <si>
    <t>564861111</t>
  </si>
  <si>
    <t>Podklad ze štěrkodrtě ŠD tl 200 mm</t>
  </si>
  <si>
    <t>1788493084</t>
  </si>
  <si>
    <t>Podklad ze štěrkodrti ŠD s rozprostřením a zhutněním, po zhutnění tl. 200 mm</t>
  </si>
  <si>
    <t>12</t>
  </si>
  <si>
    <t>564871116</t>
  </si>
  <si>
    <t>Podklad ze štěrkodrtě ŠD tl. 300 mm</t>
  </si>
  <si>
    <t>-2122974598</t>
  </si>
  <si>
    <t>Podklad ze štěrkodrti ŠD s rozprostřením a zhutněním, po zhutnění tl. 300 mm</t>
  </si>
  <si>
    <t>13</t>
  </si>
  <si>
    <t>998225111</t>
  </si>
  <si>
    <t>Přesun hmot pro pozemní komunikace s krytem z kamene, monolitickým betonovým nebo živičným</t>
  </si>
  <si>
    <t>14</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</si>
  <si>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</si>
  <si>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</si>
  <si>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59</t>
  </si>
  <si>
    <t>Kryty pozemních komunikací, letišť a ploch dlážděné</t>
  </si>
  <si>
    <t>596211120</t>
  </si>
  <si>
    <t>Kladení zámkové dlažby komunikací pro pěší tl 60 mm skupiny B pl do 50 m2</t>
  </si>
  <si>
    <t>-1273284401</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</si>
  <si>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</si>
  <si>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</si>
  <si>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17</t>
  </si>
  <si>
    <t>59245119R</t>
  </si>
  <si>
    <t>dlažba zámková slepecká 20x10x6 cm barevná</t>
  </si>
  <si>
    <t>-1601769838</t>
  </si>
  <si>
    <t>dlaždice betonové dlažba zámková (ČSN EN 1338) dlažba zámková SLEPECKÁ 1 m2=50 kusů 20 x 10 x 6 barevná</t>
  </si>
  <si>
    <t>21*1,01</t>
  </si>
  <si>
    <t>16</t>
  </si>
  <si>
    <t>596211220</t>
  </si>
  <si>
    <t>Kladení zámkové dlažby komunikací pro pěší tl 80 mm skupiny B pl do 50 m2</t>
  </si>
  <si>
    <t>857374644</t>
  </si>
  <si>
    <t>Kladení dlažby z betonových zámkových dlaždic komunikací pro pěší s ložem z kameniva těženého nebo drceného tl. do 40 mm, s vyplněním spár s dvojitým hutněním, vibrováním a se smetením přebytečného materiálu na krajnici tl. 80 mm skupiny B, pro plochy do 50 m2</t>
  </si>
  <si>
    <t>"položka výkazu výměr 18</t>
  </si>
  <si>
    <t>17</t>
  </si>
  <si>
    <t>59245109R</t>
  </si>
  <si>
    <t>dlažba  skladebná 20x10x8 cm přírodní</t>
  </si>
  <si>
    <t>942204944</t>
  </si>
  <si>
    <t>Dlaždice betonové dlažba zámková (ČSN EN 1338) dlažba skladebná HOLLAND, s fazetou 1 m2=50 kusů HBB  20 x 10 x 8 přírodní</t>
  </si>
  <si>
    <t>25*1,01</t>
  </si>
  <si>
    <t>18</t>
  </si>
  <si>
    <t>596811220</t>
  </si>
  <si>
    <t>Kladení betonové dlažby komunikací pro pěší do lože z kameniva vel do 0,25 m2 plochy do 50 m2</t>
  </si>
  <si>
    <t>109736063</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</si>
  <si>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</si>
  <si>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</si>
  <si>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položka výkazu výměr 16</t>
  </si>
  <si>
    <t>337</t>
  </si>
  <si>
    <t>19</t>
  </si>
  <si>
    <t>R-059-004</t>
  </si>
  <si>
    <t xml:space="preserve">dlažba betonová 40x40x6 cm šedé kamenivo  </t>
  </si>
  <si>
    <t>-1157752500</t>
  </si>
  <si>
    <t>dlažba betonová hladká 40x40x6 cm šedé kamenivo typ 1710</t>
  </si>
  <si>
    <t>337*1,01</t>
  </si>
  <si>
    <t>20</t>
  </si>
  <si>
    <t>916131213</t>
  </si>
  <si>
    <t>Osazení silničního obrubníku betonového stojatého s boční opěrou do lože z betonu prostého</t>
  </si>
  <si>
    <t>m</t>
  </si>
  <si>
    <t>-381718837</t>
  </si>
  <si>
    <t>Osazení silničního obrubníku betonového se zřízením lože, s vyplněním a zatřením spár cementovou maltou stojatého s boční opěrou z betonu prostého tř. C 12/15, do lože z betonu prostého téže značky</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</si>
  <si>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</si>
  <si>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11</t>
  </si>
  <si>
    <t>121</t>
  </si>
  <si>
    <t>"položka výkazu výměr 12</t>
  </si>
  <si>
    <t>1*0,8</t>
  </si>
  <si>
    <t>"položka výkazu výměr 13</t>
  </si>
  <si>
    <t>40</t>
  </si>
  <si>
    <t>"položka výkazu výměr 14</t>
  </si>
  <si>
    <t>"položka výkazu výměr 15</t>
  </si>
  <si>
    <t>592174650</t>
  </si>
  <si>
    <t>obrubník betonový silniční Standard 100x15x25 cm</t>
  </si>
  <si>
    <t>kus</t>
  </si>
  <si>
    <t>-1682714995</t>
  </si>
  <si>
    <t>obrubník betonový silniční vibrolisovaný 100x15x25 cm</t>
  </si>
  <si>
    <t>položka výkazu výměr 11</t>
  </si>
  <si>
    <t>121*1,01</t>
  </si>
  <si>
    <t>22</t>
  </si>
  <si>
    <t>592174690</t>
  </si>
  <si>
    <t>obrubník betonový silniční přechodový L + P Standard 100x15x15-25 cm</t>
  </si>
  <si>
    <t>-1323905447</t>
  </si>
  <si>
    <t>obrubník betonový silniční přechodový L + P vibrolisovaný 100x15x15-25 cm</t>
  </si>
  <si>
    <t>položka výkazu výměr 14</t>
  </si>
  <si>
    <t>8*1,01</t>
  </si>
  <si>
    <t>7*1,01</t>
  </si>
  <si>
    <t>23</t>
  </si>
  <si>
    <t>592174680</t>
  </si>
  <si>
    <t>obrubník betonový silniční nájezdový Standard 100x15x15 cm</t>
  </si>
  <si>
    <t>-924513792</t>
  </si>
  <si>
    <t>obrubník betonový silniční nájezdový vibrolisovaný 100x15x15 cm</t>
  </si>
  <si>
    <t>položka výkazu výměr 13</t>
  </si>
  <si>
    <t>40*1,01</t>
  </si>
  <si>
    <t>24</t>
  </si>
  <si>
    <t>592174710</t>
  </si>
  <si>
    <t>obrubník betonový silniční vnější oblý R 1,0 Standard 78x15x25 cm</t>
  </si>
  <si>
    <t>22043797</t>
  </si>
  <si>
    <t>obrubník betonový silniční vnější oblý R 1,0 vibrolisovaný 78x15x25 cm</t>
  </si>
  <si>
    <t>položka výkazu výměr 12</t>
  </si>
  <si>
    <t>1*1,01</t>
  </si>
  <si>
    <t>916231213</t>
  </si>
  <si>
    <t>Osazení chodníkového obrubníku betonového stojatého s boční opěrou do lože z betonu prostého</t>
  </si>
  <si>
    <t>-1737151197</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</si>
  <si>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</si>
  <si>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</si>
  <si>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10</t>
  </si>
  <si>
    <t>257</t>
  </si>
  <si>
    <t>26</t>
  </si>
  <si>
    <t>592174170</t>
  </si>
  <si>
    <t>obrubník betonový chodníkový Standard 100x10x25 cm</t>
  </si>
  <si>
    <t>1042878189</t>
  </si>
  <si>
    <t>obrubník betonový chodníkový vibrolisovaný 100x10x25 cm</t>
  </si>
  <si>
    <t>"položka výkazu výměr  10</t>
  </si>
  <si>
    <t>257*1,01</t>
  </si>
  <si>
    <t>27</t>
  </si>
  <si>
    <t>916991121</t>
  </si>
  <si>
    <t>Lože pod obrubníky, krajníky nebo obruby z dlažebních kostek z betonu prostého</t>
  </si>
  <si>
    <t>657802653</t>
  </si>
  <si>
    <t>Lože pod obrubníky, krajníky nebo obruby z dlažebních kostek z betonu prostého tř. C 16/20</t>
  </si>
  <si>
    <t>257*0,25*0,1</t>
  </si>
  <si>
    <t>121*0,3*0,1</t>
  </si>
  <si>
    <t>1*0,8*0,3*0,1</t>
  </si>
  <si>
    <t>40*0,3*0,1</t>
  </si>
  <si>
    <t>8*0,3*0,1</t>
  </si>
  <si>
    <t>7*0,3*0,1</t>
  </si>
  <si>
    <t>28</t>
  </si>
  <si>
    <t>R-059-005</t>
  </si>
  <si>
    <t>Rezání obrub</t>
  </si>
  <si>
    <t>-1790721730</t>
  </si>
  <si>
    <t>"položka výkazu výměr 10-15</t>
  </si>
  <si>
    <t>"předpoklad "10</t>
  </si>
  <si>
    <t>29</t>
  </si>
  <si>
    <t>998223011</t>
  </si>
  <si>
    <t>Přesun hmot pro pozemní komunikace s krytem dlážděným</t>
  </si>
  <si>
    <t>175786163</t>
  </si>
  <si>
    <t>Přesun hmot pro pozemní komunikace s krytem dlážděným dopravní vzdálenost do 200 m jakékoliv délky objektu</t>
  </si>
  <si>
    <t>91</t>
  </si>
  <si>
    <t>Doplňující konstrukce a práce pozemních komunikací, letišť a ploch</t>
  </si>
  <si>
    <t>30</t>
  </si>
  <si>
    <t>711161302</t>
  </si>
  <si>
    <t>Izolace proti zemní vlhkosti stěn foliemi nopovými pro běžné podmínky tl. 0,4 mm šířky 1,0 m</t>
  </si>
  <si>
    <t>616725132</t>
  </si>
  <si>
    <t>Izolace proti zemní vlhkosti nopovými foliemi [FONDALINE] základů nebo stěn pro běžné podmínky tloušťky 0,4 mm, šířky 1,0 m</t>
  </si>
  <si>
    <t xml:space="preserve">Poznámka k souboru cen:_x000D_
1. V cenách -1302 až -1361 nejsou započteny náklady na ukončení izolace lištou. 2. Prostupy izolací se oceňují cenami souboru 711 76 - Provedení detailů fóliemi. </t>
  </si>
  <si>
    <t>"položka výkazu výměr 23</t>
  </si>
  <si>
    <t>32*0,5</t>
  </si>
  <si>
    <t>31</t>
  </si>
  <si>
    <t>711792620</t>
  </si>
  <si>
    <t>Izolace proti zemní vlhkosti TECHNODREN krycí lišta pro překrytí okraje izolace</t>
  </si>
  <si>
    <t>1735497036</t>
  </si>
  <si>
    <t>Izolace proti vodě a vlhkosti - ostatní tvarovaná folie z PVC [TECHNODREN] - vrstva ochranná, odvětrávací a drenážní lišta pro překrytí okraje izolace krycí z plastu</t>
  </si>
  <si>
    <t>32</t>
  </si>
  <si>
    <t>96</t>
  </si>
  <si>
    <t>Bourání konstrukcí</t>
  </si>
  <si>
    <t>113107130</t>
  </si>
  <si>
    <t>Odstranění podkladu pl do 50 m2 z betonu prostého tl 100 mm</t>
  </si>
  <si>
    <t>-2058032979</t>
  </si>
  <si>
    <t>Odstranění podkladů nebo krytů s přemístěním hmot na skládku na vzdálenost do 3 m nebo s naložením na dopravní prostředek v ploše jednotlivě do 50 m2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</si>
  <si>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</si>
  <si>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"položka výkazu výměr 2</t>
  </si>
  <si>
    <t>92*0,4</t>
  </si>
  <si>
    <t>"položka výkazu výměr 3</t>
  </si>
  <si>
    <t>8*0,3</t>
  </si>
  <si>
    <t>"položka výkazu výměr 4</t>
  </si>
  <si>
    <t>90*0,3</t>
  </si>
  <si>
    <t>"položka výkazu výměr 5</t>
  </si>
  <si>
    <t>5*0,3</t>
  </si>
  <si>
    <t>33</t>
  </si>
  <si>
    <t>966008221</t>
  </si>
  <si>
    <t>Bourání betonového nebo polymerbetonového odvodňovacího žlabu š do 200 mm</t>
  </si>
  <si>
    <t>-1559531451</t>
  </si>
  <si>
    <t>Bourání odvodňovacího žlabu s odklizením a uložením vybouraného materiálu na skládku na vzdálenost do 10 m nebo s naložením na dopravní prostředek betonového nebo polymerbetonového s krycím roštem šířky do 200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</si>
  <si>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</si>
  <si>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34</t>
  </si>
  <si>
    <t>113202111</t>
  </si>
  <si>
    <t>Vytrhání obrub krajníků obrubníků stojatých</t>
  </si>
  <si>
    <t>-696792265</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</si>
  <si>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</si>
  <si>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</si>
  <si>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90</t>
  </si>
  <si>
    <t>35</t>
  </si>
  <si>
    <t>113201112</t>
  </si>
  <si>
    <t>Vytrhání obrub silničních ležatých</t>
  </si>
  <si>
    <t>184284530</t>
  </si>
  <si>
    <t>Vytrhání obrub s vybouráním lože, s přemístěním hmot na skládku na vzdálenost do 3 m nebo s naložením na dopravní prostředek silničních ležatých</t>
  </si>
  <si>
    <t>92</t>
  </si>
  <si>
    <t>36</t>
  </si>
  <si>
    <t>113106171</t>
  </si>
  <si>
    <t>Rozebrání dlažeb vozovek pl do 50 m2 ze zámkové dlažby do lože z kameniva</t>
  </si>
  <si>
    <t>-691420790</t>
  </si>
  <si>
    <t>Rozebrání dlažeb a dílců komunikací pro pěší, vozovek a ploch s přemístěním hmot na skládku na vzdálenost do 3 m nebo s naložením na dopravní prostředek vozovek a ploch, s jakoukoliv výplní spár v ploše jednotlivě do 50 m2 ze zámkové dlažby kladené do lože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</si>
  <si>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</si>
  <si>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"položka výkazu výměr 7</t>
  </si>
  <si>
    <t>"položka výkazu výměr 8</t>
  </si>
  <si>
    <t>37</t>
  </si>
  <si>
    <t>979054451</t>
  </si>
  <si>
    <t>Očištění vybouraných zámkových dlaždic s původním spárováním z kameniva těženého</t>
  </si>
  <si>
    <t>-2103676586</t>
  </si>
  <si>
    <t>Očištění vybouraných prvků komunikací od spojovacího materiálu s odklizením a uložením očištěných hmot a spojovacího materiálu na skládku na vzdálenost do 10 m zámkových dlaždic s vyplněním spár kamenivem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</si>
  <si>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</si>
  <si>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38</t>
  </si>
  <si>
    <t>113106121</t>
  </si>
  <si>
    <t>Rozebrání dlažeb komunikací pro pěší z betonových nebo kamenných dlaždic</t>
  </si>
  <si>
    <t>213814029</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</si>
  <si>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</si>
  <si>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"položka výkazu výměr 6</t>
  </si>
  <si>
    <t>70</t>
  </si>
  <si>
    <t>"položka výkazu výměr 9</t>
  </si>
  <si>
    <t>88</t>
  </si>
  <si>
    <t>39</t>
  </si>
  <si>
    <t>979054441</t>
  </si>
  <si>
    <t>Očištění vybouraných z desek nebo dlaždic s původním spárováním z kameniva těženého</t>
  </si>
  <si>
    <t>-453150653</t>
  </si>
  <si>
    <t>Očištění vybouraných prvků komunikací od spojovacího materiálu s odklizením a uložením očištěných hmot a spojovacího materiálu na skládku na vzdálenost do 10 m dlaždic, desek nebo tvarovek s původním vyplněním spár kamenivem těženým</t>
  </si>
  <si>
    <t>5,5</t>
  </si>
  <si>
    <t>"položka výkazu výměr 39</t>
  </si>
  <si>
    <t>1,5+7,1+5,8</t>
  </si>
  <si>
    <t>997221611</t>
  </si>
  <si>
    <t>Nakládání suti na dopravní prostředky pro vodorovnou dopravu</t>
  </si>
  <si>
    <t>428534648</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</si>
  <si>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</si>
  <si>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</si>
  <si>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92*0,29</t>
  </si>
  <si>
    <t>92*0,4*0,185</t>
  </si>
  <si>
    <t>8*0,205</t>
  </si>
  <si>
    <t>8*0,3*0,185</t>
  </si>
  <si>
    <t>90*0,205</t>
  </si>
  <si>
    <t>90*0,3*0,185</t>
  </si>
  <si>
    <t>5*0,9</t>
  </si>
  <si>
    <t>5*0,3*0,185</t>
  </si>
  <si>
    <t>70*0,255</t>
  </si>
  <si>
    <t>11*0,295</t>
  </si>
  <si>
    <t>2*0,295</t>
  </si>
  <si>
    <t>88*0,255</t>
  </si>
  <si>
    <t>41</t>
  </si>
  <si>
    <t>997221561</t>
  </si>
  <si>
    <t>Vodorovná doprava suti z kusových materiálů do 1 km</t>
  </si>
  <si>
    <t>505889902</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</si>
  <si>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</si>
  <si>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</si>
  <si>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42</t>
  </si>
  <si>
    <t>997221569</t>
  </si>
  <si>
    <t>Příplatek ZKD 1 km u vodorovné dopravy suti z kusových materiálů</t>
  </si>
  <si>
    <t>2108826454</t>
  </si>
  <si>
    <t>Vodorovná doprava suti bez naložení, ale se složením a s hrubým urovnáním Příplatek k ceně za každý další i započatý 1 km přes 1 km</t>
  </si>
  <si>
    <t>skládka 7 km</t>
  </si>
  <si>
    <t>92*0,29*6</t>
  </si>
  <si>
    <t>92*0,4*0,185*6</t>
  </si>
  <si>
    <t>8*0,205*6</t>
  </si>
  <si>
    <t>8*0,3*0,185*6</t>
  </si>
  <si>
    <t>90*0,205*6</t>
  </si>
  <si>
    <t>90*0,3*0,185*6</t>
  </si>
  <si>
    <t>5*0,9*6</t>
  </si>
  <si>
    <t>5*0,3*0,185*6</t>
  </si>
  <si>
    <t>70*0,255*6</t>
  </si>
  <si>
    <t>88*0,255*6</t>
  </si>
  <si>
    <t>skládka 2 km</t>
  </si>
  <si>
    <t>43</t>
  </si>
  <si>
    <t>997013801</t>
  </si>
  <si>
    <t>Poplatek za uložení stavebního betonového odpadu na skládce (skládkovné)</t>
  </si>
  <si>
    <t>930705738</t>
  </si>
  <si>
    <t>Poplatek za uložení stavebního odpadu na skládce (skládkovné) 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</si>
  <si>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</si>
  <si>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1-2 - SO 102 - Neuznatelné náklady</t>
  </si>
  <si>
    <t>1-2 - SO 102 -Neuznatelné náklady - soupis prací</t>
  </si>
  <si>
    <t xml:space="preserve">    8 -  Trubní vedení</t>
  </si>
  <si>
    <t xml:space="preserve">    81 -  Potrubí z trub betonových</t>
  </si>
  <si>
    <t>121101102</t>
  </si>
  <si>
    <t>Sejmutí ornice s přemístěním na vzdálenost do 100 m</t>
  </si>
  <si>
    <t>-1714696477</t>
  </si>
  <si>
    <t>Sejmutí ornice nebo lesní půdy s vodorovným přemístěním na hromady v místě upotřebení nebo na dočasné či trvalé skládky se složením, na vzdálenost přes 50 do 100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</si>
  <si>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</si>
  <si>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položka výkazu výměr 29</t>
  </si>
  <si>
    <t>239*0,1</t>
  </si>
  <si>
    <t>144,35</t>
  </si>
  <si>
    <t>162301102</t>
  </si>
  <si>
    <t>Vodorovné přemístění do 1000 m výkopku/sypaniny z horniny tř. 1 až 4</t>
  </si>
  <si>
    <t>2075727814</t>
  </si>
  <si>
    <t>Vodorovné přemístění výkopku nebo sypaniny po suchu na obvyklém dopravním prostředku, bez naložení výkopku, avšak se složením bez rozhrnutí z horniny tř. 1 až 4 na vzdálenost přes 500 do 1 000 m</t>
  </si>
  <si>
    <t>"položka výkazu výměr 29</t>
  </si>
  <si>
    <t>144,35*5</t>
  </si>
  <si>
    <t>144,35*1,8</t>
  </si>
  <si>
    <t>167101102</t>
  </si>
  <si>
    <t>Nakládání výkopku z hornin tř. 1 až 4 přes 100 m3</t>
  </si>
  <si>
    <t>1427622602</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</si>
  <si>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</si>
  <si>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</si>
  <si>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"položka výkazu výměr 30</t>
  </si>
  <si>
    <t>408*0,1</t>
  </si>
  <si>
    <t>"položka výkazu výměr 31</t>
  </si>
  <si>
    <t>408*0,3</t>
  </si>
  <si>
    <t>-1482518747</t>
  </si>
  <si>
    <t>-1079895190</t>
  </si>
  <si>
    <t>169*0,1</t>
  </si>
  <si>
    <t>181301101</t>
  </si>
  <si>
    <t>Rozprostření ornice tl vrstvy do 100 mm pl do 500 m2 v rovině nebo ve svahu do 1:5</t>
  </si>
  <si>
    <t>1897835578</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</si>
  <si>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</si>
  <si>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</si>
  <si>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408</t>
  </si>
  <si>
    <t>181301105</t>
  </si>
  <si>
    <t>Rozprostření ornice tl vrstvy do 300 mm pl do 500 m2 v rovině nebo ve svahu do 1:5</t>
  </si>
  <si>
    <t>1914856490</t>
  </si>
  <si>
    <t>Rozprostření a urovnání ornice v rovině nebo ve svahu sklonu do 1:5 při souvislé ploše do 500 m2, tl. vrstvy přes 250 do 300 mm</t>
  </si>
  <si>
    <t>R001-010</t>
  </si>
  <si>
    <t>Ornice</t>
  </si>
  <si>
    <t>1269077699</t>
  </si>
  <si>
    <t>ornice</t>
  </si>
  <si>
    <t>položka výkazu výměr 30</t>
  </si>
  <si>
    <t>181451141</t>
  </si>
  <si>
    <t>Založení parterového trávníku výsevem plochy přes 1000 m2 v rovině a ve svahu do 1:5</t>
  </si>
  <si>
    <t>986531437</t>
  </si>
  <si>
    <t>Založení trávníku na půdě předem připravené plochy přes 1000 m2 výsevem včetně utažení parterového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</si>
  <si>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</si>
  <si>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005724150</t>
  </si>
  <si>
    <t>osivo směs travní parková směs exclusive</t>
  </si>
  <si>
    <t>kg</t>
  </si>
  <si>
    <t>550840785</t>
  </si>
  <si>
    <t>408*0,015</t>
  </si>
  <si>
    <t>555</t>
  </si>
  <si>
    <t>"položka výkazu výměr 24</t>
  </si>
  <si>
    <t>145</t>
  </si>
  <si>
    <t>"položka výkazu výměr 26</t>
  </si>
  <si>
    <t>120</t>
  </si>
  <si>
    <t>"položka výkazu výměr 27</t>
  </si>
  <si>
    <t>215901101</t>
  </si>
  <si>
    <t>Zhutnění podloží z hornin soudržných do 92% PS nebo nesoudržných sypkých I(d) do 0,8</t>
  </si>
  <si>
    <t>-1065957031</t>
  </si>
  <si>
    <t>Zhutnění podloží pod násypy z rostlé horniny tř. 1 až 4 z hornin soudružných do 92 % PS a nesoudržných sypkých relativní ulehlosti I(d) do 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</si>
  <si>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</si>
  <si>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"položka výkazu výměr 28</t>
  </si>
  <si>
    <t>129</t>
  </si>
  <si>
    <t>55</t>
  </si>
  <si>
    <t>"položka výkazu výměr 25</t>
  </si>
  <si>
    <t>R-057-001</t>
  </si>
  <si>
    <t>Podklad z kameniva hrubého drceného vel. 0-125 mm tl 400 mm</t>
  </si>
  <si>
    <t>1965902000</t>
  </si>
  <si>
    <t>položka výkazu výměr 28</t>
  </si>
  <si>
    <t>573211111</t>
  </si>
  <si>
    <t>Postřik živičný spojovací z asfaltu v množství 0,60 kg/m2</t>
  </si>
  <si>
    <t>-979085652</t>
  </si>
  <si>
    <t>Postřik spojovací PS bez posypu kamenivem z asfaltu silničního, v množství 0,60 kg/m2</t>
  </si>
  <si>
    <t>577155122</t>
  </si>
  <si>
    <t>Asfaltový beton vrstva ložní ACL 16 (ABH) tl 60 mm š přes 3 m z nemodifikovaného asfaltu</t>
  </si>
  <si>
    <t>-4345685</t>
  </si>
  <si>
    <t>Asfaltový beton vrstva ložní ACL 16 (ABH) s rozprostřením a zhutněním z nemodifikovaného asfaltu v pruhu šířky přes 3 m, po zhutnění tl. 60 mm</t>
  </si>
  <si>
    <t xml:space="preserve">Poznámka k souboru cen:_x000D_
1. ČSN EN 13108-1 připouští pro ACL 16 pouze tl. 50 až 70 mm. </t>
  </si>
  <si>
    <t>"ACL16+</t>
  </si>
  <si>
    <t>565135121</t>
  </si>
  <si>
    <t>Asfaltový beton vrstva podkladní ACP 16 (obalované kamenivo OKS) tl 50 mm š přes 3 m</t>
  </si>
  <si>
    <t>644375350</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</si>
  <si>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</si>
  <si>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</si>
  <si>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"ACP16+</t>
  </si>
  <si>
    <t>577134121</t>
  </si>
  <si>
    <t>Asfaltový beton vrstva obrusná ACO 11 (ABS) tř. I tl 40 mm š přes 3 m z nemodifikovaného asfaltu</t>
  </si>
  <si>
    <t>1016449958</t>
  </si>
  <si>
    <t>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</si>
  <si>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</si>
  <si>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"ACO 11+</t>
  </si>
  <si>
    <t>591111111</t>
  </si>
  <si>
    <t>Kladení dlažby z kostek velkých z kamene do lože z kameniva těženého tl 50 mm</t>
  </si>
  <si>
    <t>1296062397</t>
  </si>
  <si>
    <t>Kladení dlažby z kostek s provedením lože do tl. 50 mm, s vyplněním spár, s dvojím beraněním a se smetením přebytečného materiálu na krajnici velkých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</si>
  <si>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</si>
  <si>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17</t>
  </si>
  <si>
    <t>591211111</t>
  </si>
  <si>
    <t>Kladení dlažby z kostek drobných z kamene do lože z kameniva těženého tl 50 mm</t>
  </si>
  <si>
    <t>-108954511</t>
  </si>
  <si>
    <t>Kladení dlažby z kostek s provedením lože do tl. 50 mm, s vyplněním spár, s dvojím beraněním a se smetením přebytečného materiálu na krajnici drobných z kamene, do lože z kameniva těženého</t>
  </si>
  <si>
    <t>"položka výkazu výměr 16</t>
  </si>
  <si>
    <t>3*1,01</t>
  </si>
  <si>
    <t>916111123</t>
  </si>
  <si>
    <t>Osazení obruby z drobných kostek s boční opěrou do lože z betonu prostého</t>
  </si>
  <si>
    <t>1086993945</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</si>
  <si>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</si>
  <si>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</si>
  <si>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54</t>
  </si>
  <si>
    <t>165</t>
  </si>
  <si>
    <t>7*0,8</t>
  </si>
  <si>
    <t>položka výkazu výměr 7</t>
  </si>
  <si>
    <t>165*1,01</t>
  </si>
  <si>
    <t>položka výkazu výměr 10</t>
  </si>
  <si>
    <t>9*1,01</t>
  </si>
  <si>
    <t>položka výkazu výměr 9</t>
  </si>
  <si>
    <t>59*1,01</t>
  </si>
  <si>
    <t>položka výkazu výměr 8</t>
  </si>
  <si>
    <t>339921132</t>
  </si>
  <si>
    <t>Osazování betonových palisád do betonového základu v řadě výšky prvku přes 0,5 do 1 m</t>
  </si>
  <si>
    <t>-1827105740</t>
  </si>
  <si>
    <t>Osazování palisád betonových v řadě se zabetonováním výšky palisády přes 500 do 1000 mm</t>
  </si>
  <si>
    <t>59228278R</t>
  </si>
  <si>
    <t>palisáda  60 x 12 x 16,5 cm</t>
  </si>
  <si>
    <t>1355723469</t>
  </si>
  <si>
    <t>palisáda betonová hranatá- palisáda  40 x 12 x 16,5 cm</t>
  </si>
  <si>
    <t>"14/0,12=116,666 "117*1,01</t>
  </si>
  <si>
    <t>"položka výkazu výměr  12</t>
  </si>
  <si>
    <t>32*1,01</t>
  </si>
  <si>
    <t>54*0,15*0,1</t>
  </si>
  <si>
    <t>165*0,3*0,1</t>
  </si>
  <si>
    <t>7*0,8*0,3*0,1</t>
  </si>
  <si>
    <t>59*0,3*0,1</t>
  </si>
  <si>
    <t>9*0,3*0,1</t>
  </si>
  <si>
    <t>32*0,25*0,1</t>
  </si>
  <si>
    <t>14*0,3*0,15</t>
  </si>
  <si>
    <t>"položka výkazu výměr 7-12</t>
  </si>
  <si>
    <t xml:space="preserve"> Trubní vedení</t>
  </si>
  <si>
    <t>81</t>
  </si>
  <si>
    <t xml:space="preserve"> Potrubí z trub betonových</t>
  </si>
  <si>
    <t>899431111</t>
  </si>
  <si>
    <t>Výšková úprava uličního vstupu nebo vpusti do 200 mm zvýšením krycího hrnce, šoupěte nebo hydrantu</t>
  </si>
  <si>
    <t>850238270</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</si>
  <si>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</si>
  <si>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</si>
  <si>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"položka výkazu výměr 32</t>
  </si>
  <si>
    <t>44</t>
  </si>
  <si>
    <t>998274101</t>
  </si>
  <si>
    <t>Přesun hmot pro trubní vedení z trub betonových otevřený výkop</t>
  </si>
  <si>
    <t>175580529</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</si>
  <si>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</si>
  <si>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</si>
  <si>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45</t>
  </si>
  <si>
    <t>38899520R</t>
  </si>
  <si>
    <t>Chránička kabelů z PE dělená  DN 110</t>
  </si>
  <si>
    <t>64</t>
  </si>
  <si>
    <t>262081635</t>
  </si>
  <si>
    <t>Chránička kabelů z PE dělená DN 110</t>
  </si>
  <si>
    <t>položka výkazu výměr 34</t>
  </si>
  <si>
    <t>60</t>
  </si>
  <si>
    <t>46</t>
  </si>
  <si>
    <t>113106122</t>
  </si>
  <si>
    <t>Rozebrání dlažeb komunikací pro pěší z kamenných dlaždic</t>
  </si>
  <si>
    <t>1252978626</t>
  </si>
  <si>
    <t>Rozebrání dlažeb a dílců komunikací pro pěší, vozovek a ploch s přemístěním hmot na skládku na vzdálenost do 3 m nebo s naložením na dopravní prostředek komunikací pro pěší s ložem z kameniva nebo živice a s výplní spár z kamenných dlaždic nebo desek</t>
  </si>
  <si>
    <t>47</t>
  </si>
  <si>
    <t>-1819906232</t>
  </si>
  <si>
    <t>48</t>
  </si>
  <si>
    <t>113107131</t>
  </si>
  <si>
    <t>Odstranění podkladu pl do 50 m2 z betonu prostého tl 150 mm</t>
  </si>
  <si>
    <t>-257664403</t>
  </si>
  <si>
    <t>Odstranění podkladů nebo krytů s přemístěním hmot na skládku na vzdálenost do 3 m nebo s naložením na dopravní prostředek v ploše jednotlivě do 50 m2 z betonu prostého, o tl. vrstvy přes 100 do 150 mm</t>
  </si>
  <si>
    <t>49</t>
  </si>
  <si>
    <t>-744651915</t>
  </si>
  <si>
    <t>37*0,3</t>
  </si>
  <si>
    <t>16*0,25</t>
  </si>
  <si>
    <t>50</t>
  </si>
  <si>
    <t>51</t>
  </si>
  <si>
    <t>14*0,225</t>
  </si>
  <si>
    <t>37*0,205</t>
  </si>
  <si>
    <t>37*0,3*0,185</t>
  </si>
  <si>
    <t>16*0,205</t>
  </si>
  <si>
    <t>16*0,25*0,185</t>
  </si>
  <si>
    <t>52</t>
  </si>
  <si>
    <t>53</t>
  </si>
  <si>
    <t>"skládka 7 km</t>
  </si>
  <si>
    <t>Mezisoučet</t>
  </si>
  <si>
    <t>16,809*6</t>
  </si>
  <si>
    <t>2 - SO 102 - II.etapa</t>
  </si>
  <si>
    <t>2-1 - SO 102 - Uznatelné náklady</t>
  </si>
  <si>
    <t>2-1 - SO 102 - Uznatelné náklady - soupis prací</t>
  </si>
  <si>
    <t>497</t>
  </si>
  <si>
    <t>497*5</t>
  </si>
  <si>
    <t>497*1,8</t>
  </si>
  <si>
    <t>56,5</t>
  </si>
  <si>
    <t>750</t>
  </si>
  <si>
    <t>položka výkazu výměr 19</t>
  </si>
  <si>
    <t>56</t>
  </si>
  <si>
    <t>59245111R</t>
  </si>
  <si>
    <t>dlažba  skladebná  20x10x6 cm bílá</t>
  </si>
  <si>
    <t>-1363817903</t>
  </si>
  <si>
    <t>Dlaždice betonové dlažba zámková (ČSN EN 1338) dlažba skladebná   20 x 10 x 6 bílá</t>
  </si>
  <si>
    <t>P</t>
  </si>
  <si>
    <t>Poznámka k položce:
spotřeba: 50 kus/m2</t>
  </si>
  <si>
    <t>položka výkazu výměr 24</t>
  </si>
  <si>
    <t>4*1,01</t>
  </si>
  <si>
    <t>56*1,01</t>
  </si>
  <si>
    <t>59245101R</t>
  </si>
  <si>
    <t>dlažba zámková s vodící linií *drážkami  20x20x6 cm šedá</t>
  </si>
  <si>
    <t>-1221198085</t>
  </si>
  <si>
    <t>56,5*1,01</t>
  </si>
  <si>
    <t>596811223</t>
  </si>
  <si>
    <t>Kladení betonové dlažby komunikací pro pěší do lože z kameniva vel do 0,25 m2 plochy přes 300 m2</t>
  </si>
  <si>
    <t>1606631892</t>
  </si>
  <si>
    <t>Kladení dlažby z betonových nebo kameninových dlaždic komunikací pro pěší s vyplněním spár a se smetením přebytečného materiálu na vzdálenost do 3 m s ložem z kameniva těženého tl. do 30 mm velikosti dlaždic přes 0,09 m2 do 0,25 m2, pro plochy přes 300 m2</t>
  </si>
  <si>
    <t>položka výkazu výměr 18</t>
  </si>
  <si>
    <t>683</t>
  </si>
  <si>
    <t>683*1,01</t>
  </si>
  <si>
    <t>916431111</t>
  </si>
  <si>
    <t>Osazení bezbariérového betonového obrubníku do betonového lože tl 150 mm</t>
  </si>
  <si>
    <t>47765943</t>
  </si>
  <si>
    <t>Osazení betonového bezbariérového obrubníku z betonu prostého tř. C 30/37 s ložem betonovým tl. 150 mm úložná šířka do 400 mm</t>
  </si>
  <si>
    <t xml:space="preserve">Poznámka k souboru cen:_x000D_
1. Cenu lze použít pro osazení přímých i náběhových bezbariérových obrubníků. 2. V cenách nejsou započteny náklady na dodání obrubníků, tyto se oceňují ve specifikaci. </t>
  </si>
  <si>
    <t>2*0,335</t>
  </si>
  <si>
    <t>59217540R</t>
  </si>
  <si>
    <t>obrubník HK přímý 435x350x1000 mm šedý</t>
  </si>
  <si>
    <t>860636257</t>
  </si>
  <si>
    <t>obrubník bezbariérový betonový přímý 435x350x1000 mm šedý</t>
  </si>
  <si>
    <t>12*1,01</t>
  </si>
  <si>
    <t>59217538R</t>
  </si>
  <si>
    <t>Bezbariérový zastávkový obrubník přechodový  435/350/330/335</t>
  </si>
  <si>
    <t>-322028300</t>
  </si>
  <si>
    <t>2*1,01</t>
  </si>
  <si>
    <t>59217539R</t>
  </si>
  <si>
    <t>Bezbariérový zastávkový obrubník přechodový  435/270/330/1000</t>
  </si>
  <si>
    <t>-1423784010</t>
  </si>
  <si>
    <t>131</t>
  </si>
  <si>
    <t>62,5</t>
  </si>
  <si>
    <t>131*1,01</t>
  </si>
  <si>
    <t>18*1,01</t>
  </si>
  <si>
    <t>položka výkazu výměr 15</t>
  </si>
  <si>
    <t>63*1,01</t>
  </si>
  <si>
    <t>523</t>
  </si>
  <si>
    <t>"položka výkazu výměr  9</t>
  </si>
  <si>
    <t>523*1,01</t>
  </si>
  <si>
    <t>523*0,25*0,1</t>
  </si>
  <si>
    <t>12*0,5*0,1</t>
  </si>
  <si>
    <t>2*0,335*0,5</t>
  </si>
  <si>
    <t>2*0,5*0,1</t>
  </si>
  <si>
    <t>131*0,3*0,1</t>
  </si>
  <si>
    <t>62,5*0,3*0,1</t>
  </si>
  <si>
    <t>18*0,3*0,1</t>
  </si>
  <si>
    <t>18*0,3*0,9</t>
  </si>
  <si>
    <t>"položka výkazu výměr 9-16</t>
  </si>
  <si>
    <t>"předpoklad "15</t>
  </si>
  <si>
    <t>44*0,4</t>
  </si>
  <si>
    <t>443*0,25</t>
  </si>
  <si>
    <t>-415607195</t>
  </si>
  <si>
    <t>443</t>
  </si>
  <si>
    <t>264</t>
  </si>
  <si>
    <t>94</t>
  </si>
  <si>
    <t>-1907158932</t>
  </si>
  <si>
    <t>44*0,29</t>
  </si>
  <si>
    <t>44*0,4*0,185</t>
  </si>
  <si>
    <t>443*0,205</t>
  </si>
  <si>
    <t>443*0,25*0,185</t>
  </si>
  <si>
    <t>22*0,225</t>
  </si>
  <si>
    <t>264*0,255</t>
  </si>
  <si>
    <t>94*0,255</t>
  </si>
  <si>
    <t>41*0,295</t>
  </si>
  <si>
    <t>44*0,29*6</t>
  </si>
  <si>
    <t>44*0,4*0,185*6</t>
  </si>
  <si>
    <t>443*0,205*6</t>
  </si>
  <si>
    <t>443*0,25*0,185*6</t>
  </si>
  <si>
    <t>22*0,225*6</t>
  </si>
  <si>
    <t>264*0,255*6</t>
  </si>
  <si>
    <t>94*0,255*6</t>
  </si>
  <si>
    <t>2-2 - SO 102 - Neuznatelné náklady</t>
  </si>
  <si>
    <t>2-2 - SO 102 - Neuznatelné náklady - soupis prací</t>
  </si>
  <si>
    <t xml:space="preserve">      81 -  Potrubí z trub betonových</t>
  </si>
  <si>
    <t>-1817628034</t>
  </si>
  <si>
    <t>711*0,1</t>
  </si>
  <si>
    <t>307,9</t>
  </si>
  <si>
    <t>887197754</t>
  </si>
  <si>
    <t>307,9*5</t>
  </si>
  <si>
    <t>307,9*1,8</t>
  </si>
  <si>
    <t>-2075064688</t>
  </si>
  <si>
    <t>1059*0,1</t>
  </si>
  <si>
    <t>1059*0,3</t>
  </si>
  <si>
    <t>1766382199</t>
  </si>
  <si>
    <t>-1341563385</t>
  </si>
  <si>
    <t>34,8</t>
  </si>
  <si>
    <t>1272539014</t>
  </si>
  <si>
    <t>položka výkazu výměr 31</t>
  </si>
  <si>
    <t>1059</t>
  </si>
  <si>
    <t>-277392905</t>
  </si>
  <si>
    <t>-1700452132</t>
  </si>
  <si>
    <t>1449139422</t>
  </si>
  <si>
    <t>-464485048</t>
  </si>
  <si>
    <t>1059*0,015</t>
  </si>
  <si>
    <t>23*1,1</t>
  </si>
  <si>
    <t>23*0,3*1,8</t>
  </si>
  <si>
    <t>247</t>
  </si>
  <si>
    <t>227</t>
  </si>
  <si>
    <t>168</t>
  </si>
  <si>
    <t>-1558353142</t>
  </si>
  <si>
    <t>229</t>
  </si>
  <si>
    <t>položka výkazu výměr 26</t>
  </si>
  <si>
    <t>položka výkazu výměr 27</t>
  </si>
  <si>
    <t>2060352187</t>
  </si>
  <si>
    <t>302589837</t>
  </si>
  <si>
    <t>1019505929</t>
  </si>
  <si>
    <t>-1933939082</t>
  </si>
  <si>
    <t>887099301</t>
  </si>
  <si>
    <t>596211231</t>
  </si>
  <si>
    <t>Kladení zámkové dlažby komunikací pro pěší tl 80 mm skupiny C pl do 100 m2</t>
  </si>
  <si>
    <t>-1090054187</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</si>
  <si>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přes 50 do 100 m2</t>
  </si>
  <si>
    <t>83</t>
  </si>
  <si>
    <t>59245290R</t>
  </si>
  <si>
    <t>dlažba 20x20x80 mm s distančními nálisky  - drenážní</t>
  </si>
  <si>
    <t>151260614</t>
  </si>
  <si>
    <t xml:space="preserve">Dlažba s distančními nálisky vymezující spáru  Dlažba je svým tvarem předurčena na zpěvněné plochy, kde se počítá s částečným průsakem dešťových vod do podloží (parkoviště a odstavná stání). </t>
  </si>
  <si>
    <t>83*1,01</t>
  </si>
  <si>
    <t>66</t>
  </si>
  <si>
    <t>66*1,01</t>
  </si>
  <si>
    <t>-751215022</t>
  </si>
  <si>
    <t>15*0,8</t>
  </si>
  <si>
    <t>368,5</t>
  </si>
  <si>
    <t>61,5</t>
  </si>
  <si>
    <t>369*1,01</t>
  </si>
  <si>
    <t>15*1,01</t>
  </si>
  <si>
    <t>62*1,01</t>
  </si>
  <si>
    <t>59217471R</t>
  </si>
  <si>
    <t>obrubník betonový silniční vnější oblý R 2,0 Standard 78x15x25 cm</t>
  </si>
  <si>
    <t>506187467</t>
  </si>
  <si>
    <t>Obrubníky betonové a železobetonové obrubník silniční oblý - vnější Standard  R2,0   78 x 15 x 25</t>
  </si>
  <si>
    <t>55*1,01</t>
  </si>
  <si>
    <t>89*0,15*0,1</t>
  </si>
  <si>
    <t>15*0,8*0,3*0,1</t>
  </si>
  <si>
    <t>368,5*0,3*0,1</t>
  </si>
  <si>
    <t>61,5*0,3*0,1</t>
  </si>
  <si>
    <t>15*0,3*0,1</t>
  </si>
  <si>
    <t>55*0,25*0,1</t>
  </si>
  <si>
    <t>"položka výkazu výměr 8-14</t>
  </si>
  <si>
    <t>-230560698</t>
  </si>
  <si>
    <t>"položka výkazu výměr 36</t>
  </si>
  <si>
    <t>-1848961199</t>
  </si>
  <si>
    <t>145659631</t>
  </si>
  <si>
    <t>"položka  výkazu výměr  38</t>
  </si>
  <si>
    <t>260</t>
  </si>
  <si>
    <t>912321111</t>
  </si>
  <si>
    <t>Montáž odrazky na betonové svodidlo</t>
  </si>
  <si>
    <t>831831602</t>
  </si>
  <si>
    <t>Montáž odrazek na svodidla betonová</t>
  </si>
  <si>
    <t xml:space="preserve">Poznámka k souboru cen:_x000D_
1. V cenách jsou započteny i náklady na montáž odrazek včetně upevňovacího materiálu. 2. V cenách nejsou započteny náklady na dodání odrazek, tyto se oceňují ve specifikaci. </t>
  </si>
  <si>
    <t>položka výkazu výměr 33</t>
  </si>
  <si>
    <t>82</t>
  </si>
  <si>
    <t>R-091-015</t>
  </si>
  <si>
    <t>Reflexní oko na obrubník</t>
  </si>
  <si>
    <t>3599404</t>
  </si>
  <si>
    <t>914211111</t>
  </si>
  <si>
    <t>Montáž svislé dopravní značky velkoplošné velikosti do 6 m2</t>
  </si>
  <si>
    <t>1587071563</t>
  </si>
  <si>
    <t xml:space="preserve">Poznámka k souboru cen:_x000D_
1. V cenách jsou započteny i náklady na: a) zemní práce s odhozem výkopku na vzdálenost do 3 m, b) železobetonovou základovou konstrukci 2. V cenách nejsou započteny náklady na: a) dodání značek a nosné konstrukce, včetně spojovacího materiálu, tyto se oceňují ve specifikaci b) naložení a odklizení výkopku, tyto se oceňují cenami části A 01 katalogu 800-1 Zemní práce. </t>
  </si>
  <si>
    <t>"položka  výkazu výměr  34</t>
  </si>
  <si>
    <t>"položka  výkazu výměr  35</t>
  </si>
  <si>
    <t>914511112</t>
  </si>
  <si>
    <t>Montáž sloupku dopravních značek délky do 3,5 m s betonovým základem a patkou</t>
  </si>
  <si>
    <t>-2105508771</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</si>
  <si>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</si>
  <si>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</si>
  <si>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275313611</t>
  </si>
  <si>
    <t>Základové patky z betonu tř. C 16/20</t>
  </si>
  <si>
    <t>1766231333</t>
  </si>
  <si>
    <t>Základy z betonu prostého patky a bloky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</si>
  <si>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</si>
  <si>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2*0,3*0,3*0,6</t>
  </si>
  <si>
    <t>3*0,3*0,3*0,6</t>
  </si>
  <si>
    <t>R-092-001</t>
  </si>
  <si>
    <t xml:space="preserve">Osazení a montáž  přístřešku  pro cestující </t>
  </si>
  <si>
    <t>-959870912</t>
  </si>
  <si>
    <t>Osazení nového přístřešku   dodání+osazení včetně případných betonových patek a základů</t>
  </si>
  <si>
    <t>"položka  výkazu výměr  39</t>
  </si>
  <si>
    <t>R-092-002</t>
  </si>
  <si>
    <t>Přístřešek  pro cestující-dodávka</t>
  </si>
  <si>
    <t>1369328725</t>
  </si>
  <si>
    <t>ocelová nosná konstrukce, střecha, zadní a boční stěny ze skla, dřevěné prvky; bez osvětlené reklamní vitríny</t>
  </si>
  <si>
    <t>966006132</t>
  </si>
  <si>
    <t>Odstranění značek dopravních nebo orientačních se sloupky s betonovými patkami</t>
  </si>
  <si>
    <t>-2052727736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</si>
  <si>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</si>
  <si>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</si>
  <si>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6</t>
  </si>
  <si>
    <t>58</t>
  </si>
  <si>
    <t>997221612</t>
  </si>
  <si>
    <t>Nakládání vybouraných hmot na dopravní prostředky pro vodorovnou dopravu</t>
  </si>
  <si>
    <t>1115059749</t>
  </si>
  <si>
    <t>Nakládání na dopravní prostředky pro vodorovnou dopravu vybouraných hmot</t>
  </si>
  <si>
    <t>1*0,082</t>
  </si>
  <si>
    <t>997221571</t>
  </si>
  <si>
    <t>Vodorovná doprava vybouraných hmot do 1 km</t>
  </si>
  <si>
    <t>-814254874</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</si>
  <si>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</si>
  <si>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</si>
  <si>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997221579</t>
  </si>
  <si>
    <t>Příplatek ZKD 1 km u vodorovné dopravy vybouraných hmot</t>
  </si>
  <si>
    <t>-121241681</t>
  </si>
  <si>
    <t>Vodorovná doprava vybouraných hmot bez naložení, ale se složením a s hrubým urovnáním na vzdálenost Příplatek k ceně za každý další i započatý 1 km přes 1 km</t>
  </si>
  <si>
    <t>61</t>
  </si>
  <si>
    <t>961044111</t>
  </si>
  <si>
    <t>Bourání základů z betonu prostého</t>
  </si>
  <si>
    <t>1436590285</t>
  </si>
  <si>
    <t>Bourání základů z betonu prostého</t>
  </si>
  <si>
    <t>2*0,3*0,3*0,5</t>
  </si>
  <si>
    <t>3*0,3*0,3*0,5</t>
  </si>
  <si>
    <t>62</t>
  </si>
  <si>
    <t>389*0,4</t>
  </si>
  <si>
    <t>25*0,3</t>
  </si>
  <si>
    <t>21*0,6</t>
  </si>
  <si>
    <t>63</t>
  </si>
  <si>
    <t>389</t>
  </si>
  <si>
    <t>65</t>
  </si>
  <si>
    <t>67</t>
  </si>
  <si>
    <t>R-096-001</t>
  </si>
  <si>
    <t>Vytrhání prefabrik rigolu</t>
  </si>
  <si>
    <t>-880516393</t>
  </si>
  <si>
    <t>Vytrhání prefabrik žlabu</t>
  </si>
  <si>
    <t>položka výkazu výměr 4</t>
  </si>
  <si>
    <t>68</t>
  </si>
  <si>
    <t>389*0,29</t>
  </si>
  <si>
    <t>389*0,4*0,185</t>
  </si>
  <si>
    <t>25*0,205</t>
  </si>
  <si>
    <t>25*0,3*0,185</t>
  </si>
  <si>
    <t>21*0,8</t>
  </si>
  <si>
    <t>21*0,6*0,185</t>
  </si>
  <si>
    <t>69</t>
  </si>
  <si>
    <t>167,24*6</t>
  </si>
  <si>
    <t>71</t>
  </si>
  <si>
    <t xml:space="preserve">3 - Rekonstrukce dešťové kanalizace I. a II. etapa -náklady kraje 1/2, náklady obce 1/2 nákladů </t>
  </si>
  <si>
    <t>3-1 - SO 01.1 Stoka A 1. úsek + SO 04 Stoka A-1 -soupis prací--náklady kraje 1/2, náklady obce 1/2 nákladů</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</si>
  <si>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</si>
  <si>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 xml:space="preserve">    1 - Zemní práce</t>
  </si>
  <si>
    <t xml:space="preserve">    4 - Vodorovné konstrukce</t>
  </si>
  <si>
    <t xml:space="preserve">    8 - Trubní vedení</t>
  </si>
  <si>
    <t xml:space="preserve">      87 - Potrubí z trub plastických a skleněných</t>
  </si>
  <si>
    <t xml:space="preserve">      89 - Trubní vedení - ostatní konstrukce</t>
  </si>
  <si>
    <t xml:space="preserve">    9 - Ostatní konstrukce a práce-bourání</t>
  </si>
  <si>
    <t>119001401</t>
  </si>
  <si>
    <t>Dočasné zajištění potrubí ocelového nebo litinového DN do 200</t>
  </si>
  <si>
    <t>CS ÚRS 2017 01</t>
  </si>
  <si>
    <t>512258012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</si>
  <si>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</si>
  <si>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5*1,4</t>
  </si>
  <si>
    <t>119001411</t>
  </si>
  <si>
    <t>Dočasné zajištění potrubí betonového, ŽB nebo kameninového DN do 200</t>
  </si>
  <si>
    <t>2019313752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</si>
  <si>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</si>
  <si>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119001412</t>
  </si>
  <si>
    <t>Dočasné zajištění potrubí betonového, ŽB nebo kameninového DN do 500</t>
  </si>
  <si>
    <t>1373102193</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</si>
  <si>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</si>
  <si>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119001421</t>
  </si>
  <si>
    <t>Dočasné zajištění kabelů a kabelových tratí ze 3 volně ložených kabelů</t>
  </si>
  <si>
    <t>166647820</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</si>
  <si>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</si>
  <si>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130001101</t>
  </si>
  <si>
    <t>Příplatek za ztížení vykopávky v blízkosti podzemního vedení</t>
  </si>
  <si>
    <t>-1326742613</t>
  </si>
  <si>
    <t>Příplatek k cenám hloubených vykopávek za ztížení vykopávky v blízkosti podzemního vedení nebo výbušnin pro jakoukoliv třídu horniny</t>
  </si>
  <si>
    <t>132201202</t>
  </si>
  <si>
    <t>Hloubení rýh š do 2000 mm v hornině tř. 3 objemu do 1000 m3</t>
  </si>
  <si>
    <t>173373166</t>
  </si>
  <si>
    <t>Hloubení zapažených i nezapažených rýh šířky přes 600 do 2 000 mm s urovnáním dna do předepsaného profilu a spádu v hornině tř. 3 přes 100 do 1 000 m3</t>
  </si>
  <si>
    <t>PD příl C.3, D.1.1, D.1.2, D.1.3, D.4.1, D.4.2, D.4.3</t>
  </si>
  <si>
    <t>PD příl B</t>
  </si>
  <si>
    <t>stoka A</t>
  </si>
  <si>
    <t>"potrubí DN 600 bez pažení</t>
  </si>
  <si>
    <t>1,4*0,95*112,45</t>
  </si>
  <si>
    <t>"potrubí DN 600 vč. pažení</t>
  </si>
  <si>
    <t>1,6*1,65*90</t>
  </si>
  <si>
    <t>stoka A1</t>
  </si>
  <si>
    <t>"potrubí DN 250 bez pažení</t>
  </si>
  <si>
    <t>0,9*1,25*58,15</t>
  </si>
  <si>
    <t>"potrubí DN 250 vč. pažení</t>
  </si>
  <si>
    <t>1,2*1,7*25</t>
  </si>
  <si>
    <t>rozšíření pro šachty a přípojky</t>
  </si>
  <si>
    <t>0,3*1,5*1,2*7+1*1,35*16</t>
  </si>
  <si>
    <t>Součet</t>
  </si>
  <si>
    <t>151101101</t>
  </si>
  <si>
    <t>Zřízení příložného pažení a rozepření stěn rýh hl do 2 m</t>
  </si>
  <si>
    <t>1474747016</t>
  </si>
  <si>
    <t>Zřízení pažení a rozepření stěn rýh pro podzemní vedení pro všechny šířky rýhy příložné pro jakoukoliv mezerovitost, hloubky do 2 m</t>
  </si>
  <si>
    <t>1,65*90*2+1,7*25*2</t>
  </si>
  <si>
    <t>151101111</t>
  </si>
  <si>
    <t>Odstranění příložného pažení a rozepření stěn rýh hl do 2 m</t>
  </si>
  <si>
    <t>-1699331254</t>
  </si>
  <si>
    <t>Odstranění pažení a rozepření stěn rýh pro podzemní vedení s uložením materiálu na vzdálenost do 3 m od kraje výkopu příložné, hloubky do 2 m</t>
  </si>
  <si>
    <t>161101101</t>
  </si>
  <si>
    <t>Svislé přemístění výkopku z horniny tř. 1 až 4 hl výkopu do 2,5 m</t>
  </si>
  <si>
    <t>811668900</t>
  </si>
  <si>
    <t>Svislé přemístění výkopku bez naložení do dopravní nádoby avšak s vyprázdněním dopravní nádoby na hromadu nebo do dopravního prostředku z horniny tř. 1 až 4, při hloubce výkopu přes 1 do 2,5 m</t>
  </si>
  <si>
    <t>471103727</t>
  </si>
  <si>
    <t>1425569640</t>
  </si>
  <si>
    <t>skládka Mrsklesy</t>
  </si>
  <si>
    <t>528,958*14</t>
  </si>
  <si>
    <t>171201201</t>
  </si>
  <si>
    <t>Uložení sypaniny na skládky</t>
  </si>
  <si>
    <t>1427712462</t>
  </si>
  <si>
    <t>1758172117</t>
  </si>
  <si>
    <t>Uložení sypaniny poplatek za uložení sypaniny na skládce ( skládkovné )</t>
  </si>
  <si>
    <t>528,958*1,7</t>
  </si>
  <si>
    <t>174101101</t>
  </si>
  <si>
    <t>Zásyp jam, šachet rýh nebo kolem objektů sypaninou se zhutněním</t>
  </si>
  <si>
    <t>2011430694</t>
  </si>
  <si>
    <t>Zásyp sypaninou z jakékoliv horniny s uložením výkopku ve vrstvách se zhutněním jam, šachet, rýh nebo kolem objektů v těchto vykopávkách</t>
  </si>
  <si>
    <t>kubatura výkopu rýh s odpočtem lože a obsypu potrubí</t>
  </si>
  <si>
    <t>528,958-64,461-215,219</t>
  </si>
  <si>
    <t>odpočty objemů potrubí - stoka A, A1</t>
  </si>
  <si>
    <t>"potrubí DN 600</t>
  </si>
  <si>
    <t>-0,31*0,31*202,45*3,14</t>
  </si>
  <si>
    <t>"potrubí DN 250</t>
  </si>
  <si>
    <t>-0,13*0,13*83,15*3,14</t>
  </si>
  <si>
    <t>přípojky DN 150, 200</t>
  </si>
  <si>
    <t>-0,09*0,09*16*3,14</t>
  </si>
  <si>
    <t>odpočet objemu šachet</t>
  </si>
  <si>
    <t>-0,65*0,65*1,2*7*3,14</t>
  </si>
  <si>
    <t>583442000</t>
  </si>
  <si>
    <t>štěrkodrť frakce 0-63 třída C</t>
  </si>
  <si>
    <t>1383288552</t>
  </si>
  <si>
    <t>Poznámka k položce:
Drcené kamenivo dle ČSN EN 13242 (kamenivo pro nestmelené směsi …..)</t>
  </si>
  <si>
    <t>172,225*2</t>
  </si>
  <si>
    <t>175151101</t>
  </si>
  <si>
    <t>Obsypání potrubí strojně sypaninou bez prohození, uloženou do 3 m</t>
  </si>
  <si>
    <t>2013366250</t>
  </si>
  <si>
    <t>Obsypání potrubí strojně sypaninou z vhodných hornin tř. 1 až 4 nebo materiálem připraveným podél výkopu ve vzdálenosti do 3 m od jeho kraje, pro jakoukoliv hloubku výkopu a míru zhutnění bez prohození sypaniny</t>
  </si>
  <si>
    <t>0,867*202,45</t>
  </si>
  <si>
    <t xml:space="preserve">"potrubí DN 250 </t>
  </si>
  <si>
    <t>0,411*83,15</t>
  </si>
  <si>
    <t xml:space="preserve"> přípojky</t>
  </si>
  <si>
    <t>0,345*16</t>
  </si>
  <si>
    <t>583373030</t>
  </si>
  <si>
    <t>štěrkopísek (Bratčice) frakce 0-8</t>
  </si>
  <si>
    <t>-473947716</t>
  </si>
  <si>
    <t>Kamenivo přírodní těžené pro stavební účely  PTK  (drobné, hrubé, štěrkopísky) štěrkopísky frakce   0-8 pískovna Bratčice</t>
  </si>
  <si>
    <t>215,219*2</t>
  </si>
  <si>
    <t>72607027</t>
  </si>
  <si>
    <t>Vodorovné konstrukce</t>
  </si>
  <si>
    <t>451572111</t>
  </si>
  <si>
    <t>Lože pod potrubí otevřený výkop z kameniva drobného těženého</t>
  </si>
  <si>
    <t>-862671606</t>
  </si>
  <si>
    <t>Lože pod potrubí, stoky a drobné objekty v otevřeném výkopu z kameniva drobného těženého 0 až 4 mm</t>
  </si>
  <si>
    <t>0,24*202,45</t>
  </si>
  <si>
    <t>0,163*83,15</t>
  </si>
  <si>
    <t>přípojky</t>
  </si>
  <si>
    <t>0,145*16</t>
  </si>
  <si>
    <t>452311121</t>
  </si>
  <si>
    <t>Podkladní desky z betonu prostého tř. C 8/10 otevřený výkop</t>
  </si>
  <si>
    <t>620709210</t>
  </si>
  <si>
    <t>Podkladní a zajišťovací konstrukce z betonu prostého v otevřeném výkopu desky pod potrubí, stoky a drobné objekty z betonu tř. C 8/10</t>
  </si>
  <si>
    <t>"šachty</t>
  </si>
  <si>
    <t>0,1*1,5*1,5*7</t>
  </si>
  <si>
    <t>Trubní vedení</t>
  </si>
  <si>
    <t>87</t>
  </si>
  <si>
    <t>Potrubí z trub plastických a skleněných</t>
  </si>
  <si>
    <t>871315221</t>
  </si>
  <si>
    <t>Kanalizační potrubí z tvrdého PVC jednovrstvé tuhost třídy SN8 DN 160</t>
  </si>
  <si>
    <t>-1626842625</t>
  </si>
  <si>
    <t>Kanalizační potrubí z tvrdého PVC v otevřeném výkopu ve sklonu do 20 %, hladkého plnostěnného jednovrstvého, tuhost třídy SN 8 DN 160</t>
  </si>
  <si>
    <t>871355221</t>
  </si>
  <si>
    <t>Kanalizační potrubí z tvrdého PVC jednovrstvé tuhost třídy SN8 DN 200</t>
  </si>
  <si>
    <t>-2062376684</t>
  </si>
  <si>
    <t>Kanalizační potrubí z tvrdého PVC v otevřeném výkopu ve sklonu do 20 %, hladkého plnostěnného jednovrstvého, tuhost třídy SN 8 DN 200</t>
  </si>
  <si>
    <t>871350310</t>
  </si>
  <si>
    <t>Montáž kanalizačního potrubí hladkého plnostěnného SN 10  z polypropylenu DN 200</t>
  </si>
  <si>
    <t>-1895600020</t>
  </si>
  <si>
    <t>Montáž kanalizačního potrubí z plastů z polypropylenu PP hladkého plnostěnného SN 10 DN 200</t>
  </si>
  <si>
    <t>286148020</t>
  </si>
  <si>
    <t>trubka kanalizační SN10 PP potrubí DN 200/6m</t>
  </si>
  <si>
    <t>355447725</t>
  </si>
  <si>
    <t>trubka kanalizační PP SN10 DN 200/6m</t>
  </si>
  <si>
    <t>Poznámka k položce:
WAVIN kód výrobku: JP000110W . Potrubí je černé barvy s bílou vnitřní stěnou !</t>
  </si>
  <si>
    <t>871360310</t>
  </si>
  <si>
    <t>Montáž kanalizačního potrubí hladkého plnostěnného SN 10  z polypropylenu DN 250</t>
  </si>
  <si>
    <t>1276645910</t>
  </si>
  <si>
    <t>Montáž kanalizačního potrubí z plastů z polypropylenu PP hladkého plnostěnného SN 10 DN 250</t>
  </si>
  <si>
    <t>286148030</t>
  </si>
  <si>
    <t>trubka kanalizační SN10 PP potrubí DN 250/6m</t>
  </si>
  <si>
    <t>-1912205910</t>
  </si>
  <si>
    <t>trubka kanalizační PP SN10 DN 250/6m</t>
  </si>
  <si>
    <t>Poznámka k položce:
WAVIN kód výrobku: JP000120W . Potrubí je černé barvy s bílou vnitřní stěnou !</t>
  </si>
  <si>
    <t>871442111</t>
  </si>
  <si>
    <t>Montáž kanalizačního potrubí z laminátových trub HOBAS DN 600 se spojkami v otevřeném výkopu</t>
  </si>
  <si>
    <t>955188599</t>
  </si>
  <si>
    <t>Montáž kanalizačního potrubí z laminátových trub [HOBAS] v otevřeném výkopu spojované spojkami DN 600</t>
  </si>
  <si>
    <t>286412700</t>
  </si>
  <si>
    <t>roury z odstředivě litého laminátu  PN 1 SN 10000 se spojkou DN 600</t>
  </si>
  <si>
    <t>-144372132</t>
  </si>
  <si>
    <t>28641271</t>
  </si>
  <si>
    <t>roury z odstředivě litého laminátu  PN 1 SN 15000 se spojkou DN 600</t>
  </si>
  <si>
    <t>1323935420</t>
  </si>
  <si>
    <t>877425221</t>
  </si>
  <si>
    <t>Montáž tvarovek z tvrdého PVC-systém KG nebo z polypropylenu-systém KG 2000 dvouosé DN 500</t>
  </si>
  <si>
    <t>-17378842</t>
  </si>
  <si>
    <t>2861741</t>
  </si>
  <si>
    <t>odbočka kloubová  DN 600/200</t>
  </si>
  <si>
    <t>1749228382</t>
  </si>
  <si>
    <t>odbočka sedlová kanalizace PP  DN 600/200</t>
  </si>
  <si>
    <t>JF01827</t>
  </si>
  <si>
    <t>odbočka kloubová  kanalizace CONNEX PP 600/160</t>
  </si>
  <si>
    <t>ks</t>
  </si>
  <si>
    <t>-1244164580</t>
  </si>
  <si>
    <t>Gravitační rozvody přípojné odbočky  PP přípojná odbočka 600/160</t>
  </si>
  <si>
    <t>Poznámka k položce:
Systém pro gravitační venkovní kanalizace, potrubí korugované, materiál plast PP, spojování pomocí hrdla a těsnícího kroužku</t>
  </si>
  <si>
    <t>877365221</t>
  </si>
  <si>
    <t>Montáž tvarovek z tvrdého PVC-systém KG nebo z polypropylenu-systém KG 2000 dvouosé DN 250</t>
  </si>
  <si>
    <t>-1257611262</t>
  </si>
  <si>
    <t>Montáž tvarovek na kanalizačním potrubí z trub z plastu z tvrdého PVC [systém KG] nebo z polypropylenu [systém KG 2000] v otevřeném výkopu dvouosých DN 250</t>
  </si>
  <si>
    <t>UF374200W</t>
  </si>
  <si>
    <t>odbočka kanalizační plastová s hrdlem ULTRA-RIB UR2/KG PP 250/150/45°</t>
  </si>
  <si>
    <t>-223032147</t>
  </si>
  <si>
    <t>Gravitační rozvody odbočky  PP odbočka/KG 250/150/45°</t>
  </si>
  <si>
    <t>Poznámka k položce:
Systém pro gravitační venkovní kanalizace, potrubí žebrované, materiál plast PP, spojování pomocí hrdla a těsnícího kroužku</t>
  </si>
  <si>
    <t>877315211</t>
  </si>
  <si>
    <t>Montáž tvarovek z tvrdého PVC-systém KG nebo z polypropylenu-systém KG 2000 jednoosé DN 150</t>
  </si>
  <si>
    <t>1191319669</t>
  </si>
  <si>
    <t>Montáž tvarovek na kanalizačním potrubí z trub z plastu z tvrdého PVC [systém KG] nebo z polypropylenu [systém KG 2000] v otevřeném výkopu jednoosých DN 150</t>
  </si>
  <si>
    <t>286113590</t>
  </si>
  <si>
    <t>koleno kanalizace plastové KGB 150x15°</t>
  </si>
  <si>
    <t>630514148</t>
  </si>
  <si>
    <t>koleno kanalizace plastové KG 150x15°</t>
  </si>
  <si>
    <t>877355211</t>
  </si>
  <si>
    <t>Montáž tvarovek z tvrdého PVC-systém KG nebo z polypropylenu-systém KG 2000 jednoosé DN 200</t>
  </si>
  <si>
    <t>-1279539704</t>
  </si>
  <si>
    <t>Montáž tvarovek na kanalizačním potrubí z trub z plastu z tvrdého PVC [systém KG] nebo z polypropylenu [systém KG 2000] v otevřeném výkopu jednoosých DN 200</t>
  </si>
  <si>
    <t>286171730</t>
  </si>
  <si>
    <t>koleno kanalizační PP Master 30 ° DN 200</t>
  </si>
  <si>
    <t>1351740815</t>
  </si>
  <si>
    <t>koleno kanalizační PP SN 16 30 ° DN 200</t>
  </si>
  <si>
    <t>286113660</t>
  </si>
  <si>
    <t>koleno kanalizace plastové KGB 200x45°</t>
  </si>
  <si>
    <t>-1776368403</t>
  </si>
  <si>
    <t>koleno kanalizace plastové KG 200x45°</t>
  </si>
  <si>
    <t>286113640</t>
  </si>
  <si>
    <t>koleno kanalizace plastové KGB 200x15°</t>
  </si>
  <si>
    <t>95158432</t>
  </si>
  <si>
    <t>koleno kanalizace plastové KG 200x15°</t>
  </si>
  <si>
    <t>891369111</t>
  </si>
  <si>
    <t>Montáž navrtávacích pasů na potrubí z jakýchkoli trub DN 250</t>
  </si>
  <si>
    <t>-51915647</t>
  </si>
  <si>
    <t>Montáž armatur na potrubí navrtávacích pasů Jt 1 MPa, na potrubí z trub litinových, ocelových nebo plastických hmot DN 250</t>
  </si>
  <si>
    <t>891429111</t>
  </si>
  <si>
    <t>Montáž navrtávacích pasů na potrubí z jakýchkoli trub DN 500</t>
  </si>
  <si>
    <t>-437201795</t>
  </si>
  <si>
    <t>Montáž armatur na potrubí navrtávacích pasů Jt 1 MPa, na potrubí z trub litinových, ocelových nebo plastických hmot DN 500</t>
  </si>
  <si>
    <t>998276101</t>
  </si>
  <si>
    <t>Přesun hmot pro trubní vedení z trub z plastických hmot otevřený výkop</t>
  </si>
  <si>
    <t>113798804</t>
  </si>
  <si>
    <t>Přesun hmot pro trubní vedení hloubené z trub z plastických hmot nebo sklolaminátových pro vodovody nebo kanalizace v otevřeném výkopu dopravní vzdálenost do 15 m</t>
  </si>
  <si>
    <t>89</t>
  </si>
  <si>
    <t>Trubní vedení - ostatní konstrukce</t>
  </si>
  <si>
    <t>894411311</t>
  </si>
  <si>
    <t>Osazení železobetonových dílců pro šachty skruží rovných</t>
  </si>
  <si>
    <t>-390702638</t>
  </si>
  <si>
    <t>592243050</t>
  </si>
  <si>
    <t>skruž betonová šachetní TBS-Q.1 100/25 D100x25x12 cm</t>
  </si>
  <si>
    <t>-1834401000</t>
  </si>
  <si>
    <t>skruž betonová šachtová 100x25x12 cm</t>
  </si>
  <si>
    <t>592243060</t>
  </si>
  <si>
    <t>skruž betonová šachetní TBS-Q.1 100/50 D100x50x12 cm</t>
  </si>
  <si>
    <t>-1764930042</t>
  </si>
  <si>
    <t>skruž betonová šachtová 100x50x12 cm</t>
  </si>
  <si>
    <t>592243070</t>
  </si>
  <si>
    <t>skruž betonová šachetní TBS-Q.1 100/100 D100x100x12 cm</t>
  </si>
  <si>
    <t>2213622</t>
  </si>
  <si>
    <t>skruž betonová šachtová 100x100x12 cm</t>
  </si>
  <si>
    <t>894412411</t>
  </si>
  <si>
    <t>Osazení železobetonových dílců pro šachty skruží přechodových</t>
  </si>
  <si>
    <t>849505767</t>
  </si>
  <si>
    <t>592243150</t>
  </si>
  <si>
    <t>deska betonová zákrytová TZK-Q.1 100-63/17 100/62,5 x 16,5 cm</t>
  </si>
  <si>
    <t>-227940478</t>
  </si>
  <si>
    <t>prefabrikáty pro vstupní šachty a drenážní šachtice (betonové a železobetonové) šachty pro odpadní kanály a potrubí uložená v zemi deska zákrytová TZK-Q.1 100-80/17 100/80 x 16,5</t>
  </si>
  <si>
    <t>592243120</t>
  </si>
  <si>
    <t>konus šachetní betonový TBR-Q.1 100-63/58/12 KPS 100x62,5x58 cm</t>
  </si>
  <si>
    <t>-431506100</t>
  </si>
  <si>
    <t>konus šachetní betonový kapsové plastové stupadlo 100x62,5x58 cm</t>
  </si>
  <si>
    <t>592243210</t>
  </si>
  <si>
    <t>prstenec šachetní betonový vyrovnávací TBW-Q.1 63/8 62,5 x 12 x 6 cm</t>
  </si>
  <si>
    <t>415900960</t>
  </si>
  <si>
    <t>prstenec šachetní betonový vyrovnávací 63/8 62,5 x 12 x 8 cm</t>
  </si>
  <si>
    <t>592243250</t>
  </si>
  <si>
    <t>prstenec šachetní betonový vyrovnávací TBW-Q.1 63/12 62,5 x 12 x 12 cm</t>
  </si>
  <si>
    <t>2025071652</t>
  </si>
  <si>
    <t>Prefabrikáty pro vstupní šachty a drenážní šachtice (betonové a železobetonové) šachty pro odpadní kanály a potrubí uložená v zemi vyrovnávací prstence TBW-Q.1 63/10  62,5 x 12 x 10</t>
  </si>
  <si>
    <t>894414111</t>
  </si>
  <si>
    <t>Osazení železobetonových dílců pro šachty skruží základových</t>
  </si>
  <si>
    <t>-2081967676</t>
  </si>
  <si>
    <t>592243370</t>
  </si>
  <si>
    <t>dno betonové šachty kanalizační přímé TBZ-Q.1 100/60 V max. 40 100/60x40 cm</t>
  </si>
  <si>
    <t>-243962852</t>
  </si>
  <si>
    <t>dno betonové šachty kanalizační přímé V max. 40 100/60x40 cm</t>
  </si>
  <si>
    <t>592243380</t>
  </si>
  <si>
    <t>dno betonové šachty kanalizační přímé TBZ-Q.1 100/80 V max. 50 100/80x50 cm</t>
  </si>
  <si>
    <t>836518933</t>
  </si>
  <si>
    <t>dno betonové šachty kanalizační přímé 100x80x50 cm</t>
  </si>
  <si>
    <t>592243390</t>
  </si>
  <si>
    <t>dno betonové šachty kanalizační přímé TBZ-Q.1 100/100 V max. 60 100/100x60 cm</t>
  </si>
  <si>
    <t>762917989</t>
  </si>
  <si>
    <t>dno betonové šachty kanalizační přímé 100x100x60 cm</t>
  </si>
  <si>
    <t>592243480</t>
  </si>
  <si>
    <t>těsnění elastomerové pro spojení šachetních dílů EMT DN 1000</t>
  </si>
  <si>
    <t>2084904259</t>
  </si>
  <si>
    <t>prefabrikáty pro vstupní šachty a drenážní šachtice (betonové a železobetonové) šachty pro odpadní kanály a potrubí uložená v zemi těsnění elastomerové pro spojení šachetních dílů EMT DN 1000</t>
  </si>
  <si>
    <t>899104111</t>
  </si>
  <si>
    <t>Osazení poklopů litinových nebo ocelových včetně rámů hmotnosti nad 150 kg</t>
  </si>
  <si>
    <t>-928013477</t>
  </si>
  <si>
    <t>Osazení poklopů litinových a ocelových včetně rámů hmotnosti jednotlivě přes 150 kg</t>
  </si>
  <si>
    <t>KBL71B</t>
  </si>
  <si>
    <t>Kanalizační poklop rám litinový v.100mm, bez vybrání pro lapač, B 125 bez odvětrání</t>
  </si>
  <si>
    <t>-1577839015</t>
  </si>
  <si>
    <t>Kanalizační poklop  rám litinový v.100mm bez vybrání pro lapač B 125 bez odvětrání</t>
  </si>
  <si>
    <t>KDB83B</t>
  </si>
  <si>
    <t>Kanalizační poklop rám betonolitinový v.160mm,bez vybrání pro lapač, D 400 bez odvětrání, bez čepu</t>
  </si>
  <si>
    <t>1629162040</t>
  </si>
  <si>
    <t>Kanalizační poklop rám betonolitinový v.160mm bez vybrání pro lapač D 400 bez odvětrání, bez čepu</t>
  </si>
  <si>
    <t>-1271757327</t>
  </si>
  <si>
    <t>Ostatní konstrukce a práce-bourání</t>
  </si>
  <si>
    <t>892351111</t>
  </si>
  <si>
    <t>Tlaková zkouška vodou potrubí DN 150 nebo 200</t>
  </si>
  <si>
    <t>-326659912</t>
  </si>
  <si>
    <t>Tlakové zkoušky vodou na potrubí DN 150 nebo 200</t>
  </si>
  <si>
    <t>4,8+3,1+5</t>
  </si>
  <si>
    <t>892381111</t>
  </si>
  <si>
    <t>Tlaková zkouška vodou potrubí DN 250, DN 300 nebo 350</t>
  </si>
  <si>
    <t>201317472</t>
  </si>
  <si>
    <t>Tlakové zkoušky vodou na potrubí DN 250, 300 nebo 350</t>
  </si>
  <si>
    <t>892441111</t>
  </si>
  <si>
    <t>Tlaková zkouška vodou potrubí DN 600</t>
  </si>
  <si>
    <t>-1502757548</t>
  </si>
  <si>
    <t>359901211</t>
  </si>
  <si>
    <t>Monitoring stoky jakékoli výšky na nové kanalizaci</t>
  </si>
  <si>
    <t>-534767300</t>
  </si>
  <si>
    <t>Monitoring stok (kamerový systém) jakékoli výšky nová kanalizace</t>
  </si>
  <si>
    <t>12,9+83,15+202,45</t>
  </si>
  <si>
    <t>358315114</t>
  </si>
  <si>
    <t>Bourání stoky kompletní nebo otvorů z prostého betonu plochy do 4 m2</t>
  </si>
  <si>
    <t>2136255293</t>
  </si>
  <si>
    <t>Bourání stoky kompletní nebo vybourání otvorů průřezové plochy do 4 m2 ve stokách ze zdiva z prostého betonu</t>
  </si>
  <si>
    <t>PD příl D1.1,D1.9,D4.1,D4.6</t>
  </si>
  <si>
    <t>stoka A + A1</t>
  </si>
  <si>
    <t>32+4+1</t>
  </si>
  <si>
    <t>-1465892751</t>
  </si>
  <si>
    <t>Příplatek ZKD 1 km u vodorovné dopravy suti z kusových materiálů - skládka Mrsklesy</t>
  </si>
  <si>
    <t>660177860</t>
  </si>
  <si>
    <t>81,4*14 'Přepočtené koeficientem množství</t>
  </si>
  <si>
    <t>997221815</t>
  </si>
  <si>
    <t>Poplatek za uložení betonového odpadu na skládce (skládkovné)</t>
  </si>
  <si>
    <t>-857295481</t>
  </si>
  <si>
    <t xml:space="preserve">3-2 - SO 05 Mlýnský náhon - stavební úpravy--soupis prací--náklady kraje 1/2, náklady obce 1/2 nákladů </t>
  </si>
  <si>
    <t xml:space="preserve">    3 - Svislé a kompletní konstrukce</t>
  </si>
  <si>
    <t>PSV - Práce a dodávky PSV</t>
  </si>
  <si>
    <t xml:space="preserve">    767 - Konstrukce zámečnické</t>
  </si>
  <si>
    <t>115101201</t>
  </si>
  <si>
    <t>Čerpání vody na dopravní výšku do 10 m průměrný přítok do 500 l/min</t>
  </si>
  <si>
    <t>hod</t>
  </si>
  <si>
    <t>-651150191</t>
  </si>
  <si>
    <t>Čerpání vody na dopravní výšku do 10 m s uvažovaným průměrným přítokem do 500 l/min</t>
  </si>
  <si>
    <t>PD příl D5.1,D5.5</t>
  </si>
  <si>
    <t>12*14</t>
  </si>
  <si>
    <t>115101301</t>
  </si>
  <si>
    <t>Pohotovost čerpací soupravy pro dopravní výšku do 10 m přítok do 500 l/min</t>
  </si>
  <si>
    <t>den</t>
  </si>
  <si>
    <t>588741110</t>
  </si>
  <si>
    <t>Pohotovost záložní čerpací soupravy pro dopravní výšku do 10 m s uvažovaným průměrným přítokem do 500 l/min</t>
  </si>
  <si>
    <t>-822321969</t>
  </si>
  <si>
    <t>"potrubí DN 500</t>
  </si>
  <si>
    <t>1,4*1,02*11,5</t>
  </si>
  <si>
    <t>133201101</t>
  </si>
  <si>
    <t>Hloubení šachet v hornině tř. 3 objemu do 100 m3</t>
  </si>
  <si>
    <t>1184957981</t>
  </si>
  <si>
    <t>Hloubení zapažených i nezapažených šachet s případným nutným přemístěním výkopku ve výkopišti v hornině tř. 3 do 100 m3</t>
  </si>
  <si>
    <t>pro 3 šachty, odpočet objemů 1 bourané šachty a 2 trub DN 1000/1m</t>
  </si>
  <si>
    <t>3,2*3,2*1,9*3-1,6*1,6*2*3-3,14*0,63*0,63*1*2</t>
  </si>
  <si>
    <t>-207368436</t>
  </si>
  <si>
    <t>1317961424</t>
  </si>
  <si>
    <t>40,515+16,422-25,155</t>
  </si>
  <si>
    <t>-911909857</t>
  </si>
  <si>
    <t>31,782*14</t>
  </si>
  <si>
    <t>154201258</t>
  </si>
  <si>
    <t>-1737288031</t>
  </si>
  <si>
    <t>31,782*1,7</t>
  </si>
  <si>
    <t>-506311140</t>
  </si>
  <si>
    <t>kubatura výkopu šachet</t>
  </si>
  <si>
    <t>40,515</t>
  </si>
  <si>
    <t>-1,6*1,6*2*3</t>
  </si>
  <si>
    <t>-257225335</t>
  </si>
  <si>
    <t>0,781*11,5</t>
  </si>
  <si>
    <t>2068541340</t>
  </si>
  <si>
    <t>8,982*2</t>
  </si>
  <si>
    <t>-832512027</t>
  </si>
  <si>
    <t>Svislé a kompletní konstrukce</t>
  </si>
  <si>
    <t>326313112</t>
  </si>
  <si>
    <t>Zdivo nadzákladové z betonu se zvýšenými nároky na prostředí C 25/30 objemu do 3 m3</t>
  </si>
  <si>
    <t>-1406621707</t>
  </si>
  <si>
    <t>Zdivo nadzákladové z betonu prostého se zvýšenými nároky na prostředí objemu do 3 m3 tř. C 25/30</t>
  </si>
  <si>
    <t>PD příl D5.1,D5.4,D5.5</t>
  </si>
  <si>
    <t>beton. čelo</t>
  </si>
  <si>
    <t>2,4</t>
  </si>
  <si>
    <t>326351111</t>
  </si>
  <si>
    <t>Bednění ploch rovinných konstrukce tl do 1 m</t>
  </si>
  <si>
    <t>-214515842</t>
  </si>
  <si>
    <t>Bednění betonových konstrukcí ploch rovinných konstrukce tl. do 1 m</t>
  </si>
  <si>
    <t>334213121</t>
  </si>
  <si>
    <t>Zdivo mostů z nepravidelných kamenů na maltu, objem jednoho kamene přes 0,02 m3</t>
  </si>
  <si>
    <t>2020379022</t>
  </si>
  <si>
    <t>Zdivo pilířů, opěr a křídel mostů z lomového kamene štípaného nebo ručně vybíraného na maltu z nepravidelných kamenů objemu 1 kusu kamene přes 0,02 m3</t>
  </si>
  <si>
    <t>0,3*6*1,7</t>
  </si>
  <si>
    <t>628633111</t>
  </si>
  <si>
    <t>Spárování kamenného zdiva mostů aktivovanou maltou spára hl do 40 mm dl do 6 m/m2</t>
  </si>
  <si>
    <t>-1268922351</t>
  </si>
  <si>
    <t>Spárování zdiva pilířů, opěr a křídel mostů z lomového kamene aktivovanou maltou, hloubky do 40 mm délka spáry na 1 m2 upravované plochy do 6 m</t>
  </si>
  <si>
    <t>6*1,7</t>
  </si>
  <si>
    <t>676020560</t>
  </si>
  <si>
    <t>0,269*11,5</t>
  </si>
  <si>
    <t>-1573099333</t>
  </si>
  <si>
    <t>0,1*1,8*1,8*3</t>
  </si>
  <si>
    <t>594511111</t>
  </si>
  <si>
    <t>Dlažba z lomového kamene s provedením lože z betonu</t>
  </si>
  <si>
    <t>-173707074</t>
  </si>
  <si>
    <t>Dlažba nebo přídlažba z lomového kamene lomařsky upraveného rigolového v ploše vodorovné nebo ve sklonu tl. do 250 mm, bez vyplnění spár, s provedením lože tl. 50 mm z betonu</t>
  </si>
  <si>
    <t>4+4,95</t>
  </si>
  <si>
    <t>599632111</t>
  </si>
  <si>
    <t>Vyplnění spár dlažby z lomového kamene MC se zatřením</t>
  </si>
  <si>
    <t>-741011215</t>
  </si>
  <si>
    <t>Vyplnění spár dlažby (přídlažby) z lomového kamene v jakémkoliv sklonu plochy a jakékoliv tloušťky cementovou maltou se zatřením</t>
  </si>
  <si>
    <t>998271301</t>
  </si>
  <si>
    <t>Přesun hmot pro kanalizace hloubené monolitické z betonu otevřený výkop</t>
  </si>
  <si>
    <t>1387499010</t>
  </si>
  <si>
    <t>Přesun hmot pro kanalizace (stoky) hloubené monolitické z betonu nebo železobetonu v otevřeném výkopu dopravní vzdálenost do 15 m</t>
  </si>
  <si>
    <t>871420310</t>
  </si>
  <si>
    <t>Montáž kanalizačního potrubí hladkého plnostěnného SN 10  z polypropylenu DN 500</t>
  </si>
  <si>
    <t>-1326557890</t>
  </si>
  <si>
    <t>Montáž kanalizačního potrubí z plastů z polypropylenu PP hladkého plnostěnného SN 10 DN 500</t>
  </si>
  <si>
    <t>286148060</t>
  </si>
  <si>
    <t>trubka kanalizační SN10  PP potrubí DN 500/6m</t>
  </si>
  <si>
    <t>176649898</t>
  </si>
  <si>
    <t>trubka kanalizační PP SN10 DN 500/6m</t>
  </si>
  <si>
    <t>Poznámka k položce:
WAVIN kód výrobku: JP000160W . Potrubí je černé barvy s bílou vnitřní stěnou !</t>
  </si>
  <si>
    <t>UF517000W</t>
  </si>
  <si>
    <t>kroužek těsnicí  ULTRA-RIB UR2 500</t>
  </si>
  <si>
    <t>-37358268</t>
  </si>
  <si>
    <t>Gravitační rozvody těsnění  UR2 těsnění 500</t>
  </si>
  <si>
    <t>-370161476</t>
  </si>
  <si>
    <t>894212151</t>
  </si>
  <si>
    <t>Šachty kanalizační čtvercové z prostého betonu na potrubí DN 550 nebo 600 dno beton tř. C 25/30</t>
  </si>
  <si>
    <t>1831160827</t>
  </si>
  <si>
    <t>Šachty kanalizační z prostého betonu výšky vstupu do 1,50 m čtvercové s obložením dna betonem tř. C 25/30, na potrubí DN 550 nebo 600</t>
  </si>
  <si>
    <t>-1036853190</t>
  </si>
  <si>
    <t>-306089188</t>
  </si>
  <si>
    <t>592243200</t>
  </si>
  <si>
    <t>prstenec šachetní betonový vyrovnávací TBW-Q.1 63/6 62,5 x 12 x 6 cm</t>
  </si>
  <si>
    <t>484599076</t>
  </si>
  <si>
    <t>prstenec šachetní betonový vyrovnávací 62,5x12x6 cm</t>
  </si>
  <si>
    <t>245515270</t>
  </si>
  <si>
    <t>profil těsnící bobtnající SikaSwell-A 2005 š.20 mm  bal. 10 m</t>
  </si>
  <si>
    <t>-1749761416</t>
  </si>
  <si>
    <t>profil těsnící bobtnající š.20 mm  bal. 10 m</t>
  </si>
  <si>
    <t>Poznámka k položce:
Těsnicí bobtnající profil nerozpustný ve vodě, při styku s vodou bobtná. dvojitě bobtnající profil s nosným dutým jádrem</t>
  </si>
  <si>
    <t>1,2*4*3</t>
  </si>
  <si>
    <t>894608211</t>
  </si>
  <si>
    <t>Výztuž šachet ze svařovaných sítí typu Kari</t>
  </si>
  <si>
    <t>678329589</t>
  </si>
  <si>
    <t>0,007667*7,84*3</t>
  </si>
  <si>
    <t>-190164107</t>
  </si>
  <si>
    <t>KBB03</t>
  </si>
  <si>
    <t>Kanalizační poklop  litinový, rám betonolitinový 125mm, B 125 bez odvětrání</t>
  </si>
  <si>
    <t>-1113555432</t>
  </si>
  <si>
    <t>Poklop Standard Kanalizační poklop  litinový, rám betonolitinový 125mm, B 125 bez odvětrání</t>
  </si>
  <si>
    <t>451124488</t>
  </si>
  <si>
    <t>1233943105</t>
  </si>
  <si>
    <t>11,5</t>
  </si>
  <si>
    <t>892421111</t>
  </si>
  <si>
    <t>Tlaková zkouška vodou potrubí DN 400 nebo 500</t>
  </si>
  <si>
    <t>51395847</t>
  </si>
  <si>
    <t>Tlakové zkoušky vodou na potrubí DN 400 nebo 500</t>
  </si>
  <si>
    <t>1274810024</t>
  </si>
  <si>
    <t>stoka DN 500</t>
  </si>
  <si>
    <t>5,016</t>
  </si>
  <si>
    <t>šachta + 2 trouby DN 1000</t>
  </si>
  <si>
    <t>0,3*2*1,3*4+0,6*1*1+0,13*3,14*2*1,1*2</t>
  </si>
  <si>
    <t>962021112</t>
  </si>
  <si>
    <t>Bourání mostních zdí a pilířů z kamene</t>
  </si>
  <si>
    <t>-580720440</t>
  </si>
  <si>
    <t>Bourání mostních konstrukcí zdiva a pilířů z kamene nebo cihel</t>
  </si>
  <si>
    <t>962041211</t>
  </si>
  <si>
    <t>Bourání mostních zdí a pilířů z betonu prostého</t>
  </si>
  <si>
    <t>-683973621</t>
  </si>
  <si>
    <t>Bourání mostních konstrukcí zdiva a pilířů z prostého betonu</t>
  </si>
  <si>
    <t>1,92</t>
  </si>
  <si>
    <t>965022131</t>
  </si>
  <si>
    <t>Bourání kamenných podlah nebo dlažeb z lomového kamene nebo kostek pl přes 1 m2</t>
  </si>
  <si>
    <t>-2048906595</t>
  </si>
  <si>
    <t>Bourání podlah kamenných bez podkladního lože, s jakoukoliv výplní spár z lomového kamene nebo kostek, plochy přes 1 m2</t>
  </si>
  <si>
    <t>-1451064164</t>
  </si>
  <si>
    <t>756951562</t>
  </si>
  <si>
    <t>38,88*14 'Přepočtené koeficientem množství</t>
  </si>
  <si>
    <t>-443555503</t>
  </si>
  <si>
    <t>PSV</t>
  </si>
  <si>
    <t>Práce a dodávky PSV</t>
  </si>
  <si>
    <t>767</t>
  </si>
  <si>
    <t>Konstrukce zámečnické</t>
  </si>
  <si>
    <t>767161232</t>
  </si>
  <si>
    <t>Montáž zábradlí rovného z profilové oceli do ocelové konstrukce hmotnosti do 45 kg</t>
  </si>
  <si>
    <t>110506109</t>
  </si>
  <si>
    <t>Montáž zábradlí rovného z profilové oceli na ocelovou konstrukci, hmotnosti 1 m zábradlí přes 30 do 45 kg</t>
  </si>
  <si>
    <t>PD příl D5.4</t>
  </si>
  <si>
    <t>5,2</t>
  </si>
  <si>
    <t>767161814</t>
  </si>
  <si>
    <t>Demontáž zábradlí rovného nerozebíratelného hmotnosti 1m zábradlí přes 20 kg</t>
  </si>
  <si>
    <t>-2040924490</t>
  </si>
  <si>
    <t>Demontáž zábradlí rovného nerozebíratelný spoj hmotnosti 1 m zábradlí přes 20 kg</t>
  </si>
  <si>
    <t>767995114</t>
  </si>
  <si>
    <t>Montáž atypických zámečnických konstrukcí hmotnosti do 50 kg</t>
  </si>
  <si>
    <t>-2031217901</t>
  </si>
  <si>
    <t>Montáž ostatních atypických zámečnických konstrukcí hmotnosti přes 20 do 50 kg</t>
  </si>
  <si>
    <t>výroba zábradlí</t>
  </si>
  <si>
    <t>240</t>
  </si>
  <si>
    <t>15431</t>
  </si>
  <si>
    <t>profily ocelové</t>
  </si>
  <si>
    <t>1486237537</t>
  </si>
  <si>
    <t>profil ocel C ohýbaný  symetrický 11373.0  80x40x2,5 mm</t>
  </si>
  <si>
    <t>Poznámka k položce:
Hmotnost: 3,376 kg/m</t>
  </si>
  <si>
    <t>789412121</t>
  </si>
  <si>
    <t>Provedení žárového stříkání zařízení členitých Zn 50 um</t>
  </si>
  <si>
    <t>-750205709</t>
  </si>
  <si>
    <t>Provedení žárového stříkání zařízení s povrchem členitým zinkem, tloušťky 50 μm (0,632 kg Zn/m2)</t>
  </si>
  <si>
    <t>zábradlí</t>
  </si>
  <si>
    <t>5,72</t>
  </si>
  <si>
    <t>156251010</t>
  </si>
  <si>
    <t>drát metalizační zinkový (Zn) průměr 3 mm, svitek 25 kg</t>
  </si>
  <si>
    <t>1024522334</t>
  </si>
  <si>
    <t>0,632*5,72</t>
  </si>
  <si>
    <t>1747654136</t>
  </si>
  <si>
    <t>1085206844</t>
  </si>
  <si>
    <t>0,218*21 'Přepočtené koeficientem množství</t>
  </si>
  <si>
    <t>998767201</t>
  </si>
  <si>
    <t>Přesun hmot procentní pro zámečnické konstrukce v objektech v do 6 m</t>
  </si>
  <si>
    <t>%</t>
  </si>
  <si>
    <t>918630138</t>
  </si>
  <si>
    <t>Přesun hmot pro zámečnické konstrukce stanovený procentní sazbou (%) z ceny vodorovná dopravní vzdálenost do 50 m v objektech výšky do 6 m</t>
  </si>
  <si>
    <t>4 - Vedlejší rozpočtové náklady-soupis prací</t>
  </si>
  <si>
    <t>4-1 - Vedlejší rozpočtové náklady-soupis prací</t>
  </si>
  <si>
    <t>VRN - Vedlejší rozpočtové náklady</t>
  </si>
  <si>
    <t xml:space="preserve">    VRN1 - Průzkumné, geodetické a projektové práce</t>
  </si>
  <si>
    <t xml:space="preserve">    VRN3 - Zařízení staveniště</t>
  </si>
  <si>
    <t>VRN</t>
  </si>
  <si>
    <t>Vedlejší rozpočtové náklady</t>
  </si>
  <si>
    <t>VRN1</t>
  </si>
  <si>
    <t>Průzkumné, geodetické a projektové práce</t>
  </si>
  <si>
    <t>R004</t>
  </si>
  <si>
    <t>Vytyčení stávajících inženýrských sítí</t>
  </si>
  <si>
    <t>soub</t>
  </si>
  <si>
    <t>-928288195</t>
  </si>
  <si>
    <t>R005</t>
  </si>
  <si>
    <t>Dokumentace skutečného provedení stavby</t>
  </si>
  <si>
    <t>-274274890</t>
  </si>
  <si>
    <t>R007</t>
  </si>
  <si>
    <t>Geodetické práce, zaměření</t>
  </si>
  <si>
    <t>-1722665079</t>
  </si>
  <si>
    <t>043103001</t>
  </si>
  <si>
    <t>Náklady na provedení zkoušek, revizí a měření</t>
  </si>
  <si>
    <t>soubor</t>
  </si>
  <si>
    <t>262144</t>
  </si>
  <si>
    <t>-426269592</t>
  </si>
  <si>
    <t>Poznámka k položce: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</si>
  <si>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049103001</t>
  </si>
  <si>
    <t>Náklady vzniklé v souvislosti s realizací stavby</t>
  </si>
  <si>
    <t>-434184367</t>
  </si>
  <si>
    <t>Poznámka k položce:
Například:, - vyřízení záborů, žádostí o uzavírky, - vyřízení stanovisek dotčených orgánů ke kolaudaci, - zpracování havarijního a povodňového plánu, - jednání s úřady v zastoupení</t>
  </si>
  <si>
    <t>VRN3</t>
  </si>
  <si>
    <t>Zařízení staveniště</t>
  </si>
  <si>
    <t>030001001</t>
  </si>
  <si>
    <t>Náklady na zřízení zařízení staveniště v souladu s ZOV</t>
  </si>
  <si>
    <t>1842824491</t>
  </si>
  <si>
    <t>Poznámka k položce: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</si>
  <si>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</si>
  <si>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</si>
  <si>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2112282049</t>
  </si>
  <si>
    <t>Poznámka k položce:
Náklady na vybavení objektů, náklady na energie, úklid, údržba, osvětlení, oplocení, opravy na objektech ZS, čištění ploch, zabezpečení staveniště</t>
  </si>
  <si>
    <t>039001003</t>
  </si>
  <si>
    <t>Zrušení zařízení staveniště</t>
  </si>
  <si>
    <t>-886273725</t>
  </si>
  <si>
    <t>Poznámka k položce:
odstranění objektu ZS včetně přípojek a jejich odvozu, uvedení pozemku do původního stavu včetně nákladů s tím spojených</t>
  </si>
  <si>
    <t>041403002</t>
  </si>
  <si>
    <t>Náklady na zajištění kolektivní bezpečnosti osob</t>
  </si>
  <si>
    <t>-1834744340</t>
  </si>
  <si>
    <t>Poznámka k položce:
Náklady na zbudování, údržbu a zrušení:, - zabezpečení okrajů konstrukcí proti pádu osob, - komunikací pro pohyb osob po staveništi, - přechodů přes výkopy , - a další prvky kolektivní ocrany osob, pokud nejsou jinde uvedeny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</si>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</sst>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4">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8"/>
      <color theme="10"/>
      <name val="Wingdings 2"/>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sz val="8"/>
      <color rgb="FF800080"/>
      <name val="Trebuchet MS"/>
    </font>
    <font>
      <i/>
      <sz val="8"/>
      <color rgb="FF0000FF"/>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43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2"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0" fontId="33" fillId="0" borderId="0" xfId="1" applyFont="1" applyAlignment="1">
      <alignment horizontal="center"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horizontal="left" vertical="center" wrapText="1"/>
    </xf>
    <xf numFmtId="0" fontId="0" fillId="0" borderId="18" xfId="0" applyFont="1" applyBorder="1" applyAlignment="1" applyProtection="1">
      <alignment vertical="center"/>
    </xf>
    <xf numFmtId="0" fontId="41"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0" fillId="0" borderId="0" xfId="0" applyFont="1" applyBorder="1" applyAlignment="1" applyProtection="1">
      <alignment horizontal="left" vertical="center"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1" fillId="0" borderId="0" xfId="0" applyFont="1" applyBorder="1" applyAlignment="1" applyProtection="1">
      <alignment vertical="center" wrapText="1"/>
    </xf>
    <xf numFmtId="0" fontId="44" fillId="0" borderId="0" xfId="0" applyFont="1" applyAlignment="1" applyProtection="1">
      <alignment horizontal="left" vertical="center"/>
    </xf>
    <xf numFmtId="0" fontId="44"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167" fontId="0" fillId="4" borderId="28" xfId="0" applyNumberFormat="1" applyFont="1" applyFill="1" applyBorder="1" applyAlignment="1" applyProtection="1">
      <alignment vertical="center"/>
      <protection locked="0"/>
    </xf>
    <xf numFmtId="0" fontId="0" fillId="0" borderId="0" xfId="0" applyAlignment="1" applyProtection="1">
      <alignment vertical="top"/>
      <protection locked="0"/>
    </xf>
    <xf numFmtId="0" fontId="45" fillId="0" borderId="29" xfId="0" applyFont="1" applyBorder="1" applyAlignment="1" applyProtection="1">
      <alignment vertical="center" wrapText="1"/>
      <protection locked="0"/>
    </xf>
    <xf numFmtId="0" fontId="45" fillId="0" borderId="30" xfId="0" applyFont="1" applyBorder="1" applyAlignment="1" applyProtection="1">
      <alignment vertical="center" wrapText="1"/>
      <protection locked="0"/>
    </xf>
    <xf numFmtId="0" fontId="45" fillId="0" borderId="31" xfId="0" applyFont="1" applyBorder="1" applyAlignment="1" applyProtection="1">
      <alignment vertical="center" wrapText="1"/>
      <protection locked="0"/>
    </xf>
    <xf numFmtId="0" fontId="45" fillId="0" borderId="32" xfId="0" applyFont="1" applyBorder="1" applyAlignment="1" applyProtection="1">
      <alignment horizontal="center" vertical="center" wrapText="1"/>
      <protection locked="0"/>
    </xf>
    <xf numFmtId="0" fontId="45" fillId="0" borderId="33" xfId="0" applyFont="1" applyBorder="1" applyAlignment="1" applyProtection="1">
      <alignment horizontal="center" vertical="center" wrapText="1"/>
      <protection locked="0"/>
    </xf>
    <xf numFmtId="0" fontId="45" fillId="0" borderId="32" xfId="0" applyFont="1" applyBorder="1" applyAlignment="1" applyProtection="1">
      <alignment vertical="center" wrapText="1"/>
      <protection locked="0"/>
    </xf>
    <xf numFmtId="0" fontId="45" fillId="0" borderId="33" xfId="0" applyFont="1" applyBorder="1" applyAlignment="1" applyProtection="1">
      <alignment vertical="center" wrapText="1"/>
      <protection locked="0"/>
    </xf>
    <xf numFmtId="0" fontId="47" fillId="0" borderId="1" xfId="0"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8" fillId="0" borderId="32" xfId="0" applyFont="1" applyBorder="1" applyAlignment="1" applyProtection="1">
      <alignment vertical="center" wrapText="1"/>
      <protection locked="0"/>
    </xf>
    <xf numFmtId="0" fontId="48" fillId="0" borderId="1" xfId="0" applyFont="1" applyBorder="1" applyAlignment="1" applyProtection="1">
      <alignment vertical="center" wrapText="1"/>
      <protection locked="0"/>
    </xf>
    <xf numFmtId="0" fontId="48" fillId="0" borderId="1" xfId="0" applyFont="1" applyBorder="1" applyAlignment="1" applyProtection="1">
      <alignment vertical="center"/>
      <protection locked="0"/>
    </xf>
    <xf numFmtId="0" fontId="48" fillId="0" borderId="1" xfId="0" applyFont="1" applyBorder="1" applyAlignment="1" applyProtection="1">
      <alignment horizontal="left" vertical="center"/>
      <protection locked="0"/>
    </xf>
    <xf numFmtId="49" fontId="48" fillId="0" borderId="1" xfId="0" applyNumberFormat="1" applyFont="1" applyBorder="1" applyAlignment="1" applyProtection="1">
      <alignment vertical="center" wrapText="1"/>
      <protection locked="0"/>
    </xf>
    <xf numFmtId="0" fontId="45" fillId="0" borderId="35" xfId="0" applyFont="1" applyBorder="1" applyAlignment="1" applyProtection="1">
      <alignment vertical="center" wrapText="1"/>
      <protection locked="0"/>
    </xf>
    <xf numFmtId="0" fontId="49" fillId="0" borderId="34" xfId="0" applyFont="1" applyBorder="1" applyAlignment="1" applyProtection="1">
      <alignment vertical="center" wrapText="1"/>
      <protection locked="0"/>
    </xf>
    <xf numFmtId="0" fontId="45" fillId="0" borderId="36" xfId="0" applyFont="1" applyBorder="1" applyAlignment="1" applyProtection="1">
      <alignment vertical="center" wrapText="1"/>
      <protection locked="0"/>
    </xf>
    <xf numFmtId="0" fontId="45" fillId="0" borderId="1" xfId="0" applyFont="1" applyBorder="1" applyAlignment="1" applyProtection="1">
      <alignment vertical="top"/>
      <protection locked="0"/>
    </xf>
    <xf numFmtId="0" fontId="45" fillId="0" borderId="0" xfId="0" applyFont="1" applyAlignment="1" applyProtection="1">
      <alignment vertical="top"/>
      <protection locked="0"/>
    </xf>
    <xf numFmtId="0" fontId="45" fillId="0" borderId="29" xfId="0" applyFont="1" applyBorder="1" applyAlignment="1" applyProtection="1">
      <alignment horizontal="left" vertical="center"/>
      <protection locked="0"/>
    </xf>
    <xf numFmtId="0" fontId="45" fillId="0" borderId="30" xfId="0" applyFont="1" applyBorder="1" applyAlignment="1" applyProtection="1">
      <alignment horizontal="left" vertical="center"/>
      <protection locked="0"/>
    </xf>
    <xf numFmtId="0" fontId="45" fillId="0" borderId="31" xfId="0" applyFont="1" applyBorder="1" applyAlignment="1" applyProtection="1">
      <alignment horizontal="left" vertical="center"/>
      <protection locked="0"/>
    </xf>
    <xf numFmtId="0" fontId="45" fillId="0" borderId="32" xfId="0" applyFont="1" applyBorder="1" applyAlignment="1" applyProtection="1">
      <alignment horizontal="left" vertical="center"/>
      <protection locked="0"/>
    </xf>
    <xf numFmtId="0" fontId="45" fillId="0" borderId="33"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50" fillId="0" borderId="0" xfId="0" applyFont="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7" fillId="0" borderId="34" xfId="0" applyFont="1" applyBorder="1" applyAlignment="1" applyProtection="1">
      <alignment horizontal="center" vertical="center"/>
      <protection locked="0"/>
    </xf>
    <xf numFmtId="0" fontId="50" fillId="0" borderId="34"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8" fillId="0" borderId="1" xfId="0" applyFont="1" applyBorder="1" applyAlignment="1" applyProtection="1">
      <alignment horizontal="center" vertical="center"/>
      <protection locked="0"/>
    </xf>
    <xf numFmtId="0" fontId="48" fillId="0" borderId="32" xfId="0" applyFont="1" applyBorder="1" applyAlignment="1" applyProtection="1">
      <alignment horizontal="left" vertical="center"/>
      <protection locked="0"/>
    </xf>
    <xf numFmtId="0" fontId="48" fillId="2" borderId="1" xfId="0" applyFont="1" applyFill="1" applyBorder="1" applyAlignment="1" applyProtection="1">
      <alignment horizontal="left" vertical="center"/>
      <protection locked="0"/>
    </xf>
    <xf numFmtId="0" fontId="48" fillId="2" borderId="1" xfId="0" applyFont="1" applyFill="1" applyBorder="1" applyAlignment="1" applyProtection="1">
      <alignment horizontal="center" vertical="center"/>
      <protection locked="0"/>
    </xf>
    <xf numFmtId="0" fontId="45" fillId="0" borderId="35"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wrapText="1"/>
      <protection locked="0"/>
    </xf>
    <xf numFmtId="0" fontId="48" fillId="0" borderId="1" xfId="0" applyFont="1" applyBorder="1" applyAlignment="1" applyProtection="1">
      <alignment horizontal="center" vertical="center" wrapText="1"/>
      <protection locked="0"/>
    </xf>
    <xf numFmtId="0" fontId="45" fillId="0" borderId="29" xfId="0" applyFont="1" applyBorder="1" applyAlignment="1" applyProtection="1">
      <alignment horizontal="left" vertical="center" wrapText="1"/>
      <protection locked="0"/>
    </xf>
    <xf numFmtId="0" fontId="45" fillId="0" borderId="30" xfId="0" applyFont="1" applyBorder="1" applyAlignment="1" applyProtection="1">
      <alignment horizontal="left" vertical="center" wrapText="1"/>
      <protection locked="0"/>
    </xf>
    <xf numFmtId="0" fontId="45" fillId="0" borderId="31"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50" fillId="0" borderId="32" xfId="0" applyFont="1" applyBorder="1" applyAlignment="1" applyProtection="1">
      <alignment horizontal="left" vertical="center" wrapText="1"/>
      <protection locked="0"/>
    </xf>
    <xf numFmtId="0" fontId="50"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protection locked="0"/>
    </xf>
    <xf numFmtId="0" fontId="48" fillId="0" borderId="35" xfId="0" applyFont="1" applyBorder="1" applyAlignment="1" applyProtection="1">
      <alignment horizontal="left" vertical="center" wrapText="1"/>
      <protection locked="0"/>
    </xf>
    <xf numFmtId="0" fontId="48" fillId="0" borderId="34" xfId="0" applyFont="1" applyBorder="1" applyAlignment="1" applyProtection="1">
      <alignment horizontal="left" vertical="center" wrapText="1"/>
      <protection locked="0"/>
    </xf>
    <xf numFmtId="0" fontId="48" fillId="0" borderId="36" xfId="0" applyFont="1" applyBorder="1" applyAlignment="1" applyProtection="1">
      <alignment horizontal="left" vertical="center" wrapText="1"/>
      <protection locked="0"/>
    </xf>
    <xf numFmtId="0" fontId="48" fillId="0" borderId="1" xfId="0" applyFont="1" applyBorder="1" applyAlignment="1" applyProtection="1">
      <alignment horizontal="left" vertical="top"/>
      <protection locked="0"/>
    </xf>
    <xf numFmtId="0" fontId="48" fillId="0" borderId="1" xfId="0" applyFont="1" applyBorder="1" applyAlignment="1" applyProtection="1">
      <alignment horizontal="center" vertical="top"/>
      <protection locked="0"/>
    </xf>
    <xf numFmtId="0" fontId="48" fillId="0" borderId="35" xfId="0" applyFont="1" applyBorder="1" applyAlignment="1" applyProtection="1">
      <alignment horizontal="left" vertical="center"/>
      <protection locked="0"/>
    </xf>
    <xf numFmtId="0" fontId="48" fillId="0" borderId="36" xfId="0" applyFont="1" applyBorder="1" applyAlignment="1" applyProtection="1">
      <alignment horizontal="left" vertical="center"/>
      <protection locked="0"/>
    </xf>
    <xf numFmtId="0" fontId="50" fillId="0" borderId="0" xfId="0" applyFont="1" applyAlignment="1" applyProtection="1">
      <alignment vertical="center"/>
      <protection locked="0"/>
    </xf>
    <xf numFmtId="0" fontId="47" fillId="0" borderId="1" xfId="0" applyFont="1" applyBorder="1" applyAlignment="1" applyProtection="1">
      <alignment vertical="center"/>
      <protection locked="0"/>
    </xf>
    <xf numFmtId="0" fontId="50" fillId="0" borderId="34"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7" fillId="0" borderId="34" xfId="0" applyFont="1" applyBorder="1" applyAlignment="1" applyProtection="1">
      <alignment horizontal="left"/>
      <protection locked="0"/>
    </xf>
    <xf numFmtId="0" fontId="50" fillId="0" borderId="34" xfId="0" applyFont="1" applyBorder="1" applyAlignment="1" applyProtection="1">
      <protection locked="0"/>
    </xf>
    <xf numFmtId="0" fontId="45" fillId="0" borderId="32" xfId="0" applyFont="1" applyBorder="1" applyAlignment="1" applyProtection="1">
      <alignment vertical="top"/>
      <protection locked="0"/>
    </xf>
    <xf numFmtId="0" fontId="45" fillId="0" borderId="33" xfId="0" applyFont="1" applyBorder="1" applyAlignment="1" applyProtection="1">
      <alignment vertical="top"/>
      <protection locked="0"/>
    </xf>
    <xf numFmtId="0" fontId="45" fillId="0" borderId="1" xfId="0" applyFont="1" applyBorder="1" applyAlignment="1" applyProtection="1">
      <alignment horizontal="center" vertical="center"/>
      <protection locked="0"/>
    </xf>
    <xf numFmtId="0" fontId="45" fillId="0" borderId="1" xfId="0" applyFont="1" applyBorder="1" applyAlignment="1" applyProtection="1">
      <alignment horizontal="left" vertical="top"/>
      <protection locked="0"/>
    </xf>
    <xf numFmtId="0" fontId="45" fillId="0" borderId="35" xfId="0" applyFont="1" applyBorder="1" applyAlignment="1" applyProtection="1">
      <alignment vertical="top"/>
      <protection locked="0"/>
    </xf>
    <xf numFmtId="0" fontId="45" fillId="0" borderId="34" xfId="0" applyFont="1" applyBorder="1" applyAlignment="1" applyProtection="1">
      <alignment vertical="top"/>
      <protection locked="0"/>
    </xf>
    <xf numFmtId="0" fontId="45"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0" fontId="31"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0" xfId="0" applyProtection="1"/>
    <xf numFmtId="0" fontId="34" fillId="3" borderId="0" xfId="1" applyFont="1" applyFill="1" applyAlignment="1">
      <alignment vertical="center"/>
    </xf>
    <xf numFmtId="0" fontId="48"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top"/>
      <protection locked="0"/>
    </xf>
    <xf numFmtId="0" fontId="47" fillId="0" borderId="34" xfId="0" applyFont="1" applyBorder="1" applyAlignment="1" applyProtection="1">
      <alignment horizontal="left"/>
      <protection locked="0"/>
    </xf>
    <xf numFmtId="0" fontId="46" fillId="0" borderId="1" xfId="0" applyFont="1" applyBorder="1" applyAlignment="1" applyProtection="1">
      <alignment horizontal="center" vertical="center" wrapText="1"/>
      <protection locked="0"/>
    </xf>
    <xf numFmtId="0" fontId="46" fillId="0" borderId="1" xfId="0" applyFont="1" applyBorder="1" applyAlignment="1" applyProtection="1">
      <alignment horizontal="center" vertical="center"/>
      <protection locked="0"/>
    </xf>
    <xf numFmtId="49" fontId="48" fillId="0" borderId="1" xfId="0" applyNumberFormat="1"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7"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8"/>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4"/>
      <c r="AS2" s="414"/>
      <c r="AT2" s="414"/>
      <c r="AU2" s="414"/>
      <c r="AV2" s="414"/>
      <c r="AW2" s="414"/>
      <c r="AX2" s="414"/>
      <c r="AY2" s="414"/>
      <c r="AZ2" s="414"/>
      <c r="BA2" s="414"/>
      <c r="BB2" s="414"/>
      <c r="BC2" s="414"/>
      <c r="BD2" s="414"/>
      <c r="BE2" s="414"/>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4" t="s">
        <v>16</v>
      </c>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0"/>
      <c r="AQ5" s="32"/>
      <c r="BE5" s="372" t="s">
        <v>17</v>
      </c>
      <c r="BS5" s="25" t="s">
        <v>8</v>
      </c>
    </row>
    <row r="6" spans="1:74" ht="36.950000000000003" customHeight="1">
      <c r="B6" s="29"/>
      <c r="C6" s="30"/>
      <c r="D6" s="37" t="s">
        <v>18</v>
      </c>
      <c r="E6" s="30"/>
      <c r="F6" s="30"/>
      <c r="G6" s="30"/>
      <c r="H6" s="30"/>
      <c r="I6" s="30"/>
      <c r="J6" s="30"/>
      <c r="K6" s="376" t="s">
        <v>19</v>
      </c>
      <c r="L6" s="375"/>
      <c r="M6" s="375"/>
      <c r="N6" s="375"/>
      <c r="O6" s="375"/>
      <c r="P6" s="375"/>
      <c r="Q6" s="375"/>
      <c r="R6" s="375"/>
      <c r="S6" s="375"/>
      <c r="T6" s="375"/>
      <c r="U6" s="375"/>
      <c r="V6" s="375"/>
      <c r="W6" s="375"/>
      <c r="X6" s="375"/>
      <c r="Y6" s="375"/>
      <c r="Z6" s="375"/>
      <c r="AA6" s="375"/>
      <c r="AB6" s="375"/>
      <c r="AC6" s="375"/>
      <c r="AD6" s="375"/>
      <c r="AE6" s="375"/>
      <c r="AF6" s="375"/>
      <c r="AG6" s="375"/>
      <c r="AH6" s="375"/>
      <c r="AI6" s="375"/>
      <c r="AJ6" s="375"/>
      <c r="AK6" s="375"/>
      <c r="AL6" s="375"/>
      <c r="AM6" s="375"/>
      <c r="AN6" s="375"/>
      <c r="AO6" s="375"/>
      <c r="AP6" s="30"/>
      <c r="AQ6" s="32"/>
      <c r="BE6" s="373"/>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73"/>
      <c r="BS7" s="25" t="s">
        <v>25</v>
      </c>
    </row>
    <row r="8" spans="1:74" ht="14.45" customHeight="1">
      <c r="B8" s="29"/>
      <c r="C8" s="30"/>
      <c r="D8" s="38"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28</v>
      </c>
      <c r="AL8" s="30"/>
      <c r="AM8" s="30"/>
      <c r="AN8" s="39" t="s">
        <v>29</v>
      </c>
      <c r="AO8" s="30"/>
      <c r="AP8" s="30"/>
      <c r="AQ8" s="32"/>
      <c r="BE8" s="373"/>
      <c r="BS8" s="25" t="s">
        <v>30</v>
      </c>
    </row>
    <row r="9" spans="1:74" ht="29.25" customHeight="1">
      <c r="B9" s="29"/>
      <c r="C9" s="30"/>
      <c r="D9" s="35" t="s">
        <v>31</v>
      </c>
      <c r="E9" s="30"/>
      <c r="F9" s="30"/>
      <c r="G9" s="30"/>
      <c r="H9" s="30"/>
      <c r="I9" s="30"/>
      <c r="J9" s="30"/>
      <c r="K9" s="40"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0" t="s">
        <v>34</v>
      </c>
      <c r="AO9" s="30"/>
      <c r="AP9" s="30"/>
      <c r="AQ9" s="32"/>
      <c r="BE9" s="373"/>
      <c r="BS9" s="25" t="s">
        <v>35</v>
      </c>
    </row>
    <row r="10" spans="1:74" ht="14.45" customHeight="1">
      <c r="B10" s="29"/>
      <c r="C10" s="30"/>
      <c r="D10" s="38"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37</v>
      </c>
      <c r="AL10" s="30"/>
      <c r="AM10" s="30"/>
      <c r="AN10" s="36" t="s">
        <v>38</v>
      </c>
      <c r="AO10" s="30"/>
      <c r="AP10" s="30"/>
      <c r="AQ10" s="32"/>
      <c r="BE10" s="373"/>
      <c r="BS10" s="25" t="s">
        <v>20</v>
      </c>
    </row>
    <row r="11" spans="1:74" ht="18.399999999999999"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40</v>
      </c>
      <c r="AL11" s="30"/>
      <c r="AM11" s="30"/>
      <c r="AN11" s="36" t="s">
        <v>41</v>
      </c>
      <c r="AO11" s="30"/>
      <c r="AP11" s="30"/>
      <c r="AQ11" s="32"/>
      <c r="BE11" s="373"/>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3"/>
      <c r="BS12" s="25" t="s">
        <v>20</v>
      </c>
    </row>
    <row r="13" spans="1:74" ht="14.45" customHeight="1">
      <c r="B13" s="29"/>
      <c r="C13" s="30"/>
      <c r="D13" s="38" t="s">
        <v>42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37</v>
      </c>
      <c r="AL13" s="30"/>
      <c r="AM13" s="30"/>
      <c r="AN13" s="41" t="s">
        <v>43</v>
      </c>
      <c r="AO13" s="30"/>
      <c r="AP13" s="30"/>
      <c r="AQ13" s="32"/>
      <c r="BE13" s="373"/>
      <c r="BS13" s="25" t="s">
        <v>20</v>
      </c>
    </row>
    <row r="14" spans="1:74">
      <c r="B14" s="29"/>
      <c r="C14" s="30"/>
      <c r="D14" s="30"/>
      <c r="E14" s="377" t="s">
        <v>43</v>
      </c>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8" t="s">
        <v>40</v>
      </c>
      <c r="AL14" s="30"/>
      <c r="AM14" s="30"/>
      <c r="AN14" s="41" t="s">
        <v>43</v>
      </c>
      <c r="AO14" s="30"/>
      <c r="AP14" s="30"/>
      <c r="AQ14" s="32"/>
      <c r="BE14" s="373"/>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3"/>
      <c r="BS15" s="25" t="s">
        <v>6</v>
      </c>
    </row>
    <row r="16" spans="1:74" ht="14.45" customHeight="1">
      <c r="B16" s="29"/>
      <c r="C16" s="30"/>
      <c r="D16" s="38" t="s">
        <v>44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37</v>
      </c>
      <c r="AL16" s="30"/>
      <c r="AM16" s="30"/>
      <c r="AN16" s="36" t="s">
        <v>45</v>
      </c>
      <c r="AO16" s="30"/>
      <c r="AP16" s="30"/>
      <c r="AQ16" s="32"/>
      <c r="BE16" s="373"/>
      <c r="BS16" s="25" t="s">
        <v>6</v>
      </c>
    </row>
    <row r="17" spans="2:71" ht="18.399999999999999" customHeight="1">
      <c r="B17" s="29"/>
      <c r="C17" s="30"/>
      <c r="D17" s="30"/>
      <c r="E17" s="36" t="s">
        <v>46</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40</v>
      </c>
      <c r="AL17" s="30"/>
      <c r="AM17" s="30"/>
      <c r="AN17" s="36" t="s">
        <v>47</v>
      </c>
      <c r="AO17" s="30"/>
      <c r="AP17" s="30"/>
      <c r="AQ17" s="32"/>
      <c r="BE17" s="373"/>
      <c r="BS17" s="25" t="s">
        <v>48</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3"/>
      <c r="BS18" s="25" t="s">
        <v>8</v>
      </c>
    </row>
    <row r="19" spans="2:71" ht="14.45" customHeight="1">
      <c r="B19" s="29"/>
      <c r="C19" s="30"/>
      <c r="D19" s="38" t="s">
        <v>49</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3"/>
      <c r="BS19" s="25" t="s">
        <v>8</v>
      </c>
    </row>
    <row r="20" spans="2:71" ht="22.5" customHeight="1">
      <c r="B20" s="29"/>
      <c r="C20" s="30"/>
      <c r="D20" s="30"/>
      <c r="E20" s="379" t="s">
        <v>50</v>
      </c>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0"/>
      <c r="AP20" s="30"/>
      <c r="AQ20" s="32"/>
      <c r="BE20" s="373"/>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3"/>
    </row>
    <row r="22" spans="2:71" ht="6.95" customHeight="1">
      <c r="B22" s="29"/>
      <c r="C22" s="30"/>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30"/>
      <c r="AQ22" s="32"/>
      <c r="BE22" s="373"/>
    </row>
    <row r="23" spans="2:71" s="1" customFormat="1" ht="25.9" customHeight="1">
      <c r="B23" s="43"/>
      <c r="C23" s="44"/>
      <c r="D23" s="45" t="s">
        <v>51</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380">
        <f>ROUND(AG51,2)</f>
        <v>0</v>
      </c>
      <c r="AL23" s="381"/>
      <c r="AM23" s="381"/>
      <c r="AN23" s="381"/>
      <c r="AO23" s="381"/>
      <c r="AP23" s="44"/>
      <c r="AQ23" s="47"/>
      <c r="BE23" s="373"/>
    </row>
    <row r="24" spans="2:71" s="1" customFormat="1" ht="6.95"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7"/>
      <c r="BE24" s="373"/>
    </row>
    <row r="25" spans="2:71" s="1" customFormat="1" ht="13.5">
      <c r="B25" s="43"/>
      <c r="C25" s="44"/>
      <c r="D25" s="44"/>
      <c r="E25" s="44"/>
      <c r="F25" s="44"/>
      <c r="G25" s="44"/>
      <c r="H25" s="44"/>
      <c r="I25" s="44"/>
      <c r="J25" s="44"/>
      <c r="K25" s="44"/>
      <c r="L25" s="382" t="s">
        <v>52</v>
      </c>
      <c r="M25" s="382"/>
      <c r="N25" s="382"/>
      <c r="O25" s="382"/>
      <c r="P25" s="44"/>
      <c r="Q25" s="44"/>
      <c r="R25" s="44"/>
      <c r="S25" s="44"/>
      <c r="T25" s="44"/>
      <c r="U25" s="44"/>
      <c r="V25" s="44"/>
      <c r="W25" s="382" t="s">
        <v>53</v>
      </c>
      <c r="X25" s="382"/>
      <c r="Y25" s="382"/>
      <c r="Z25" s="382"/>
      <c r="AA25" s="382"/>
      <c r="AB25" s="382"/>
      <c r="AC25" s="382"/>
      <c r="AD25" s="382"/>
      <c r="AE25" s="382"/>
      <c r="AF25" s="44"/>
      <c r="AG25" s="44"/>
      <c r="AH25" s="44"/>
      <c r="AI25" s="44"/>
      <c r="AJ25" s="44"/>
      <c r="AK25" s="382" t="s">
        <v>54</v>
      </c>
      <c r="AL25" s="382"/>
      <c r="AM25" s="382"/>
      <c r="AN25" s="382"/>
      <c r="AO25" s="382"/>
      <c r="AP25" s="44"/>
      <c r="AQ25" s="47"/>
      <c r="BE25" s="373"/>
    </row>
    <row r="26" spans="2:71" s="2" customFormat="1" ht="14.45" customHeight="1">
      <c r="B26" s="49"/>
      <c r="C26" s="50"/>
      <c r="D26" s="51" t="s">
        <v>55</v>
      </c>
      <c r="E26" s="50"/>
      <c r="F26" s="51" t="s">
        <v>56</v>
      </c>
      <c r="G26" s="50"/>
      <c r="H26" s="50"/>
      <c r="I26" s="50"/>
      <c r="J26" s="50"/>
      <c r="K26" s="50"/>
      <c r="L26" s="383">
        <v>0.21</v>
      </c>
      <c r="M26" s="384"/>
      <c r="N26" s="384"/>
      <c r="O26" s="384"/>
      <c r="P26" s="50"/>
      <c r="Q26" s="50"/>
      <c r="R26" s="50"/>
      <c r="S26" s="50"/>
      <c r="T26" s="50"/>
      <c r="U26" s="50"/>
      <c r="V26" s="50"/>
      <c r="W26" s="385">
        <f>ROUND(AZ51,2)</f>
        <v>0</v>
      </c>
      <c r="X26" s="384"/>
      <c r="Y26" s="384"/>
      <c r="Z26" s="384"/>
      <c r="AA26" s="384"/>
      <c r="AB26" s="384"/>
      <c r="AC26" s="384"/>
      <c r="AD26" s="384"/>
      <c r="AE26" s="384"/>
      <c r="AF26" s="50"/>
      <c r="AG26" s="50"/>
      <c r="AH26" s="50"/>
      <c r="AI26" s="50"/>
      <c r="AJ26" s="50"/>
      <c r="AK26" s="385">
        <f>ROUND(AV51,2)</f>
        <v>0</v>
      </c>
      <c r="AL26" s="384"/>
      <c r="AM26" s="384"/>
      <c r="AN26" s="384"/>
      <c r="AO26" s="384"/>
      <c r="AP26" s="50"/>
      <c r="AQ26" s="52"/>
      <c r="BE26" s="373"/>
    </row>
    <row r="27" spans="2:71" s="2" customFormat="1" ht="14.45" customHeight="1">
      <c r="B27" s="49"/>
      <c r="C27" s="50"/>
      <c r="D27" s="50"/>
      <c r="E27" s="50"/>
      <c r="F27" s="51" t="s">
        <v>57</v>
      </c>
      <c r="G27" s="50"/>
      <c r="H27" s="50"/>
      <c r="I27" s="50"/>
      <c r="J27" s="50"/>
      <c r="K27" s="50"/>
      <c r="L27" s="383">
        <v>0.15</v>
      </c>
      <c r="M27" s="384"/>
      <c r="N27" s="384"/>
      <c r="O27" s="384"/>
      <c r="P27" s="50"/>
      <c r="Q27" s="50"/>
      <c r="R27" s="50"/>
      <c r="S27" s="50"/>
      <c r="T27" s="50"/>
      <c r="U27" s="50"/>
      <c r="V27" s="50"/>
      <c r="W27" s="385">
        <f>ROUND(BA51,2)</f>
        <v>0</v>
      </c>
      <c r="X27" s="384"/>
      <c r="Y27" s="384"/>
      <c r="Z27" s="384"/>
      <c r="AA27" s="384"/>
      <c r="AB27" s="384"/>
      <c r="AC27" s="384"/>
      <c r="AD27" s="384"/>
      <c r="AE27" s="384"/>
      <c r="AF27" s="50"/>
      <c r="AG27" s="50"/>
      <c r="AH27" s="50"/>
      <c r="AI27" s="50"/>
      <c r="AJ27" s="50"/>
      <c r="AK27" s="385">
        <f>ROUND(AW51,2)</f>
        <v>0</v>
      </c>
      <c r="AL27" s="384"/>
      <c r="AM27" s="384"/>
      <c r="AN27" s="384"/>
      <c r="AO27" s="384"/>
      <c r="AP27" s="50"/>
      <c r="AQ27" s="52"/>
      <c r="BE27" s="373"/>
    </row>
    <row r="28" spans="2:71" s="2" customFormat="1" ht="14.45" hidden="1" customHeight="1">
      <c r="B28" s="49"/>
      <c r="C28" s="50"/>
      <c r="D28" s="50"/>
      <c r="E28" s="50"/>
      <c r="F28" s="51" t="s">
        <v>58</v>
      </c>
      <c r="G28" s="50"/>
      <c r="H28" s="50"/>
      <c r="I28" s="50"/>
      <c r="J28" s="50"/>
      <c r="K28" s="50"/>
      <c r="L28" s="383">
        <v>0.21</v>
      </c>
      <c r="M28" s="384"/>
      <c r="N28" s="384"/>
      <c r="O28" s="384"/>
      <c r="P28" s="50"/>
      <c r="Q28" s="50"/>
      <c r="R28" s="50"/>
      <c r="S28" s="50"/>
      <c r="T28" s="50"/>
      <c r="U28" s="50"/>
      <c r="V28" s="50"/>
      <c r="W28" s="385">
        <f>ROUND(BB51,2)</f>
        <v>0</v>
      </c>
      <c r="X28" s="384"/>
      <c r="Y28" s="384"/>
      <c r="Z28" s="384"/>
      <c r="AA28" s="384"/>
      <c r="AB28" s="384"/>
      <c r="AC28" s="384"/>
      <c r="AD28" s="384"/>
      <c r="AE28" s="384"/>
      <c r="AF28" s="50"/>
      <c r="AG28" s="50"/>
      <c r="AH28" s="50"/>
      <c r="AI28" s="50"/>
      <c r="AJ28" s="50"/>
      <c r="AK28" s="385">
        <v>0</v>
      </c>
      <c r="AL28" s="384"/>
      <c r="AM28" s="384"/>
      <c r="AN28" s="384"/>
      <c r="AO28" s="384"/>
      <c r="AP28" s="50"/>
      <c r="AQ28" s="52"/>
      <c r="BE28" s="373"/>
    </row>
    <row r="29" spans="2:71" s="2" customFormat="1" ht="14.45" hidden="1" customHeight="1">
      <c r="B29" s="49"/>
      <c r="C29" s="50"/>
      <c r="D29" s="50"/>
      <c r="E29" s="50"/>
      <c r="F29" s="51" t="s">
        <v>59</v>
      </c>
      <c r="G29" s="50"/>
      <c r="H29" s="50"/>
      <c r="I29" s="50"/>
      <c r="J29" s="50"/>
      <c r="K29" s="50"/>
      <c r="L29" s="383">
        <v>0.15</v>
      </c>
      <c r="M29" s="384"/>
      <c r="N29" s="384"/>
      <c r="O29" s="384"/>
      <c r="P29" s="50"/>
      <c r="Q29" s="50"/>
      <c r="R29" s="50"/>
      <c r="S29" s="50"/>
      <c r="T29" s="50"/>
      <c r="U29" s="50"/>
      <c r="V29" s="50"/>
      <c r="W29" s="385">
        <f>ROUND(BC51,2)</f>
        <v>0</v>
      </c>
      <c r="X29" s="384"/>
      <c r="Y29" s="384"/>
      <c r="Z29" s="384"/>
      <c r="AA29" s="384"/>
      <c r="AB29" s="384"/>
      <c r="AC29" s="384"/>
      <c r="AD29" s="384"/>
      <c r="AE29" s="384"/>
      <c r="AF29" s="50"/>
      <c r="AG29" s="50"/>
      <c r="AH29" s="50"/>
      <c r="AI29" s="50"/>
      <c r="AJ29" s="50"/>
      <c r="AK29" s="385">
        <v>0</v>
      </c>
      <c r="AL29" s="384"/>
      <c r="AM29" s="384"/>
      <c r="AN29" s="384"/>
      <c r="AO29" s="384"/>
      <c r="AP29" s="50"/>
      <c r="AQ29" s="52"/>
      <c r="BE29" s="373"/>
    </row>
    <row r="30" spans="2:71" s="2" customFormat="1" ht="14.45" hidden="1" customHeight="1">
      <c r="B30" s="49"/>
      <c r="C30" s="50"/>
      <c r="D30" s="50"/>
      <c r="E30" s="50"/>
      <c r="F30" s="51" t="s">
        <v>60</v>
      </c>
      <c r="G30" s="50"/>
      <c r="H30" s="50"/>
      <c r="I30" s="50"/>
      <c r="J30" s="50"/>
      <c r="K30" s="50"/>
      <c r="L30" s="383">
        <v>0</v>
      </c>
      <c r="M30" s="384"/>
      <c r="N30" s="384"/>
      <c r="O30" s="384"/>
      <c r="P30" s="50"/>
      <c r="Q30" s="50"/>
      <c r="R30" s="50"/>
      <c r="S30" s="50"/>
      <c r="T30" s="50"/>
      <c r="U30" s="50"/>
      <c r="V30" s="50"/>
      <c r="W30" s="385">
        <f>ROUND(BD51,2)</f>
        <v>0</v>
      </c>
      <c r="X30" s="384"/>
      <c r="Y30" s="384"/>
      <c r="Z30" s="384"/>
      <c r="AA30" s="384"/>
      <c r="AB30" s="384"/>
      <c r="AC30" s="384"/>
      <c r="AD30" s="384"/>
      <c r="AE30" s="384"/>
      <c r="AF30" s="50"/>
      <c r="AG30" s="50"/>
      <c r="AH30" s="50"/>
      <c r="AI30" s="50"/>
      <c r="AJ30" s="50"/>
      <c r="AK30" s="385">
        <v>0</v>
      </c>
      <c r="AL30" s="384"/>
      <c r="AM30" s="384"/>
      <c r="AN30" s="384"/>
      <c r="AO30" s="384"/>
      <c r="AP30" s="50"/>
      <c r="AQ30" s="52"/>
      <c r="BE30" s="373"/>
    </row>
    <row r="31" spans="2:71" s="1" customFormat="1" ht="6.95"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7"/>
      <c r="BE31" s="373"/>
    </row>
    <row r="32" spans="2:71" s="1" customFormat="1" ht="25.9" customHeight="1">
      <c r="B32" s="43"/>
      <c r="C32" s="53"/>
      <c r="D32" s="54" t="s">
        <v>61</v>
      </c>
      <c r="E32" s="55"/>
      <c r="F32" s="55"/>
      <c r="G32" s="55"/>
      <c r="H32" s="55"/>
      <c r="I32" s="55"/>
      <c r="J32" s="55"/>
      <c r="K32" s="55"/>
      <c r="L32" s="55"/>
      <c r="M32" s="55"/>
      <c r="N32" s="55"/>
      <c r="O32" s="55"/>
      <c r="P32" s="55"/>
      <c r="Q32" s="55"/>
      <c r="R32" s="55"/>
      <c r="S32" s="55"/>
      <c r="T32" s="56" t="s">
        <v>62</v>
      </c>
      <c r="U32" s="55"/>
      <c r="V32" s="55"/>
      <c r="W32" s="55"/>
      <c r="X32" s="386" t="s">
        <v>63</v>
      </c>
      <c r="Y32" s="387"/>
      <c r="Z32" s="387"/>
      <c r="AA32" s="387"/>
      <c r="AB32" s="387"/>
      <c r="AC32" s="55"/>
      <c r="AD32" s="55"/>
      <c r="AE32" s="55"/>
      <c r="AF32" s="55"/>
      <c r="AG32" s="55"/>
      <c r="AH32" s="55"/>
      <c r="AI32" s="55"/>
      <c r="AJ32" s="55"/>
      <c r="AK32" s="388">
        <f>SUM(AK23:AK30)</f>
        <v>0</v>
      </c>
      <c r="AL32" s="387"/>
      <c r="AM32" s="387"/>
      <c r="AN32" s="387"/>
      <c r="AO32" s="389"/>
      <c r="AP32" s="53"/>
      <c r="AQ32" s="57"/>
      <c r="BE32" s="373"/>
    </row>
    <row r="33" spans="2:56" s="1" customFormat="1" ht="6.95"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7"/>
    </row>
    <row r="34" spans="2:56" s="1" customFormat="1" ht="6.95" customHeight="1">
      <c r="B34" s="58"/>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60"/>
    </row>
    <row r="38" spans="2:56" s="1" customFormat="1" ht="6.95" customHeight="1">
      <c r="B38" s="61"/>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3"/>
    </row>
    <row r="39" spans="2:56" s="1" customFormat="1" ht="36.950000000000003" customHeight="1">
      <c r="B39" s="43"/>
      <c r="C39" s="64" t="s">
        <v>64</v>
      </c>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3"/>
    </row>
    <row r="40" spans="2:56" s="1" customFormat="1" ht="6.95" customHeight="1">
      <c r="B40" s="43"/>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3"/>
    </row>
    <row r="41" spans="2:56" s="3" customFormat="1" ht="14.45" customHeight="1">
      <c r="B41" s="66"/>
      <c r="C41" s="67" t="s">
        <v>15</v>
      </c>
      <c r="D41" s="68"/>
      <c r="E41" s="68"/>
      <c r="F41" s="68"/>
      <c r="G41" s="68"/>
      <c r="H41" s="68"/>
      <c r="I41" s="68"/>
      <c r="J41" s="68"/>
      <c r="K41" s="68"/>
      <c r="L41" s="68" t="str">
        <f>K5</f>
        <v>POSP295-2016</v>
      </c>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9"/>
    </row>
    <row r="42" spans="2:56" s="4" customFormat="1" ht="36.950000000000003" customHeight="1">
      <c r="B42" s="70"/>
      <c r="C42" s="71" t="s">
        <v>18</v>
      </c>
      <c r="D42" s="72"/>
      <c r="E42" s="72"/>
      <c r="F42" s="72"/>
      <c r="G42" s="72"/>
      <c r="H42" s="72"/>
      <c r="I42" s="72"/>
      <c r="J42" s="72"/>
      <c r="K42" s="72"/>
      <c r="L42" s="390" t="str">
        <f>K6</f>
        <v>III/44436 Bělkovice-Lašťany, průtah - I.+II.etapa-Obec  Bělkovice-Lašťany</v>
      </c>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s="391"/>
      <c r="AK42" s="391"/>
      <c r="AL42" s="391"/>
      <c r="AM42" s="391"/>
      <c r="AN42" s="391"/>
      <c r="AO42" s="391"/>
      <c r="AP42" s="72"/>
      <c r="AQ42" s="72"/>
      <c r="AR42" s="73"/>
    </row>
    <row r="43" spans="2:56" s="1" customFormat="1" ht="6.95" customHeight="1">
      <c r="B43" s="43"/>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3"/>
    </row>
    <row r="44" spans="2:56" s="1" customFormat="1">
      <c r="B44" s="43"/>
      <c r="C44" s="67" t="s">
        <v>26</v>
      </c>
      <c r="D44" s="65"/>
      <c r="E44" s="65"/>
      <c r="F44" s="65"/>
      <c r="G44" s="65"/>
      <c r="H44" s="65"/>
      <c r="I44" s="65"/>
      <c r="J44" s="65"/>
      <c r="K44" s="65"/>
      <c r="L44" s="74" t="str">
        <f>IF(K8="","",K8)</f>
        <v xml:space="preserve"> Bělkovice-Lašťany</v>
      </c>
      <c r="M44" s="65"/>
      <c r="N44" s="65"/>
      <c r="O44" s="65"/>
      <c r="P44" s="65"/>
      <c r="Q44" s="65"/>
      <c r="R44" s="65"/>
      <c r="S44" s="65"/>
      <c r="T44" s="65"/>
      <c r="U44" s="65"/>
      <c r="V44" s="65"/>
      <c r="W44" s="65"/>
      <c r="X44" s="65"/>
      <c r="Y44" s="65"/>
      <c r="Z44" s="65"/>
      <c r="AA44" s="65"/>
      <c r="AB44" s="65"/>
      <c r="AC44" s="65"/>
      <c r="AD44" s="65"/>
      <c r="AE44" s="65"/>
      <c r="AF44" s="65"/>
      <c r="AG44" s="65"/>
      <c r="AH44" s="65"/>
      <c r="AI44" s="67" t="s">
        <v>28</v>
      </c>
      <c r="AJ44" s="65"/>
      <c r="AK44" s="65"/>
      <c r="AL44" s="65"/>
      <c r="AM44" s="392" t="str">
        <f>IF(AN8= "","",AN8)</f>
        <v>22.12.2016</v>
      </c>
      <c r="AN44" s="392"/>
      <c r="AO44" s="65"/>
      <c r="AP44" s="65"/>
      <c r="AQ44" s="65"/>
      <c r="AR44" s="63"/>
    </row>
    <row r="45" spans="2:56" s="1" customFormat="1" ht="6.95" customHeight="1">
      <c r="B45" s="43"/>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3"/>
    </row>
    <row r="46" spans="2:56" s="1" customFormat="1">
      <c r="B46" s="43"/>
      <c r="C46" s="67" t="s">
        <v>36</v>
      </c>
      <c r="D46" s="65"/>
      <c r="E46" s="65"/>
      <c r="F46" s="65"/>
      <c r="G46" s="65"/>
      <c r="H46" s="65"/>
      <c r="I46" s="65"/>
      <c r="J46" s="65"/>
      <c r="K46" s="65"/>
      <c r="L46" s="68" t="str">
        <f>IF(E11= "","",E11)</f>
        <v>Obec  Bělkovice-Lašťany</v>
      </c>
      <c r="M46" s="65"/>
      <c r="N46" s="65"/>
      <c r="O46" s="65"/>
      <c r="P46" s="65"/>
      <c r="Q46" s="65"/>
      <c r="R46" s="65"/>
      <c r="S46" s="65"/>
      <c r="T46" s="65"/>
      <c r="U46" s="65"/>
      <c r="V46" s="65"/>
      <c r="W46" s="65"/>
      <c r="X46" s="65"/>
      <c r="Y46" s="65"/>
      <c r="Z46" s="65"/>
      <c r="AA46" s="65"/>
      <c r="AB46" s="65"/>
      <c r="AC46" s="65"/>
      <c r="AD46" s="65"/>
      <c r="AE46" s="65"/>
      <c r="AF46" s="65"/>
      <c r="AG46" s="65"/>
      <c r="AH46" s="65"/>
      <c r="AI46" s="67" t="s">
        <v>44</v>
      </c>
      <c r="AJ46" s="65"/>
      <c r="AK46" s="65"/>
      <c r="AL46" s="65"/>
      <c r="AM46" s="393" t="str">
        <f>IF(E17="","",E17)</f>
        <v>Ing. Petr Doležel</v>
      </c>
      <c r="AN46" s="393"/>
      <c r="AO46" s="393"/>
      <c r="AP46" s="393"/>
      <c r="AQ46" s="65"/>
      <c r="AR46" s="63"/>
      <c r="AS46" s="394" t="s">
        <v>65</v>
      </c>
      <c r="AT46" s="395"/>
      <c r="AU46" s="76"/>
      <c r="AV46" s="76"/>
      <c r="AW46" s="76"/>
      <c r="AX46" s="76"/>
      <c r="AY46" s="76"/>
      <c r="AZ46" s="76"/>
      <c r="BA46" s="76"/>
      <c r="BB46" s="76"/>
      <c r="BC46" s="76"/>
      <c r="BD46" s="77"/>
    </row>
    <row r="47" spans="2:56" s="1" customFormat="1">
      <c r="B47" s="43"/>
      <c r="C47" s="67" t="s">
        <v>42</v>
      </c>
      <c r="D47" s="65"/>
      <c r="E47" s="65"/>
      <c r="F47" s="65"/>
      <c r="G47" s="65"/>
      <c r="H47" s="65"/>
      <c r="I47" s="65"/>
      <c r="J47" s="65"/>
      <c r="K47" s="65"/>
      <c r="L47" s="68" t="str">
        <f>IF(E14= "Vyplň údaj","",E14)</f>
        <v/>
      </c>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3"/>
      <c r="AS47" s="396"/>
      <c r="AT47" s="397"/>
      <c r="AU47" s="78"/>
      <c r="AV47" s="78"/>
      <c r="AW47" s="78"/>
      <c r="AX47" s="78"/>
      <c r="AY47" s="78"/>
      <c r="AZ47" s="78"/>
      <c r="BA47" s="78"/>
      <c r="BB47" s="78"/>
      <c r="BC47" s="78"/>
      <c r="BD47" s="79"/>
    </row>
    <row r="48" spans="2:56" s="1" customFormat="1" ht="10.9" customHeight="1">
      <c r="B48" s="43"/>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3"/>
      <c r="AS48" s="398"/>
      <c r="AT48" s="399"/>
      <c r="AU48" s="44"/>
      <c r="AV48" s="44"/>
      <c r="AW48" s="44"/>
      <c r="AX48" s="44"/>
      <c r="AY48" s="44"/>
      <c r="AZ48" s="44"/>
      <c r="BA48" s="44"/>
      <c r="BB48" s="44"/>
      <c r="BC48" s="44"/>
      <c r="BD48" s="80"/>
    </row>
    <row r="49" spans="1:91" s="1" customFormat="1" ht="29.25" customHeight="1">
      <c r="B49" s="43"/>
      <c r="C49" s="400" t="s">
        <v>66</v>
      </c>
      <c r="D49" s="401"/>
      <c r="E49" s="401"/>
      <c r="F49" s="401"/>
      <c r="G49" s="401"/>
      <c r="H49" s="81"/>
      <c r="I49" s="402" t="s">
        <v>67</v>
      </c>
      <c r="J49" s="401"/>
      <c r="K49" s="401"/>
      <c r="L49" s="401"/>
      <c r="M49" s="401"/>
      <c r="N49" s="401"/>
      <c r="O49" s="401"/>
      <c r="P49" s="401"/>
      <c r="Q49" s="401"/>
      <c r="R49" s="401"/>
      <c r="S49" s="401"/>
      <c r="T49" s="401"/>
      <c r="U49" s="401"/>
      <c r="V49" s="401"/>
      <c r="W49" s="401"/>
      <c r="X49" s="401"/>
      <c r="Y49" s="401"/>
      <c r="Z49" s="401"/>
      <c r="AA49" s="401"/>
      <c r="AB49" s="401"/>
      <c r="AC49" s="401"/>
      <c r="AD49" s="401"/>
      <c r="AE49" s="401"/>
      <c r="AF49" s="401"/>
      <c r="AG49" s="403" t="s">
        <v>68</v>
      </c>
      <c r="AH49" s="401"/>
      <c r="AI49" s="401"/>
      <c r="AJ49" s="401"/>
      <c r="AK49" s="401"/>
      <c r="AL49" s="401"/>
      <c r="AM49" s="401"/>
      <c r="AN49" s="402" t="s">
        <v>69</v>
      </c>
      <c r="AO49" s="401"/>
      <c r="AP49" s="401"/>
      <c r="AQ49" s="82" t="s">
        <v>70</v>
      </c>
      <c r="AR49" s="63"/>
      <c r="AS49" s="83" t="s">
        <v>71</v>
      </c>
      <c r="AT49" s="84" t="s">
        <v>72</v>
      </c>
      <c r="AU49" s="84" t="s">
        <v>73</v>
      </c>
      <c r="AV49" s="84" t="s">
        <v>74</v>
      </c>
      <c r="AW49" s="84" t="s">
        <v>75</v>
      </c>
      <c r="AX49" s="84" t="s">
        <v>76</v>
      </c>
      <c r="AY49" s="84" t="s">
        <v>77</v>
      </c>
      <c r="AZ49" s="84" t="s">
        <v>78</v>
      </c>
      <c r="BA49" s="84" t="s">
        <v>79</v>
      </c>
      <c r="BB49" s="84" t="s">
        <v>80</v>
      </c>
      <c r="BC49" s="84" t="s">
        <v>81</v>
      </c>
      <c r="BD49" s="85" t="s">
        <v>82</v>
      </c>
    </row>
    <row r="50" spans="1:91" s="1" customFormat="1" ht="10.9" customHeight="1">
      <c r="B50" s="43"/>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3"/>
      <c r="AS50" s="86"/>
      <c r="AT50" s="87"/>
      <c r="AU50" s="87"/>
      <c r="AV50" s="87"/>
      <c r="AW50" s="87"/>
      <c r="AX50" s="87"/>
      <c r="AY50" s="87"/>
      <c r="AZ50" s="87"/>
      <c r="BA50" s="87"/>
      <c r="BB50" s="87"/>
      <c r="BC50" s="87"/>
      <c r="BD50" s="88"/>
    </row>
    <row r="51" spans="1:91" s="4" customFormat="1" ht="32.450000000000003" customHeight="1">
      <c r="B51" s="70"/>
      <c r="C51" s="89" t="s">
        <v>83</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412">
        <f>ROUND(AG52+AG57+AG62+AG65,2)</f>
        <v>0</v>
      </c>
      <c r="AH51" s="412"/>
      <c r="AI51" s="412"/>
      <c r="AJ51" s="412"/>
      <c r="AK51" s="412"/>
      <c r="AL51" s="412"/>
      <c r="AM51" s="412"/>
      <c r="AN51" s="413">
        <f t="shared" ref="AN51:AN66" si="0">SUM(AG51,AT51)</f>
        <v>0</v>
      </c>
      <c r="AO51" s="413"/>
      <c r="AP51" s="413"/>
      <c r="AQ51" s="91" t="s">
        <v>50</v>
      </c>
      <c r="AR51" s="73"/>
      <c r="AS51" s="92">
        <f>ROUND(AS52+AS57+AS62+AS65,2)</f>
        <v>0</v>
      </c>
      <c r="AT51" s="93">
        <f t="shared" ref="AT51:AT66" si="1">ROUND(SUM(AV51:AW51),2)</f>
        <v>0</v>
      </c>
      <c r="AU51" s="94">
        <f>ROUND(AU52+AU57+AU62+AU65,5)</f>
        <v>0</v>
      </c>
      <c r="AV51" s="93">
        <f>ROUND(AZ51*L26,2)</f>
        <v>0</v>
      </c>
      <c r="AW51" s="93">
        <f>ROUND(BA51*L27,2)</f>
        <v>0</v>
      </c>
      <c r="AX51" s="93">
        <f>ROUND(BB51*L26,2)</f>
        <v>0</v>
      </c>
      <c r="AY51" s="93">
        <f>ROUND(BC51*L27,2)</f>
        <v>0</v>
      </c>
      <c r="AZ51" s="93">
        <f>ROUND(AZ52+AZ57+AZ62+AZ65,2)</f>
        <v>0</v>
      </c>
      <c r="BA51" s="93">
        <f>ROUND(BA52+BA57+BA62+BA65,2)</f>
        <v>0</v>
      </c>
      <c r="BB51" s="93">
        <f>ROUND(BB52+BB57+BB62+BB65,2)</f>
        <v>0</v>
      </c>
      <c r="BC51" s="93">
        <f>ROUND(BC52+BC57+BC62+BC65,2)</f>
        <v>0</v>
      </c>
      <c r="BD51" s="95">
        <f>ROUND(BD52+BD57+BD62+BD65,2)</f>
        <v>0</v>
      </c>
      <c r="BS51" s="96" t="s">
        <v>84</v>
      </c>
      <c r="BT51" s="96" t="s">
        <v>85</v>
      </c>
      <c r="BU51" s="97" t="s">
        <v>86</v>
      </c>
      <c r="BV51" s="96" t="s">
        <v>87</v>
      </c>
      <c r="BW51" s="96" t="s">
        <v>7</v>
      </c>
      <c r="BX51" s="96" t="s">
        <v>88</v>
      </c>
      <c r="CL51" s="96" t="s">
        <v>22</v>
      </c>
    </row>
    <row r="52" spans="1:91" s="5" customFormat="1" ht="22.5" customHeight="1">
      <c r="B52" s="98"/>
      <c r="C52" s="99"/>
      <c r="D52" s="407" t="s">
        <v>25</v>
      </c>
      <c r="E52" s="407"/>
      <c r="F52" s="407"/>
      <c r="G52" s="407"/>
      <c r="H52" s="407"/>
      <c r="I52" s="100"/>
      <c r="J52" s="407" t="s">
        <v>89</v>
      </c>
      <c r="K52" s="407"/>
      <c r="L52" s="407"/>
      <c r="M52" s="407"/>
      <c r="N52" s="407"/>
      <c r="O52" s="407"/>
      <c r="P52" s="407"/>
      <c r="Q52" s="407"/>
      <c r="R52" s="407"/>
      <c r="S52" s="407"/>
      <c r="T52" s="407"/>
      <c r="U52" s="407"/>
      <c r="V52" s="407"/>
      <c r="W52" s="407"/>
      <c r="X52" s="407"/>
      <c r="Y52" s="407"/>
      <c r="Z52" s="407"/>
      <c r="AA52" s="407"/>
      <c r="AB52" s="407"/>
      <c r="AC52" s="407"/>
      <c r="AD52" s="407"/>
      <c r="AE52" s="407"/>
      <c r="AF52" s="407"/>
      <c r="AG52" s="406">
        <f>ROUND(AG53+AG55,2)</f>
        <v>0</v>
      </c>
      <c r="AH52" s="405"/>
      <c r="AI52" s="405"/>
      <c r="AJ52" s="405"/>
      <c r="AK52" s="405"/>
      <c r="AL52" s="405"/>
      <c r="AM52" s="405"/>
      <c r="AN52" s="404">
        <f t="shared" si="0"/>
        <v>0</v>
      </c>
      <c r="AO52" s="405"/>
      <c r="AP52" s="405"/>
      <c r="AQ52" s="101" t="s">
        <v>90</v>
      </c>
      <c r="AR52" s="102"/>
      <c r="AS52" s="103">
        <f>ROUND(AS53+AS55,2)</f>
        <v>0</v>
      </c>
      <c r="AT52" s="104">
        <f t="shared" si="1"/>
        <v>0</v>
      </c>
      <c r="AU52" s="105">
        <f>ROUND(AU53+AU55,5)</f>
        <v>0</v>
      </c>
      <c r="AV52" s="104">
        <f>ROUND(AZ52*L26,2)</f>
        <v>0</v>
      </c>
      <c r="AW52" s="104">
        <f>ROUND(BA52*L27,2)</f>
        <v>0</v>
      </c>
      <c r="AX52" s="104">
        <f>ROUND(BB52*L26,2)</f>
        <v>0</v>
      </c>
      <c r="AY52" s="104">
        <f>ROUND(BC52*L27,2)</f>
        <v>0</v>
      </c>
      <c r="AZ52" s="104">
        <f>ROUND(AZ53+AZ55,2)</f>
        <v>0</v>
      </c>
      <c r="BA52" s="104">
        <f>ROUND(BA53+BA55,2)</f>
        <v>0</v>
      </c>
      <c r="BB52" s="104">
        <f>ROUND(BB53+BB55,2)</f>
        <v>0</v>
      </c>
      <c r="BC52" s="104">
        <f>ROUND(BC53+BC55,2)</f>
        <v>0</v>
      </c>
      <c r="BD52" s="106">
        <f>ROUND(BD53+BD55,2)</f>
        <v>0</v>
      </c>
      <c r="BS52" s="107" t="s">
        <v>84</v>
      </c>
      <c r="BT52" s="107" t="s">
        <v>25</v>
      </c>
      <c r="BU52" s="107" t="s">
        <v>86</v>
      </c>
      <c r="BV52" s="107" t="s">
        <v>87</v>
      </c>
      <c r="BW52" s="107" t="s">
        <v>91</v>
      </c>
      <c r="BX52" s="107" t="s">
        <v>7</v>
      </c>
      <c r="CL52" s="107" t="s">
        <v>22</v>
      </c>
      <c r="CM52" s="107" t="s">
        <v>92</v>
      </c>
    </row>
    <row r="53" spans="1:91" s="6" customFormat="1" ht="22.5" customHeight="1">
      <c r="B53" s="108"/>
      <c r="C53" s="109"/>
      <c r="D53" s="109"/>
      <c r="E53" s="411" t="s">
        <v>93</v>
      </c>
      <c r="F53" s="411"/>
      <c r="G53" s="411"/>
      <c r="H53" s="411"/>
      <c r="I53" s="411"/>
      <c r="J53" s="109"/>
      <c r="K53" s="411" t="s">
        <v>94</v>
      </c>
      <c r="L53" s="411"/>
      <c r="M53" s="411"/>
      <c r="N53" s="411"/>
      <c r="O53" s="411"/>
      <c r="P53" s="411"/>
      <c r="Q53" s="411"/>
      <c r="R53" s="411"/>
      <c r="S53" s="411"/>
      <c r="T53" s="411"/>
      <c r="U53" s="411"/>
      <c r="V53" s="411"/>
      <c r="W53" s="411"/>
      <c r="X53" s="411"/>
      <c r="Y53" s="411"/>
      <c r="Z53" s="411"/>
      <c r="AA53" s="411"/>
      <c r="AB53" s="411"/>
      <c r="AC53" s="411"/>
      <c r="AD53" s="411"/>
      <c r="AE53" s="411"/>
      <c r="AF53" s="411"/>
      <c r="AG53" s="410">
        <f>ROUND(AG54,2)</f>
        <v>0</v>
      </c>
      <c r="AH53" s="409"/>
      <c r="AI53" s="409"/>
      <c r="AJ53" s="409"/>
      <c r="AK53" s="409"/>
      <c r="AL53" s="409"/>
      <c r="AM53" s="409"/>
      <c r="AN53" s="408">
        <f t="shared" si="0"/>
        <v>0</v>
      </c>
      <c r="AO53" s="409"/>
      <c r="AP53" s="409"/>
      <c r="AQ53" s="110" t="s">
        <v>95</v>
      </c>
      <c r="AR53" s="111"/>
      <c r="AS53" s="112">
        <f>ROUND(AS54,2)</f>
        <v>0</v>
      </c>
      <c r="AT53" s="113">
        <f t="shared" si="1"/>
        <v>0</v>
      </c>
      <c r="AU53" s="114">
        <f>ROUND(AU54,5)</f>
        <v>0</v>
      </c>
      <c r="AV53" s="113">
        <f>ROUND(AZ53*L26,2)</f>
        <v>0</v>
      </c>
      <c r="AW53" s="113">
        <f>ROUND(BA53*L27,2)</f>
        <v>0</v>
      </c>
      <c r="AX53" s="113">
        <f>ROUND(BB53*L26,2)</f>
        <v>0</v>
      </c>
      <c r="AY53" s="113">
        <f>ROUND(BC53*L27,2)</f>
        <v>0</v>
      </c>
      <c r="AZ53" s="113">
        <f>ROUND(AZ54,2)</f>
        <v>0</v>
      </c>
      <c r="BA53" s="113">
        <f>ROUND(BA54,2)</f>
        <v>0</v>
      </c>
      <c r="BB53" s="113">
        <f>ROUND(BB54,2)</f>
        <v>0</v>
      </c>
      <c r="BC53" s="113">
        <f>ROUND(BC54,2)</f>
        <v>0</v>
      </c>
      <c r="BD53" s="115">
        <f>ROUND(BD54,2)</f>
        <v>0</v>
      </c>
      <c r="BS53" s="116" t="s">
        <v>84</v>
      </c>
      <c r="BT53" s="116" t="s">
        <v>92</v>
      </c>
      <c r="BU53" s="116" t="s">
        <v>86</v>
      </c>
      <c r="BV53" s="116" t="s">
        <v>87</v>
      </c>
      <c r="BW53" s="116" t="s">
        <v>96</v>
      </c>
      <c r="BX53" s="116" t="s">
        <v>91</v>
      </c>
      <c r="CL53" s="116" t="s">
        <v>97</v>
      </c>
    </row>
    <row r="54" spans="1:91" s="6" customFormat="1" ht="22.5" customHeight="1">
      <c r="A54" s="117" t="s">
        <v>98</v>
      </c>
      <c r="B54" s="108"/>
      <c r="C54" s="109"/>
      <c r="D54" s="109"/>
      <c r="E54" s="109"/>
      <c r="F54" s="411" t="s">
        <v>93</v>
      </c>
      <c r="G54" s="411"/>
      <c r="H54" s="411"/>
      <c r="I54" s="411"/>
      <c r="J54" s="411"/>
      <c r="K54" s="109"/>
      <c r="L54" s="411" t="s">
        <v>99</v>
      </c>
      <c r="M54" s="411"/>
      <c r="N54" s="411"/>
      <c r="O54" s="411"/>
      <c r="P54" s="411"/>
      <c r="Q54" s="411"/>
      <c r="R54" s="411"/>
      <c r="S54" s="411"/>
      <c r="T54" s="411"/>
      <c r="U54" s="411"/>
      <c r="V54" s="411"/>
      <c r="W54" s="411"/>
      <c r="X54" s="411"/>
      <c r="Y54" s="411"/>
      <c r="Z54" s="411"/>
      <c r="AA54" s="411"/>
      <c r="AB54" s="411"/>
      <c r="AC54" s="411"/>
      <c r="AD54" s="411"/>
      <c r="AE54" s="411"/>
      <c r="AF54" s="411"/>
      <c r="AG54" s="408">
        <f>'1-1 - SO 102 - Uznatelné ...'!J31</f>
        <v>0</v>
      </c>
      <c r="AH54" s="409"/>
      <c r="AI54" s="409"/>
      <c r="AJ54" s="409"/>
      <c r="AK54" s="409"/>
      <c r="AL54" s="409"/>
      <c r="AM54" s="409"/>
      <c r="AN54" s="408">
        <f t="shared" si="0"/>
        <v>0</v>
      </c>
      <c r="AO54" s="409"/>
      <c r="AP54" s="409"/>
      <c r="AQ54" s="110" t="s">
        <v>95</v>
      </c>
      <c r="AR54" s="111"/>
      <c r="AS54" s="112">
        <v>0</v>
      </c>
      <c r="AT54" s="113">
        <f t="shared" si="1"/>
        <v>0</v>
      </c>
      <c r="AU54" s="114">
        <f>'1-1 - SO 102 - Uznatelné ...'!P95</f>
        <v>0</v>
      </c>
      <c r="AV54" s="113">
        <f>'1-1 - SO 102 - Uznatelné ...'!J34</f>
        <v>0</v>
      </c>
      <c r="AW54" s="113">
        <f>'1-1 - SO 102 - Uznatelné ...'!J35</f>
        <v>0</v>
      </c>
      <c r="AX54" s="113">
        <f>'1-1 - SO 102 - Uznatelné ...'!J36</f>
        <v>0</v>
      </c>
      <c r="AY54" s="113">
        <f>'1-1 - SO 102 - Uznatelné ...'!J37</f>
        <v>0</v>
      </c>
      <c r="AZ54" s="113">
        <f>'1-1 - SO 102 - Uznatelné ...'!F34</f>
        <v>0</v>
      </c>
      <c r="BA54" s="113">
        <f>'1-1 - SO 102 - Uznatelné ...'!F35</f>
        <v>0</v>
      </c>
      <c r="BB54" s="113">
        <f>'1-1 - SO 102 - Uznatelné ...'!F36</f>
        <v>0</v>
      </c>
      <c r="BC54" s="113">
        <f>'1-1 - SO 102 - Uznatelné ...'!F37</f>
        <v>0</v>
      </c>
      <c r="BD54" s="115">
        <f>'1-1 - SO 102 - Uznatelné ...'!F38</f>
        <v>0</v>
      </c>
      <c r="BT54" s="116" t="s">
        <v>100</v>
      </c>
      <c r="BV54" s="116" t="s">
        <v>87</v>
      </c>
      <c r="BW54" s="116" t="s">
        <v>101</v>
      </c>
      <c r="BX54" s="116" t="s">
        <v>96</v>
      </c>
      <c r="CL54" s="116" t="s">
        <v>50</v>
      </c>
    </row>
    <row r="55" spans="1:91" s="6" customFormat="1" ht="22.5" customHeight="1">
      <c r="B55" s="108"/>
      <c r="C55" s="109"/>
      <c r="D55" s="109"/>
      <c r="E55" s="411" t="s">
        <v>102</v>
      </c>
      <c r="F55" s="411"/>
      <c r="G55" s="411"/>
      <c r="H55" s="411"/>
      <c r="I55" s="411"/>
      <c r="J55" s="109"/>
      <c r="K55" s="411" t="s">
        <v>103</v>
      </c>
      <c r="L55" s="411"/>
      <c r="M55" s="411"/>
      <c r="N55" s="411"/>
      <c r="O55" s="411"/>
      <c r="P55" s="411"/>
      <c r="Q55" s="411"/>
      <c r="R55" s="411"/>
      <c r="S55" s="411"/>
      <c r="T55" s="411"/>
      <c r="U55" s="411"/>
      <c r="V55" s="411"/>
      <c r="W55" s="411"/>
      <c r="X55" s="411"/>
      <c r="Y55" s="411"/>
      <c r="Z55" s="411"/>
      <c r="AA55" s="411"/>
      <c r="AB55" s="411"/>
      <c r="AC55" s="411"/>
      <c r="AD55" s="411"/>
      <c r="AE55" s="411"/>
      <c r="AF55" s="411"/>
      <c r="AG55" s="410">
        <f>ROUND(AG56,2)</f>
        <v>0</v>
      </c>
      <c r="AH55" s="409"/>
      <c r="AI55" s="409"/>
      <c r="AJ55" s="409"/>
      <c r="AK55" s="409"/>
      <c r="AL55" s="409"/>
      <c r="AM55" s="409"/>
      <c r="AN55" s="408">
        <f t="shared" si="0"/>
        <v>0</v>
      </c>
      <c r="AO55" s="409"/>
      <c r="AP55" s="409"/>
      <c r="AQ55" s="110" t="s">
        <v>95</v>
      </c>
      <c r="AR55" s="111"/>
      <c r="AS55" s="112">
        <f>ROUND(AS56,2)</f>
        <v>0</v>
      </c>
      <c r="AT55" s="113">
        <f t="shared" si="1"/>
        <v>0</v>
      </c>
      <c r="AU55" s="114">
        <f>ROUND(AU56,5)</f>
        <v>0</v>
      </c>
      <c r="AV55" s="113">
        <f>ROUND(AZ55*L26,2)</f>
        <v>0</v>
      </c>
      <c r="AW55" s="113">
        <f>ROUND(BA55*L27,2)</f>
        <v>0</v>
      </c>
      <c r="AX55" s="113">
        <f>ROUND(BB55*L26,2)</f>
        <v>0</v>
      </c>
      <c r="AY55" s="113">
        <f>ROUND(BC55*L27,2)</f>
        <v>0</v>
      </c>
      <c r="AZ55" s="113">
        <f>ROUND(AZ56,2)</f>
        <v>0</v>
      </c>
      <c r="BA55" s="113">
        <f>ROUND(BA56,2)</f>
        <v>0</v>
      </c>
      <c r="BB55" s="113">
        <f>ROUND(BB56,2)</f>
        <v>0</v>
      </c>
      <c r="BC55" s="113">
        <f>ROUND(BC56,2)</f>
        <v>0</v>
      </c>
      <c r="BD55" s="115">
        <f>ROUND(BD56,2)</f>
        <v>0</v>
      </c>
      <c r="BS55" s="116" t="s">
        <v>84</v>
      </c>
      <c r="BT55" s="116" t="s">
        <v>92</v>
      </c>
      <c r="BU55" s="116" t="s">
        <v>86</v>
      </c>
      <c r="BV55" s="116" t="s">
        <v>87</v>
      </c>
      <c r="BW55" s="116" t="s">
        <v>104</v>
      </c>
      <c r="BX55" s="116" t="s">
        <v>91</v>
      </c>
      <c r="CL55" s="116" t="s">
        <v>97</v>
      </c>
    </row>
    <row r="56" spans="1:91" s="6" customFormat="1" ht="22.5" customHeight="1">
      <c r="A56" s="117" t="s">
        <v>98</v>
      </c>
      <c r="B56" s="108"/>
      <c r="C56" s="109"/>
      <c r="D56" s="109"/>
      <c r="E56" s="109"/>
      <c r="F56" s="411" t="s">
        <v>102</v>
      </c>
      <c r="G56" s="411"/>
      <c r="H56" s="411"/>
      <c r="I56" s="411"/>
      <c r="J56" s="411"/>
      <c r="K56" s="109"/>
      <c r="L56" s="411" t="s">
        <v>105</v>
      </c>
      <c r="M56" s="411"/>
      <c r="N56" s="411"/>
      <c r="O56" s="411"/>
      <c r="P56" s="411"/>
      <c r="Q56" s="411"/>
      <c r="R56" s="411"/>
      <c r="S56" s="411"/>
      <c r="T56" s="411"/>
      <c r="U56" s="411"/>
      <c r="V56" s="411"/>
      <c r="W56" s="411"/>
      <c r="X56" s="411"/>
      <c r="Y56" s="411"/>
      <c r="Z56" s="411"/>
      <c r="AA56" s="411"/>
      <c r="AB56" s="411"/>
      <c r="AC56" s="411"/>
      <c r="AD56" s="411"/>
      <c r="AE56" s="411"/>
      <c r="AF56" s="411"/>
      <c r="AG56" s="408">
        <f>'1-2 - SO 102 -Neuznatelné...'!J31</f>
        <v>0</v>
      </c>
      <c r="AH56" s="409"/>
      <c r="AI56" s="409"/>
      <c r="AJ56" s="409"/>
      <c r="AK56" s="409"/>
      <c r="AL56" s="409"/>
      <c r="AM56" s="409"/>
      <c r="AN56" s="408">
        <f t="shared" si="0"/>
        <v>0</v>
      </c>
      <c r="AO56" s="409"/>
      <c r="AP56" s="409"/>
      <c r="AQ56" s="110" t="s">
        <v>95</v>
      </c>
      <c r="AR56" s="111"/>
      <c r="AS56" s="112">
        <v>0</v>
      </c>
      <c r="AT56" s="113">
        <f t="shared" si="1"/>
        <v>0</v>
      </c>
      <c r="AU56" s="114">
        <f>'1-2 - SO 102 -Neuznatelné...'!P96</f>
        <v>0</v>
      </c>
      <c r="AV56" s="113">
        <f>'1-2 - SO 102 -Neuznatelné...'!J34</f>
        <v>0</v>
      </c>
      <c r="AW56" s="113">
        <f>'1-2 - SO 102 -Neuznatelné...'!J35</f>
        <v>0</v>
      </c>
      <c r="AX56" s="113">
        <f>'1-2 - SO 102 -Neuznatelné...'!J36</f>
        <v>0</v>
      </c>
      <c r="AY56" s="113">
        <f>'1-2 - SO 102 -Neuznatelné...'!J37</f>
        <v>0</v>
      </c>
      <c r="AZ56" s="113">
        <f>'1-2 - SO 102 -Neuznatelné...'!F34</f>
        <v>0</v>
      </c>
      <c r="BA56" s="113">
        <f>'1-2 - SO 102 -Neuznatelné...'!F35</f>
        <v>0</v>
      </c>
      <c r="BB56" s="113">
        <f>'1-2 - SO 102 -Neuznatelné...'!F36</f>
        <v>0</v>
      </c>
      <c r="BC56" s="113">
        <f>'1-2 - SO 102 -Neuznatelné...'!F37</f>
        <v>0</v>
      </c>
      <c r="BD56" s="115">
        <f>'1-2 - SO 102 -Neuznatelné...'!F38</f>
        <v>0</v>
      </c>
      <c r="BT56" s="116" t="s">
        <v>100</v>
      </c>
      <c r="BV56" s="116" t="s">
        <v>87</v>
      </c>
      <c r="BW56" s="116" t="s">
        <v>106</v>
      </c>
      <c r="BX56" s="116" t="s">
        <v>104</v>
      </c>
      <c r="CL56" s="116" t="s">
        <v>50</v>
      </c>
    </row>
    <row r="57" spans="1:91" s="5" customFormat="1" ht="22.5" customHeight="1">
      <c r="B57" s="98"/>
      <c r="C57" s="99"/>
      <c r="D57" s="407" t="s">
        <v>92</v>
      </c>
      <c r="E57" s="407"/>
      <c r="F57" s="407"/>
      <c r="G57" s="407"/>
      <c r="H57" s="407"/>
      <c r="I57" s="100"/>
      <c r="J57" s="407" t="s">
        <v>107</v>
      </c>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6">
        <f>ROUND(AG58+AG60,2)</f>
        <v>0</v>
      </c>
      <c r="AH57" s="405"/>
      <c r="AI57" s="405"/>
      <c r="AJ57" s="405"/>
      <c r="AK57" s="405"/>
      <c r="AL57" s="405"/>
      <c r="AM57" s="405"/>
      <c r="AN57" s="404">
        <f t="shared" si="0"/>
        <v>0</v>
      </c>
      <c r="AO57" s="405"/>
      <c r="AP57" s="405"/>
      <c r="AQ57" s="101" t="s">
        <v>90</v>
      </c>
      <c r="AR57" s="102"/>
      <c r="AS57" s="103">
        <f>ROUND(AS58+AS60,2)</f>
        <v>0</v>
      </c>
      <c r="AT57" s="104">
        <f t="shared" si="1"/>
        <v>0</v>
      </c>
      <c r="AU57" s="105">
        <f>ROUND(AU58+AU60,5)</f>
        <v>0</v>
      </c>
      <c r="AV57" s="104">
        <f>ROUND(AZ57*L26,2)</f>
        <v>0</v>
      </c>
      <c r="AW57" s="104">
        <f>ROUND(BA57*L27,2)</f>
        <v>0</v>
      </c>
      <c r="AX57" s="104">
        <f>ROUND(BB57*L26,2)</f>
        <v>0</v>
      </c>
      <c r="AY57" s="104">
        <f>ROUND(BC57*L27,2)</f>
        <v>0</v>
      </c>
      <c r="AZ57" s="104">
        <f>ROUND(AZ58+AZ60,2)</f>
        <v>0</v>
      </c>
      <c r="BA57" s="104">
        <f>ROUND(BA58+BA60,2)</f>
        <v>0</v>
      </c>
      <c r="BB57" s="104">
        <f>ROUND(BB58+BB60,2)</f>
        <v>0</v>
      </c>
      <c r="BC57" s="104">
        <f>ROUND(BC58+BC60,2)</f>
        <v>0</v>
      </c>
      <c r="BD57" s="106">
        <f>ROUND(BD58+BD60,2)</f>
        <v>0</v>
      </c>
      <c r="BS57" s="107" t="s">
        <v>84</v>
      </c>
      <c r="BT57" s="107" t="s">
        <v>25</v>
      </c>
      <c r="BU57" s="107" t="s">
        <v>86</v>
      </c>
      <c r="BV57" s="107" t="s">
        <v>87</v>
      </c>
      <c r="BW57" s="107" t="s">
        <v>108</v>
      </c>
      <c r="BX57" s="107" t="s">
        <v>7</v>
      </c>
      <c r="CL57" s="107" t="s">
        <v>22</v>
      </c>
      <c r="CM57" s="107" t="s">
        <v>92</v>
      </c>
    </row>
    <row r="58" spans="1:91" s="6" customFormat="1" ht="22.5" customHeight="1">
      <c r="B58" s="108"/>
      <c r="C58" s="109"/>
      <c r="D58" s="109"/>
      <c r="E58" s="411" t="s">
        <v>109</v>
      </c>
      <c r="F58" s="411"/>
      <c r="G58" s="411"/>
      <c r="H58" s="411"/>
      <c r="I58" s="411"/>
      <c r="J58" s="109"/>
      <c r="K58" s="411" t="s">
        <v>94</v>
      </c>
      <c r="L58" s="411"/>
      <c r="M58" s="411"/>
      <c r="N58" s="411"/>
      <c r="O58" s="411"/>
      <c r="P58" s="411"/>
      <c r="Q58" s="411"/>
      <c r="R58" s="411"/>
      <c r="S58" s="411"/>
      <c r="T58" s="411"/>
      <c r="U58" s="411"/>
      <c r="V58" s="411"/>
      <c r="W58" s="411"/>
      <c r="X58" s="411"/>
      <c r="Y58" s="411"/>
      <c r="Z58" s="411"/>
      <c r="AA58" s="411"/>
      <c r="AB58" s="411"/>
      <c r="AC58" s="411"/>
      <c r="AD58" s="411"/>
      <c r="AE58" s="411"/>
      <c r="AF58" s="411"/>
      <c r="AG58" s="410">
        <f>ROUND(AG59,2)</f>
        <v>0</v>
      </c>
      <c r="AH58" s="409"/>
      <c r="AI58" s="409"/>
      <c r="AJ58" s="409"/>
      <c r="AK58" s="409"/>
      <c r="AL58" s="409"/>
      <c r="AM58" s="409"/>
      <c r="AN58" s="408">
        <f t="shared" si="0"/>
        <v>0</v>
      </c>
      <c r="AO58" s="409"/>
      <c r="AP58" s="409"/>
      <c r="AQ58" s="110" t="s">
        <v>95</v>
      </c>
      <c r="AR58" s="111"/>
      <c r="AS58" s="112">
        <f>ROUND(AS59,2)</f>
        <v>0</v>
      </c>
      <c r="AT58" s="113">
        <f t="shared" si="1"/>
        <v>0</v>
      </c>
      <c r="AU58" s="114">
        <f>ROUND(AU59,5)</f>
        <v>0</v>
      </c>
      <c r="AV58" s="113">
        <f>ROUND(AZ58*L26,2)</f>
        <v>0</v>
      </c>
      <c r="AW58" s="113">
        <f>ROUND(BA58*L27,2)</f>
        <v>0</v>
      </c>
      <c r="AX58" s="113">
        <f>ROUND(BB58*L26,2)</f>
        <v>0</v>
      </c>
      <c r="AY58" s="113">
        <f>ROUND(BC58*L27,2)</f>
        <v>0</v>
      </c>
      <c r="AZ58" s="113">
        <f>ROUND(AZ59,2)</f>
        <v>0</v>
      </c>
      <c r="BA58" s="113">
        <f>ROUND(BA59,2)</f>
        <v>0</v>
      </c>
      <c r="BB58" s="113">
        <f>ROUND(BB59,2)</f>
        <v>0</v>
      </c>
      <c r="BC58" s="113">
        <f>ROUND(BC59,2)</f>
        <v>0</v>
      </c>
      <c r="BD58" s="115">
        <f>ROUND(BD59,2)</f>
        <v>0</v>
      </c>
      <c r="BS58" s="116" t="s">
        <v>84</v>
      </c>
      <c r="BT58" s="116" t="s">
        <v>92</v>
      </c>
      <c r="BU58" s="116" t="s">
        <v>86</v>
      </c>
      <c r="BV58" s="116" t="s">
        <v>87</v>
      </c>
      <c r="BW58" s="116" t="s">
        <v>110</v>
      </c>
      <c r="BX58" s="116" t="s">
        <v>108</v>
      </c>
      <c r="CL58" s="116" t="s">
        <v>97</v>
      </c>
    </row>
    <row r="59" spans="1:91" s="6" customFormat="1" ht="22.5" customHeight="1">
      <c r="A59" s="117" t="s">
        <v>98</v>
      </c>
      <c r="B59" s="108"/>
      <c r="C59" s="109"/>
      <c r="D59" s="109"/>
      <c r="E59" s="109"/>
      <c r="F59" s="411" t="s">
        <v>109</v>
      </c>
      <c r="G59" s="411"/>
      <c r="H59" s="411"/>
      <c r="I59" s="411"/>
      <c r="J59" s="411"/>
      <c r="K59" s="109"/>
      <c r="L59" s="411" t="s">
        <v>99</v>
      </c>
      <c r="M59" s="411"/>
      <c r="N59" s="411"/>
      <c r="O59" s="411"/>
      <c r="P59" s="411"/>
      <c r="Q59" s="411"/>
      <c r="R59" s="411"/>
      <c r="S59" s="411"/>
      <c r="T59" s="411"/>
      <c r="U59" s="411"/>
      <c r="V59" s="411"/>
      <c r="W59" s="411"/>
      <c r="X59" s="411"/>
      <c r="Y59" s="411"/>
      <c r="Z59" s="411"/>
      <c r="AA59" s="411"/>
      <c r="AB59" s="411"/>
      <c r="AC59" s="411"/>
      <c r="AD59" s="411"/>
      <c r="AE59" s="411"/>
      <c r="AF59" s="411"/>
      <c r="AG59" s="408">
        <f>'2-1 - SO 102 - Uznatelné ...'!J31</f>
        <v>0</v>
      </c>
      <c r="AH59" s="409"/>
      <c r="AI59" s="409"/>
      <c r="AJ59" s="409"/>
      <c r="AK59" s="409"/>
      <c r="AL59" s="409"/>
      <c r="AM59" s="409"/>
      <c r="AN59" s="408">
        <f t="shared" si="0"/>
        <v>0</v>
      </c>
      <c r="AO59" s="409"/>
      <c r="AP59" s="409"/>
      <c r="AQ59" s="110" t="s">
        <v>95</v>
      </c>
      <c r="AR59" s="111"/>
      <c r="AS59" s="112">
        <v>0</v>
      </c>
      <c r="AT59" s="113">
        <f t="shared" si="1"/>
        <v>0</v>
      </c>
      <c r="AU59" s="114">
        <f>'2-1 - SO 102 - Uznatelné ...'!P94</f>
        <v>0</v>
      </c>
      <c r="AV59" s="113">
        <f>'2-1 - SO 102 - Uznatelné ...'!J34</f>
        <v>0</v>
      </c>
      <c r="AW59" s="113">
        <f>'2-1 - SO 102 - Uznatelné ...'!J35</f>
        <v>0</v>
      </c>
      <c r="AX59" s="113">
        <f>'2-1 - SO 102 - Uznatelné ...'!J36</f>
        <v>0</v>
      </c>
      <c r="AY59" s="113">
        <f>'2-1 - SO 102 - Uznatelné ...'!J37</f>
        <v>0</v>
      </c>
      <c r="AZ59" s="113">
        <f>'2-1 - SO 102 - Uznatelné ...'!F34</f>
        <v>0</v>
      </c>
      <c r="BA59" s="113">
        <f>'2-1 - SO 102 - Uznatelné ...'!F35</f>
        <v>0</v>
      </c>
      <c r="BB59" s="113">
        <f>'2-1 - SO 102 - Uznatelné ...'!F36</f>
        <v>0</v>
      </c>
      <c r="BC59" s="113">
        <f>'2-1 - SO 102 - Uznatelné ...'!F37</f>
        <v>0</v>
      </c>
      <c r="BD59" s="115">
        <f>'2-1 - SO 102 - Uznatelné ...'!F38</f>
        <v>0</v>
      </c>
      <c r="BT59" s="116" t="s">
        <v>100</v>
      </c>
      <c r="BV59" s="116" t="s">
        <v>87</v>
      </c>
      <c r="BW59" s="116" t="s">
        <v>111</v>
      </c>
      <c r="BX59" s="116" t="s">
        <v>110</v>
      </c>
      <c r="CL59" s="116" t="s">
        <v>50</v>
      </c>
    </row>
    <row r="60" spans="1:91" s="6" customFormat="1" ht="22.5" customHeight="1">
      <c r="B60" s="108"/>
      <c r="C60" s="109"/>
      <c r="D60" s="109"/>
      <c r="E60" s="411" t="s">
        <v>112</v>
      </c>
      <c r="F60" s="411"/>
      <c r="G60" s="411"/>
      <c r="H60" s="411"/>
      <c r="I60" s="411"/>
      <c r="J60" s="109"/>
      <c r="K60" s="411" t="s">
        <v>103</v>
      </c>
      <c r="L60" s="411"/>
      <c r="M60" s="411"/>
      <c r="N60" s="411"/>
      <c r="O60" s="411"/>
      <c r="P60" s="411"/>
      <c r="Q60" s="411"/>
      <c r="R60" s="411"/>
      <c r="S60" s="411"/>
      <c r="T60" s="411"/>
      <c r="U60" s="411"/>
      <c r="V60" s="411"/>
      <c r="W60" s="411"/>
      <c r="X60" s="411"/>
      <c r="Y60" s="411"/>
      <c r="Z60" s="411"/>
      <c r="AA60" s="411"/>
      <c r="AB60" s="411"/>
      <c r="AC60" s="411"/>
      <c r="AD60" s="411"/>
      <c r="AE60" s="411"/>
      <c r="AF60" s="411"/>
      <c r="AG60" s="410">
        <f>ROUND(AG61,2)</f>
        <v>0</v>
      </c>
      <c r="AH60" s="409"/>
      <c r="AI60" s="409"/>
      <c r="AJ60" s="409"/>
      <c r="AK60" s="409"/>
      <c r="AL60" s="409"/>
      <c r="AM60" s="409"/>
      <c r="AN60" s="408">
        <f t="shared" si="0"/>
        <v>0</v>
      </c>
      <c r="AO60" s="409"/>
      <c r="AP60" s="409"/>
      <c r="AQ60" s="110" t="s">
        <v>95</v>
      </c>
      <c r="AR60" s="111"/>
      <c r="AS60" s="112">
        <f>ROUND(AS61,2)</f>
        <v>0</v>
      </c>
      <c r="AT60" s="113">
        <f t="shared" si="1"/>
        <v>0</v>
      </c>
      <c r="AU60" s="114">
        <f>ROUND(AU61,5)</f>
        <v>0</v>
      </c>
      <c r="AV60" s="113">
        <f>ROUND(AZ60*L26,2)</f>
        <v>0</v>
      </c>
      <c r="AW60" s="113">
        <f>ROUND(BA60*L27,2)</f>
        <v>0</v>
      </c>
      <c r="AX60" s="113">
        <f>ROUND(BB60*L26,2)</f>
        <v>0</v>
      </c>
      <c r="AY60" s="113">
        <f>ROUND(BC60*L27,2)</f>
        <v>0</v>
      </c>
      <c r="AZ60" s="113">
        <f>ROUND(AZ61,2)</f>
        <v>0</v>
      </c>
      <c r="BA60" s="113">
        <f>ROUND(BA61,2)</f>
        <v>0</v>
      </c>
      <c r="BB60" s="113">
        <f>ROUND(BB61,2)</f>
        <v>0</v>
      </c>
      <c r="BC60" s="113">
        <f>ROUND(BC61,2)</f>
        <v>0</v>
      </c>
      <c r="BD60" s="115">
        <f>ROUND(BD61,2)</f>
        <v>0</v>
      </c>
      <c r="BS60" s="116" t="s">
        <v>84</v>
      </c>
      <c r="BT60" s="116" t="s">
        <v>92</v>
      </c>
      <c r="BU60" s="116" t="s">
        <v>86</v>
      </c>
      <c r="BV60" s="116" t="s">
        <v>87</v>
      </c>
      <c r="BW60" s="116" t="s">
        <v>113</v>
      </c>
      <c r="BX60" s="116" t="s">
        <v>108</v>
      </c>
      <c r="CL60" s="116" t="s">
        <v>97</v>
      </c>
    </row>
    <row r="61" spans="1:91" s="6" customFormat="1" ht="22.5" customHeight="1">
      <c r="A61" s="117" t="s">
        <v>98</v>
      </c>
      <c r="B61" s="108"/>
      <c r="C61" s="109"/>
      <c r="D61" s="109"/>
      <c r="E61" s="109"/>
      <c r="F61" s="411" t="s">
        <v>112</v>
      </c>
      <c r="G61" s="411"/>
      <c r="H61" s="411"/>
      <c r="I61" s="411"/>
      <c r="J61" s="411"/>
      <c r="K61" s="109"/>
      <c r="L61" s="411" t="s">
        <v>114</v>
      </c>
      <c r="M61" s="411"/>
      <c r="N61" s="411"/>
      <c r="O61" s="411"/>
      <c r="P61" s="411"/>
      <c r="Q61" s="411"/>
      <c r="R61" s="411"/>
      <c r="S61" s="411"/>
      <c r="T61" s="411"/>
      <c r="U61" s="411"/>
      <c r="V61" s="411"/>
      <c r="W61" s="411"/>
      <c r="X61" s="411"/>
      <c r="Y61" s="411"/>
      <c r="Z61" s="411"/>
      <c r="AA61" s="411"/>
      <c r="AB61" s="411"/>
      <c r="AC61" s="411"/>
      <c r="AD61" s="411"/>
      <c r="AE61" s="411"/>
      <c r="AF61" s="411"/>
      <c r="AG61" s="408">
        <f>'2-2 - SO 102 - Neuznateln...'!J31</f>
        <v>0</v>
      </c>
      <c r="AH61" s="409"/>
      <c r="AI61" s="409"/>
      <c r="AJ61" s="409"/>
      <c r="AK61" s="409"/>
      <c r="AL61" s="409"/>
      <c r="AM61" s="409"/>
      <c r="AN61" s="408">
        <f t="shared" si="0"/>
        <v>0</v>
      </c>
      <c r="AO61" s="409"/>
      <c r="AP61" s="409"/>
      <c r="AQ61" s="110" t="s">
        <v>95</v>
      </c>
      <c r="AR61" s="111"/>
      <c r="AS61" s="112">
        <v>0</v>
      </c>
      <c r="AT61" s="113">
        <f t="shared" si="1"/>
        <v>0</v>
      </c>
      <c r="AU61" s="114">
        <f>'2-2 - SO 102 - Neuznateln...'!P96</f>
        <v>0</v>
      </c>
      <c r="AV61" s="113">
        <f>'2-2 - SO 102 - Neuznateln...'!J34</f>
        <v>0</v>
      </c>
      <c r="AW61" s="113">
        <f>'2-2 - SO 102 - Neuznateln...'!J35</f>
        <v>0</v>
      </c>
      <c r="AX61" s="113">
        <f>'2-2 - SO 102 - Neuznateln...'!J36</f>
        <v>0</v>
      </c>
      <c r="AY61" s="113">
        <f>'2-2 - SO 102 - Neuznateln...'!J37</f>
        <v>0</v>
      </c>
      <c r="AZ61" s="113">
        <f>'2-2 - SO 102 - Neuznateln...'!F34</f>
        <v>0</v>
      </c>
      <c r="BA61" s="113">
        <f>'2-2 - SO 102 - Neuznateln...'!F35</f>
        <v>0</v>
      </c>
      <c r="BB61" s="113">
        <f>'2-2 - SO 102 - Neuznateln...'!F36</f>
        <v>0</v>
      </c>
      <c r="BC61" s="113">
        <f>'2-2 - SO 102 - Neuznateln...'!F37</f>
        <v>0</v>
      </c>
      <c r="BD61" s="115">
        <f>'2-2 - SO 102 - Neuznateln...'!F38</f>
        <v>0</v>
      </c>
      <c r="BT61" s="116" t="s">
        <v>100</v>
      </c>
      <c r="BV61" s="116" t="s">
        <v>87</v>
      </c>
      <c r="BW61" s="116" t="s">
        <v>115</v>
      </c>
      <c r="BX61" s="116" t="s">
        <v>113</v>
      </c>
      <c r="CL61" s="116" t="s">
        <v>50</v>
      </c>
    </row>
    <row r="62" spans="1:91" s="5" customFormat="1" ht="53.25" customHeight="1">
      <c r="B62" s="98"/>
      <c r="C62" s="99"/>
      <c r="D62" s="407" t="s">
        <v>100</v>
      </c>
      <c r="E62" s="407"/>
      <c r="F62" s="407"/>
      <c r="G62" s="407"/>
      <c r="H62" s="407"/>
      <c r="I62" s="100"/>
      <c r="J62" s="407" t="s">
        <v>116</v>
      </c>
      <c r="K62" s="407"/>
      <c r="L62" s="407"/>
      <c r="M62" s="407"/>
      <c r="N62" s="407"/>
      <c r="O62" s="407"/>
      <c r="P62" s="407"/>
      <c r="Q62" s="407"/>
      <c r="R62" s="407"/>
      <c r="S62" s="407"/>
      <c r="T62" s="407"/>
      <c r="U62" s="407"/>
      <c r="V62" s="407"/>
      <c r="W62" s="407"/>
      <c r="X62" s="407"/>
      <c r="Y62" s="407"/>
      <c r="Z62" s="407"/>
      <c r="AA62" s="407"/>
      <c r="AB62" s="407"/>
      <c r="AC62" s="407"/>
      <c r="AD62" s="407"/>
      <c r="AE62" s="407"/>
      <c r="AF62" s="407"/>
      <c r="AG62" s="406">
        <f>ROUND(SUM(AG63:AG64),2)</f>
        <v>0</v>
      </c>
      <c r="AH62" s="405"/>
      <c r="AI62" s="405"/>
      <c r="AJ62" s="405"/>
      <c r="AK62" s="405"/>
      <c r="AL62" s="405"/>
      <c r="AM62" s="405"/>
      <c r="AN62" s="404">
        <f t="shared" si="0"/>
        <v>0</v>
      </c>
      <c r="AO62" s="405"/>
      <c r="AP62" s="405"/>
      <c r="AQ62" s="101" t="s">
        <v>90</v>
      </c>
      <c r="AR62" s="102"/>
      <c r="AS62" s="103">
        <f>ROUND(SUM(AS63:AS64),2)</f>
        <v>0</v>
      </c>
      <c r="AT62" s="104">
        <f t="shared" si="1"/>
        <v>0</v>
      </c>
      <c r="AU62" s="105">
        <f>ROUND(SUM(AU63:AU64),5)</f>
        <v>0</v>
      </c>
      <c r="AV62" s="104">
        <f>ROUND(AZ62*L26,2)</f>
        <v>0</v>
      </c>
      <c r="AW62" s="104">
        <f>ROUND(BA62*L27,2)</f>
        <v>0</v>
      </c>
      <c r="AX62" s="104">
        <f>ROUND(BB62*L26,2)</f>
        <v>0</v>
      </c>
      <c r="AY62" s="104">
        <f>ROUND(BC62*L27,2)</f>
        <v>0</v>
      </c>
      <c r="AZ62" s="104">
        <f>ROUND(SUM(AZ63:AZ64),2)</f>
        <v>0</v>
      </c>
      <c r="BA62" s="104">
        <f>ROUND(SUM(BA63:BA64),2)</f>
        <v>0</v>
      </c>
      <c r="BB62" s="104">
        <f>ROUND(SUM(BB63:BB64),2)</f>
        <v>0</v>
      </c>
      <c r="BC62" s="104">
        <f>ROUND(SUM(BC63:BC64),2)</f>
        <v>0</v>
      </c>
      <c r="BD62" s="106">
        <f>ROUND(SUM(BD63:BD64),2)</f>
        <v>0</v>
      </c>
      <c r="BS62" s="107" t="s">
        <v>84</v>
      </c>
      <c r="BT62" s="107" t="s">
        <v>25</v>
      </c>
      <c r="BU62" s="107" t="s">
        <v>86</v>
      </c>
      <c r="BV62" s="107" t="s">
        <v>87</v>
      </c>
      <c r="BW62" s="107" t="s">
        <v>117</v>
      </c>
      <c r="BX62" s="107" t="s">
        <v>7</v>
      </c>
      <c r="CL62" s="107" t="s">
        <v>50</v>
      </c>
      <c r="CM62" s="107" t="s">
        <v>92</v>
      </c>
    </row>
    <row r="63" spans="1:91" s="6" customFormat="1" ht="48.75" customHeight="1">
      <c r="A63" s="117" t="s">
        <v>98</v>
      </c>
      <c r="B63" s="108"/>
      <c r="C63" s="109"/>
      <c r="D63" s="109"/>
      <c r="E63" s="411" t="s">
        <v>118</v>
      </c>
      <c r="F63" s="411"/>
      <c r="G63" s="411"/>
      <c r="H63" s="411"/>
      <c r="I63" s="411"/>
      <c r="J63" s="109"/>
      <c r="K63" s="411" t="s">
        <v>119</v>
      </c>
      <c r="L63" s="411"/>
      <c r="M63" s="411"/>
      <c r="N63" s="411"/>
      <c r="O63" s="411"/>
      <c r="P63" s="411"/>
      <c r="Q63" s="411"/>
      <c r="R63" s="411"/>
      <c r="S63" s="411"/>
      <c r="T63" s="411"/>
      <c r="U63" s="411"/>
      <c r="V63" s="411"/>
      <c r="W63" s="411"/>
      <c r="X63" s="411"/>
      <c r="Y63" s="411"/>
      <c r="Z63" s="411"/>
      <c r="AA63" s="411"/>
      <c r="AB63" s="411"/>
      <c r="AC63" s="411"/>
      <c r="AD63" s="411"/>
      <c r="AE63" s="411"/>
      <c r="AF63" s="411"/>
      <c r="AG63" s="408">
        <f>'3-1 - SO 01.1 Stoka A 1. ...'!J29</f>
        <v>0</v>
      </c>
      <c r="AH63" s="409"/>
      <c r="AI63" s="409"/>
      <c r="AJ63" s="409"/>
      <c r="AK63" s="409"/>
      <c r="AL63" s="409"/>
      <c r="AM63" s="409"/>
      <c r="AN63" s="408">
        <f t="shared" si="0"/>
        <v>0</v>
      </c>
      <c r="AO63" s="409"/>
      <c r="AP63" s="409"/>
      <c r="AQ63" s="110" t="s">
        <v>95</v>
      </c>
      <c r="AR63" s="111"/>
      <c r="AS63" s="112">
        <v>0</v>
      </c>
      <c r="AT63" s="113">
        <f t="shared" si="1"/>
        <v>0</v>
      </c>
      <c r="AU63" s="114">
        <f>'3-1 - SO 01.1 Stoka A 1. ...'!P90</f>
        <v>0</v>
      </c>
      <c r="AV63" s="113">
        <f>'3-1 - SO 01.1 Stoka A 1. ...'!J32</f>
        <v>0</v>
      </c>
      <c r="AW63" s="113">
        <f>'3-1 - SO 01.1 Stoka A 1. ...'!J33</f>
        <v>0</v>
      </c>
      <c r="AX63" s="113">
        <f>'3-1 - SO 01.1 Stoka A 1. ...'!J34</f>
        <v>0</v>
      </c>
      <c r="AY63" s="113">
        <f>'3-1 - SO 01.1 Stoka A 1. ...'!J35</f>
        <v>0</v>
      </c>
      <c r="AZ63" s="113">
        <f>'3-1 - SO 01.1 Stoka A 1. ...'!F32</f>
        <v>0</v>
      </c>
      <c r="BA63" s="113">
        <f>'3-1 - SO 01.1 Stoka A 1. ...'!F33</f>
        <v>0</v>
      </c>
      <c r="BB63" s="113">
        <f>'3-1 - SO 01.1 Stoka A 1. ...'!F34</f>
        <v>0</v>
      </c>
      <c r="BC63" s="113">
        <f>'3-1 - SO 01.1 Stoka A 1. ...'!F35</f>
        <v>0</v>
      </c>
      <c r="BD63" s="115">
        <f>'3-1 - SO 01.1 Stoka A 1. ...'!F36</f>
        <v>0</v>
      </c>
      <c r="BT63" s="116" t="s">
        <v>92</v>
      </c>
      <c r="BV63" s="116" t="s">
        <v>87</v>
      </c>
      <c r="BW63" s="116" t="s">
        <v>120</v>
      </c>
      <c r="BX63" s="116" t="s">
        <v>117</v>
      </c>
      <c r="CL63" s="116" t="s">
        <v>50</v>
      </c>
    </row>
    <row r="64" spans="1:91" s="6" customFormat="1" ht="48.75" customHeight="1">
      <c r="A64" s="117" t="s">
        <v>98</v>
      </c>
      <c r="B64" s="108"/>
      <c r="C64" s="109"/>
      <c r="D64" s="109"/>
      <c r="E64" s="411" t="s">
        <v>121</v>
      </c>
      <c r="F64" s="411"/>
      <c r="G64" s="411"/>
      <c r="H64" s="411"/>
      <c r="I64" s="411"/>
      <c r="J64" s="109"/>
      <c r="K64" s="411" t="s">
        <v>122</v>
      </c>
      <c r="L64" s="411"/>
      <c r="M64" s="411"/>
      <c r="N64" s="411"/>
      <c r="O64" s="411"/>
      <c r="P64" s="411"/>
      <c r="Q64" s="411"/>
      <c r="R64" s="411"/>
      <c r="S64" s="411"/>
      <c r="T64" s="411"/>
      <c r="U64" s="411"/>
      <c r="V64" s="411"/>
      <c r="W64" s="411"/>
      <c r="X64" s="411"/>
      <c r="Y64" s="411"/>
      <c r="Z64" s="411"/>
      <c r="AA64" s="411"/>
      <c r="AB64" s="411"/>
      <c r="AC64" s="411"/>
      <c r="AD64" s="411"/>
      <c r="AE64" s="411"/>
      <c r="AF64" s="411"/>
      <c r="AG64" s="408">
        <f>'3-2 - SO 05 Mlýnský náhon...'!J29</f>
        <v>0</v>
      </c>
      <c r="AH64" s="409"/>
      <c r="AI64" s="409"/>
      <c r="AJ64" s="409"/>
      <c r="AK64" s="409"/>
      <c r="AL64" s="409"/>
      <c r="AM64" s="409"/>
      <c r="AN64" s="408">
        <f t="shared" si="0"/>
        <v>0</v>
      </c>
      <c r="AO64" s="409"/>
      <c r="AP64" s="409"/>
      <c r="AQ64" s="110" t="s">
        <v>95</v>
      </c>
      <c r="AR64" s="111"/>
      <c r="AS64" s="112">
        <v>0</v>
      </c>
      <c r="AT64" s="113">
        <f t="shared" si="1"/>
        <v>0</v>
      </c>
      <c r="AU64" s="114">
        <f>'3-2 - SO 05 Mlýnský náhon...'!P94</f>
        <v>0</v>
      </c>
      <c r="AV64" s="113">
        <f>'3-2 - SO 05 Mlýnský náhon...'!J32</f>
        <v>0</v>
      </c>
      <c r="AW64" s="113">
        <f>'3-2 - SO 05 Mlýnský náhon...'!J33</f>
        <v>0</v>
      </c>
      <c r="AX64" s="113">
        <f>'3-2 - SO 05 Mlýnský náhon...'!J34</f>
        <v>0</v>
      </c>
      <c r="AY64" s="113">
        <f>'3-2 - SO 05 Mlýnský náhon...'!J35</f>
        <v>0</v>
      </c>
      <c r="AZ64" s="113">
        <f>'3-2 - SO 05 Mlýnský náhon...'!F32</f>
        <v>0</v>
      </c>
      <c r="BA64" s="113">
        <f>'3-2 - SO 05 Mlýnský náhon...'!F33</f>
        <v>0</v>
      </c>
      <c r="BB64" s="113">
        <f>'3-2 - SO 05 Mlýnský náhon...'!F34</f>
        <v>0</v>
      </c>
      <c r="BC64" s="113">
        <f>'3-2 - SO 05 Mlýnský náhon...'!F35</f>
        <v>0</v>
      </c>
      <c r="BD64" s="115">
        <f>'3-2 - SO 05 Mlýnský náhon...'!F36</f>
        <v>0</v>
      </c>
      <c r="BT64" s="116" t="s">
        <v>92</v>
      </c>
      <c r="BV64" s="116" t="s">
        <v>87</v>
      </c>
      <c r="BW64" s="116" t="s">
        <v>123</v>
      </c>
      <c r="BX64" s="116" t="s">
        <v>117</v>
      </c>
      <c r="CL64" s="116" t="s">
        <v>50</v>
      </c>
    </row>
    <row r="65" spans="1:91" s="5" customFormat="1" ht="22.5" customHeight="1">
      <c r="B65" s="98"/>
      <c r="C65" s="99"/>
      <c r="D65" s="407" t="s">
        <v>124</v>
      </c>
      <c r="E65" s="407"/>
      <c r="F65" s="407"/>
      <c r="G65" s="407"/>
      <c r="H65" s="407"/>
      <c r="I65" s="100"/>
      <c r="J65" s="407" t="s">
        <v>125</v>
      </c>
      <c r="K65" s="407"/>
      <c r="L65" s="407"/>
      <c r="M65" s="407"/>
      <c r="N65" s="407"/>
      <c r="O65" s="407"/>
      <c r="P65" s="407"/>
      <c r="Q65" s="407"/>
      <c r="R65" s="407"/>
      <c r="S65" s="407"/>
      <c r="T65" s="407"/>
      <c r="U65" s="407"/>
      <c r="V65" s="407"/>
      <c r="W65" s="407"/>
      <c r="X65" s="407"/>
      <c r="Y65" s="407"/>
      <c r="Z65" s="407"/>
      <c r="AA65" s="407"/>
      <c r="AB65" s="407"/>
      <c r="AC65" s="407"/>
      <c r="AD65" s="407"/>
      <c r="AE65" s="407"/>
      <c r="AF65" s="407"/>
      <c r="AG65" s="406">
        <f>ROUND(AG66,2)</f>
        <v>0</v>
      </c>
      <c r="AH65" s="405"/>
      <c r="AI65" s="405"/>
      <c r="AJ65" s="405"/>
      <c r="AK65" s="405"/>
      <c r="AL65" s="405"/>
      <c r="AM65" s="405"/>
      <c r="AN65" s="404">
        <f t="shared" si="0"/>
        <v>0</v>
      </c>
      <c r="AO65" s="405"/>
      <c r="AP65" s="405"/>
      <c r="AQ65" s="101" t="s">
        <v>90</v>
      </c>
      <c r="AR65" s="102"/>
      <c r="AS65" s="103">
        <f>ROUND(AS66,2)</f>
        <v>0</v>
      </c>
      <c r="AT65" s="104">
        <f t="shared" si="1"/>
        <v>0</v>
      </c>
      <c r="AU65" s="105">
        <f>ROUND(AU66,5)</f>
        <v>0</v>
      </c>
      <c r="AV65" s="104">
        <f>ROUND(AZ65*L26,2)</f>
        <v>0</v>
      </c>
      <c r="AW65" s="104">
        <f>ROUND(BA65*L27,2)</f>
        <v>0</v>
      </c>
      <c r="AX65" s="104">
        <f>ROUND(BB65*L26,2)</f>
        <v>0</v>
      </c>
      <c r="AY65" s="104">
        <f>ROUND(BC65*L27,2)</f>
        <v>0</v>
      </c>
      <c r="AZ65" s="104">
        <f>ROUND(AZ66,2)</f>
        <v>0</v>
      </c>
      <c r="BA65" s="104">
        <f>ROUND(BA66,2)</f>
        <v>0</v>
      </c>
      <c r="BB65" s="104">
        <f>ROUND(BB66,2)</f>
        <v>0</v>
      </c>
      <c r="BC65" s="104">
        <f>ROUND(BC66,2)</f>
        <v>0</v>
      </c>
      <c r="BD65" s="106">
        <f>ROUND(BD66,2)</f>
        <v>0</v>
      </c>
      <c r="BS65" s="107" t="s">
        <v>84</v>
      </c>
      <c r="BT65" s="107" t="s">
        <v>25</v>
      </c>
      <c r="BU65" s="107" t="s">
        <v>86</v>
      </c>
      <c r="BV65" s="107" t="s">
        <v>87</v>
      </c>
      <c r="BW65" s="107" t="s">
        <v>126</v>
      </c>
      <c r="BX65" s="107" t="s">
        <v>7</v>
      </c>
      <c r="CL65" s="107" t="s">
        <v>22</v>
      </c>
      <c r="CM65" s="107" t="s">
        <v>92</v>
      </c>
    </row>
    <row r="66" spans="1:91" s="6" customFormat="1" ht="22.5" customHeight="1">
      <c r="A66" s="117" t="s">
        <v>98</v>
      </c>
      <c r="B66" s="108"/>
      <c r="C66" s="109"/>
      <c r="D66" s="109"/>
      <c r="E66" s="411" t="s">
        <v>127</v>
      </c>
      <c r="F66" s="411"/>
      <c r="G66" s="411"/>
      <c r="H66" s="411"/>
      <c r="I66" s="411"/>
      <c r="J66" s="109"/>
      <c r="K66" s="411" t="s">
        <v>125</v>
      </c>
      <c r="L66" s="411"/>
      <c r="M66" s="411"/>
      <c r="N66" s="411"/>
      <c r="O66" s="411"/>
      <c r="P66" s="411"/>
      <c r="Q66" s="411"/>
      <c r="R66" s="411"/>
      <c r="S66" s="411"/>
      <c r="T66" s="411"/>
      <c r="U66" s="411"/>
      <c r="V66" s="411"/>
      <c r="W66" s="411"/>
      <c r="X66" s="411"/>
      <c r="Y66" s="411"/>
      <c r="Z66" s="411"/>
      <c r="AA66" s="411"/>
      <c r="AB66" s="411"/>
      <c r="AC66" s="411"/>
      <c r="AD66" s="411"/>
      <c r="AE66" s="411"/>
      <c r="AF66" s="411"/>
      <c r="AG66" s="408">
        <f>'4-1 - Vedlejší rozpočtové...'!J29</f>
        <v>0</v>
      </c>
      <c r="AH66" s="409"/>
      <c r="AI66" s="409"/>
      <c r="AJ66" s="409"/>
      <c r="AK66" s="409"/>
      <c r="AL66" s="409"/>
      <c r="AM66" s="409"/>
      <c r="AN66" s="408">
        <f t="shared" si="0"/>
        <v>0</v>
      </c>
      <c r="AO66" s="409"/>
      <c r="AP66" s="409"/>
      <c r="AQ66" s="110" t="s">
        <v>95</v>
      </c>
      <c r="AR66" s="111"/>
      <c r="AS66" s="118">
        <v>0</v>
      </c>
      <c r="AT66" s="119">
        <f t="shared" si="1"/>
        <v>0</v>
      </c>
      <c r="AU66" s="120">
        <f>'4-1 - Vedlejší rozpočtové...'!P85</f>
        <v>0</v>
      </c>
      <c r="AV66" s="119">
        <f>'4-1 - Vedlejší rozpočtové...'!J32</f>
        <v>0</v>
      </c>
      <c r="AW66" s="119">
        <f>'4-1 - Vedlejší rozpočtové...'!J33</f>
        <v>0</v>
      </c>
      <c r="AX66" s="119">
        <f>'4-1 - Vedlejší rozpočtové...'!J34</f>
        <v>0</v>
      </c>
      <c r="AY66" s="119">
        <f>'4-1 - Vedlejší rozpočtové...'!J35</f>
        <v>0</v>
      </c>
      <c r="AZ66" s="119">
        <f>'4-1 - Vedlejší rozpočtové...'!F32</f>
        <v>0</v>
      </c>
      <c r="BA66" s="119">
        <f>'4-1 - Vedlejší rozpočtové...'!F33</f>
        <v>0</v>
      </c>
      <c r="BB66" s="119">
        <f>'4-1 - Vedlejší rozpočtové...'!F34</f>
        <v>0</v>
      </c>
      <c r="BC66" s="119">
        <f>'4-1 - Vedlejší rozpočtové...'!F35</f>
        <v>0</v>
      </c>
      <c r="BD66" s="121">
        <f>'4-1 - Vedlejší rozpočtové...'!F36</f>
        <v>0</v>
      </c>
      <c r="BT66" s="116" t="s">
        <v>92</v>
      </c>
      <c r="BV66" s="116" t="s">
        <v>87</v>
      </c>
      <c r="BW66" s="116" t="s">
        <v>128</v>
      </c>
      <c r="BX66" s="116" t="s">
        <v>126</v>
      </c>
      <c r="CL66" s="116" t="s">
        <v>50</v>
      </c>
    </row>
    <row r="67" spans="1:91" s="1" customFormat="1" ht="30" customHeight="1">
      <c r="B67" s="43"/>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3"/>
    </row>
    <row r="68" spans="1:91" s="1" customFormat="1" ht="6.95" customHeight="1">
      <c r="B68" s="58"/>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63"/>
    </row>
  </sheetData>
  <sheetProtection password="CC35" sheet="1" objects="1" scenarios="1" formatCells="0" formatColumns="0" formatRows="0" sort="0" autoFilter="0"/>
  <mergeCells count="97">
    <mergeCell ref="AR2:BE2"/>
    <mergeCell ref="AN66:AP66"/>
    <mergeCell ref="AG66:AM66"/>
    <mergeCell ref="E66:I66"/>
    <mergeCell ref="K66:AF66"/>
    <mergeCell ref="AG51:AM51"/>
    <mergeCell ref="AN51:AP51"/>
    <mergeCell ref="AN64:AP64"/>
    <mergeCell ref="AG64:AM64"/>
    <mergeCell ref="E64:I64"/>
    <mergeCell ref="K64:AF64"/>
    <mergeCell ref="AN65:AP65"/>
    <mergeCell ref="AG65:AM65"/>
    <mergeCell ref="D65:H65"/>
    <mergeCell ref="J65:AF65"/>
    <mergeCell ref="AN62:AP62"/>
    <mergeCell ref="AG62:AM62"/>
    <mergeCell ref="D62:H62"/>
    <mergeCell ref="J62:AF62"/>
    <mergeCell ref="AN63:AP63"/>
    <mergeCell ref="AG63:AM63"/>
    <mergeCell ref="E63:I63"/>
    <mergeCell ref="K63:AF63"/>
    <mergeCell ref="AN60:AP60"/>
    <mergeCell ref="AG60:AM60"/>
    <mergeCell ref="E60:I60"/>
    <mergeCell ref="K60:AF60"/>
    <mergeCell ref="AN61:AP61"/>
    <mergeCell ref="AG61:AM61"/>
    <mergeCell ref="F61:J61"/>
    <mergeCell ref="L61:AF61"/>
    <mergeCell ref="AN58:AP58"/>
    <mergeCell ref="AG58:AM58"/>
    <mergeCell ref="E58:I58"/>
    <mergeCell ref="K58:AF58"/>
    <mergeCell ref="AN59:AP59"/>
    <mergeCell ref="AG59:AM59"/>
    <mergeCell ref="F59:J59"/>
    <mergeCell ref="L59:AF59"/>
    <mergeCell ref="AN56:AP56"/>
    <mergeCell ref="AG56:AM56"/>
    <mergeCell ref="F56:J56"/>
    <mergeCell ref="L56:AF56"/>
    <mergeCell ref="AN57:AP57"/>
    <mergeCell ref="AG57:AM57"/>
    <mergeCell ref="D57:H57"/>
    <mergeCell ref="J57:AF57"/>
    <mergeCell ref="AN54:AP54"/>
    <mergeCell ref="AG54:AM54"/>
    <mergeCell ref="F54:J54"/>
    <mergeCell ref="L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4" location="'1-1 - SO 102 - Uznatelné ...'!C2" display="/"/>
    <hyperlink ref="A56" location="'1-2 - SO 102 -Neuznatelné...'!C2" display="/"/>
    <hyperlink ref="A59" location="'2-1 - SO 102 - Uznatelné ...'!C2" display="/"/>
    <hyperlink ref="A61" location="'2-2 - SO 102 - Neuznateln...'!C2" display="/"/>
    <hyperlink ref="A63" location="'3-1 - SO 01.1 Stoka A 1. ...'!C2" display="/"/>
    <hyperlink ref="A64" location="'3-2 - SO 05 Mlýnský náhon...'!C2" display="/"/>
    <hyperlink ref="A66" location="'4-1 - Vedlejší rozpočtové...'!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0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129</v>
      </c>
      <c r="G1" s="424" t="s">
        <v>130</v>
      </c>
      <c r="H1" s="424"/>
      <c r="I1" s="126"/>
      <c r="J1" s="125" t="s">
        <v>131</v>
      </c>
      <c r="K1" s="124" t="s">
        <v>132</v>
      </c>
      <c r="L1" s="125" t="s">
        <v>133</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4"/>
      <c r="M2" s="414"/>
      <c r="N2" s="414"/>
      <c r="O2" s="414"/>
      <c r="P2" s="414"/>
      <c r="Q2" s="414"/>
      <c r="R2" s="414"/>
      <c r="S2" s="414"/>
      <c r="T2" s="414"/>
      <c r="U2" s="414"/>
      <c r="V2" s="414"/>
      <c r="AT2" s="25" t="s">
        <v>101</v>
      </c>
    </row>
    <row r="3" spans="1:70" ht="6.95" customHeight="1">
      <c r="B3" s="26"/>
      <c r="C3" s="27"/>
      <c r="D3" s="27"/>
      <c r="E3" s="27"/>
      <c r="F3" s="27"/>
      <c r="G3" s="27"/>
      <c r="H3" s="27"/>
      <c r="I3" s="127"/>
      <c r="J3" s="27"/>
      <c r="K3" s="28"/>
      <c r="AT3" s="25" t="s">
        <v>92</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5" t="str">
        <f>'Rekapitulace stavby'!K6</f>
        <v>III/44436 Bělkovice-Lašťany, průtah - I.+II.etapa-Obec  Bělkovice-Lašťany</v>
      </c>
      <c r="F7" s="416"/>
      <c r="G7" s="416"/>
      <c r="H7" s="416"/>
      <c r="I7" s="128"/>
      <c r="J7" s="30"/>
      <c r="K7" s="32"/>
    </row>
    <row r="8" spans="1:70">
      <c r="B8" s="29"/>
      <c r="C8" s="30"/>
      <c r="D8" s="38" t="s">
        <v>135</v>
      </c>
      <c r="E8" s="30"/>
      <c r="F8" s="30"/>
      <c r="G8" s="30"/>
      <c r="H8" s="30"/>
      <c r="I8" s="128"/>
      <c r="J8" s="30"/>
      <c r="K8" s="32"/>
    </row>
    <row r="9" spans="1:70" ht="22.5" customHeight="1">
      <c r="B9" s="29"/>
      <c r="C9" s="30"/>
      <c r="D9" s="30"/>
      <c r="E9" s="415" t="s">
        <v>136</v>
      </c>
      <c r="F9" s="375"/>
      <c r="G9" s="375"/>
      <c r="H9" s="375"/>
      <c r="I9" s="128"/>
      <c r="J9" s="30"/>
      <c r="K9" s="32"/>
    </row>
    <row r="10" spans="1:70">
      <c r="B10" s="29"/>
      <c r="C10" s="30"/>
      <c r="D10" s="38" t="s">
        <v>137</v>
      </c>
      <c r="E10" s="30"/>
      <c r="F10" s="30"/>
      <c r="G10" s="30"/>
      <c r="H10" s="30"/>
      <c r="I10" s="128"/>
      <c r="J10" s="30"/>
      <c r="K10" s="32"/>
    </row>
    <row r="11" spans="1:70" s="1" customFormat="1" ht="22.5" customHeight="1">
      <c r="B11" s="43"/>
      <c r="C11" s="44"/>
      <c r="D11" s="44"/>
      <c r="E11" s="399" t="s">
        <v>138</v>
      </c>
      <c r="F11" s="417"/>
      <c r="G11" s="417"/>
      <c r="H11" s="417"/>
      <c r="I11" s="129"/>
      <c r="J11" s="44"/>
      <c r="K11" s="47"/>
    </row>
    <row r="12" spans="1:70" s="1" customFormat="1">
      <c r="B12" s="43"/>
      <c r="C12" s="44"/>
      <c r="D12" s="38" t="s">
        <v>139</v>
      </c>
      <c r="E12" s="44"/>
      <c r="F12" s="44"/>
      <c r="G12" s="44"/>
      <c r="H12" s="44"/>
      <c r="I12" s="129"/>
      <c r="J12" s="44"/>
      <c r="K12" s="47"/>
    </row>
    <row r="13" spans="1:70" s="1" customFormat="1" ht="36.950000000000003" customHeight="1">
      <c r="B13" s="43"/>
      <c r="C13" s="44"/>
      <c r="D13" s="44"/>
      <c r="E13" s="418" t="s">
        <v>140</v>
      </c>
      <c r="F13" s="417"/>
      <c r="G13" s="417"/>
      <c r="H13" s="417"/>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9" t="s">
        <v>50</v>
      </c>
      <c r="F28" s="379"/>
      <c r="G28" s="379"/>
      <c r="H28" s="379"/>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ROUND(J95,2)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ROUND(SUM(BE95:BE406), 2)</f>
        <v>0</v>
      </c>
      <c r="G34" s="44"/>
      <c r="H34" s="44"/>
      <c r="I34" s="142">
        <v>0.21</v>
      </c>
      <c r="J34" s="141">
        <f>ROUND(ROUND((SUM(BE95:BE406)), 2)*I34, 2)</f>
        <v>0</v>
      </c>
      <c r="K34" s="47"/>
    </row>
    <row r="35" spans="2:11" s="1" customFormat="1" ht="14.45" customHeight="1">
      <c r="B35" s="43"/>
      <c r="C35" s="44"/>
      <c r="D35" s="44"/>
      <c r="E35" s="51" t="s">
        <v>57</v>
      </c>
      <c r="F35" s="141">
        <f>ROUND(SUM(BF95:BF406), 2)</f>
        <v>0</v>
      </c>
      <c r="G35" s="44"/>
      <c r="H35" s="44"/>
      <c r="I35" s="142">
        <v>0.15</v>
      </c>
      <c r="J35" s="141">
        <f>ROUND(ROUND((SUM(BF95:BF406)), 2)*I35, 2)</f>
        <v>0</v>
      </c>
      <c r="K35" s="47"/>
    </row>
    <row r="36" spans="2:11" s="1" customFormat="1" ht="14.45" hidden="1" customHeight="1">
      <c r="B36" s="43"/>
      <c r="C36" s="44"/>
      <c r="D36" s="44"/>
      <c r="E36" s="51" t="s">
        <v>58</v>
      </c>
      <c r="F36" s="141">
        <f>ROUND(SUM(BG95:BG406), 2)</f>
        <v>0</v>
      </c>
      <c r="G36" s="44"/>
      <c r="H36" s="44"/>
      <c r="I36" s="142">
        <v>0.21</v>
      </c>
      <c r="J36" s="141">
        <v>0</v>
      </c>
      <c r="K36" s="47"/>
    </row>
    <row r="37" spans="2:11" s="1" customFormat="1" ht="14.45" hidden="1" customHeight="1">
      <c r="B37" s="43"/>
      <c r="C37" s="44"/>
      <c r="D37" s="44"/>
      <c r="E37" s="51" t="s">
        <v>59</v>
      </c>
      <c r="F37" s="141">
        <f>ROUND(SUM(BH95:BH406), 2)</f>
        <v>0</v>
      </c>
      <c r="G37" s="44"/>
      <c r="H37" s="44"/>
      <c r="I37" s="142">
        <v>0.15</v>
      </c>
      <c r="J37" s="141">
        <v>0</v>
      </c>
      <c r="K37" s="47"/>
    </row>
    <row r="38" spans="2:11" s="1" customFormat="1" ht="14.45" hidden="1" customHeight="1">
      <c r="B38" s="43"/>
      <c r="C38" s="44"/>
      <c r="D38" s="44"/>
      <c r="E38" s="51" t="s">
        <v>60</v>
      </c>
      <c r="F38" s="141">
        <f>ROUND(SUM(BI95:BI406),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141</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5" t="str">
        <f>E7</f>
        <v>III/44436 Bělkovice-Lašťany, průtah - I.+II.etapa-Obec  Bělkovice-Lašťany</v>
      </c>
      <c r="F49" s="416"/>
      <c r="G49" s="416"/>
      <c r="H49" s="416"/>
      <c r="I49" s="129"/>
      <c r="J49" s="44"/>
      <c r="K49" s="47"/>
    </row>
    <row r="50" spans="2:47">
      <c r="B50" s="29"/>
      <c r="C50" s="38" t="s">
        <v>135</v>
      </c>
      <c r="D50" s="30"/>
      <c r="E50" s="30"/>
      <c r="F50" s="30"/>
      <c r="G50" s="30"/>
      <c r="H50" s="30"/>
      <c r="I50" s="128"/>
      <c r="J50" s="30"/>
      <c r="K50" s="32"/>
    </row>
    <row r="51" spans="2:47" ht="22.5" customHeight="1">
      <c r="B51" s="29"/>
      <c r="C51" s="30"/>
      <c r="D51" s="30"/>
      <c r="E51" s="415" t="s">
        <v>136</v>
      </c>
      <c r="F51" s="375"/>
      <c r="G51" s="375"/>
      <c r="H51" s="375"/>
      <c r="I51" s="128"/>
      <c r="J51" s="30"/>
      <c r="K51" s="32"/>
    </row>
    <row r="52" spans="2:47">
      <c r="B52" s="29"/>
      <c r="C52" s="38" t="s">
        <v>137</v>
      </c>
      <c r="D52" s="30"/>
      <c r="E52" s="30"/>
      <c r="F52" s="30"/>
      <c r="G52" s="30"/>
      <c r="H52" s="30"/>
      <c r="I52" s="128"/>
      <c r="J52" s="30"/>
      <c r="K52" s="32"/>
    </row>
    <row r="53" spans="2:47" s="1" customFormat="1" ht="22.5" customHeight="1">
      <c r="B53" s="43"/>
      <c r="C53" s="44"/>
      <c r="D53" s="44"/>
      <c r="E53" s="399" t="s">
        <v>138</v>
      </c>
      <c r="F53" s="417"/>
      <c r="G53" s="417"/>
      <c r="H53" s="417"/>
      <c r="I53" s="129"/>
      <c r="J53" s="44"/>
      <c r="K53" s="47"/>
    </row>
    <row r="54" spans="2:47" s="1" customFormat="1" ht="14.45" customHeight="1">
      <c r="B54" s="43"/>
      <c r="C54" s="38" t="s">
        <v>139</v>
      </c>
      <c r="D54" s="44"/>
      <c r="E54" s="44"/>
      <c r="F54" s="44"/>
      <c r="G54" s="44"/>
      <c r="H54" s="44"/>
      <c r="I54" s="129"/>
      <c r="J54" s="44"/>
      <c r="K54" s="47"/>
    </row>
    <row r="55" spans="2:47" s="1" customFormat="1" ht="23.25" customHeight="1">
      <c r="B55" s="43"/>
      <c r="C55" s="44"/>
      <c r="D55" s="44"/>
      <c r="E55" s="418" t="str">
        <f>E13</f>
        <v>1-1 - SO 102 - Uznatelné náklady - soupis prací</v>
      </c>
      <c r="F55" s="417"/>
      <c r="G55" s="417"/>
      <c r="H55" s="417"/>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142</v>
      </c>
      <c r="D62" s="143"/>
      <c r="E62" s="143"/>
      <c r="F62" s="143"/>
      <c r="G62" s="143"/>
      <c r="H62" s="143"/>
      <c r="I62" s="156"/>
      <c r="J62" s="157" t="s">
        <v>143</v>
      </c>
      <c r="K62" s="158"/>
    </row>
    <row r="63" spans="2:47" s="1" customFormat="1" ht="10.35" customHeight="1">
      <c r="B63" s="43"/>
      <c r="C63" s="44"/>
      <c r="D63" s="44"/>
      <c r="E63" s="44"/>
      <c r="F63" s="44"/>
      <c r="G63" s="44"/>
      <c r="H63" s="44"/>
      <c r="I63" s="129"/>
      <c r="J63" s="44"/>
      <c r="K63" s="47"/>
    </row>
    <row r="64" spans="2:47" s="1" customFormat="1" ht="29.25" customHeight="1">
      <c r="B64" s="43"/>
      <c r="C64" s="159" t="s">
        <v>144</v>
      </c>
      <c r="D64" s="44"/>
      <c r="E64" s="44"/>
      <c r="F64" s="44"/>
      <c r="G64" s="44"/>
      <c r="H64" s="44"/>
      <c r="I64" s="129"/>
      <c r="J64" s="139">
        <f>J95</f>
        <v>0</v>
      </c>
      <c r="K64" s="47"/>
      <c r="AU64" s="25" t="s">
        <v>145</v>
      </c>
    </row>
    <row r="65" spans="2:12" s="8" customFormat="1" ht="24.95" customHeight="1">
      <c r="B65" s="160"/>
      <c r="C65" s="161"/>
      <c r="D65" s="162" t="s">
        <v>146</v>
      </c>
      <c r="E65" s="163"/>
      <c r="F65" s="163"/>
      <c r="G65" s="163"/>
      <c r="H65" s="163"/>
      <c r="I65" s="164"/>
      <c r="J65" s="165">
        <f>J96</f>
        <v>0</v>
      </c>
      <c r="K65" s="166"/>
    </row>
    <row r="66" spans="2:12" s="9" customFormat="1" ht="19.899999999999999" customHeight="1">
      <c r="B66" s="167"/>
      <c r="C66" s="168"/>
      <c r="D66" s="169" t="s">
        <v>147</v>
      </c>
      <c r="E66" s="170"/>
      <c r="F66" s="170"/>
      <c r="G66" s="170"/>
      <c r="H66" s="170"/>
      <c r="I66" s="171"/>
      <c r="J66" s="172">
        <f>J97</f>
        <v>0</v>
      </c>
      <c r="K66" s="173"/>
    </row>
    <row r="67" spans="2:12" s="9" customFormat="1" ht="19.899999999999999" customHeight="1">
      <c r="B67" s="167"/>
      <c r="C67" s="168"/>
      <c r="D67" s="169" t="s">
        <v>148</v>
      </c>
      <c r="E67" s="170"/>
      <c r="F67" s="170"/>
      <c r="G67" s="170"/>
      <c r="H67" s="170"/>
      <c r="I67" s="171"/>
      <c r="J67" s="172">
        <f>J143</f>
        <v>0</v>
      </c>
      <c r="K67" s="173"/>
    </row>
    <row r="68" spans="2:12" s="9" customFormat="1" ht="19.899999999999999" customHeight="1">
      <c r="B68" s="167"/>
      <c r="C68" s="168"/>
      <c r="D68" s="169" t="s">
        <v>149</v>
      </c>
      <c r="E68" s="170"/>
      <c r="F68" s="170"/>
      <c r="G68" s="170"/>
      <c r="H68" s="170"/>
      <c r="I68" s="171"/>
      <c r="J68" s="172">
        <f>J144</f>
        <v>0</v>
      </c>
      <c r="K68" s="173"/>
    </row>
    <row r="69" spans="2:12" s="9" customFormat="1" ht="19.899999999999999" customHeight="1">
      <c r="B69" s="167"/>
      <c r="C69" s="168"/>
      <c r="D69" s="169" t="s">
        <v>150</v>
      </c>
      <c r="E69" s="170"/>
      <c r="F69" s="170"/>
      <c r="G69" s="170"/>
      <c r="H69" s="170"/>
      <c r="I69" s="171"/>
      <c r="J69" s="172">
        <f>J160</f>
        <v>0</v>
      </c>
      <c r="K69" s="173"/>
    </row>
    <row r="70" spans="2:12" s="9" customFormat="1" ht="19.899999999999999" customHeight="1">
      <c r="B70" s="167"/>
      <c r="C70" s="168"/>
      <c r="D70" s="169" t="s">
        <v>151</v>
      </c>
      <c r="E70" s="170"/>
      <c r="F70" s="170"/>
      <c r="G70" s="170"/>
      <c r="H70" s="170"/>
      <c r="I70" s="171"/>
      <c r="J70" s="172">
        <f>J248</f>
        <v>0</v>
      </c>
      <c r="K70" s="173"/>
    </row>
    <row r="71" spans="2:12" s="9" customFormat="1" ht="19.899999999999999" customHeight="1">
      <c r="B71" s="167"/>
      <c r="C71" s="168"/>
      <c r="D71" s="169" t="s">
        <v>152</v>
      </c>
      <c r="E71" s="170"/>
      <c r="F71" s="170"/>
      <c r="G71" s="170"/>
      <c r="H71" s="170"/>
      <c r="I71" s="171"/>
      <c r="J71" s="172">
        <f>J258</f>
        <v>0</v>
      </c>
      <c r="K71" s="173"/>
    </row>
    <row r="72" spans="2:12" s="1" customFormat="1" ht="21.75" customHeight="1">
      <c r="B72" s="43"/>
      <c r="C72" s="44"/>
      <c r="D72" s="44"/>
      <c r="E72" s="44"/>
      <c r="F72" s="44"/>
      <c r="G72" s="44"/>
      <c r="H72" s="44"/>
      <c r="I72" s="129"/>
      <c r="J72" s="44"/>
      <c r="K72" s="47"/>
    </row>
    <row r="73" spans="2:12" s="1" customFormat="1" ht="6.95" customHeight="1">
      <c r="B73" s="58"/>
      <c r="C73" s="59"/>
      <c r="D73" s="59"/>
      <c r="E73" s="59"/>
      <c r="F73" s="59"/>
      <c r="G73" s="59"/>
      <c r="H73" s="59"/>
      <c r="I73" s="150"/>
      <c r="J73" s="59"/>
      <c r="K73" s="60"/>
    </row>
    <row r="77" spans="2:12" s="1" customFormat="1" ht="6.95" customHeight="1">
      <c r="B77" s="61"/>
      <c r="C77" s="62"/>
      <c r="D77" s="62"/>
      <c r="E77" s="62"/>
      <c r="F77" s="62"/>
      <c r="G77" s="62"/>
      <c r="H77" s="62"/>
      <c r="I77" s="153"/>
      <c r="J77" s="62"/>
      <c r="K77" s="62"/>
      <c r="L77" s="63"/>
    </row>
    <row r="78" spans="2:12" s="1" customFormat="1" ht="36.950000000000003" customHeight="1">
      <c r="B78" s="43"/>
      <c r="C78" s="64" t="s">
        <v>153</v>
      </c>
      <c r="D78" s="65"/>
      <c r="E78" s="65"/>
      <c r="F78" s="65"/>
      <c r="G78" s="65"/>
      <c r="H78" s="65"/>
      <c r="I78" s="174"/>
      <c r="J78" s="65"/>
      <c r="K78" s="65"/>
      <c r="L78" s="63"/>
    </row>
    <row r="79" spans="2:12" s="1" customFormat="1" ht="6.95" customHeight="1">
      <c r="B79" s="43"/>
      <c r="C79" s="65"/>
      <c r="D79" s="65"/>
      <c r="E79" s="65"/>
      <c r="F79" s="65"/>
      <c r="G79" s="65"/>
      <c r="H79" s="65"/>
      <c r="I79" s="174"/>
      <c r="J79" s="65"/>
      <c r="K79" s="65"/>
      <c r="L79" s="63"/>
    </row>
    <row r="80" spans="2:12" s="1" customFormat="1" ht="14.45" customHeight="1">
      <c r="B80" s="43"/>
      <c r="C80" s="67" t="s">
        <v>18</v>
      </c>
      <c r="D80" s="65"/>
      <c r="E80" s="65"/>
      <c r="F80" s="65"/>
      <c r="G80" s="65"/>
      <c r="H80" s="65"/>
      <c r="I80" s="174"/>
      <c r="J80" s="65"/>
      <c r="K80" s="65"/>
      <c r="L80" s="63"/>
    </row>
    <row r="81" spans="2:63" s="1" customFormat="1" ht="22.5" customHeight="1">
      <c r="B81" s="43"/>
      <c r="C81" s="65"/>
      <c r="D81" s="65"/>
      <c r="E81" s="419" t="str">
        <f>E7</f>
        <v>III/44436 Bělkovice-Lašťany, průtah - I.+II.etapa-Obec  Bělkovice-Lašťany</v>
      </c>
      <c r="F81" s="420"/>
      <c r="G81" s="420"/>
      <c r="H81" s="420"/>
      <c r="I81" s="174"/>
      <c r="J81" s="65"/>
      <c r="K81" s="65"/>
      <c r="L81" s="63"/>
    </row>
    <row r="82" spans="2:63">
      <c r="B82" s="29"/>
      <c r="C82" s="67" t="s">
        <v>135</v>
      </c>
      <c r="D82" s="175"/>
      <c r="E82" s="175"/>
      <c r="F82" s="175"/>
      <c r="G82" s="175"/>
      <c r="H82" s="175"/>
      <c r="J82" s="175"/>
      <c r="K82" s="175"/>
      <c r="L82" s="176"/>
    </row>
    <row r="83" spans="2:63" ht="22.5" customHeight="1">
      <c r="B83" s="29"/>
      <c r="C83" s="175"/>
      <c r="D83" s="175"/>
      <c r="E83" s="419" t="s">
        <v>136</v>
      </c>
      <c r="F83" s="423"/>
      <c r="G83" s="423"/>
      <c r="H83" s="423"/>
      <c r="J83" s="175"/>
      <c r="K83" s="175"/>
      <c r="L83" s="176"/>
    </row>
    <row r="84" spans="2:63">
      <c r="B84" s="29"/>
      <c r="C84" s="67" t="s">
        <v>137</v>
      </c>
      <c r="D84" s="175"/>
      <c r="E84" s="175"/>
      <c r="F84" s="175"/>
      <c r="G84" s="175"/>
      <c r="H84" s="175"/>
      <c r="J84" s="175"/>
      <c r="K84" s="175"/>
      <c r="L84" s="176"/>
    </row>
    <row r="85" spans="2:63" s="1" customFormat="1" ht="22.5" customHeight="1">
      <c r="B85" s="43"/>
      <c r="C85" s="65"/>
      <c r="D85" s="65"/>
      <c r="E85" s="421" t="s">
        <v>138</v>
      </c>
      <c r="F85" s="422"/>
      <c r="G85" s="422"/>
      <c r="H85" s="422"/>
      <c r="I85" s="174"/>
      <c r="J85" s="65"/>
      <c r="K85" s="65"/>
      <c r="L85" s="63"/>
    </row>
    <row r="86" spans="2:63" s="1" customFormat="1" ht="14.45" customHeight="1">
      <c r="B86" s="43"/>
      <c r="C86" s="67" t="s">
        <v>139</v>
      </c>
      <c r="D86" s="65"/>
      <c r="E86" s="65"/>
      <c r="F86" s="65"/>
      <c r="G86" s="65"/>
      <c r="H86" s="65"/>
      <c r="I86" s="174"/>
      <c r="J86" s="65"/>
      <c r="K86" s="65"/>
      <c r="L86" s="63"/>
    </row>
    <row r="87" spans="2:63" s="1" customFormat="1" ht="23.25" customHeight="1">
      <c r="B87" s="43"/>
      <c r="C87" s="65"/>
      <c r="D87" s="65"/>
      <c r="E87" s="390" t="str">
        <f>E13</f>
        <v>1-1 - SO 102 - Uznatelné náklady - soupis prací</v>
      </c>
      <c r="F87" s="422"/>
      <c r="G87" s="422"/>
      <c r="H87" s="422"/>
      <c r="I87" s="174"/>
      <c r="J87" s="65"/>
      <c r="K87" s="65"/>
      <c r="L87" s="63"/>
    </row>
    <row r="88" spans="2:63" s="1" customFormat="1" ht="6.95" customHeight="1">
      <c r="B88" s="43"/>
      <c r="C88" s="65"/>
      <c r="D88" s="65"/>
      <c r="E88" s="65"/>
      <c r="F88" s="65"/>
      <c r="G88" s="65"/>
      <c r="H88" s="65"/>
      <c r="I88" s="174"/>
      <c r="J88" s="65"/>
      <c r="K88" s="65"/>
      <c r="L88" s="63"/>
    </row>
    <row r="89" spans="2:63" s="1" customFormat="1" ht="18" customHeight="1">
      <c r="B89" s="43"/>
      <c r="C89" s="67" t="s">
        <v>26</v>
      </c>
      <c r="D89" s="65"/>
      <c r="E89" s="65"/>
      <c r="F89" s="177" t="str">
        <f>F16</f>
        <v xml:space="preserve"> Bělkovice-Lašťany</v>
      </c>
      <c r="G89" s="65"/>
      <c r="H89" s="65"/>
      <c r="I89" s="178" t="s">
        <v>28</v>
      </c>
      <c r="J89" s="75" t="str">
        <f>IF(J16="","",J16)</f>
        <v>22.12.2016</v>
      </c>
      <c r="K89" s="65"/>
      <c r="L89" s="63"/>
    </row>
    <row r="90" spans="2:63" s="1" customFormat="1" ht="6.95" customHeight="1">
      <c r="B90" s="43"/>
      <c r="C90" s="65"/>
      <c r="D90" s="65"/>
      <c r="E90" s="65"/>
      <c r="F90" s="65"/>
      <c r="G90" s="65"/>
      <c r="H90" s="65"/>
      <c r="I90" s="174"/>
      <c r="J90" s="65"/>
      <c r="K90" s="65"/>
      <c r="L90" s="63"/>
    </row>
    <row r="91" spans="2:63" s="1" customFormat="1">
      <c r="B91" s="43"/>
      <c r="C91" s="67" t="s">
        <v>36</v>
      </c>
      <c r="D91" s="65"/>
      <c r="E91" s="65"/>
      <c r="F91" s="177" t="str">
        <f>E19</f>
        <v>Obec  Bělkovice-Lašťany</v>
      </c>
      <c r="G91" s="65"/>
      <c r="H91" s="65"/>
      <c r="I91" s="178" t="s">
        <v>44</v>
      </c>
      <c r="J91" s="177" t="str">
        <f>E25</f>
        <v>Ing. Petr Doležel</v>
      </c>
      <c r="K91" s="65"/>
      <c r="L91" s="63"/>
    </row>
    <row r="92" spans="2:63" s="1" customFormat="1" ht="14.45" customHeight="1">
      <c r="B92" s="43"/>
      <c r="C92" s="67" t="s">
        <v>42</v>
      </c>
      <c r="D92" s="65"/>
      <c r="E92" s="65"/>
      <c r="F92" s="177" t="str">
        <f>IF(E22="","",E22)</f>
        <v/>
      </c>
      <c r="G92" s="65"/>
      <c r="H92" s="65"/>
      <c r="I92" s="174"/>
      <c r="J92" s="65"/>
      <c r="K92" s="65"/>
      <c r="L92" s="63"/>
    </row>
    <row r="93" spans="2:63" s="1" customFormat="1" ht="10.35" customHeight="1">
      <c r="B93" s="43"/>
      <c r="C93" s="65"/>
      <c r="D93" s="65"/>
      <c r="E93" s="65"/>
      <c r="F93" s="65"/>
      <c r="G93" s="65"/>
      <c r="H93" s="65"/>
      <c r="I93" s="174"/>
      <c r="J93" s="65"/>
      <c r="K93" s="65"/>
      <c r="L93" s="63"/>
    </row>
    <row r="94" spans="2:63" s="10" customFormat="1" ht="29.25" customHeight="1">
      <c r="B94" s="179"/>
      <c r="C94" s="180" t="s">
        <v>154</v>
      </c>
      <c r="D94" s="181" t="s">
        <v>70</v>
      </c>
      <c r="E94" s="181" t="s">
        <v>66</v>
      </c>
      <c r="F94" s="181" t="s">
        <v>155</v>
      </c>
      <c r="G94" s="181" t="s">
        <v>156</v>
      </c>
      <c r="H94" s="181" t="s">
        <v>157</v>
      </c>
      <c r="I94" s="182" t="s">
        <v>158</v>
      </c>
      <c r="J94" s="181" t="s">
        <v>143</v>
      </c>
      <c r="K94" s="183" t="s">
        <v>159</v>
      </c>
      <c r="L94" s="184"/>
      <c r="M94" s="83" t="s">
        <v>160</v>
      </c>
      <c r="N94" s="84" t="s">
        <v>55</v>
      </c>
      <c r="O94" s="84" t="s">
        <v>161</v>
      </c>
      <c r="P94" s="84" t="s">
        <v>162</v>
      </c>
      <c r="Q94" s="84" t="s">
        <v>163</v>
      </c>
      <c r="R94" s="84" t="s">
        <v>164</v>
      </c>
      <c r="S94" s="84" t="s">
        <v>165</v>
      </c>
      <c r="T94" s="85" t="s">
        <v>166</v>
      </c>
    </row>
    <row r="95" spans="2:63" s="1" customFormat="1" ht="29.25" customHeight="1">
      <c r="B95" s="43"/>
      <c r="C95" s="89" t="s">
        <v>144</v>
      </c>
      <c r="D95" s="65"/>
      <c r="E95" s="65"/>
      <c r="F95" s="65"/>
      <c r="G95" s="65"/>
      <c r="H95" s="65"/>
      <c r="I95" s="174"/>
      <c r="J95" s="185">
        <f>BK95</f>
        <v>0</v>
      </c>
      <c r="K95" s="65"/>
      <c r="L95" s="63"/>
      <c r="M95" s="86"/>
      <c r="N95" s="87"/>
      <c r="O95" s="87"/>
      <c r="P95" s="186">
        <f>P96</f>
        <v>0</v>
      </c>
      <c r="Q95" s="87"/>
      <c r="R95" s="186">
        <f>R96</f>
        <v>434.24475286000001</v>
      </c>
      <c r="S95" s="87"/>
      <c r="T95" s="187">
        <f>T96</f>
        <v>107.9195</v>
      </c>
      <c r="AT95" s="25" t="s">
        <v>84</v>
      </c>
      <c r="AU95" s="25" t="s">
        <v>145</v>
      </c>
      <c r="BK95" s="188">
        <f>BK96</f>
        <v>0</v>
      </c>
    </row>
    <row r="96" spans="2:63" s="11" customFormat="1" ht="37.35" customHeight="1">
      <c r="B96" s="189"/>
      <c r="C96" s="190"/>
      <c r="D96" s="191" t="s">
        <v>84</v>
      </c>
      <c r="E96" s="192" t="s">
        <v>167</v>
      </c>
      <c r="F96" s="192" t="s">
        <v>168</v>
      </c>
      <c r="G96" s="190"/>
      <c r="H96" s="190"/>
      <c r="I96" s="193"/>
      <c r="J96" s="194">
        <f>BK96</f>
        <v>0</v>
      </c>
      <c r="K96" s="190"/>
      <c r="L96" s="195"/>
      <c r="M96" s="196"/>
      <c r="N96" s="197"/>
      <c r="O96" s="197"/>
      <c r="P96" s="198">
        <f>P97+P143+P144+P160+P248+P258</f>
        <v>0</v>
      </c>
      <c r="Q96" s="197"/>
      <c r="R96" s="198">
        <f>R97+R143+R144+R160+R248+R258</f>
        <v>434.24475286000001</v>
      </c>
      <c r="S96" s="197"/>
      <c r="T96" s="199">
        <f>T97+T143+T144+T160+T248+T258</f>
        <v>107.9195</v>
      </c>
      <c r="AR96" s="200" t="s">
        <v>25</v>
      </c>
      <c r="AT96" s="201" t="s">
        <v>84</v>
      </c>
      <c r="AU96" s="201" t="s">
        <v>85</v>
      </c>
      <c r="AY96" s="200" t="s">
        <v>169</v>
      </c>
      <c r="BK96" s="202">
        <f>BK97+BK143+BK144+BK160+BK248+BK258</f>
        <v>0</v>
      </c>
    </row>
    <row r="97" spans="2:65" s="11" customFormat="1" ht="19.899999999999999" customHeight="1">
      <c r="B97" s="189"/>
      <c r="C97" s="190"/>
      <c r="D97" s="203" t="s">
        <v>84</v>
      </c>
      <c r="E97" s="204" t="s">
        <v>170</v>
      </c>
      <c r="F97" s="204" t="s">
        <v>171</v>
      </c>
      <c r="G97" s="190"/>
      <c r="H97" s="190"/>
      <c r="I97" s="193"/>
      <c r="J97" s="205">
        <f>BK97</f>
        <v>0</v>
      </c>
      <c r="K97" s="190"/>
      <c r="L97" s="195"/>
      <c r="M97" s="196"/>
      <c r="N97" s="197"/>
      <c r="O97" s="197"/>
      <c r="P97" s="198">
        <f>SUM(P98:P142)</f>
        <v>0</v>
      </c>
      <c r="Q97" s="197"/>
      <c r="R97" s="198">
        <f>SUM(R98:R142)</f>
        <v>14.760000000000002</v>
      </c>
      <c r="S97" s="197"/>
      <c r="T97" s="199">
        <f>SUM(T98:T142)</f>
        <v>0</v>
      </c>
      <c r="AR97" s="200" t="s">
        <v>25</v>
      </c>
      <c r="AT97" s="201" t="s">
        <v>84</v>
      </c>
      <c r="AU97" s="201" t="s">
        <v>25</v>
      </c>
      <c r="AY97" s="200" t="s">
        <v>169</v>
      </c>
      <c r="BK97" s="202">
        <f>SUM(BK98:BK142)</f>
        <v>0</v>
      </c>
    </row>
    <row r="98" spans="2:65" s="1" customFormat="1" ht="22.5" customHeight="1">
      <c r="B98" s="43"/>
      <c r="C98" s="206" t="s">
        <v>25</v>
      </c>
      <c r="D98" s="206" t="s">
        <v>172</v>
      </c>
      <c r="E98" s="207" t="s">
        <v>173</v>
      </c>
      <c r="F98" s="208" t="s">
        <v>174</v>
      </c>
      <c r="G98" s="209" t="s">
        <v>175</v>
      </c>
      <c r="H98" s="210">
        <v>218.75</v>
      </c>
      <c r="I98" s="211"/>
      <c r="J98" s="212">
        <f>ROUND(I98*H98,2)</f>
        <v>0</v>
      </c>
      <c r="K98" s="208" t="s">
        <v>176</v>
      </c>
      <c r="L98" s="63"/>
      <c r="M98" s="213" t="s">
        <v>50</v>
      </c>
      <c r="N98" s="214" t="s">
        <v>56</v>
      </c>
      <c r="O98" s="44"/>
      <c r="P98" s="215">
        <f>O98*H98</f>
        <v>0</v>
      </c>
      <c r="Q98" s="215">
        <v>0</v>
      </c>
      <c r="R98" s="215">
        <f>Q98*H98</f>
        <v>0</v>
      </c>
      <c r="S98" s="215">
        <v>0</v>
      </c>
      <c r="T98" s="216">
        <f>S98*H98</f>
        <v>0</v>
      </c>
      <c r="AR98" s="25" t="s">
        <v>124</v>
      </c>
      <c r="AT98" s="25" t="s">
        <v>172</v>
      </c>
      <c r="AU98" s="25" t="s">
        <v>92</v>
      </c>
      <c r="AY98" s="25" t="s">
        <v>169</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124</v>
      </c>
      <c r="BM98" s="25" t="s">
        <v>177</v>
      </c>
    </row>
    <row r="99" spans="2:65" s="1" customFormat="1" ht="27">
      <c r="B99" s="43"/>
      <c r="C99" s="65"/>
      <c r="D99" s="218" t="s">
        <v>178</v>
      </c>
      <c r="E99" s="65"/>
      <c r="F99" s="219" t="s">
        <v>179</v>
      </c>
      <c r="G99" s="65"/>
      <c r="H99" s="65"/>
      <c r="I99" s="174"/>
      <c r="J99" s="65"/>
      <c r="K99" s="65"/>
      <c r="L99" s="63"/>
      <c r="M99" s="220"/>
      <c r="N99" s="44"/>
      <c r="O99" s="44"/>
      <c r="P99" s="44"/>
      <c r="Q99" s="44"/>
      <c r="R99" s="44"/>
      <c r="S99" s="44"/>
      <c r="T99" s="80"/>
      <c r="AT99" s="25" t="s">
        <v>178</v>
      </c>
      <c r="AU99" s="25" t="s">
        <v>92</v>
      </c>
    </row>
    <row r="100" spans="2:65" s="1" customFormat="1" ht="270">
      <c r="B100" s="43"/>
      <c r="C100" s="65"/>
      <c r="D100" s="218" t="s">
        <v>180</v>
      </c>
      <c r="E100" s="65"/>
      <c r="F100" s="221" t="s">
        <v>181</v>
      </c>
      <c r="G100" s="65"/>
      <c r="H100" s="65"/>
      <c r="I100" s="174"/>
      <c r="J100" s="65"/>
      <c r="K100" s="65"/>
      <c r="L100" s="63"/>
      <c r="M100" s="220"/>
      <c r="N100" s="44"/>
      <c r="O100" s="44"/>
      <c r="P100" s="44"/>
      <c r="Q100" s="44"/>
      <c r="R100" s="44"/>
      <c r="S100" s="44"/>
      <c r="T100" s="80"/>
      <c r="AT100" s="25" t="s">
        <v>180</v>
      </c>
      <c r="AU100" s="25" t="s">
        <v>92</v>
      </c>
    </row>
    <row r="101" spans="2:65" s="12" customFormat="1" ht="13.5">
      <c r="B101" s="222"/>
      <c r="C101" s="223"/>
      <c r="D101" s="218" t="s">
        <v>182</v>
      </c>
      <c r="E101" s="224" t="s">
        <v>50</v>
      </c>
      <c r="F101" s="225" t="s">
        <v>183</v>
      </c>
      <c r="G101" s="223"/>
      <c r="H101" s="226" t="s">
        <v>50</v>
      </c>
      <c r="I101" s="227"/>
      <c r="J101" s="223"/>
      <c r="K101" s="223"/>
      <c r="L101" s="228"/>
      <c r="M101" s="229"/>
      <c r="N101" s="230"/>
      <c r="O101" s="230"/>
      <c r="P101" s="230"/>
      <c r="Q101" s="230"/>
      <c r="R101" s="230"/>
      <c r="S101" s="230"/>
      <c r="T101" s="231"/>
      <c r="AT101" s="232" t="s">
        <v>182</v>
      </c>
      <c r="AU101" s="232" t="s">
        <v>92</v>
      </c>
      <c r="AV101" s="12" t="s">
        <v>25</v>
      </c>
      <c r="AW101" s="12" t="s">
        <v>48</v>
      </c>
      <c r="AX101" s="12" t="s">
        <v>85</v>
      </c>
      <c r="AY101" s="232" t="s">
        <v>169</v>
      </c>
    </row>
    <row r="102" spans="2:65" s="13" customFormat="1" ht="13.5">
      <c r="B102" s="233"/>
      <c r="C102" s="234"/>
      <c r="D102" s="235" t="s">
        <v>182</v>
      </c>
      <c r="E102" s="236" t="s">
        <v>50</v>
      </c>
      <c r="F102" s="237" t="s">
        <v>184</v>
      </c>
      <c r="G102" s="234"/>
      <c r="H102" s="238">
        <v>218.75</v>
      </c>
      <c r="I102" s="239"/>
      <c r="J102" s="234"/>
      <c r="K102" s="234"/>
      <c r="L102" s="240"/>
      <c r="M102" s="241"/>
      <c r="N102" s="242"/>
      <c r="O102" s="242"/>
      <c r="P102" s="242"/>
      <c r="Q102" s="242"/>
      <c r="R102" s="242"/>
      <c r="S102" s="242"/>
      <c r="T102" s="243"/>
      <c r="AT102" s="244" t="s">
        <v>182</v>
      </c>
      <c r="AU102" s="244" t="s">
        <v>92</v>
      </c>
      <c r="AV102" s="13" t="s">
        <v>92</v>
      </c>
      <c r="AW102" s="13" t="s">
        <v>48</v>
      </c>
      <c r="AX102" s="13" t="s">
        <v>85</v>
      </c>
      <c r="AY102" s="244" t="s">
        <v>169</v>
      </c>
    </row>
    <row r="103" spans="2:65" s="1" customFormat="1" ht="22.5" customHeight="1">
      <c r="B103" s="43"/>
      <c r="C103" s="206" t="s">
        <v>92</v>
      </c>
      <c r="D103" s="206" t="s">
        <v>172</v>
      </c>
      <c r="E103" s="207" t="s">
        <v>185</v>
      </c>
      <c r="F103" s="208" t="s">
        <v>186</v>
      </c>
      <c r="G103" s="209" t="s">
        <v>175</v>
      </c>
      <c r="H103" s="210">
        <v>218.75</v>
      </c>
      <c r="I103" s="211"/>
      <c r="J103" s="212">
        <f>ROUND(I103*H103,2)</f>
        <v>0</v>
      </c>
      <c r="K103" s="208" t="s">
        <v>176</v>
      </c>
      <c r="L103" s="63"/>
      <c r="M103" s="213" t="s">
        <v>50</v>
      </c>
      <c r="N103" s="214" t="s">
        <v>56</v>
      </c>
      <c r="O103" s="44"/>
      <c r="P103" s="215">
        <f>O103*H103</f>
        <v>0</v>
      </c>
      <c r="Q103" s="215">
        <v>0</v>
      </c>
      <c r="R103" s="215">
        <f>Q103*H103</f>
        <v>0</v>
      </c>
      <c r="S103" s="215">
        <v>0</v>
      </c>
      <c r="T103" s="216">
        <f>S103*H103</f>
        <v>0</v>
      </c>
      <c r="AR103" s="25" t="s">
        <v>124</v>
      </c>
      <c r="AT103" s="25" t="s">
        <v>172</v>
      </c>
      <c r="AU103" s="25" t="s">
        <v>92</v>
      </c>
      <c r="AY103" s="25" t="s">
        <v>169</v>
      </c>
      <c r="BE103" s="217">
        <f>IF(N103="základní",J103,0)</f>
        <v>0</v>
      </c>
      <c r="BF103" s="217">
        <f>IF(N103="snížená",J103,0)</f>
        <v>0</v>
      </c>
      <c r="BG103" s="217">
        <f>IF(N103="zákl. přenesená",J103,0)</f>
        <v>0</v>
      </c>
      <c r="BH103" s="217">
        <f>IF(N103="sníž. přenesená",J103,0)</f>
        <v>0</v>
      </c>
      <c r="BI103" s="217">
        <f>IF(N103="nulová",J103,0)</f>
        <v>0</v>
      </c>
      <c r="BJ103" s="25" t="s">
        <v>25</v>
      </c>
      <c r="BK103" s="217">
        <f>ROUND(I103*H103,2)</f>
        <v>0</v>
      </c>
      <c r="BL103" s="25" t="s">
        <v>124</v>
      </c>
      <c r="BM103" s="25" t="s">
        <v>100</v>
      </c>
    </row>
    <row r="104" spans="2:65" s="1" customFormat="1" ht="40.5">
      <c r="B104" s="43"/>
      <c r="C104" s="65"/>
      <c r="D104" s="218" t="s">
        <v>178</v>
      </c>
      <c r="E104" s="65"/>
      <c r="F104" s="219" t="s">
        <v>187</v>
      </c>
      <c r="G104" s="65"/>
      <c r="H104" s="65"/>
      <c r="I104" s="174"/>
      <c r="J104" s="65"/>
      <c r="K104" s="65"/>
      <c r="L104" s="63"/>
      <c r="M104" s="220"/>
      <c r="N104" s="44"/>
      <c r="O104" s="44"/>
      <c r="P104" s="44"/>
      <c r="Q104" s="44"/>
      <c r="R104" s="44"/>
      <c r="S104" s="44"/>
      <c r="T104" s="80"/>
      <c r="AT104" s="25" t="s">
        <v>178</v>
      </c>
      <c r="AU104" s="25" t="s">
        <v>92</v>
      </c>
    </row>
    <row r="105" spans="2:65" s="1" customFormat="1" ht="189">
      <c r="B105" s="43"/>
      <c r="C105" s="65"/>
      <c r="D105" s="218" t="s">
        <v>180</v>
      </c>
      <c r="E105" s="65"/>
      <c r="F105" s="221" t="s">
        <v>188</v>
      </c>
      <c r="G105" s="65"/>
      <c r="H105" s="65"/>
      <c r="I105" s="174"/>
      <c r="J105" s="65"/>
      <c r="K105" s="65"/>
      <c r="L105" s="63"/>
      <c r="M105" s="220"/>
      <c r="N105" s="44"/>
      <c r="O105" s="44"/>
      <c r="P105" s="44"/>
      <c r="Q105" s="44"/>
      <c r="R105" s="44"/>
      <c r="S105" s="44"/>
      <c r="T105" s="80"/>
      <c r="AT105" s="25" t="s">
        <v>180</v>
      </c>
      <c r="AU105" s="25" t="s">
        <v>92</v>
      </c>
    </row>
    <row r="106" spans="2:65" s="12" customFormat="1" ht="13.5">
      <c r="B106" s="222"/>
      <c r="C106" s="223"/>
      <c r="D106" s="218" t="s">
        <v>182</v>
      </c>
      <c r="E106" s="224" t="s">
        <v>50</v>
      </c>
      <c r="F106" s="225" t="s">
        <v>183</v>
      </c>
      <c r="G106" s="223"/>
      <c r="H106" s="226" t="s">
        <v>50</v>
      </c>
      <c r="I106" s="227"/>
      <c r="J106" s="223"/>
      <c r="K106" s="223"/>
      <c r="L106" s="228"/>
      <c r="M106" s="229"/>
      <c r="N106" s="230"/>
      <c r="O106" s="230"/>
      <c r="P106" s="230"/>
      <c r="Q106" s="230"/>
      <c r="R106" s="230"/>
      <c r="S106" s="230"/>
      <c r="T106" s="231"/>
      <c r="AT106" s="232" t="s">
        <v>182</v>
      </c>
      <c r="AU106" s="232" t="s">
        <v>92</v>
      </c>
      <c r="AV106" s="12" t="s">
        <v>25</v>
      </c>
      <c r="AW106" s="12" t="s">
        <v>48</v>
      </c>
      <c r="AX106" s="12" t="s">
        <v>85</v>
      </c>
      <c r="AY106" s="232" t="s">
        <v>169</v>
      </c>
    </row>
    <row r="107" spans="2:65" s="13" customFormat="1" ht="13.5">
      <c r="B107" s="233"/>
      <c r="C107" s="234"/>
      <c r="D107" s="235" t="s">
        <v>182</v>
      </c>
      <c r="E107" s="236" t="s">
        <v>50</v>
      </c>
      <c r="F107" s="237" t="s">
        <v>184</v>
      </c>
      <c r="G107" s="234"/>
      <c r="H107" s="238">
        <v>218.75</v>
      </c>
      <c r="I107" s="239"/>
      <c r="J107" s="234"/>
      <c r="K107" s="234"/>
      <c r="L107" s="240"/>
      <c r="M107" s="241"/>
      <c r="N107" s="242"/>
      <c r="O107" s="242"/>
      <c r="P107" s="242"/>
      <c r="Q107" s="242"/>
      <c r="R107" s="242"/>
      <c r="S107" s="242"/>
      <c r="T107" s="243"/>
      <c r="AT107" s="244" t="s">
        <v>182</v>
      </c>
      <c r="AU107" s="244" t="s">
        <v>92</v>
      </c>
      <c r="AV107" s="13" t="s">
        <v>92</v>
      </c>
      <c r="AW107" s="13" t="s">
        <v>48</v>
      </c>
      <c r="AX107" s="13" t="s">
        <v>85</v>
      </c>
      <c r="AY107" s="244" t="s">
        <v>169</v>
      </c>
    </row>
    <row r="108" spans="2:65" s="1" customFormat="1" ht="31.5" customHeight="1">
      <c r="B108" s="43"/>
      <c r="C108" s="206" t="s">
        <v>100</v>
      </c>
      <c r="D108" s="206" t="s">
        <v>172</v>
      </c>
      <c r="E108" s="207" t="s">
        <v>189</v>
      </c>
      <c r="F108" s="208" t="s">
        <v>190</v>
      </c>
      <c r="G108" s="209" t="s">
        <v>175</v>
      </c>
      <c r="H108" s="210">
        <v>1093.75</v>
      </c>
      <c r="I108" s="211"/>
      <c r="J108" s="212">
        <f>ROUND(I108*H108,2)</f>
        <v>0</v>
      </c>
      <c r="K108" s="208" t="s">
        <v>176</v>
      </c>
      <c r="L108" s="63"/>
      <c r="M108" s="213" t="s">
        <v>50</v>
      </c>
      <c r="N108" s="214" t="s">
        <v>56</v>
      </c>
      <c r="O108" s="44"/>
      <c r="P108" s="215">
        <f>O108*H108</f>
        <v>0</v>
      </c>
      <c r="Q108" s="215">
        <v>0</v>
      </c>
      <c r="R108" s="215">
        <f>Q108*H108</f>
        <v>0</v>
      </c>
      <c r="S108" s="215">
        <v>0</v>
      </c>
      <c r="T108" s="216">
        <f>S108*H108</f>
        <v>0</v>
      </c>
      <c r="AR108" s="25" t="s">
        <v>124</v>
      </c>
      <c r="AT108" s="25" t="s">
        <v>172</v>
      </c>
      <c r="AU108" s="25" t="s">
        <v>92</v>
      </c>
      <c r="AY108" s="25" t="s">
        <v>169</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124</v>
      </c>
      <c r="BM108" s="25" t="s">
        <v>191</v>
      </c>
    </row>
    <row r="109" spans="2:65" s="1" customFormat="1" ht="40.5">
      <c r="B109" s="43"/>
      <c r="C109" s="65"/>
      <c r="D109" s="218" t="s">
        <v>178</v>
      </c>
      <c r="E109" s="65"/>
      <c r="F109" s="219" t="s">
        <v>192</v>
      </c>
      <c r="G109" s="65"/>
      <c r="H109" s="65"/>
      <c r="I109" s="174"/>
      <c r="J109" s="65"/>
      <c r="K109" s="65"/>
      <c r="L109" s="63"/>
      <c r="M109" s="220"/>
      <c r="N109" s="44"/>
      <c r="O109" s="44"/>
      <c r="P109" s="44"/>
      <c r="Q109" s="44"/>
      <c r="R109" s="44"/>
      <c r="S109" s="44"/>
      <c r="T109" s="80"/>
      <c r="AT109" s="25" t="s">
        <v>178</v>
      </c>
      <c r="AU109" s="25" t="s">
        <v>92</v>
      </c>
    </row>
    <row r="110" spans="2:65" s="1" customFormat="1" ht="189">
      <c r="B110" s="43"/>
      <c r="C110" s="65"/>
      <c r="D110" s="218" t="s">
        <v>180</v>
      </c>
      <c r="E110" s="65"/>
      <c r="F110" s="221" t="s">
        <v>188</v>
      </c>
      <c r="G110" s="65"/>
      <c r="H110" s="65"/>
      <c r="I110" s="174"/>
      <c r="J110" s="65"/>
      <c r="K110" s="65"/>
      <c r="L110" s="63"/>
      <c r="M110" s="220"/>
      <c r="N110" s="44"/>
      <c r="O110" s="44"/>
      <c r="P110" s="44"/>
      <c r="Q110" s="44"/>
      <c r="R110" s="44"/>
      <c r="S110" s="44"/>
      <c r="T110" s="80"/>
      <c r="AT110" s="25" t="s">
        <v>180</v>
      </c>
      <c r="AU110" s="25" t="s">
        <v>92</v>
      </c>
    </row>
    <row r="111" spans="2:65" s="12" customFormat="1" ht="13.5">
      <c r="B111" s="222"/>
      <c r="C111" s="223"/>
      <c r="D111" s="218" t="s">
        <v>182</v>
      </c>
      <c r="E111" s="224" t="s">
        <v>50</v>
      </c>
      <c r="F111" s="225" t="s">
        <v>193</v>
      </c>
      <c r="G111" s="223"/>
      <c r="H111" s="226" t="s">
        <v>50</v>
      </c>
      <c r="I111" s="227"/>
      <c r="J111" s="223"/>
      <c r="K111" s="223"/>
      <c r="L111" s="228"/>
      <c r="M111" s="229"/>
      <c r="N111" s="230"/>
      <c r="O111" s="230"/>
      <c r="P111" s="230"/>
      <c r="Q111" s="230"/>
      <c r="R111" s="230"/>
      <c r="S111" s="230"/>
      <c r="T111" s="231"/>
      <c r="AT111" s="232" t="s">
        <v>182</v>
      </c>
      <c r="AU111" s="232" t="s">
        <v>92</v>
      </c>
      <c r="AV111" s="12" t="s">
        <v>25</v>
      </c>
      <c r="AW111" s="12" t="s">
        <v>48</v>
      </c>
      <c r="AX111" s="12" t="s">
        <v>85</v>
      </c>
      <c r="AY111" s="232" t="s">
        <v>169</v>
      </c>
    </row>
    <row r="112" spans="2:65" s="12" customFormat="1" ht="13.5">
      <c r="B112" s="222"/>
      <c r="C112" s="223"/>
      <c r="D112" s="218" t="s">
        <v>182</v>
      </c>
      <c r="E112" s="224" t="s">
        <v>50</v>
      </c>
      <c r="F112" s="225" t="s">
        <v>183</v>
      </c>
      <c r="G112" s="223"/>
      <c r="H112" s="226" t="s">
        <v>50</v>
      </c>
      <c r="I112" s="227"/>
      <c r="J112" s="223"/>
      <c r="K112" s="223"/>
      <c r="L112" s="228"/>
      <c r="M112" s="229"/>
      <c r="N112" s="230"/>
      <c r="O112" s="230"/>
      <c r="P112" s="230"/>
      <c r="Q112" s="230"/>
      <c r="R112" s="230"/>
      <c r="S112" s="230"/>
      <c r="T112" s="231"/>
      <c r="AT112" s="232" t="s">
        <v>182</v>
      </c>
      <c r="AU112" s="232" t="s">
        <v>92</v>
      </c>
      <c r="AV112" s="12" t="s">
        <v>25</v>
      </c>
      <c r="AW112" s="12" t="s">
        <v>48</v>
      </c>
      <c r="AX112" s="12" t="s">
        <v>85</v>
      </c>
      <c r="AY112" s="232" t="s">
        <v>169</v>
      </c>
    </row>
    <row r="113" spans="2:65" s="13" customFormat="1" ht="13.5">
      <c r="B113" s="233"/>
      <c r="C113" s="234"/>
      <c r="D113" s="235" t="s">
        <v>182</v>
      </c>
      <c r="E113" s="236" t="s">
        <v>50</v>
      </c>
      <c r="F113" s="237" t="s">
        <v>194</v>
      </c>
      <c r="G113" s="234"/>
      <c r="H113" s="238">
        <v>1093.75</v>
      </c>
      <c r="I113" s="239"/>
      <c r="J113" s="234"/>
      <c r="K113" s="234"/>
      <c r="L113" s="240"/>
      <c r="M113" s="241"/>
      <c r="N113" s="242"/>
      <c r="O113" s="242"/>
      <c r="P113" s="242"/>
      <c r="Q113" s="242"/>
      <c r="R113" s="242"/>
      <c r="S113" s="242"/>
      <c r="T113" s="243"/>
      <c r="AT113" s="244" t="s">
        <v>182</v>
      </c>
      <c r="AU113" s="244" t="s">
        <v>92</v>
      </c>
      <c r="AV113" s="13" t="s">
        <v>92</v>
      </c>
      <c r="AW113" s="13" t="s">
        <v>48</v>
      </c>
      <c r="AX113" s="13" t="s">
        <v>85</v>
      </c>
      <c r="AY113" s="244" t="s">
        <v>169</v>
      </c>
    </row>
    <row r="114" spans="2:65" s="1" customFormat="1" ht="22.5" customHeight="1">
      <c r="B114" s="43"/>
      <c r="C114" s="206" t="s">
        <v>124</v>
      </c>
      <c r="D114" s="206" t="s">
        <v>172</v>
      </c>
      <c r="E114" s="207" t="s">
        <v>195</v>
      </c>
      <c r="F114" s="208" t="s">
        <v>196</v>
      </c>
      <c r="G114" s="209" t="s">
        <v>197</v>
      </c>
      <c r="H114" s="210">
        <v>393.75</v>
      </c>
      <c r="I114" s="211"/>
      <c r="J114" s="212">
        <f>ROUND(I114*H114,2)</f>
        <v>0</v>
      </c>
      <c r="K114" s="208" t="s">
        <v>176</v>
      </c>
      <c r="L114" s="63"/>
      <c r="M114" s="213" t="s">
        <v>50</v>
      </c>
      <c r="N114" s="214" t="s">
        <v>56</v>
      </c>
      <c r="O114" s="44"/>
      <c r="P114" s="215">
        <f>O114*H114</f>
        <v>0</v>
      </c>
      <c r="Q114" s="215">
        <v>0</v>
      </c>
      <c r="R114" s="215">
        <f>Q114*H114</f>
        <v>0</v>
      </c>
      <c r="S114" s="215">
        <v>0</v>
      </c>
      <c r="T114" s="216">
        <f>S114*H114</f>
        <v>0</v>
      </c>
      <c r="AR114" s="25" t="s">
        <v>124</v>
      </c>
      <c r="AT114" s="25" t="s">
        <v>172</v>
      </c>
      <c r="AU114" s="25" t="s">
        <v>92</v>
      </c>
      <c r="AY114" s="25" t="s">
        <v>169</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124</v>
      </c>
      <c r="BM114" s="25" t="s">
        <v>198</v>
      </c>
    </row>
    <row r="115" spans="2:65" s="1" customFormat="1" ht="13.5">
      <c r="B115" s="43"/>
      <c r="C115" s="65"/>
      <c r="D115" s="218" t="s">
        <v>178</v>
      </c>
      <c r="E115" s="65"/>
      <c r="F115" s="219" t="s">
        <v>199</v>
      </c>
      <c r="G115" s="65"/>
      <c r="H115" s="65"/>
      <c r="I115" s="174"/>
      <c r="J115" s="65"/>
      <c r="K115" s="65"/>
      <c r="L115" s="63"/>
      <c r="M115" s="220"/>
      <c r="N115" s="44"/>
      <c r="O115" s="44"/>
      <c r="P115" s="44"/>
      <c r="Q115" s="44"/>
      <c r="R115" s="44"/>
      <c r="S115" s="44"/>
      <c r="T115" s="80"/>
      <c r="AT115" s="25" t="s">
        <v>178</v>
      </c>
      <c r="AU115" s="25" t="s">
        <v>92</v>
      </c>
    </row>
    <row r="116" spans="2:65" s="1" customFormat="1" ht="297">
      <c r="B116" s="43"/>
      <c r="C116" s="65"/>
      <c r="D116" s="218" t="s">
        <v>180</v>
      </c>
      <c r="E116" s="65"/>
      <c r="F116" s="221" t="s">
        <v>200</v>
      </c>
      <c r="G116" s="65"/>
      <c r="H116" s="65"/>
      <c r="I116" s="174"/>
      <c r="J116" s="65"/>
      <c r="K116" s="65"/>
      <c r="L116" s="63"/>
      <c r="M116" s="220"/>
      <c r="N116" s="44"/>
      <c r="O116" s="44"/>
      <c r="P116" s="44"/>
      <c r="Q116" s="44"/>
      <c r="R116" s="44"/>
      <c r="S116" s="44"/>
      <c r="T116" s="80"/>
      <c r="AT116" s="25" t="s">
        <v>180</v>
      </c>
      <c r="AU116" s="25" t="s">
        <v>92</v>
      </c>
    </row>
    <row r="117" spans="2:65" s="12" customFormat="1" ht="13.5">
      <c r="B117" s="222"/>
      <c r="C117" s="223"/>
      <c r="D117" s="218" t="s">
        <v>182</v>
      </c>
      <c r="E117" s="224" t="s">
        <v>50</v>
      </c>
      <c r="F117" s="225" t="s">
        <v>183</v>
      </c>
      <c r="G117" s="223"/>
      <c r="H117" s="226" t="s">
        <v>50</v>
      </c>
      <c r="I117" s="227"/>
      <c r="J117" s="223"/>
      <c r="K117" s="223"/>
      <c r="L117" s="228"/>
      <c r="M117" s="229"/>
      <c r="N117" s="230"/>
      <c r="O117" s="230"/>
      <c r="P117" s="230"/>
      <c r="Q117" s="230"/>
      <c r="R117" s="230"/>
      <c r="S117" s="230"/>
      <c r="T117" s="231"/>
      <c r="AT117" s="232" t="s">
        <v>182</v>
      </c>
      <c r="AU117" s="232" t="s">
        <v>92</v>
      </c>
      <c r="AV117" s="12" t="s">
        <v>25</v>
      </c>
      <c r="AW117" s="12" t="s">
        <v>48</v>
      </c>
      <c r="AX117" s="12" t="s">
        <v>85</v>
      </c>
      <c r="AY117" s="232" t="s">
        <v>169</v>
      </c>
    </row>
    <row r="118" spans="2:65" s="13" customFormat="1" ht="13.5">
      <c r="B118" s="233"/>
      <c r="C118" s="234"/>
      <c r="D118" s="235" t="s">
        <v>182</v>
      </c>
      <c r="E118" s="236" t="s">
        <v>50</v>
      </c>
      <c r="F118" s="237" t="s">
        <v>201</v>
      </c>
      <c r="G118" s="234"/>
      <c r="H118" s="238">
        <v>393.75</v>
      </c>
      <c r="I118" s="239"/>
      <c r="J118" s="234"/>
      <c r="K118" s="234"/>
      <c r="L118" s="240"/>
      <c r="M118" s="241"/>
      <c r="N118" s="242"/>
      <c r="O118" s="242"/>
      <c r="P118" s="242"/>
      <c r="Q118" s="242"/>
      <c r="R118" s="242"/>
      <c r="S118" s="242"/>
      <c r="T118" s="243"/>
      <c r="AT118" s="244" t="s">
        <v>182</v>
      </c>
      <c r="AU118" s="244" t="s">
        <v>92</v>
      </c>
      <c r="AV118" s="13" t="s">
        <v>92</v>
      </c>
      <c r="AW118" s="13" t="s">
        <v>48</v>
      </c>
      <c r="AX118" s="13" t="s">
        <v>25</v>
      </c>
      <c r="AY118" s="244" t="s">
        <v>169</v>
      </c>
    </row>
    <row r="119" spans="2:65" s="1" customFormat="1" ht="22.5" customHeight="1">
      <c r="B119" s="43"/>
      <c r="C119" s="206" t="s">
        <v>198</v>
      </c>
      <c r="D119" s="206" t="s">
        <v>172</v>
      </c>
      <c r="E119" s="207" t="s">
        <v>202</v>
      </c>
      <c r="F119" s="208" t="s">
        <v>203</v>
      </c>
      <c r="G119" s="209" t="s">
        <v>204</v>
      </c>
      <c r="H119" s="210">
        <v>383</v>
      </c>
      <c r="I119" s="211"/>
      <c r="J119" s="212">
        <f>ROUND(I119*H119,2)</f>
        <v>0</v>
      </c>
      <c r="K119" s="208" t="s">
        <v>176</v>
      </c>
      <c r="L119" s="63"/>
      <c r="M119" s="213" t="s">
        <v>50</v>
      </c>
      <c r="N119" s="214" t="s">
        <v>56</v>
      </c>
      <c r="O119" s="44"/>
      <c r="P119" s="215">
        <f>O119*H119</f>
        <v>0</v>
      </c>
      <c r="Q119" s="215">
        <v>0</v>
      </c>
      <c r="R119" s="215">
        <f>Q119*H119</f>
        <v>0</v>
      </c>
      <c r="S119" s="215">
        <v>0</v>
      </c>
      <c r="T119" s="216">
        <f>S119*H119</f>
        <v>0</v>
      </c>
      <c r="AR119" s="25" t="s">
        <v>124</v>
      </c>
      <c r="AT119" s="25" t="s">
        <v>172</v>
      </c>
      <c r="AU119" s="25" t="s">
        <v>92</v>
      </c>
      <c r="AY119" s="25" t="s">
        <v>169</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124</v>
      </c>
      <c r="BM119" s="25" t="s">
        <v>205</v>
      </c>
    </row>
    <row r="120" spans="2:65" s="1" customFormat="1" ht="13.5">
      <c r="B120" s="43"/>
      <c r="C120" s="65"/>
      <c r="D120" s="218" t="s">
        <v>178</v>
      </c>
      <c r="E120" s="65"/>
      <c r="F120" s="219" t="s">
        <v>206</v>
      </c>
      <c r="G120" s="65"/>
      <c r="H120" s="65"/>
      <c r="I120" s="174"/>
      <c r="J120" s="65"/>
      <c r="K120" s="65"/>
      <c r="L120" s="63"/>
      <c r="M120" s="220"/>
      <c r="N120" s="44"/>
      <c r="O120" s="44"/>
      <c r="P120" s="44"/>
      <c r="Q120" s="44"/>
      <c r="R120" s="44"/>
      <c r="S120" s="44"/>
      <c r="T120" s="80"/>
      <c r="AT120" s="25" t="s">
        <v>178</v>
      </c>
      <c r="AU120" s="25" t="s">
        <v>92</v>
      </c>
    </row>
    <row r="121" spans="2:65" s="1" customFormat="1" ht="175.5">
      <c r="B121" s="43"/>
      <c r="C121" s="65"/>
      <c r="D121" s="218" t="s">
        <v>180</v>
      </c>
      <c r="E121" s="65"/>
      <c r="F121" s="221" t="s">
        <v>207</v>
      </c>
      <c r="G121" s="65"/>
      <c r="H121" s="65"/>
      <c r="I121" s="174"/>
      <c r="J121" s="65"/>
      <c r="K121" s="65"/>
      <c r="L121" s="63"/>
      <c r="M121" s="220"/>
      <c r="N121" s="44"/>
      <c r="O121" s="44"/>
      <c r="P121" s="44"/>
      <c r="Q121" s="44"/>
      <c r="R121" s="44"/>
      <c r="S121" s="44"/>
      <c r="T121" s="80"/>
      <c r="AT121" s="25" t="s">
        <v>180</v>
      </c>
      <c r="AU121" s="25" t="s">
        <v>92</v>
      </c>
    </row>
    <row r="122" spans="2:65" s="12" customFormat="1" ht="13.5">
      <c r="B122" s="222"/>
      <c r="C122" s="223"/>
      <c r="D122" s="218" t="s">
        <v>182</v>
      </c>
      <c r="E122" s="224" t="s">
        <v>50</v>
      </c>
      <c r="F122" s="225" t="s">
        <v>208</v>
      </c>
      <c r="G122" s="223"/>
      <c r="H122" s="226" t="s">
        <v>50</v>
      </c>
      <c r="I122" s="227"/>
      <c r="J122" s="223"/>
      <c r="K122" s="223"/>
      <c r="L122" s="228"/>
      <c r="M122" s="229"/>
      <c r="N122" s="230"/>
      <c r="O122" s="230"/>
      <c r="P122" s="230"/>
      <c r="Q122" s="230"/>
      <c r="R122" s="230"/>
      <c r="S122" s="230"/>
      <c r="T122" s="231"/>
      <c r="AT122" s="232" t="s">
        <v>182</v>
      </c>
      <c r="AU122" s="232" t="s">
        <v>92</v>
      </c>
      <c r="AV122" s="12" t="s">
        <v>25</v>
      </c>
      <c r="AW122" s="12" t="s">
        <v>48</v>
      </c>
      <c r="AX122" s="12" t="s">
        <v>85</v>
      </c>
      <c r="AY122" s="232" t="s">
        <v>169</v>
      </c>
    </row>
    <row r="123" spans="2:65" s="13" customFormat="1" ht="13.5">
      <c r="B123" s="233"/>
      <c r="C123" s="234"/>
      <c r="D123" s="218" t="s">
        <v>182</v>
      </c>
      <c r="E123" s="245" t="s">
        <v>50</v>
      </c>
      <c r="F123" s="246" t="s">
        <v>209</v>
      </c>
      <c r="G123" s="234"/>
      <c r="H123" s="247">
        <v>25</v>
      </c>
      <c r="I123" s="239"/>
      <c r="J123" s="234"/>
      <c r="K123" s="234"/>
      <c r="L123" s="240"/>
      <c r="M123" s="241"/>
      <c r="N123" s="242"/>
      <c r="O123" s="242"/>
      <c r="P123" s="242"/>
      <c r="Q123" s="242"/>
      <c r="R123" s="242"/>
      <c r="S123" s="242"/>
      <c r="T123" s="243"/>
      <c r="AT123" s="244" t="s">
        <v>182</v>
      </c>
      <c r="AU123" s="244" t="s">
        <v>92</v>
      </c>
      <c r="AV123" s="13" t="s">
        <v>92</v>
      </c>
      <c r="AW123" s="13" t="s">
        <v>48</v>
      </c>
      <c r="AX123" s="13" t="s">
        <v>85</v>
      </c>
      <c r="AY123" s="244" t="s">
        <v>169</v>
      </c>
    </row>
    <row r="124" spans="2:65" s="12" customFormat="1" ht="13.5">
      <c r="B124" s="222"/>
      <c r="C124" s="223"/>
      <c r="D124" s="218" t="s">
        <v>182</v>
      </c>
      <c r="E124" s="224" t="s">
        <v>50</v>
      </c>
      <c r="F124" s="225" t="s">
        <v>210</v>
      </c>
      <c r="G124" s="223"/>
      <c r="H124" s="226" t="s">
        <v>50</v>
      </c>
      <c r="I124" s="227"/>
      <c r="J124" s="223"/>
      <c r="K124" s="223"/>
      <c r="L124" s="228"/>
      <c r="M124" s="229"/>
      <c r="N124" s="230"/>
      <c r="O124" s="230"/>
      <c r="P124" s="230"/>
      <c r="Q124" s="230"/>
      <c r="R124" s="230"/>
      <c r="S124" s="230"/>
      <c r="T124" s="231"/>
      <c r="AT124" s="232" t="s">
        <v>182</v>
      </c>
      <c r="AU124" s="232" t="s">
        <v>92</v>
      </c>
      <c r="AV124" s="12" t="s">
        <v>25</v>
      </c>
      <c r="AW124" s="12" t="s">
        <v>48</v>
      </c>
      <c r="AX124" s="12" t="s">
        <v>85</v>
      </c>
      <c r="AY124" s="232" t="s">
        <v>169</v>
      </c>
    </row>
    <row r="125" spans="2:65" s="13" customFormat="1" ht="13.5">
      <c r="B125" s="233"/>
      <c r="C125" s="234"/>
      <c r="D125" s="235" t="s">
        <v>182</v>
      </c>
      <c r="E125" s="236" t="s">
        <v>50</v>
      </c>
      <c r="F125" s="237" t="s">
        <v>211</v>
      </c>
      <c r="G125" s="234"/>
      <c r="H125" s="238">
        <v>358</v>
      </c>
      <c r="I125" s="239"/>
      <c r="J125" s="234"/>
      <c r="K125" s="234"/>
      <c r="L125" s="240"/>
      <c r="M125" s="241"/>
      <c r="N125" s="242"/>
      <c r="O125" s="242"/>
      <c r="P125" s="242"/>
      <c r="Q125" s="242"/>
      <c r="R125" s="242"/>
      <c r="S125" s="242"/>
      <c r="T125" s="243"/>
      <c r="AT125" s="244" t="s">
        <v>182</v>
      </c>
      <c r="AU125" s="244" t="s">
        <v>92</v>
      </c>
      <c r="AV125" s="13" t="s">
        <v>92</v>
      </c>
      <c r="AW125" s="13" t="s">
        <v>48</v>
      </c>
      <c r="AX125" s="13" t="s">
        <v>85</v>
      </c>
      <c r="AY125" s="244" t="s">
        <v>169</v>
      </c>
    </row>
    <row r="126" spans="2:65" s="1" customFormat="1" ht="22.5" customHeight="1">
      <c r="B126" s="43"/>
      <c r="C126" s="206" t="s">
        <v>212</v>
      </c>
      <c r="D126" s="206" t="s">
        <v>172</v>
      </c>
      <c r="E126" s="207" t="s">
        <v>213</v>
      </c>
      <c r="F126" s="208" t="s">
        <v>214</v>
      </c>
      <c r="G126" s="209" t="s">
        <v>204</v>
      </c>
      <c r="H126" s="210">
        <v>9</v>
      </c>
      <c r="I126" s="211"/>
      <c r="J126" s="212">
        <f>ROUND(I126*H126,2)</f>
        <v>0</v>
      </c>
      <c r="K126" s="208" t="s">
        <v>176</v>
      </c>
      <c r="L126" s="63"/>
      <c r="M126" s="213" t="s">
        <v>50</v>
      </c>
      <c r="N126" s="214" t="s">
        <v>56</v>
      </c>
      <c r="O126" s="44"/>
      <c r="P126" s="215">
        <f>O126*H126</f>
        <v>0</v>
      </c>
      <c r="Q126" s="215">
        <v>0</v>
      </c>
      <c r="R126" s="215">
        <f>Q126*H126</f>
        <v>0</v>
      </c>
      <c r="S126" s="215">
        <v>0</v>
      </c>
      <c r="T126" s="216">
        <f>S126*H126</f>
        <v>0</v>
      </c>
      <c r="AR126" s="25" t="s">
        <v>124</v>
      </c>
      <c r="AT126" s="25" t="s">
        <v>172</v>
      </c>
      <c r="AU126" s="25" t="s">
        <v>92</v>
      </c>
      <c r="AY126" s="25" t="s">
        <v>169</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124</v>
      </c>
      <c r="BM126" s="25" t="s">
        <v>215</v>
      </c>
    </row>
    <row r="127" spans="2:65" s="1" customFormat="1" ht="27">
      <c r="B127" s="43"/>
      <c r="C127" s="65"/>
      <c r="D127" s="218" t="s">
        <v>178</v>
      </c>
      <c r="E127" s="65"/>
      <c r="F127" s="219" t="s">
        <v>216</v>
      </c>
      <c r="G127" s="65"/>
      <c r="H127" s="65"/>
      <c r="I127" s="174"/>
      <c r="J127" s="65"/>
      <c r="K127" s="65"/>
      <c r="L127" s="63"/>
      <c r="M127" s="220"/>
      <c r="N127" s="44"/>
      <c r="O127" s="44"/>
      <c r="P127" s="44"/>
      <c r="Q127" s="44"/>
      <c r="R127" s="44"/>
      <c r="S127" s="44"/>
      <c r="T127" s="80"/>
      <c r="AT127" s="25" t="s">
        <v>178</v>
      </c>
      <c r="AU127" s="25" t="s">
        <v>92</v>
      </c>
    </row>
    <row r="128" spans="2:65" s="1" customFormat="1" ht="40.5">
      <c r="B128" s="43"/>
      <c r="C128" s="65"/>
      <c r="D128" s="218" t="s">
        <v>180</v>
      </c>
      <c r="E128" s="65"/>
      <c r="F128" s="221" t="s">
        <v>217</v>
      </c>
      <c r="G128" s="65"/>
      <c r="H128" s="65"/>
      <c r="I128" s="174"/>
      <c r="J128" s="65"/>
      <c r="K128" s="65"/>
      <c r="L128" s="63"/>
      <c r="M128" s="220"/>
      <c r="N128" s="44"/>
      <c r="O128" s="44"/>
      <c r="P128" s="44"/>
      <c r="Q128" s="44"/>
      <c r="R128" s="44"/>
      <c r="S128" s="44"/>
      <c r="T128" s="80"/>
      <c r="AT128" s="25" t="s">
        <v>180</v>
      </c>
      <c r="AU128" s="25" t="s">
        <v>92</v>
      </c>
    </row>
    <row r="129" spans="2:65" s="12" customFormat="1" ht="13.5">
      <c r="B129" s="222"/>
      <c r="C129" s="223"/>
      <c r="D129" s="218" t="s">
        <v>182</v>
      </c>
      <c r="E129" s="224" t="s">
        <v>50</v>
      </c>
      <c r="F129" s="225" t="s">
        <v>218</v>
      </c>
      <c r="G129" s="223"/>
      <c r="H129" s="226" t="s">
        <v>50</v>
      </c>
      <c r="I129" s="227"/>
      <c r="J129" s="223"/>
      <c r="K129" s="223"/>
      <c r="L129" s="228"/>
      <c r="M129" s="229"/>
      <c r="N129" s="230"/>
      <c r="O129" s="230"/>
      <c r="P129" s="230"/>
      <c r="Q129" s="230"/>
      <c r="R129" s="230"/>
      <c r="S129" s="230"/>
      <c r="T129" s="231"/>
      <c r="AT129" s="232" t="s">
        <v>182</v>
      </c>
      <c r="AU129" s="232" t="s">
        <v>92</v>
      </c>
      <c r="AV129" s="12" t="s">
        <v>25</v>
      </c>
      <c r="AW129" s="12" t="s">
        <v>48</v>
      </c>
      <c r="AX129" s="12" t="s">
        <v>85</v>
      </c>
      <c r="AY129" s="232" t="s">
        <v>169</v>
      </c>
    </row>
    <row r="130" spans="2:65" s="13" customFormat="1" ht="13.5">
      <c r="B130" s="233"/>
      <c r="C130" s="234"/>
      <c r="D130" s="235" t="s">
        <v>182</v>
      </c>
      <c r="E130" s="236" t="s">
        <v>50</v>
      </c>
      <c r="F130" s="237" t="s">
        <v>219</v>
      </c>
      <c r="G130" s="234"/>
      <c r="H130" s="238">
        <v>9</v>
      </c>
      <c r="I130" s="239"/>
      <c r="J130" s="234"/>
      <c r="K130" s="234"/>
      <c r="L130" s="240"/>
      <c r="M130" s="241"/>
      <c r="N130" s="242"/>
      <c r="O130" s="242"/>
      <c r="P130" s="242"/>
      <c r="Q130" s="242"/>
      <c r="R130" s="242"/>
      <c r="S130" s="242"/>
      <c r="T130" s="243"/>
      <c r="AT130" s="244" t="s">
        <v>182</v>
      </c>
      <c r="AU130" s="244" t="s">
        <v>92</v>
      </c>
      <c r="AV130" s="13" t="s">
        <v>92</v>
      </c>
      <c r="AW130" s="13" t="s">
        <v>48</v>
      </c>
      <c r="AX130" s="13" t="s">
        <v>25</v>
      </c>
      <c r="AY130" s="244" t="s">
        <v>169</v>
      </c>
    </row>
    <row r="131" spans="2:65" s="1" customFormat="1" ht="22.5" customHeight="1">
      <c r="B131" s="43"/>
      <c r="C131" s="248" t="s">
        <v>220</v>
      </c>
      <c r="D131" s="248" t="s">
        <v>221</v>
      </c>
      <c r="E131" s="249" t="s">
        <v>222</v>
      </c>
      <c r="F131" s="250" t="s">
        <v>223</v>
      </c>
      <c r="G131" s="251" t="s">
        <v>204</v>
      </c>
      <c r="H131" s="252">
        <v>9.9</v>
      </c>
      <c r="I131" s="253"/>
      <c r="J131" s="254">
        <f>ROUND(I131*H131,2)</f>
        <v>0</v>
      </c>
      <c r="K131" s="250" t="s">
        <v>50</v>
      </c>
      <c r="L131" s="255"/>
      <c r="M131" s="256" t="s">
        <v>50</v>
      </c>
      <c r="N131" s="257" t="s">
        <v>56</v>
      </c>
      <c r="O131" s="44"/>
      <c r="P131" s="215">
        <f>O131*H131</f>
        <v>0</v>
      </c>
      <c r="Q131" s="215">
        <v>1</v>
      </c>
      <c r="R131" s="215">
        <f>Q131*H131</f>
        <v>9.9</v>
      </c>
      <c r="S131" s="215">
        <v>0</v>
      </c>
      <c r="T131" s="216">
        <f>S131*H131</f>
        <v>0</v>
      </c>
      <c r="AR131" s="25" t="s">
        <v>224</v>
      </c>
      <c r="AT131" s="25" t="s">
        <v>221</v>
      </c>
      <c r="AU131" s="25" t="s">
        <v>92</v>
      </c>
      <c r="AY131" s="25" t="s">
        <v>169</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124</v>
      </c>
      <c r="BM131" s="25" t="s">
        <v>225</v>
      </c>
    </row>
    <row r="132" spans="2:65" s="1" customFormat="1" ht="13.5">
      <c r="B132" s="43"/>
      <c r="C132" s="65"/>
      <c r="D132" s="218" t="s">
        <v>178</v>
      </c>
      <c r="E132" s="65"/>
      <c r="F132" s="219" t="s">
        <v>223</v>
      </c>
      <c r="G132" s="65"/>
      <c r="H132" s="65"/>
      <c r="I132" s="174"/>
      <c r="J132" s="65"/>
      <c r="K132" s="65"/>
      <c r="L132" s="63"/>
      <c r="M132" s="220"/>
      <c r="N132" s="44"/>
      <c r="O132" s="44"/>
      <c r="P132" s="44"/>
      <c r="Q132" s="44"/>
      <c r="R132" s="44"/>
      <c r="S132" s="44"/>
      <c r="T132" s="80"/>
      <c r="AT132" s="25" t="s">
        <v>178</v>
      </c>
      <c r="AU132" s="25" t="s">
        <v>92</v>
      </c>
    </row>
    <row r="133" spans="2:65" s="12" customFormat="1" ht="13.5">
      <c r="B133" s="222"/>
      <c r="C133" s="223"/>
      <c r="D133" s="218" t="s">
        <v>182</v>
      </c>
      <c r="E133" s="224" t="s">
        <v>50</v>
      </c>
      <c r="F133" s="225" t="s">
        <v>218</v>
      </c>
      <c r="G133" s="223"/>
      <c r="H133" s="226" t="s">
        <v>50</v>
      </c>
      <c r="I133" s="227"/>
      <c r="J133" s="223"/>
      <c r="K133" s="223"/>
      <c r="L133" s="228"/>
      <c r="M133" s="229"/>
      <c r="N133" s="230"/>
      <c r="O133" s="230"/>
      <c r="P133" s="230"/>
      <c r="Q133" s="230"/>
      <c r="R133" s="230"/>
      <c r="S133" s="230"/>
      <c r="T133" s="231"/>
      <c r="AT133" s="232" t="s">
        <v>182</v>
      </c>
      <c r="AU133" s="232" t="s">
        <v>92</v>
      </c>
      <c r="AV133" s="12" t="s">
        <v>25</v>
      </c>
      <c r="AW133" s="12" t="s">
        <v>48</v>
      </c>
      <c r="AX133" s="12" t="s">
        <v>85</v>
      </c>
      <c r="AY133" s="232" t="s">
        <v>169</v>
      </c>
    </row>
    <row r="134" spans="2:65" s="13" customFormat="1" ht="13.5">
      <c r="B134" s="233"/>
      <c r="C134" s="234"/>
      <c r="D134" s="235" t="s">
        <v>182</v>
      </c>
      <c r="E134" s="236" t="s">
        <v>50</v>
      </c>
      <c r="F134" s="237" t="s">
        <v>226</v>
      </c>
      <c r="G134" s="234"/>
      <c r="H134" s="238">
        <v>9.9</v>
      </c>
      <c r="I134" s="239"/>
      <c r="J134" s="234"/>
      <c r="K134" s="234"/>
      <c r="L134" s="240"/>
      <c r="M134" s="241"/>
      <c r="N134" s="242"/>
      <c r="O134" s="242"/>
      <c r="P134" s="242"/>
      <c r="Q134" s="242"/>
      <c r="R134" s="242"/>
      <c r="S134" s="242"/>
      <c r="T134" s="243"/>
      <c r="AT134" s="244" t="s">
        <v>182</v>
      </c>
      <c r="AU134" s="244" t="s">
        <v>92</v>
      </c>
      <c r="AV134" s="13" t="s">
        <v>92</v>
      </c>
      <c r="AW134" s="13" t="s">
        <v>48</v>
      </c>
      <c r="AX134" s="13" t="s">
        <v>25</v>
      </c>
      <c r="AY134" s="244" t="s">
        <v>169</v>
      </c>
    </row>
    <row r="135" spans="2:65" s="1" customFormat="1" ht="22.5" customHeight="1">
      <c r="B135" s="43"/>
      <c r="C135" s="206" t="s">
        <v>224</v>
      </c>
      <c r="D135" s="206" t="s">
        <v>172</v>
      </c>
      <c r="E135" s="207" t="s">
        <v>227</v>
      </c>
      <c r="F135" s="208" t="s">
        <v>228</v>
      </c>
      <c r="G135" s="209" t="s">
        <v>204</v>
      </c>
      <c r="H135" s="210">
        <v>9</v>
      </c>
      <c r="I135" s="211"/>
      <c r="J135" s="212">
        <f>ROUND(I135*H135,2)</f>
        <v>0</v>
      </c>
      <c r="K135" s="208" t="s">
        <v>50</v>
      </c>
      <c r="L135" s="63"/>
      <c r="M135" s="213" t="s">
        <v>50</v>
      </c>
      <c r="N135" s="214" t="s">
        <v>56</v>
      </c>
      <c r="O135" s="44"/>
      <c r="P135" s="215">
        <f>O135*H135</f>
        <v>0</v>
      </c>
      <c r="Q135" s="215">
        <v>0</v>
      </c>
      <c r="R135" s="215">
        <f>Q135*H135</f>
        <v>0</v>
      </c>
      <c r="S135" s="215">
        <v>0</v>
      </c>
      <c r="T135" s="216">
        <f>S135*H135</f>
        <v>0</v>
      </c>
      <c r="AR135" s="25" t="s">
        <v>124</v>
      </c>
      <c r="AT135" s="25" t="s">
        <v>172</v>
      </c>
      <c r="AU135" s="25" t="s">
        <v>92</v>
      </c>
      <c r="AY135" s="25" t="s">
        <v>169</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124</v>
      </c>
      <c r="BM135" s="25" t="s">
        <v>229</v>
      </c>
    </row>
    <row r="136" spans="2:65" s="1" customFormat="1" ht="13.5">
      <c r="B136" s="43"/>
      <c r="C136" s="65"/>
      <c r="D136" s="218" t="s">
        <v>178</v>
      </c>
      <c r="E136" s="65"/>
      <c r="F136" s="219" t="s">
        <v>230</v>
      </c>
      <c r="G136" s="65"/>
      <c r="H136" s="65"/>
      <c r="I136" s="174"/>
      <c r="J136" s="65"/>
      <c r="K136" s="65"/>
      <c r="L136" s="63"/>
      <c r="M136" s="220"/>
      <c r="N136" s="44"/>
      <c r="O136" s="44"/>
      <c r="P136" s="44"/>
      <c r="Q136" s="44"/>
      <c r="R136" s="44"/>
      <c r="S136" s="44"/>
      <c r="T136" s="80"/>
      <c r="AT136" s="25" t="s">
        <v>178</v>
      </c>
      <c r="AU136" s="25" t="s">
        <v>92</v>
      </c>
    </row>
    <row r="137" spans="2:65" s="12" customFormat="1" ht="13.5">
      <c r="B137" s="222"/>
      <c r="C137" s="223"/>
      <c r="D137" s="218" t="s">
        <v>182</v>
      </c>
      <c r="E137" s="224" t="s">
        <v>50</v>
      </c>
      <c r="F137" s="225" t="s">
        <v>231</v>
      </c>
      <c r="G137" s="223"/>
      <c r="H137" s="226" t="s">
        <v>50</v>
      </c>
      <c r="I137" s="227"/>
      <c r="J137" s="223"/>
      <c r="K137" s="223"/>
      <c r="L137" s="228"/>
      <c r="M137" s="229"/>
      <c r="N137" s="230"/>
      <c r="O137" s="230"/>
      <c r="P137" s="230"/>
      <c r="Q137" s="230"/>
      <c r="R137" s="230"/>
      <c r="S137" s="230"/>
      <c r="T137" s="231"/>
      <c r="AT137" s="232" t="s">
        <v>182</v>
      </c>
      <c r="AU137" s="232" t="s">
        <v>92</v>
      </c>
      <c r="AV137" s="12" t="s">
        <v>25</v>
      </c>
      <c r="AW137" s="12" t="s">
        <v>48</v>
      </c>
      <c r="AX137" s="12" t="s">
        <v>85</v>
      </c>
      <c r="AY137" s="232" t="s">
        <v>169</v>
      </c>
    </row>
    <row r="138" spans="2:65" s="13" customFormat="1" ht="13.5">
      <c r="B138" s="233"/>
      <c r="C138" s="234"/>
      <c r="D138" s="235" t="s">
        <v>182</v>
      </c>
      <c r="E138" s="236" t="s">
        <v>50</v>
      </c>
      <c r="F138" s="237" t="s">
        <v>219</v>
      </c>
      <c r="G138" s="234"/>
      <c r="H138" s="238">
        <v>9</v>
      </c>
      <c r="I138" s="239"/>
      <c r="J138" s="234"/>
      <c r="K138" s="234"/>
      <c r="L138" s="240"/>
      <c r="M138" s="241"/>
      <c r="N138" s="242"/>
      <c r="O138" s="242"/>
      <c r="P138" s="242"/>
      <c r="Q138" s="242"/>
      <c r="R138" s="242"/>
      <c r="S138" s="242"/>
      <c r="T138" s="243"/>
      <c r="AT138" s="244" t="s">
        <v>182</v>
      </c>
      <c r="AU138" s="244" t="s">
        <v>92</v>
      </c>
      <c r="AV138" s="13" t="s">
        <v>92</v>
      </c>
      <c r="AW138" s="13" t="s">
        <v>48</v>
      </c>
      <c r="AX138" s="13" t="s">
        <v>25</v>
      </c>
      <c r="AY138" s="244" t="s">
        <v>169</v>
      </c>
    </row>
    <row r="139" spans="2:65" s="1" customFormat="1" ht="22.5" customHeight="1">
      <c r="B139" s="43"/>
      <c r="C139" s="248" t="s">
        <v>219</v>
      </c>
      <c r="D139" s="248" t="s">
        <v>221</v>
      </c>
      <c r="E139" s="249" t="s">
        <v>232</v>
      </c>
      <c r="F139" s="250" t="s">
        <v>233</v>
      </c>
      <c r="G139" s="251" t="s">
        <v>197</v>
      </c>
      <c r="H139" s="252">
        <v>4.8600000000000003</v>
      </c>
      <c r="I139" s="253"/>
      <c r="J139" s="254">
        <f>ROUND(I139*H139,2)</f>
        <v>0</v>
      </c>
      <c r="K139" s="250" t="s">
        <v>176</v>
      </c>
      <c r="L139" s="255"/>
      <c r="M139" s="256" t="s">
        <v>50</v>
      </c>
      <c r="N139" s="257" t="s">
        <v>56</v>
      </c>
      <c r="O139" s="44"/>
      <c r="P139" s="215">
        <f>O139*H139</f>
        <v>0</v>
      </c>
      <c r="Q139" s="215">
        <v>1</v>
      </c>
      <c r="R139" s="215">
        <f>Q139*H139</f>
        <v>4.8600000000000003</v>
      </c>
      <c r="S139" s="215">
        <v>0</v>
      </c>
      <c r="T139" s="216">
        <f>S139*H139</f>
        <v>0</v>
      </c>
      <c r="AR139" s="25" t="s">
        <v>224</v>
      </c>
      <c r="AT139" s="25" t="s">
        <v>221</v>
      </c>
      <c r="AU139" s="25" t="s">
        <v>92</v>
      </c>
      <c r="AY139" s="25" t="s">
        <v>169</v>
      </c>
      <c r="BE139" s="217">
        <f>IF(N139="základní",J139,0)</f>
        <v>0</v>
      </c>
      <c r="BF139" s="217">
        <f>IF(N139="snížená",J139,0)</f>
        <v>0</v>
      </c>
      <c r="BG139" s="217">
        <f>IF(N139="zákl. přenesená",J139,0)</f>
        <v>0</v>
      </c>
      <c r="BH139" s="217">
        <f>IF(N139="sníž. přenesená",J139,0)</f>
        <v>0</v>
      </c>
      <c r="BI139" s="217">
        <f>IF(N139="nulová",J139,0)</f>
        <v>0</v>
      </c>
      <c r="BJ139" s="25" t="s">
        <v>25</v>
      </c>
      <c r="BK139" s="217">
        <f>ROUND(I139*H139,2)</f>
        <v>0</v>
      </c>
      <c r="BL139" s="25" t="s">
        <v>124</v>
      </c>
      <c r="BM139" s="25" t="s">
        <v>234</v>
      </c>
    </row>
    <row r="140" spans="2:65" s="1" customFormat="1" ht="13.5">
      <c r="B140" s="43"/>
      <c r="C140" s="65"/>
      <c r="D140" s="218" t="s">
        <v>178</v>
      </c>
      <c r="E140" s="65"/>
      <c r="F140" s="219" t="s">
        <v>233</v>
      </c>
      <c r="G140" s="65"/>
      <c r="H140" s="65"/>
      <c r="I140" s="174"/>
      <c r="J140" s="65"/>
      <c r="K140" s="65"/>
      <c r="L140" s="63"/>
      <c r="M140" s="220"/>
      <c r="N140" s="44"/>
      <c r="O140" s="44"/>
      <c r="P140" s="44"/>
      <c r="Q140" s="44"/>
      <c r="R140" s="44"/>
      <c r="S140" s="44"/>
      <c r="T140" s="80"/>
      <c r="AT140" s="25" t="s">
        <v>178</v>
      </c>
      <c r="AU140" s="25" t="s">
        <v>92</v>
      </c>
    </row>
    <row r="141" spans="2:65" s="12" customFormat="1" ht="13.5">
      <c r="B141" s="222"/>
      <c r="C141" s="223"/>
      <c r="D141" s="218" t="s">
        <v>182</v>
      </c>
      <c r="E141" s="224" t="s">
        <v>50</v>
      </c>
      <c r="F141" s="225" t="s">
        <v>218</v>
      </c>
      <c r="G141" s="223"/>
      <c r="H141" s="226" t="s">
        <v>50</v>
      </c>
      <c r="I141" s="227"/>
      <c r="J141" s="223"/>
      <c r="K141" s="223"/>
      <c r="L141" s="228"/>
      <c r="M141" s="229"/>
      <c r="N141" s="230"/>
      <c r="O141" s="230"/>
      <c r="P141" s="230"/>
      <c r="Q141" s="230"/>
      <c r="R141" s="230"/>
      <c r="S141" s="230"/>
      <c r="T141" s="231"/>
      <c r="AT141" s="232" t="s">
        <v>182</v>
      </c>
      <c r="AU141" s="232" t="s">
        <v>92</v>
      </c>
      <c r="AV141" s="12" t="s">
        <v>25</v>
      </c>
      <c r="AW141" s="12" t="s">
        <v>48</v>
      </c>
      <c r="AX141" s="12" t="s">
        <v>85</v>
      </c>
      <c r="AY141" s="232" t="s">
        <v>169</v>
      </c>
    </row>
    <row r="142" spans="2:65" s="13" customFormat="1" ht="13.5">
      <c r="B142" s="233"/>
      <c r="C142" s="234"/>
      <c r="D142" s="218" t="s">
        <v>182</v>
      </c>
      <c r="E142" s="245" t="s">
        <v>50</v>
      </c>
      <c r="F142" s="246" t="s">
        <v>235</v>
      </c>
      <c r="G142" s="234"/>
      <c r="H142" s="247">
        <v>4.8600000000000003</v>
      </c>
      <c r="I142" s="239"/>
      <c r="J142" s="234"/>
      <c r="K142" s="234"/>
      <c r="L142" s="240"/>
      <c r="M142" s="241"/>
      <c r="N142" s="242"/>
      <c r="O142" s="242"/>
      <c r="P142" s="242"/>
      <c r="Q142" s="242"/>
      <c r="R142" s="242"/>
      <c r="S142" s="242"/>
      <c r="T142" s="243"/>
      <c r="AT142" s="244" t="s">
        <v>182</v>
      </c>
      <c r="AU142" s="244" t="s">
        <v>92</v>
      </c>
      <c r="AV142" s="13" t="s">
        <v>92</v>
      </c>
      <c r="AW142" s="13" t="s">
        <v>48</v>
      </c>
      <c r="AX142" s="13" t="s">
        <v>25</v>
      </c>
      <c r="AY142" s="244" t="s">
        <v>169</v>
      </c>
    </row>
    <row r="143" spans="2:65" s="11" customFormat="1" ht="29.85" customHeight="1">
      <c r="B143" s="189"/>
      <c r="C143" s="190"/>
      <c r="D143" s="191" t="s">
        <v>84</v>
      </c>
      <c r="E143" s="258" t="s">
        <v>198</v>
      </c>
      <c r="F143" s="258" t="s">
        <v>236</v>
      </c>
      <c r="G143" s="190"/>
      <c r="H143" s="190"/>
      <c r="I143" s="193"/>
      <c r="J143" s="259">
        <f>BK143</f>
        <v>0</v>
      </c>
      <c r="K143" s="190"/>
      <c r="L143" s="195"/>
      <c r="M143" s="196"/>
      <c r="N143" s="197"/>
      <c r="O143" s="197"/>
      <c r="P143" s="198">
        <v>0</v>
      </c>
      <c r="Q143" s="197"/>
      <c r="R143" s="198">
        <v>0</v>
      </c>
      <c r="S143" s="197"/>
      <c r="T143" s="199">
        <v>0</v>
      </c>
      <c r="AR143" s="200" t="s">
        <v>25</v>
      </c>
      <c r="AT143" s="201" t="s">
        <v>84</v>
      </c>
      <c r="AU143" s="201" t="s">
        <v>25</v>
      </c>
      <c r="AY143" s="200" t="s">
        <v>169</v>
      </c>
      <c r="BK143" s="202">
        <v>0</v>
      </c>
    </row>
    <row r="144" spans="2:65" s="11" customFormat="1" ht="19.899999999999999" customHeight="1">
      <c r="B144" s="189"/>
      <c r="C144" s="190"/>
      <c r="D144" s="203" t="s">
        <v>84</v>
      </c>
      <c r="E144" s="204" t="s">
        <v>237</v>
      </c>
      <c r="F144" s="204" t="s">
        <v>238</v>
      </c>
      <c r="G144" s="190"/>
      <c r="H144" s="190"/>
      <c r="I144" s="193"/>
      <c r="J144" s="205">
        <f>BK144</f>
        <v>0</v>
      </c>
      <c r="K144" s="190"/>
      <c r="L144" s="195"/>
      <c r="M144" s="196"/>
      <c r="N144" s="197"/>
      <c r="O144" s="197"/>
      <c r="P144" s="198">
        <f>SUM(P145:P159)</f>
        <v>0</v>
      </c>
      <c r="Q144" s="197"/>
      <c r="R144" s="198">
        <f>SUM(R145:R159)</f>
        <v>219.43449999999999</v>
      </c>
      <c r="S144" s="197"/>
      <c r="T144" s="199">
        <f>SUM(T145:T159)</f>
        <v>0</v>
      </c>
      <c r="AR144" s="200" t="s">
        <v>25</v>
      </c>
      <c r="AT144" s="201" t="s">
        <v>84</v>
      </c>
      <c r="AU144" s="201" t="s">
        <v>25</v>
      </c>
      <c r="AY144" s="200" t="s">
        <v>169</v>
      </c>
      <c r="BK144" s="202">
        <f>SUM(BK145:BK159)</f>
        <v>0</v>
      </c>
    </row>
    <row r="145" spans="2:65" s="1" customFormat="1" ht="22.5" customHeight="1">
      <c r="B145" s="43"/>
      <c r="C145" s="206" t="s">
        <v>30</v>
      </c>
      <c r="D145" s="206" t="s">
        <v>172</v>
      </c>
      <c r="E145" s="207" t="s">
        <v>239</v>
      </c>
      <c r="F145" s="208" t="s">
        <v>240</v>
      </c>
      <c r="G145" s="209" t="s">
        <v>204</v>
      </c>
      <c r="H145" s="210">
        <v>25</v>
      </c>
      <c r="I145" s="211"/>
      <c r="J145" s="212">
        <f>ROUND(I145*H145,2)</f>
        <v>0</v>
      </c>
      <c r="K145" s="208" t="s">
        <v>176</v>
      </c>
      <c r="L145" s="63"/>
      <c r="M145" s="213" t="s">
        <v>50</v>
      </c>
      <c r="N145" s="214" t="s">
        <v>56</v>
      </c>
      <c r="O145" s="44"/>
      <c r="P145" s="215">
        <f>O145*H145</f>
        <v>0</v>
      </c>
      <c r="Q145" s="215">
        <v>0.27994000000000002</v>
      </c>
      <c r="R145" s="215">
        <f>Q145*H145</f>
        <v>6.9985000000000008</v>
      </c>
      <c r="S145" s="215">
        <v>0</v>
      </c>
      <c r="T145" s="216">
        <f>S145*H145</f>
        <v>0</v>
      </c>
      <c r="AR145" s="25" t="s">
        <v>124</v>
      </c>
      <c r="AT145" s="25" t="s">
        <v>172</v>
      </c>
      <c r="AU145" s="25" t="s">
        <v>92</v>
      </c>
      <c r="AY145" s="25" t="s">
        <v>169</v>
      </c>
      <c r="BE145" s="217">
        <f>IF(N145="základní",J145,0)</f>
        <v>0</v>
      </c>
      <c r="BF145" s="217">
        <f>IF(N145="snížená",J145,0)</f>
        <v>0</v>
      </c>
      <c r="BG145" s="217">
        <f>IF(N145="zákl. přenesená",J145,0)</f>
        <v>0</v>
      </c>
      <c r="BH145" s="217">
        <f>IF(N145="sníž. přenesená",J145,0)</f>
        <v>0</v>
      </c>
      <c r="BI145" s="217">
        <f>IF(N145="nulová",J145,0)</f>
        <v>0</v>
      </c>
      <c r="BJ145" s="25" t="s">
        <v>25</v>
      </c>
      <c r="BK145" s="217">
        <f>ROUND(I145*H145,2)</f>
        <v>0</v>
      </c>
      <c r="BL145" s="25" t="s">
        <v>124</v>
      </c>
      <c r="BM145" s="25" t="s">
        <v>241</v>
      </c>
    </row>
    <row r="146" spans="2:65" s="1" customFormat="1" ht="13.5">
      <c r="B146" s="43"/>
      <c r="C146" s="65"/>
      <c r="D146" s="218" t="s">
        <v>178</v>
      </c>
      <c r="E146" s="65"/>
      <c r="F146" s="219" t="s">
        <v>242</v>
      </c>
      <c r="G146" s="65"/>
      <c r="H146" s="65"/>
      <c r="I146" s="174"/>
      <c r="J146" s="65"/>
      <c r="K146" s="65"/>
      <c r="L146" s="63"/>
      <c r="M146" s="220"/>
      <c r="N146" s="44"/>
      <c r="O146" s="44"/>
      <c r="P146" s="44"/>
      <c r="Q146" s="44"/>
      <c r="R146" s="44"/>
      <c r="S146" s="44"/>
      <c r="T146" s="80"/>
      <c r="AT146" s="25" t="s">
        <v>178</v>
      </c>
      <c r="AU146" s="25" t="s">
        <v>92</v>
      </c>
    </row>
    <row r="147" spans="2:65" s="12" customFormat="1" ht="13.5">
      <c r="B147" s="222"/>
      <c r="C147" s="223"/>
      <c r="D147" s="218" t="s">
        <v>182</v>
      </c>
      <c r="E147" s="224" t="s">
        <v>50</v>
      </c>
      <c r="F147" s="225" t="s">
        <v>243</v>
      </c>
      <c r="G147" s="223"/>
      <c r="H147" s="226" t="s">
        <v>50</v>
      </c>
      <c r="I147" s="227"/>
      <c r="J147" s="223"/>
      <c r="K147" s="223"/>
      <c r="L147" s="228"/>
      <c r="M147" s="229"/>
      <c r="N147" s="230"/>
      <c r="O147" s="230"/>
      <c r="P147" s="230"/>
      <c r="Q147" s="230"/>
      <c r="R147" s="230"/>
      <c r="S147" s="230"/>
      <c r="T147" s="231"/>
      <c r="AT147" s="232" t="s">
        <v>182</v>
      </c>
      <c r="AU147" s="232" t="s">
        <v>92</v>
      </c>
      <c r="AV147" s="12" t="s">
        <v>25</v>
      </c>
      <c r="AW147" s="12" t="s">
        <v>48</v>
      </c>
      <c r="AX147" s="12" t="s">
        <v>85</v>
      </c>
      <c r="AY147" s="232" t="s">
        <v>169</v>
      </c>
    </row>
    <row r="148" spans="2:65" s="13" customFormat="1" ht="13.5">
      <c r="B148" s="233"/>
      <c r="C148" s="234"/>
      <c r="D148" s="235" t="s">
        <v>182</v>
      </c>
      <c r="E148" s="236" t="s">
        <v>50</v>
      </c>
      <c r="F148" s="237" t="s">
        <v>209</v>
      </c>
      <c r="G148" s="234"/>
      <c r="H148" s="238">
        <v>25</v>
      </c>
      <c r="I148" s="239"/>
      <c r="J148" s="234"/>
      <c r="K148" s="234"/>
      <c r="L148" s="240"/>
      <c r="M148" s="241"/>
      <c r="N148" s="242"/>
      <c r="O148" s="242"/>
      <c r="P148" s="242"/>
      <c r="Q148" s="242"/>
      <c r="R148" s="242"/>
      <c r="S148" s="242"/>
      <c r="T148" s="243"/>
      <c r="AT148" s="244" t="s">
        <v>182</v>
      </c>
      <c r="AU148" s="244" t="s">
        <v>92</v>
      </c>
      <c r="AV148" s="13" t="s">
        <v>92</v>
      </c>
      <c r="AW148" s="13" t="s">
        <v>48</v>
      </c>
      <c r="AX148" s="13" t="s">
        <v>85</v>
      </c>
      <c r="AY148" s="244" t="s">
        <v>169</v>
      </c>
    </row>
    <row r="149" spans="2:65" s="1" customFormat="1" ht="22.5" customHeight="1">
      <c r="B149" s="43"/>
      <c r="C149" s="206" t="s">
        <v>244</v>
      </c>
      <c r="D149" s="206" t="s">
        <v>172</v>
      </c>
      <c r="E149" s="207" t="s">
        <v>245</v>
      </c>
      <c r="F149" s="208" t="s">
        <v>246</v>
      </c>
      <c r="G149" s="209" t="s">
        <v>204</v>
      </c>
      <c r="H149" s="210">
        <v>25</v>
      </c>
      <c r="I149" s="211"/>
      <c r="J149" s="212">
        <f>ROUND(I149*H149,2)</f>
        <v>0</v>
      </c>
      <c r="K149" s="208" t="s">
        <v>176</v>
      </c>
      <c r="L149" s="63"/>
      <c r="M149" s="213" t="s">
        <v>50</v>
      </c>
      <c r="N149" s="214" t="s">
        <v>56</v>
      </c>
      <c r="O149" s="44"/>
      <c r="P149" s="215">
        <f>O149*H149</f>
        <v>0</v>
      </c>
      <c r="Q149" s="215">
        <v>0.378</v>
      </c>
      <c r="R149" s="215">
        <f>Q149*H149</f>
        <v>9.4499999999999993</v>
      </c>
      <c r="S149" s="215">
        <v>0</v>
      </c>
      <c r="T149" s="216">
        <f>S149*H149</f>
        <v>0</v>
      </c>
      <c r="AR149" s="25" t="s">
        <v>124</v>
      </c>
      <c r="AT149" s="25" t="s">
        <v>172</v>
      </c>
      <c r="AU149" s="25" t="s">
        <v>92</v>
      </c>
      <c r="AY149" s="25" t="s">
        <v>169</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124</v>
      </c>
      <c r="BM149" s="25" t="s">
        <v>247</v>
      </c>
    </row>
    <row r="150" spans="2:65" s="1" customFormat="1" ht="13.5">
      <c r="B150" s="43"/>
      <c r="C150" s="65"/>
      <c r="D150" s="218" t="s">
        <v>178</v>
      </c>
      <c r="E150" s="65"/>
      <c r="F150" s="219" t="s">
        <v>248</v>
      </c>
      <c r="G150" s="65"/>
      <c r="H150" s="65"/>
      <c r="I150" s="174"/>
      <c r="J150" s="65"/>
      <c r="K150" s="65"/>
      <c r="L150" s="63"/>
      <c r="M150" s="220"/>
      <c r="N150" s="44"/>
      <c r="O150" s="44"/>
      <c r="P150" s="44"/>
      <c r="Q150" s="44"/>
      <c r="R150" s="44"/>
      <c r="S150" s="44"/>
      <c r="T150" s="80"/>
      <c r="AT150" s="25" t="s">
        <v>178</v>
      </c>
      <c r="AU150" s="25" t="s">
        <v>92</v>
      </c>
    </row>
    <row r="151" spans="2:65" s="12" customFormat="1" ht="13.5">
      <c r="B151" s="222"/>
      <c r="C151" s="223"/>
      <c r="D151" s="218" t="s">
        <v>182</v>
      </c>
      <c r="E151" s="224" t="s">
        <v>50</v>
      </c>
      <c r="F151" s="225" t="s">
        <v>208</v>
      </c>
      <c r="G151" s="223"/>
      <c r="H151" s="226" t="s">
        <v>50</v>
      </c>
      <c r="I151" s="227"/>
      <c r="J151" s="223"/>
      <c r="K151" s="223"/>
      <c r="L151" s="228"/>
      <c r="M151" s="229"/>
      <c r="N151" s="230"/>
      <c r="O151" s="230"/>
      <c r="P151" s="230"/>
      <c r="Q151" s="230"/>
      <c r="R151" s="230"/>
      <c r="S151" s="230"/>
      <c r="T151" s="231"/>
      <c r="AT151" s="232" t="s">
        <v>182</v>
      </c>
      <c r="AU151" s="232" t="s">
        <v>92</v>
      </c>
      <c r="AV151" s="12" t="s">
        <v>25</v>
      </c>
      <c r="AW151" s="12" t="s">
        <v>48</v>
      </c>
      <c r="AX151" s="12" t="s">
        <v>85</v>
      </c>
      <c r="AY151" s="232" t="s">
        <v>169</v>
      </c>
    </row>
    <row r="152" spans="2:65" s="13" customFormat="1" ht="13.5">
      <c r="B152" s="233"/>
      <c r="C152" s="234"/>
      <c r="D152" s="235" t="s">
        <v>182</v>
      </c>
      <c r="E152" s="236" t="s">
        <v>50</v>
      </c>
      <c r="F152" s="237" t="s">
        <v>209</v>
      </c>
      <c r="G152" s="234"/>
      <c r="H152" s="238">
        <v>25</v>
      </c>
      <c r="I152" s="239"/>
      <c r="J152" s="234"/>
      <c r="K152" s="234"/>
      <c r="L152" s="240"/>
      <c r="M152" s="241"/>
      <c r="N152" s="242"/>
      <c r="O152" s="242"/>
      <c r="P152" s="242"/>
      <c r="Q152" s="242"/>
      <c r="R152" s="242"/>
      <c r="S152" s="242"/>
      <c r="T152" s="243"/>
      <c r="AT152" s="244" t="s">
        <v>182</v>
      </c>
      <c r="AU152" s="244" t="s">
        <v>92</v>
      </c>
      <c r="AV152" s="13" t="s">
        <v>92</v>
      </c>
      <c r="AW152" s="13" t="s">
        <v>48</v>
      </c>
      <c r="AX152" s="13" t="s">
        <v>85</v>
      </c>
      <c r="AY152" s="244" t="s">
        <v>169</v>
      </c>
    </row>
    <row r="153" spans="2:65" s="1" customFormat="1" ht="22.5" customHeight="1">
      <c r="B153" s="43"/>
      <c r="C153" s="206" t="s">
        <v>249</v>
      </c>
      <c r="D153" s="206" t="s">
        <v>172</v>
      </c>
      <c r="E153" s="207" t="s">
        <v>250</v>
      </c>
      <c r="F153" s="208" t="s">
        <v>251</v>
      </c>
      <c r="G153" s="209" t="s">
        <v>204</v>
      </c>
      <c r="H153" s="210">
        <v>358</v>
      </c>
      <c r="I153" s="211"/>
      <c r="J153" s="212">
        <f>ROUND(I153*H153,2)</f>
        <v>0</v>
      </c>
      <c r="K153" s="208" t="s">
        <v>176</v>
      </c>
      <c r="L153" s="63"/>
      <c r="M153" s="213" t="s">
        <v>50</v>
      </c>
      <c r="N153" s="214" t="s">
        <v>56</v>
      </c>
      <c r="O153" s="44"/>
      <c r="P153" s="215">
        <f>O153*H153</f>
        <v>0</v>
      </c>
      <c r="Q153" s="215">
        <v>0.56699999999999995</v>
      </c>
      <c r="R153" s="215">
        <f>Q153*H153</f>
        <v>202.98599999999999</v>
      </c>
      <c r="S153" s="215">
        <v>0</v>
      </c>
      <c r="T153" s="216">
        <f>S153*H153</f>
        <v>0</v>
      </c>
      <c r="AR153" s="25" t="s">
        <v>124</v>
      </c>
      <c r="AT153" s="25" t="s">
        <v>172</v>
      </c>
      <c r="AU153" s="25" t="s">
        <v>92</v>
      </c>
      <c r="AY153" s="25" t="s">
        <v>169</v>
      </c>
      <c r="BE153" s="217">
        <f>IF(N153="základní",J153,0)</f>
        <v>0</v>
      </c>
      <c r="BF153" s="217">
        <f>IF(N153="snížená",J153,0)</f>
        <v>0</v>
      </c>
      <c r="BG153" s="217">
        <f>IF(N153="zákl. přenesená",J153,0)</f>
        <v>0</v>
      </c>
      <c r="BH153" s="217">
        <f>IF(N153="sníž. přenesená",J153,0)</f>
        <v>0</v>
      </c>
      <c r="BI153" s="217">
        <f>IF(N153="nulová",J153,0)</f>
        <v>0</v>
      </c>
      <c r="BJ153" s="25" t="s">
        <v>25</v>
      </c>
      <c r="BK153" s="217">
        <f>ROUND(I153*H153,2)</f>
        <v>0</v>
      </c>
      <c r="BL153" s="25" t="s">
        <v>124</v>
      </c>
      <c r="BM153" s="25" t="s">
        <v>252</v>
      </c>
    </row>
    <row r="154" spans="2:65" s="1" customFormat="1" ht="13.5">
      <c r="B154" s="43"/>
      <c r="C154" s="65"/>
      <c r="D154" s="218" t="s">
        <v>178</v>
      </c>
      <c r="E154" s="65"/>
      <c r="F154" s="219" t="s">
        <v>253</v>
      </c>
      <c r="G154" s="65"/>
      <c r="H154" s="65"/>
      <c r="I154" s="174"/>
      <c r="J154" s="65"/>
      <c r="K154" s="65"/>
      <c r="L154" s="63"/>
      <c r="M154" s="220"/>
      <c r="N154" s="44"/>
      <c r="O154" s="44"/>
      <c r="P154" s="44"/>
      <c r="Q154" s="44"/>
      <c r="R154" s="44"/>
      <c r="S154" s="44"/>
      <c r="T154" s="80"/>
      <c r="AT154" s="25" t="s">
        <v>178</v>
      </c>
      <c r="AU154" s="25" t="s">
        <v>92</v>
      </c>
    </row>
    <row r="155" spans="2:65" s="12" customFormat="1" ht="13.5">
      <c r="B155" s="222"/>
      <c r="C155" s="223"/>
      <c r="D155" s="218" t="s">
        <v>182</v>
      </c>
      <c r="E155" s="224" t="s">
        <v>50</v>
      </c>
      <c r="F155" s="225" t="s">
        <v>210</v>
      </c>
      <c r="G155" s="223"/>
      <c r="H155" s="226" t="s">
        <v>50</v>
      </c>
      <c r="I155" s="227"/>
      <c r="J155" s="223"/>
      <c r="K155" s="223"/>
      <c r="L155" s="228"/>
      <c r="M155" s="229"/>
      <c r="N155" s="230"/>
      <c r="O155" s="230"/>
      <c r="P155" s="230"/>
      <c r="Q155" s="230"/>
      <c r="R155" s="230"/>
      <c r="S155" s="230"/>
      <c r="T155" s="231"/>
      <c r="AT155" s="232" t="s">
        <v>182</v>
      </c>
      <c r="AU155" s="232" t="s">
        <v>92</v>
      </c>
      <c r="AV155" s="12" t="s">
        <v>25</v>
      </c>
      <c r="AW155" s="12" t="s">
        <v>48</v>
      </c>
      <c r="AX155" s="12" t="s">
        <v>85</v>
      </c>
      <c r="AY155" s="232" t="s">
        <v>169</v>
      </c>
    </row>
    <row r="156" spans="2:65" s="13" customFormat="1" ht="13.5">
      <c r="B156" s="233"/>
      <c r="C156" s="234"/>
      <c r="D156" s="235" t="s">
        <v>182</v>
      </c>
      <c r="E156" s="236" t="s">
        <v>50</v>
      </c>
      <c r="F156" s="237" t="s">
        <v>211</v>
      </c>
      <c r="G156" s="234"/>
      <c r="H156" s="238">
        <v>358</v>
      </c>
      <c r="I156" s="239"/>
      <c r="J156" s="234"/>
      <c r="K156" s="234"/>
      <c r="L156" s="240"/>
      <c r="M156" s="241"/>
      <c r="N156" s="242"/>
      <c r="O156" s="242"/>
      <c r="P156" s="242"/>
      <c r="Q156" s="242"/>
      <c r="R156" s="242"/>
      <c r="S156" s="242"/>
      <c r="T156" s="243"/>
      <c r="AT156" s="244" t="s">
        <v>182</v>
      </c>
      <c r="AU156" s="244" t="s">
        <v>92</v>
      </c>
      <c r="AV156" s="13" t="s">
        <v>92</v>
      </c>
      <c r="AW156" s="13" t="s">
        <v>48</v>
      </c>
      <c r="AX156" s="13" t="s">
        <v>85</v>
      </c>
      <c r="AY156" s="244" t="s">
        <v>169</v>
      </c>
    </row>
    <row r="157" spans="2:65" s="1" customFormat="1" ht="31.5" customHeight="1">
      <c r="B157" s="43"/>
      <c r="C157" s="206" t="s">
        <v>254</v>
      </c>
      <c r="D157" s="206" t="s">
        <v>172</v>
      </c>
      <c r="E157" s="207" t="s">
        <v>255</v>
      </c>
      <c r="F157" s="208" t="s">
        <v>256</v>
      </c>
      <c r="G157" s="209" t="s">
        <v>197</v>
      </c>
      <c r="H157" s="210">
        <v>219.435</v>
      </c>
      <c r="I157" s="211"/>
      <c r="J157" s="212">
        <f>ROUND(I157*H157,2)</f>
        <v>0</v>
      </c>
      <c r="K157" s="208" t="s">
        <v>176</v>
      </c>
      <c r="L157" s="63"/>
      <c r="M157" s="213" t="s">
        <v>50</v>
      </c>
      <c r="N157" s="214" t="s">
        <v>56</v>
      </c>
      <c r="O157" s="44"/>
      <c r="P157" s="215">
        <f>O157*H157</f>
        <v>0</v>
      </c>
      <c r="Q157" s="215">
        <v>0</v>
      </c>
      <c r="R157" s="215">
        <f>Q157*H157</f>
        <v>0</v>
      </c>
      <c r="S157" s="215">
        <v>0</v>
      </c>
      <c r="T157" s="216">
        <f>S157*H157</f>
        <v>0</v>
      </c>
      <c r="AR157" s="25" t="s">
        <v>124</v>
      </c>
      <c r="AT157" s="25" t="s">
        <v>172</v>
      </c>
      <c r="AU157" s="25" t="s">
        <v>92</v>
      </c>
      <c r="AY157" s="25" t="s">
        <v>169</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124</v>
      </c>
      <c r="BM157" s="25" t="s">
        <v>257</v>
      </c>
    </row>
    <row r="158" spans="2:65" s="1" customFormat="1" ht="27">
      <c r="B158" s="43"/>
      <c r="C158" s="65"/>
      <c r="D158" s="218" t="s">
        <v>178</v>
      </c>
      <c r="E158" s="65"/>
      <c r="F158" s="219" t="s">
        <v>258</v>
      </c>
      <c r="G158" s="65"/>
      <c r="H158" s="65"/>
      <c r="I158" s="174"/>
      <c r="J158" s="65"/>
      <c r="K158" s="65"/>
      <c r="L158" s="63"/>
      <c r="M158" s="220"/>
      <c r="N158" s="44"/>
      <c r="O158" s="44"/>
      <c r="P158" s="44"/>
      <c r="Q158" s="44"/>
      <c r="R158" s="44"/>
      <c r="S158" s="44"/>
      <c r="T158" s="80"/>
      <c r="AT158" s="25" t="s">
        <v>178</v>
      </c>
      <c r="AU158" s="25" t="s">
        <v>92</v>
      </c>
    </row>
    <row r="159" spans="2:65" s="1" customFormat="1" ht="27">
      <c r="B159" s="43"/>
      <c r="C159" s="65"/>
      <c r="D159" s="218" t="s">
        <v>180</v>
      </c>
      <c r="E159" s="65"/>
      <c r="F159" s="221" t="s">
        <v>259</v>
      </c>
      <c r="G159" s="65"/>
      <c r="H159" s="65"/>
      <c r="I159" s="174"/>
      <c r="J159" s="65"/>
      <c r="K159" s="65"/>
      <c r="L159" s="63"/>
      <c r="M159" s="220"/>
      <c r="N159" s="44"/>
      <c r="O159" s="44"/>
      <c r="P159" s="44"/>
      <c r="Q159" s="44"/>
      <c r="R159" s="44"/>
      <c r="S159" s="44"/>
      <c r="T159" s="80"/>
      <c r="AT159" s="25" t="s">
        <v>180</v>
      </c>
      <c r="AU159" s="25" t="s">
        <v>92</v>
      </c>
    </row>
    <row r="160" spans="2:65" s="11" customFormat="1" ht="29.85" customHeight="1">
      <c r="B160" s="189"/>
      <c r="C160" s="190"/>
      <c r="D160" s="203" t="s">
        <v>84</v>
      </c>
      <c r="E160" s="204" t="s">
        <v>260</v>
      </c>
      <c r="F160" s="204" t="s">
        <v>261</v>
      </c>
      <c r="G160" s="190"/>
      <c r="H160" s="190"/>
      <c r="I160" s="193"/>
      <c r="J160" s="205">
        <f>BK160</f>
        <v>0</v>
      </c>
      <c r="K160" s="190"/>
      <c r="L160" s="195"/>
      <c r="M160" s="196"/>
      <c r="N160" s="197"/>
      <c r="O160" s="197"/>
      <c r="P160" s="198">
        <f>SUM(P161:P247)</f>
        <v>0</v>
      </c>
      <c r="Q160" s="197"/>
      <c r="R160" s="198">
        <f>SUM(R161:R247)</f>
        <v>200.03569285999998</v>
      </c>
      <c r="S160" s="197"/>
      <c r="T160" s="199">
        <f>SUM(T161:T247)</f>
        <v>0</v>
      </c>
      <c r="AR160" s="200" t="s">
        <v>25</v>
      </c>
      <c r="AT160" s="201" t="s">
        <v>84</v>
      </c>
      <c r="AU160" s="201" t="s">
        <v>25</v>
      </c>
      <c r="AY160" s="200" t="s">
        <v>169</v>
      </c>
      <c r="BK160" s="202">
        <f>SUM(BK161:BK247)</f>
        <v>0</v>
      </c>
    </row>
    <row r="161" spans="2:65" s="1" customFormat="1" ht="22.5" customHeight="1">
      <c r="B161" s="43"/>
      <c r="C161" s="206" t="s">
        <v>257</v>
      </c>
      <c r="D161" s="206" t="s">
        <v>172</v>
      </c>
      <c r="E161" s="207" t="s">
        <v>262</v>
      </c>
      <c r="F161" s="208" t="s">
        <v>263</v>
      </c>
      <c r="G161" s="209" t="s">
        <v>204</v>
      </c>
      <c r="H161" s="210">
        <v>21</v>
      </c>
      <c r="I161" s="211"/>
      <c r="J161" s="212">
        <f>ROUND(I161*H161,2)</f>
        <v>0</v>
      </c>
      <c r="K161" s="208" t="s">
        <v>176</v>
      </c>
      <c r="L161" s="63"/>
      <c r="M161" s="213" t="s">
        <v>50</v>
      </c>
      <c r="N161" s="214" t="s">
        <v>56</v>
      </c>
      <c r="O161" s="44"/>
      <c r="P161" s="215">
        <f>O161*H161</f>
        <v>0</v>
      </c>
      <c r="Q161" s="215">
        <v>8.4250000000000005E-2</v>
      </c>
      <c r="R161" s="215">
        <f>Q161*H161</f>
        <v>1.7692500000000002</v>
      </c>
      <c r="S161" s="215">
        <v>0</v>
      </c>
      <c r="T161" s="216">
        <f>S161*H161</f>
        <v>0</v>
      </c>
      <c r="AR161" s="25" t="s">
        <v>124</v>
      </c>
      <c r="AT161" s="25" t="s">
        <v>172</v>
      </c>
      <c r="AU161" s="25" t="s">
        <v>92</v>
      </c>
      <c r="AY161" s="25" t="s">
        <v>169</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124</v>
      </c>
      <c r="BM161" s="25" t="s">
        <v>264</v>
      </c>
    </row>
    <row r="162" spans="2:65" s="1" customFormat="1" ht="40.5">
      <c r="B162" s="43"/>
      <c r="C162" s="65"/>
      <c r="D162" s="218" t="s">
        <v>178</v>
      </c>
      <c r="E162" s="65"/>
      <c r="F162" s="219" t="s">
        <v>265</v>
      </c>
      <c r="G162" s="65"/>
      <c r="H162" s="65"/>
      <c r="I162" s="174"/>
      <c r="J162" s="65"/>
      <c r="K162" s="65"/>
      <c r="L162" s="63"/>
      <c r="M162" s="220"/>
      <c r="N162" s="44"/>
      <c r="O162" s="44"/>
      <c r="P162" s="44"/>
      <c r="Q162" s="44"/>
      <c r="R162" s="44"/>
      <c r="S162" s="44"/>
      <c r="T162" s="80"/>
      <c r="AT162" s="25" t="s">
        <v>178</v>
      </c>
      <c r="AU162" s="25" t="s">
        <v>92</v>
      </c>
    </row>
    <row r="163" spans="2:65" s="1" customFormat="1" ht="121.5">
      <c r="B163" s="43"/>
      <c r="C163" s="65"/>
      <c r="D163" s="218" t="s">
        <v>180</v>
      </c>
      <c r="E163" s="65"/>
      <c r="F163" s="221" t="s">
        <v>266</v>
      </c>
      <c r="G163" s="65"/>
      <c r="H163" s="65"/>
      <c r="I163" s="174"/>
      <c r="J163" s="65"/>
      <c r="K163" s="65"/>
      <c r="L163" s="63"/>
      <c r="M163" s="220"/>
      <c r="N163" s="44"/>
      <c r="O163" s="44"/>
      <c r="P163" s="44"/>
      <c r="Q163" s="44"/>
      <c r="R163" s="44"/>
      <c r="S163" s="44"/>
      <c r="T163" s="80"/>
      <c r="AT163" s="25" t="s">
        <v>180</v>
      </c>
      <c r="AU163" s="25" t="s">
        <v>92</v>
      </c>
    </row>
    <row r="164" spans="2:65" s="12" customFormat="1" ht="13.5">
      <c r="B164" s="222"/>
      <c r="C164" s="223"/>
      <c r="D164" s="218" t="s">
        <v>182</v>
      </c>
      <c r="E164" s="224" t="s">
        <v>50</v>
      </c>
      <c r="F164" s="225" t="s">
        <v>267</v>
      </c>
      <c r="G164" s="223"/>
      <c r="H164" s="226" t="s">
        <v>50</v>
      </c>
      <c r="I164" s="227"/>
      <c r="J164" s="223"/>
      <c r="K164" s="223"/>
      <c r="L164" s="228"/>
      <c r="M164" s="229"/>
      <c r="N164" s="230"/>
      <c r="O164" s="230"/>
      <c r="P164" s="230"/>
      <c r="Q164" s="230"/>
      <c r="R164" s="230"/>
      <c r="S164" s="230"/>
      <c r="T164" s="231"/>
      <c r="AT164" s="232" t="s">
        <v>182</v>
      </c>
      <c r="AU164" s="232" t="s">
        <v>92</v>
      </c>
      <c r="AV164" s="12" t="s">
        <v>25</v>
      </c>
      <c r="AW164" s="12" t="s">
        <v>48</v>
      </c>
      <c r="AX164" s="12" t="s">
        <v>85</v>
      </c>
      <c r="AY164" s="232" t="s">
        <v>169</v>
      </c>
    </row>
    <row r="165" spans="2:65" s="13" customFormat="1" ht="13.5">
      <c r="B165" s="233"/>
      <c r="C165" s="234"/>
      <c r="D165" s="235" t="s">
        <v>182</v>
      </c>
      <c r="E165" s="236" t="s">
        <v>50</v>
      </c>
      <c r="F165" s="237" t="s">
        <v>9</v>
      </c>
      <c r="G165" s="234"/>
      <c r="H165" s="238">
        <v>21</v>
      </c>
      <c r="I165" s="239"/>
      <c r="J165" s="234"/>
      <c r="K165" s="234"/>
      <c r="L165" s="240"/>
      <c r="M165" s="241"/>
      <c r="N165" s="242"/>
      <c r="O165" s="242"/>
      <c r="P165" s="242"/>
      <c r="Q165" s="242"/>
      <c r="R165" s="242"/>
      <c r="S165" s="242"/>
      <c r="T165" s="243"/>
      <c r="AT165" s="244" t="s">
        <v>182</v>
      </c>
      <c r="AU165" s="244" t="s">
        <v>92</v>
      </c>
      <c r="AV165" s="13" t="s">
        <v>92</v>
      </c>
      <c r="AW165" s="13" t="s">
        <v>48</v>
      </c>
      <c r="AX165" s="13" t="s">
        <v>85</v>
      </c>
      <c r="AY165" s="244" t="s">
        <v>169</v>
      </c>
    </row>
    <row r="166" spans="2:65" s="1" customFormat="1" ht="22.5" customHeight="1">
      <c r="B166" s="43"/>
      <c r="C166" s="248" t="s">
        <v>10</v>
      </c>
      <c r="D166" s="248" t="s">
        <v>221</v>
      </c>
      <c r="E166" s="249" t="s">
        <v>268</v>
      </c>
      <c r="F166" s="250" t="s">
        <v>269</v>
      </c>
      <c r="G166" s="251" t="s">
        <v>204</v>
      </c>
      <c r="H166" s="252">
        <v>21.21</v>
      </c>
      <c r="I166" s="253"/>
      <c r="J166" s="254">
        <f>ROUND(I166*H166,2)</f>
        <v>0</v>
      </c>
      <c r="K166" s="250" t="s">
        <v>50</v>
      </c>
      <c r="L166" s="255"/>
      <c r="M166" s="256" t="s">
        <v>50</v>
      </c>
      <c r="N166" s="257" t="s">
        <v>56</v>
      </c>
      <c r="O166" s="44"/>
      <c r="P166" s="215">
        <f>O166*H166</f>
        <v>0</v>
      </c>
      <c r="Q166" s="215">
        <v>0.14599999999999999</v>
      </c>
      <c r="R166" s="215">
        <f>Q166*H166</f>
        <v>3.09666</v>
      </c>
      <c r="S166" s="215">
        <v>0</v>
      </c>
      <c r="T166" s="216">
        <f>S166*H166</f>
        <v>0</v>
      </c>
      <c r="AR166" s="25" t="s">
        <v>224</v>
      </c>
      <c r="AT166" s="25" t="s">
        <v>221</v>
      </c>
      <c r="AU166" s="25" t="s">
        <v>92</v>
      </c>
      <c r="AY166" s="25" t="s">
        <v>169</v>
      </c>
      <c r="BE166" s="217">
        <f>IF(N166="základní",J166,0)</f>
        <v>0</v>
      </c>
      <c r="BF166" s="217">
        <f>IF(N166="snížená",J166,0)</f>
        <v>0</v>
      </c>
      <c r="BG166" s="217">
        <f>IF(N166="zákl. přenesená",J166,0)</f>
        <v>0</v>
      </c>
      <c r="BH166" s="217">
        <f>IF(N166="sníž. přenesená",J166,0)</f>
        <v>0</v>
      </c>
      <c r="BI166" s="217">
        <f>IF(N166="nulová",J166,0)</f>
        <v>0</v>
      </c>
      <c r="BJ166" s="25" t="s">
        <v>25</v>
      </c>
      <c r="BK166" s="217">
        <f>ROUND(I166*H166,2)</f>
        <v>0</v>
      </c>
      <c r="BL166" s="25" t="s">
        <v>124</v>
      </c>
      <c r="BM166" s="25" t="s">
        <v>270</v>
      </c>
    </row>
    <row r="167" spans="2:65" s="1" customFormat="1" ht="27">
      <c r="B167" s="43"/>
      <c r="C167" s="65"/>
      <c r="D167" s="218" t="s">
        <v>178</v>
      </c>
      <c r="E167" s="65"/>
      <c r="F167" s="219" t="s">
        <v>271</v>
      </c>
      <c r="G167" s="65"/>
      <c r="H167" s="65"/>
      <c r="I167" s="174"/>
      <c r="J167" s="65"/>
      <c r="K167" s="65"/>
      <c r="L167" s="63"/>
      <c r="M167" s="220"/>
      <c r="N167" s="44"/>
      <c r="O167" s="44"/>
      <c r="P167" s="44"/>
      <c r="Q167" s="44"/>
      <c r="R167" s="44"/>
      <c r="S167" s="44"/>
      <c r="T167" s="80"/>
      <c r="AT167" s="25" t="s">
        <v>178</v>
      </c>
      <c r="AU167" s="25" t="s">
        <v>92</v>
      </c>
    </row>
    <row r="168" spans="2:65" s="12" customFormat="1" ht="13.5">
      <c r="B168" s="222"/>
      <c r="C168" s="223"/>
      <c r="D168" s="218" t="s">
        <v>182</v>
      </c>
      <c r="E168" s="224" t="s">
        <v>50</v>
      </c>
      <c r="F168" s="225" t="s">
        <v>267</v>
      </c>
      <c r="G168" s="223"/>
      <c r="H168" s="226" t="s">
        <v>50</v>
      </c>
      <c r="I168" s="227"/>
      <c r="J168" s="223"/>
      <c r="K168" s="223"/>
      <c r="L168" s="228"/>
      <c r="M168" s="229"/>
      <c r="N168" s="230"/>
      <c r="O168" s="230"/>
      <c r="P168" s="230"/>
      <c r="Q168" s="230"/>
      <c r="R168" s="230"/>
      <c r="S168" s="230"/>
      <c r="T168" s="231"/>
      <c r="AT168" s="232" t="s">
        <v>182</v>
      </c>
      <c r="AU168" s="232" t="s">
        <v>92</v>
      </c>
      <c r="AV168" s="12" t="s">
        <v>25</v>
      </c>
      <c r="AW168" s="12" t="s">
        <v>48</v>
      </c>
      <c r="AX168" s="12" t="s">
        <v>85</v>
      </c>
      <c r="AY168" s="232" t="s">
        <v>169</v>
      </c>
    </row>
    <row r="169" spans="2:65" s="13" customFormat="1" ht="13.5">
      <c r="B169" s="233"/>
      <c r="C169" s="234"/>
      <c r="D169" s="235" t="s">
        <v>182</v>
      </c>
      <c r="E169" s="236" t="s">
        <v>50</v>
      </c>
      <c r="F169" s="237" t="s">
        <v>272</v>
      </c>
      <c r="G169" s="234"/>
      <c r="H169" s="238">
        <v>21.21</v>
      </c>
      <c r="I169" s="239"/>
      <c r="J169" s="234"/>
      <c r="K169" s="234"/>
      <c r="L169" s="240"/>
      <c r="M169" s="241"/>
      <c r="N169" s="242"/>
      <c r="O169" s="242"/>
      <c r="P169" s="242"/>
      <c r="Q169" s="242"/>
      <c r="R169" s="242"/>
      <c r="S169" s="242"/>
      <c r="T169" s="243"/>
      <c r="AT169" s="244" t="s">
        <v>182</v>
      </c>
      <c r="AU169" s="244" t="s">
        <v>92</v>
      </c>
      <c r="AV169" s="13" t="s">
        <v>92</v>
      </c>
      <c r="AW169" s="13" t="s">
        <v>48</v>
      </c>
      <c r="AX169" s="13" t="s">
        <v>85</v>
      </c>
      <c r="AY169" s="244" t="s">
        <v>169</v>
      </c>
    </row>
    <row r="170" spans="2:65" s="1" customFormat="1" ht="22.5" customHeight="1">
      <c r="B170" s="43"/>
      <c r="C170" s="206" t="s">
        <v>273</v>
      </c>
      <c r="D170" s="206" t="s">
        <v>172</v>
      </c>
      <c r="E170" s="207" t="s">
        <v>274</v>
      </c>
      <c r="F170" s="208" t="s">
        <v>275</v>
      </c>
      <c r="G170" s="209" t="s">
        <v>204</v>
      </c>
      <c r="H170" s="210">
        <v>25</v>
      </c>
      <c r="I170" s="211"/>
      <c r="J170" s="212">
        <f>ROUND(I170*H170,2)</f>
        <v>0</v>
      </c>
      <c r="K170" s="208" t="s">
        <v>176</v>
      </c>
      <c r="L170" s="63"/>
      <c r="M170" s="213" t="s">
        <v>50</v>
      </c>
      <c r="N170" s="214" t="s">
        <v>56</v>
      </c>
      <c r="O170" s="44"/>
      <c r="P170" s="215">
        <f>O170*H170</f>
        <v>0</v>
      </c>
      <c r="Q170" s="215">
        <v>8.5650000000000004E-2</v>
      </c>
      <c r="R170" s="215">
        <f>Q170*H170</f>
        <v>2.1412500000000003</v>
      </c>
      <c r="S170" s="215">
        <v>0</v>
      </c>
      <c r="T170" s="216">
        <f>S170*H170</f>
        <v>0</v>
      </c>
      <c r="AR170" s="25" t="s">
        <v>124</v>
      </c>
      <c r="AT170" s="25" t="s">
        <v>172</v>
      </c>
      <c r="AU170" s="25" t="s">
        <v>92</v>
      </c>
      <c r="AY170" s="25" t="s">
        <v>169</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124</v>
      </c>
      <c r="BM170" s="25" t="s">
        <v>276</v>
      </c>
    </row>
    <row r="171" spans="2:65" s="1" customFormat="1" ht="40.5">
      <c r="B171" s="43"/>
      <c r="C171" s="65"/>
      <c r="D171" s="218" t="s">
        <v>178</v>
      </c>
      <c r="E171" s="65"/>
      <c r="F171" s="219" t="s">
        <v>277</v>
      </c>
      <c r="G171" s="65"/>
      <c r="H171" s="65"/>
      <c r="I171" s="174"/>
      <c r="J171" s="65"/>
      <c r="K171" s="65"/>
      <c r="L171" s="63"/>
      <c r="M171" s="220"/>
      <c r="N171" s="44"/>
      <c r="O171" s="44"/>
      <c r="P171" s="44"/>
      <c r="Q171" s="44"/>
      <c r="R171" s="44"/>
      <c r="S171" s="44"/>
      <c r="T171" s="80"/>
      <c r="AT171" s="25" t="s">
        <v>178</v>
      </c>
      <c r="AU171" s="25" t="s">
        <v>92</v>
      </c>
    </row>
    <row r="172" spans="2:65" s="1" customFormat="1" ht="121.5">
      <c r="B172" s="43"/>
      <c r="C172" s="65"/>
      <c r="D172" s="218" t="s">
        <v>180</v>
      </c>
      <c r="E172" s="65"/>
      <c r="F172" s="221" t="s">
        <v>266</v>
      </c>
      <c r="G172" s="65"/>
      <c r="H172" s="65"/>
      <c r="I172" s="174"/>
      <c r="J172" s="65"/>
      <c r="K172" s="65"/>
      <c r="L172" s="63"/>
      <c r="M172" s="220"/>
      <c r="N172" s="44"/>
      <c r="O172" s="44"/>
      <c r="P172" s="44"/>
      <c r="Q172" s="44"/>
      <c r="R172" s="44"/>
      <c r="S172" s="44"/>
      <c r="T172" s="80"/>
      <c r="AT172" s="25" t="s">
        <v>180</v>
      </c>
      <c r="AU172" s="25" t="s">
        <v>92</v>
      </c>
    </row>
    <row r="173" spans="2:65" s="12" customFormat="1" ht="13.5">
      <c r="B173" s="222"/>
      <c r="C173" s="223"/>
      <c r="D173" s="218" t="s">
        <v>182</v>
      </c>
      <c r="E173" s="224" t="s">
        <v>50</v>
      </c>
      <c r="F173" s="225" t="s">
        <v>278</v>
      </c>
      <c r="G173" s="223"/>
      <c r="H173" s="226" t="s">
        <v>50</v>
      </c>
      <c r="I173" s="227"/>
      <c r="J173" s="223"/>
      <c r="K173" s="223"/>
      <c r="L173" s="228"/>
      <c r="M173" s="229"/>
      <c r="N173" s="230"/>
      <c r="O173" s="230"/>
      <c r="P173" s="230"/>
      <c r="Q173" s="230"/>
      <c r="R173" s="230"/>
      <c r="S173" s="230"/>
      <c r="T173" s="231"/>
      <c r="AT173" s="232" t="s">
        <v>182</v>
      </c>
      <c r="AU173" s="232" t="s">
        <v>92</v>
      </c>
      <c r="AV173" s="12" t="s">
        <v>25</v>
      </c>
      <c r="AW173" s="12" t="s">
        <v>48</v>
      </c>
      <c r="AX173" s="12" t="s">
        <v>85</v>
      </c>
      <c r="AY173" s="232" t="s">
        <v>169</v>
      </c>
    </row>
    <row r="174" spans="2:65" s="13" customFormat="1" ht="13.5">
      <c r="B174" s="233"/>
      <c r="C174" s="234"/>
      <c r="D174" s="235" t="s">
        <v>182</v>
      </c>
      <c r="E174" s="236" t="s">
        <v>50</v>
      </c>
      <c r="F174" s="237" t="s">
        <v>209</v>
      </c>
      <c r="G174" s="234"/>
      <c r="H174" s="238">
        <v>25</v>
      </c>
      <c r="I174" s="239"/>
      <c r="J174" s="234"/>
      <c r="K174" s="234"/>
      <c r="L174" s="240"/>
      <c r="M174" s="241"/>
      <c r="N174" s="242"/>
      <c r="O174" s="242"/>
      <c r="P174" s="242"/>
      <c r="Q174" s="242"/>
      <c r="R174" s="242"/>
      <c r="S174" s="242"/>
      <c r="T174" s="243"/>
      <c r="AT174" s="244" t="s">
        <v>182</v>
      </c>
      <c r="AU174" s="244" t="s">
        <v>92</v>
      </c>
      <c r="AV174" s="13" t="s">
        <v>92</v>
      </c>
      <c r="AW174" s="13" t="s">
        <v>48</v>
      </c>
      <c r="AX174" s="13" t="s">
        <v>85</v>
      </c>
      <c r="AY174" s="244" t="s">
        <v>169</v>
      </c>
    </row>
    <row r="175" spans="2:65" s="1" customFormat="1" ht="22.5" customHeight="1">
      <c r="B175" s="43"/>
      <c r="C175" s="248" t="s">
        <v>279</v>
      </c>
      <c r="D175" s="248" t="s">
        <v>221</v>
      </c>
      <c r="E175" s="249" t="s">
        <v>280</v>
      </c>
      <c r="F175" s="250" t="s">
        <v>281</v>
      </c>
      <c r="G175" s="251" t="s">
        <v>204</v>
      </c>
      <c r="H175" s="252">
        <v>25.25</v>
      </c>
      <c r="I175" s="253"/>
      <c r="J175" s="254">
        <f>ROUND(I175*H175,2)</f>
        <v>0</v>
      </c>
      <c r="K175" s="250" t="s">
        <v>50</v>
      </c>
      <c r="L175" s="255"/>
      <c r="M175" s="256" t="s">
        <v>50</v>
      </c>
      <c r="N175" s="257" t="s">
        <v>56</v>
      </c>
      <c r="O175" s="44"/>
      <c r="P175" s="215">
        <f>O175*H175</f>
        <v>0</v>
      </c>
      <c r="Q175" s="215">
        <v>0.18</v>
      </c>
      <c r="R175" s="215">
        <f>Q175*H175</f>
        <v>4.5449999999999999</v>
      </c>
      <c r="S175" s="215">
        <v>0</v>
      </c>
      <c r="T175" s="216">
        <f>S175*H175</f>
        <v>0</v>
      </c>
      <c r="AR175" s="25" t="s">
        <v>224</v>
      </c>
      <c r="AT175" s="25" t="s">
        <v>221</v>
      </c>
      <c r="AU175" s="25" t="s">
        <v>92</v>
      </c>
      <c r="AY175" s="25" t="s">
        <v>169</v>
      </c>
      <c r="BE175" s="217">
        <f>IF(N175="základní",J175,0)</f>
        <v>0</v>
      </c>
      <c r="BF175" s="217">
        <f>IF(N175="snížená",J175,0)</f>
        <v>0</v>
      </c>
      <c r="BG175" s="217">
        <f>IF(N175="zákl. přenesená",J175,0)</f>
        <v>0</v>
      </c>
      <c r="BH175" s="217">
        <f>IF(N175="sníž. přenesená",J175,0)</f>
        <v>0</v>
      </c>
      <c r="BI175" s="217">
        <f>IF(N175="nulová",J175,0)</f>
        <v>0</v>
      </c>
      <c r="BJ175" s="25" t="s">
        <v>25</v>
      </c>
      <c r="BK175" s="217">
        <f>ROUND(I175*H175,2)</f>
        <v>0</v>
      </c>
      <c r="BL175" s="25" t="s">
        <v>124</v>
      </c>
      <c r="BM175" s="25" t="s">
        <v>282</v>
      </c>
    </row>
    <row r="176" spans="2:65" s="1" customFormat="1" ht="27">
      <c r="B176" s="43"/>
      <c r="C176" s="65"/>
      <c r="D176" s="218" t="s">
        <v>178</v>
      </c>
      <c r="E176" s="65"/>
      <c r="F176" s="219" t="s">
        <v>283</v>
      </c>
      <c r="G176" s="65"/>
      <c r="H176" s="65"/>
      <c r="I176" s="174"/>
      <c r="J176" s="65"/>
      <c r="K176" s="65"/>
      <c r="L176" s="63"/>
      <c r="M176" s="220"/>
      <c r="N176" s="44"/>
      <c r="O176" s="44"/>
      <c r="P176" s="44"/>
      <c r="Q176" s="44"/>
      <c r="R176" s="44"/>
      <c r="S176" s="44"/>
      <c r="T176" s="80"/>
      <c r="AT176" s="25" t="s">
        <v>178</v>
      </c>
      <c r="AU176" s="25" t="s">
        <v>92</v>
      </c>
    </row>
    <row r="177" spans="2:65" s="12" customFormat="1" ht="13.5">
      <c r="B177" s="222"/>
      <c r="C177" s="223"/>
      <c r="D177" s="218" t="s">
        <v>182</v>
      </c>
      <c r="E177" s="224" t="s">
        <v>50</v>
      </c>
      <c r="F177" s="225" t="s">
        <v>278</v>
      </c>
      <c r="G177" s="223"/>
      <c r="H177" s="226" t="s">
        <v>50</v>
      </c>
      <c r="I177" s="227"/>
      <c r="J177" s="223"/>
      <c r="K177" s="223"/>
      <c r="L177" s="228"/>
      <c r="M177" s="229"/>
      <c r="N177" s="230"/>
      <c r="O177" s="230"/>
      <c r="P177" s="230"/>
      <c r="Q177" s="230"/>
      <c r="R177" s="230"/>
      <c r="S177" s="230"/>
      <c r="T177" s="231"/>
      <c r="AT177" s="232" t="s">
        <v>182</v>
      </c>
      <c r="AU177" s="232" t="s">
        <v>92</v>
      </c>
      <c r="AV177" s="12" t="s">
        <v>25</v>
      </c>
      <c r="AW177" s="12" t="s">
        <v>48</v>
      </c>
      <c r="AX177" s="12" t="s">
        <v>85</v>
      </c>
      <c r="AY177" s="232" t="s">
        <v>169</v>
      </c>
    </row>
    <row r="178" spans="2:65" s="13" customFormat="1" ht="13.5">
      <c r="B178" s="233"/>
      <c r="C178" s="234"/>
      <c r="D178" s="235" t="s">
        <v>182</v>
      </c>
      <c r="E178" s="236" t="s">
        <v>50</v>
      </c>
      <c r="F178" s="237" t="s">
        <v>284</v>
      </c>
      <c r="G178" s="234"/>
      <c r="H178" s="238">
        <v>25.25</v>
      </c>
      <c r="I178" s="239"/>
      <c r="J178" s="234"/>
      <c r="K178" s="234"/>
      <c r="L178" s="240"/>
      <c r="M178" s="241"/>
      <c r="N178" s="242"/>
      <c r="O178" s="242"/>
      <c r="P178" s="242"/>
      <c r="Q178" s="242"/>
      <c r="R178" s="242"/>
      <c r="S178" s="242"/>
      <c r="T178" s="243"/>
      <c r="AT178" s="244" t="s">
        <v>182</v>
      </c>
      <c r="AU178" s="244" t="s">
        <v>92</v>
      </c>
      <c r="AV178" s="13" t="s">
        <v>92</v>
      </c>
      <c r="AW178" s="13" t="s">
        <v>48</v>
      </c>
      <c r="AX178" s="13" t="s">
        <v>25</v>
      </c>
      <c r="AY178" s="244" t="s">
        <v>169</v>
      </c>
    </row>
    <row r="179" spans="2:65" s="1" customFormat="1" ht="31.5" customHeight="1">
      <c r="B179" s="43"/>
      <c r="C179" s="206" t="s">
        <v>285</v>
      </c>
      <c r="D179" s="206" t="s">
        <v>172</v>
      </c>
      <c r="E179" s="207" t="s">
        <v>286</v>
      </c>
      <c r="F179" s="208" t="s">
        <v>287</v>
      </c>
      <c r="G179" s="209" t="s">
        <v>204</v>
      </c>
      <c r="H179" s="210">
        <v>337</v>
      </c>
      <c r="I179" s="211"/>
      <c r="J179" s="212">
        <f>ROUND(I179*H179,2)</f>
        <v>0</v>
      </c>
      <c r="K179" s="208" t="s">
        <v>176</v>
      </c>
      <c r="L179" s="63"/>
      <c r="M179" s="213" t="s">
        <v>50</v>
      </c>
      <c r="N179" s="214" t="s">
        <v>56</v>
      </c>
      <c r="O179" s="44"/>
      <c r="P179" s="215">
        <f>O179*H179</f>
        <v>0</v>
      </c>
      <c r="Q179" s="215">
        <v>0.10100000000000001</v>
      </c>
      <c r="R179" s="215">
        <f>Q179*H179</f>
        <v>34.036999999999999</v>
      </c>
      <c r="S179" s="215">
        <v>0</v>
      </c>
      <c r="T179" s="216">
        <f>S179*H179</f>
        <v>0</v>
      </c>
      <c r="AR179" s="25" t="s">
        <v>124</v>
      </c>
      <c r="AT179" s="25" t="s">
        <v>172</v>
      </c>
      <c r="AU179" s="25" t="s">
        <v>92</v>
      </c>
      <c r="AY179" s="25" t="s">
        <v>169</v>
      </c>
      <c r="BE179" s="217">
        <f>IF(N179="základní",J179,0)</f>
        <v>0</v>
      </c>
      <c r="BF179" s="217">
        <f>IF(N179="snížená",J179,0)</f>
        <v>0</v>
      </c>
      <c r="BG179" s="217">
        <f>IF(N179="zákl. přenesená",J179,0)</f>
        <v>0</v>
      </c>
      <c r="BH179" s="217">
        <f>IF(N179="sníž. přenesená",J179,0)</f>
        <v>0</v>
      </c>
      <c r="BI179" s="217">
        <f>IF(N179="nulová",J179,0)</f>
        <v>0</v>
      </c>
      <c r="BJ179" s="25" t="s">
        <v>25</v>
      </c>
      <c r="BK179" s="217">
        <f>ROUND(I179*H179,2)</f>
        <v>0</v>
      </c>
      <c r="BL179" s="25" t="s">
        <v>124</v>
      </c>
      <c r="BM179" s="25" t="s">
        <v>288</v>
      </c>
    </row>
    <row r="180" spans="2:65" s="1" customFormat="1" ht="40.5">
      <c r="B180" s="43"/>
      <c r="C180" s="65"/>
      <c r="D180" s="218" t="s">
        <v>178</v>
      </c>
      <c r="E180" s="65"/>
      <c r="F180" s="219" t="s">
        <v>289</v>
      </c>
      <c r="G180" s="65"/>
      <c r="H180" s="65"/>
      <c r="I180" s="174"/>
      <c r="J180" s="65"/>
      <c r="K180" s="65"/>
      <c r="L180" s="63"/>
      <c r="M180" s="220"/>
      <c r="N180" s="44"/>
      <c r="O180" s="44"/>
      <c r="P180" s="44"/>
      <c r="Q180" s="44"/>
      <c r="R180" s="44"/>
      <c r="S180" s="44"/>
      <c r="T180" s="80"/>
      <c r="AT180" s="25" t="s">
        <v>178</v>
      </c>
      <c r="AU180" s="25" t="s">
        <v>92</v>
      </c>
    </row>
    <row r="181" spans="2:65" s="1" customFormat="1" ht="81">
      <c r="B181" s="43"/>
      <c r="C181" s="65"/>
      <c r="D181" s="218" t="s">
        <v>180</v>
      </c>
      <c r="E181" s="65"/>
      <c r="F181" s="221" t="s">
        <v>290</v>
      </c>
      <c r="G181" s="65"/>
      <c r="H181" s="65"/>
      <c r="I181" s="174"/>
      <c r="J181" s="65"/>
      <c r="K181" s="65"/>
      <c r="L181" s="63"/>
      <c r="M181" s="220"/>
      <c r="N181" s="44"/>
      <c r="O181" s="44"/>
      <c r="P181" s="44"/>
      <c r="Q181" s="44"/>
      <c r="R181" s="44"/>
      <c r="S181" s="44"/>
      <c r="T181" s="80"/>
      <c r="AT181" s="25" t="s">
        <v>180</v>
      </c>
      <c r="AU181" s="25" t="s">
        <v>92</v>
      </c>
    </row>
    <row r="182" spans="2:65" s="12" customFormat="1" ht="13.5">
      <c r="B182" s="222"/>
      <c r="C182" s="223"/>
      <c r="D182" s="218" t="s">
        <v>182</v>
      </c>
      <c r="E182" s="224" t="s">
        <v>50</v>
      </c>
      <c r="F182" s="225" t="s">
        <v>291</v>
      </c>
      <c r="G182" s="223"/>
      <c r="H182" s="226" t="s">
        <v>50</v>
      </c>
      <c r="I182" s="227"/>
      <c r="J182" s="223"/>
      <c r="K182" s="223"/>
      <c r="L182" s="228"/>
      <c r="M182" s="229"/>
      <c r="N182" s="230"/>
      <c r="O182" s="230"/>
      <c r="P182" s="230"/>
      <c r="Q182" s="230"/>
      <c r="R182" s="230"/>
      <c r="S182" s="230"/>
      <c r="T182" s="231"/>
      <c r="AT182" s="232" t="s">
        <v>182</v>
      </c>
      <c r="AU182" s="232" t="s">
        <v>92</v>
      </c>
      <c r="AV182" s="12" t="s">
        <v>25</v>
      </c>
      <c r="AW182" s="12" t="s">
        <v>48</v>
      </c>
      <c r="AX182" s="12" t="s">
        <v>85</v>
      </c>
      <c r="AY182" s="232" t="s">
        <v>169</v>
      </c>
    </row>
    <row r="183" spans="2:65" s="13" customFormat="1" ht="13.5">
      <c r="B183" s="233"/>
      <c r="C183" s="234"/>
      <c r="D183" s="235" t="s">
        <v>182</v>
      </c>
      <c r="E183" s="236" t="s">
        <v>50</v>
      </c>
      <c r="F183" s="237" t="s">
        <v>292</v>
      </c>
      <c r="G183" s="234"/>
      <c r="H183" s="238">
        <v>337</v>
      </c>
      <c r="I183" s="239"/>
      <c r="J183" s="234"/>
      <c r="K183" s="234"/>
      <c r="L183" s="240"/>
      <c r="M183" s="241"/>
      <c r="N183" s="242"/>
      <c r="O183" s="242"/>
      <c r="P183" s="242"/>
      <c r="Q183" s="242"/>
      <c r="R183" s="242"/>
      <c r="S183" s="242"/>
      <c r="T183" s="243"/>
      <c r="AT183" s="244" t="s">
        <v>182</v>
      </c>
      <c r="AU183" s="244" t="s">
        <v>92</v>
      </c>
      <c r="AV183" s="13" t="s">
        <v>92</v>
      </c>
      <c r="AW183" s="13" t="s">
        <v>48</v>
      </c>
      <c r="AX183" s="13" t="s">
        <v>85</v>
      </c>
      <c r="AY183" s="244" t="s">
        <v>169</v>
      </c>
    </row>
    <row r="184" spans="2:65" s="1" customFormat="1" ht="22.5" customHeight="1">
      <c r="B184" s="43"/>
      <c r="C184" s="248" t="s">
        <v>293</v>
      </c>
      <c r="D184" s="248" t="s">
        <v>221</v>
      </c>
      <c r="E184" s="249" t="s">
        <v>294</v>
      </c>
      <c r="F184" s="250" t="s">
        <v>295</v>
      </c>
      <c r="G184" s="251" t="s">
        <v>204</v>
      </c>
      <c r="H184" s="252">
        <v>340.37</v>
      </c>
      <c r="I184" s="253"/>
      <c r="J184" s="254">
        <f>ROUND(I184*H184,2)</f>
        <v>0</v>
      </c>
      <c r="K184" s="250" t="s">
        <v>50</v>
      </c>
      <c r="L184" s="255"/>
      <c r="M184" s="256" t="s">
        <v>50</v>
      </c>
      <c r="N184" s="257" t="s">
        <v>56</v>
      </c>
      <c r="O184" s="44"/>
      <c r="P184" s="215">
        <f>O184*H184</f>
        <v>0</v>
      </c>
      <c r="Q184" s="215">
        <v>0.12</v>
      </c>
      <c r="R184" s="215">
        <f>Q184*H184</f>
        <v>40.8444</v>
      </c>
      <c r="S184" s="215">
        <v>0</v>
      </c>
      <c r="T184" s="216">
        <f>S184*H184</f>
        <v>0</v>
      </c>
      <c r="AR184" s="25" t="s">
        <v>224</v>
      </c>
      <c r="AT184" s="25" t="s">
        <v>221</v>
      </c>
      <c r="AU184" s="25" t="s">
        <v>92</v>
      </c>
      <c r="AY184" s="25" t="s">
        <v>169</v>
      </c>
      <c r="BE184" s="217">
        <f>IF(N184="základní",J184,0)</f>
        <v>0</v>
      </c>
      <c r="BF184" s="217">
        <f>IF(N184="snížená",J184,0)</f>
        <v>0</v>
      </c>
      <c r="BG184" s="217">
        <f>IF(N184="zákl. přenesená",J184,0)</f>
        <v>0</v>
      </c>
      <c r="BH184" s="217">
        <f>IF(N184="sníž. přenesená",J184,0)</f>
        <v>0</v>
      </c>
      <c r="BI184" s="217">
        <f>IF(N184="nulová",J184,0)</f>
        <v>0</v>
      </c>
      <c r="BJ184" s="25" t="s">
        <v>25</v>
      </c>
      <c r="BK184" s="217">
        <f>ROUND(I184*H184,2)</f>
        <v>0</v>
      </c>
      <c r="BL184" s="25" t="s">
        <v>124</v>
      </c>
      <c r="BM184" s="25" t="s">
        <v>296</v>
      </c>
    </row>
    <row r="185" spans="2:65" s="1" customFormat="1" ht="13.5">
      <c r="B185" s="43"/>
      <c r="C185" s="65"/>
      <c r="D185" s="218" t="s">
        <v>178</v>
      </c>
      <c r="E185" s="65"/>
      <c r="F185" s="219" t="s">
        <v>297</v>
      </c>
      <c r="G185" s="65"/>
      <c r="H185" s="65"/>
      <c r="I185" s="174"/>
      <c r="J185" s="65"/>
      <c r="K185" s="65"/>
      <c r="L185" s="63"/>
      <c r="M185" s="220"/>
      <c r="N185" s="44"/>
      <c r="O185" s="44"/>
      <c r="P185" s="44"/>
      <c r="Q185" s="44"/>
      <c r="R185" s="44"/>
      <c r="S185" s="44"/>
      <c r="T185" s="80"/>
      <c r="AT185" s="25" t="s">
        <v>178</v>
      </c>
      <c r="AU185" s="25" t="s">
        <v>92</v>
      </c>
    </row>
    <row r="186" spans="2:65" s="12" customFormat="1" ht="13.5">
      <c r="B186" s="222"/>
      <c r="C186" s="223"/>
      <c r="D186" s="218" t="s">
        <v>182</v>
      </c>
      <c r="E186" s="224" t="s">
        <v>50</v>
      </c>
      <c r="F186" s="225" t="s">
        <v>291</v>
      </c>
      <c r="G186" s="223"/>
      <c r="H186" s="226" t="s">
        <v>50</v>
      </c>
      <c r="I186" s="227"/>
      <c r="J186" s="223"/>
      <c r="K186" s="223"/>
      <c r="L186" s="228"/>
      <c r="M186" s="229"/>
      <c r="N186" s="230"/>
      <c r="O186" s="230"/>
      <c r="P186" s="230"/>
      <c r="Q186" s="230"/>
      <c r="R186" s="230"/>
      <c r="S186" s="230"/>
      <c r="T186" s="231"/>
      <c r="AT186" s="232" t="s">
        <v>182</v>
      </c>
      <c r="AU186" s="232" t="s">
        <v>92</v>
      </c>
      <c r="AV186" s="12" t="s">
        <v>25</v>
      </c>
      <c r="AW186" s="12" t="s">
        <v>48</v>
      </c>
      <c r="AX186" s="12" t="s">
        <v>85</v>
      </c>
      <c r="AY186" s="232" t="s">
        <v>169</v>
      </c>
    </row>
    <row r="187" spans="2:65" s="13" customFormat="1" ht="13.5">
      <c r="B187" s="233"/>
      <c r="C187" s="234"/>
      <c r="D187" s="235" t="s">
        <v>182</v>
      </c>
      <c r="E187" s="236" t="s">
        <v>50</v>
      </c>
      <c r="F187" s="237" t="s">
        <v>298</v>
      </c>
      <c r="G187" s="234"/>
      <c r="H187" s="238">
        <v>340.37</v>
      </c>
      <c r="I187" s="239"/>
      <c r="J187" s="234"/>
      <c r="K187" s="234"/>
      <c r="L187" s="240"/>
      <c r="M187" s="241"/>
      <c r="N187" s="242"/>
      <c r="O187" s="242"/>
      <c r="P187" s="242"/>
      <c r="Q187" s="242"/>
      <c r="R187" s="242"/>
      <c r="S187" s="242"/>
      <c r="T187" s="243"/>
      <c r="AT187" s="244" t="s">
        <v>182</v>
      </c>
      <c r="AU187" s="244" t="s">
        <v>92</v>
      </c>
      <c r="AV187" s="13" t="s">
        <v>92</v>
      </c>
      <c r="AW187" s="13" t="s">
        <v>48</v>
      </c>
      <c r="AX187" s="13" t="s">
        <v>85</v>
      </c>
      <c r="AY187" s="244" t="s">
        <v>169</v>
      </c>
    </row>
    <row r="188" spans="2:65" s="1" customFormat="1" ht="31.5" customHeight="1">
      <c r="B188" s="43"/>
      <c r="C188" s="206" t="s">
        <v>299</v>
      </c>
      <c r="D188" s="206" t="s">
        <v>172</v>
      </c>
      <c r="E188" s="207" t="s">
        <v>300</v>
      </c>
      <c r="F188" s="208" t="s">
        <v>301</v>
      </c>
      <c r="G188" s="209" t="s">
        <v>302</v>
      </c>
      <c r="H188" s="210">
        <v>176.8</v>
      </c>
      <c r="I188" s="211"/>
      <c r="J188" s="212">
        <f>ROUND(I188*H188,2)</f>
        <v>0</v>
      </c>
      <c r="K188" s="208" t="s">
        <v>176</v>
      </c>
      <c r="L188" s="63"/>
      <c r="M188" s="213" t="s">
        <v>50</v>
      </c>
      <c r="N188" s="214" t="s">
        <v>56</v>
      </c>
      <c r="O188" s="44"/>
      <c r="P188" s="215">
        <f>O188*H188</f>
        <v>0</v>
      </c>
      <c r="Q188" s="215">
        <v>0.15540000000000001</v>
      </c>
      <c r="R188" s="215">
        <f>Q188*H188</f>
        <v>27.474720000000005</v>
      </c>
      <c r="S188" s="215">
        <v>0</v>
      </c>
      <c r="T188" s="216">
        <f>S188*H188</f>
        <v>0</v>
      </c>
      <c r="AR188" s="25" t="s">
        <v>124</v>
      </c>
      <c r="AT188" s="25" t="s">
        <v>172</v>
      </c>
      <c r="AU188" s="25" t="s">
        <v>92</v>
      </c>
      <c r="AY188" s="25" t="s">
        <v>169</v>
      </c>
      <c r="BE188" s="217">
        <f>IF(N188="základní",J188,0)</f>
        <v>0</v>
      </c>
      <c r="BF188" s="217">
        <f>IF(N188="snížená",J188,0)</f>
        <v>0</v>
      </c>
      <c r="BG188" s="217">
        <f>IF(N188="zákl. přenesená",J188,0)</f>
        <v>0</v>
      </c>
      <c r="BH188" s="217">
        <f>IF(N188="sníž. přenesená",J188,0)</f>
        <v>0</v>
      </c>
      <c r="BI188" s="217">
        <f>IF(N188="nulová",J188,0)</f>
        <v>0</v>
      </c>
      <c r="BJ188" s="25" t="s">
        <v>25</v>
      </c>
      <c r="BK188" s="217">
        <f>ROUND(I188*H188,2)</f>
        <v>0</v>
      </c>
      <c r="BL188" s="25" t="s">
        <v>124</v>
      </c>
      <c r="BM188" s="25" t="s">
        <v>303</v>
      </c>
    </row>
    <row r="189" spans="2:65" s="1" customFormat="1" ht="40.5">
      <c r="B189" s="43"/>
      <c r="C189" s="65"/>
      <c r="D189" s="218" t="s">
        <v>178</v>
      </c>
      <c r="E189" s="65"/>
      <c r="F189" s="219" t="s">
        <v>304</v>
      </c>
      <c r="G189" s="65"/>
      <c r="H189" s="65"/>
      <c r="I189" s="174"/>
      <c r="J189" s="65"/>
      <c r="K189" s="65"/>
      <c r="L189" s="63"/>
      <c r="M189" s="220"/>
      <c r="N189" s="44"/>
      <c r="O189" s="44"/>
      <c r="P189" s="44"/>
      <c r="Q189" s="44"/>
      <c r="R189" s="44"/>
      <c r="S189" s="44"/>
      <c r="T189" s="80"/>
      <c r="AT189" s="25" t="s">
        <v>178</v>
      </c>
      <c r="AU189" s="25" t="s">
        <v>92</v>
      </c>
    </row>
    <row r="190" spans="2:65" s="1" customFormat="1" ht="94.5">
      <c r="B190" s="43"/>
      <c r="C190" s="65"/>
      <c r="D190" s="218" t="s">
        <v>180</v>
      </c>
      <c r="E190" s="65"/>
      <c r="F190" s="221" t="s">
        <v>305</v>
      </c>
      <c r="G190" s="65"/>
      <c r="H190" s="65"/>
      <c r="I190" s="174"/>
      <c r="J190" s="65"/>
      <c r="K190" s="65"/>
      <c r="L190" s="63"/>
      <c r="M190" s="220"/>
      <c r="N190" s="44"/>
      <c r="O190" s="44"/>
      <c r="P190" s="44"/>
      <c r="Q190" s="44"/>
      <c r="R190" s="44"/>
      <c r="S190" s="44"/>
      <c r="T190" s="80"/>
      <c r="AT190" s="25" t="s">
        <v>180</v>
      </c>
      <c r="AU190" s="25" t="s">
        <v>92</v>
      </c>
    </row>
    <row r="191" spans="2:65" s="12" customFormat="1" ht="13.5">
      <c r="B191" s="222"/>
      <c r="C191" s="223"/>
      <c r="D191" s="218" t="s">
        <v>182</v>
      </c>
      <c r="E191" s="224" t="s">
        <v>50</v>
      </c>
      <c r="F191" s="225" t="s">
        <v>306</v>
      </c>
      <c r="G191" s="223"/>
      <c r="H191" s="226" t="s">
        <v>50</v>
      </c>
      <c r="I191" s="227"/>
      <c r="J191" s="223"/>
      <c r="K191" s="223"/>
      <c r="L191" s="228"/>
      <c r="M191" s="229"/>
      <c r="N191" s="230"/>
      <c r="O191" s="230"/>
      <c r="P191" s="230"/>
      <c r="Q191" s="230"/>
      <c r="R191" s="230"/>
      <c r="S191" s="230"/>
      <c r="T191" s="231"/>
      <c r="AT191" s="232" t="s">
        <v>182</v>
      </c>
      <c r="AU191" s="232" t="s">
        <v>92</v>
      </c>
      <c r="AV191" s="12" t="s">
        <v>25</v>
      </c>
      <c r="AW191" s="12" t="s">
        <v>48</v>
      </c>
      <c r="AX191" s="12" t="s">
        <v>85</v>
      </c>
      <c r="AY191" s="232" t="s">
        <v>169</v>
      </c>
    </row>
    <row r="192" spans="2:65" s="13" customFormat="1" ht="13.5">
      <c r="B192" s="233"/>
      <c r="C192" s="234"/>
      <c r="D192" s="218" t="s">
        <v>182</v>
      </c>
      <c r="E192" s="245" t="s">
        <v>50</v>
      </c>
      <c r="F192" s="246" t="s">
        <v>307</v>
      </c>
      <c r="G192" s="234"/>
      <c r="H192" s="247">
        <v>121</v>
      </c>
      <c r="I192" s="239"/>
      <c r="J192" s="234"/>
      <c r="K192" s="234"/>
      <c r="L192" s="240"/>
      <c r="M192" s="241"/>
      <c r="N192" s="242"/>
      <c r="O192" s="242"/>
      <c r="P192" s="242"/>
      <c r="Q192" s="242"/>
      <c r="R192" s="242"/>
      <c r="S192" s="242"/>
      <c r="T192" s="243"/>
      <c r="AT192" s="244" t="s">
        <v>182</v>
      </c>
      <c r="AU192" s="244" t="s">
        <v>92</v>
      </c>
      <c r="AV192" s="13" t="s">
        <v>92</v>
      </c>
      <c r="AW192" s="13" t="s">
        <v>48</v>
      </c>
      <c r="AX192" s="13" t="s">
        <v>85</v>
      </c>
      <c r="AY192" s="244" t="s">
        <v>169</v>
      </c>
    </row>
    <row r="193" spans="2:65" s="12" customFormat="1" ht="13.5">
      <c r="B193" s="222"/>
      <c r="C193" s="223"/>
      <c r="D193" s="218" t="s">
        <v>182</v>
      </c>
      <c r="E193" s="224" t="s">
        <v>50</v>
      </c>
      <c r="F193" s="225" t="s">
        <v>308</v>
      </c>
      <c r="G193" s="223"/>
      <c r="H193" s="226" t="s">
        <v>50</v>
      </c>
      <c r="I193" s="227"/>
      <c r="J193" s="223"/>
      <c r="K193" s="223"/>
      <c r="L193" s="228"/>
      <c r="M193" s="229"/>
      <c r="N193" s="230"/>
      <c r="O193" s="230"/>
      <c r="P193" s="230"/>
      <c r="Q193" s="230"/>
      <c r="R193" s="230"/>
      <c r="S193" s="230"/>
      <c r="T193" s="231"/>
      <c r="AT193" s="232" t="s">
        <v>182</v>
      </c>
      <c r="AU193" s="232" t="s">
        <v>92</v>
      </c>
      <c r="AV193" s="12" t="s">
        <v>25</v>
      </c>
      <c r="AW193" s="12" t="s">
        <v>48</v>
      </c>
      <c r="AX193" s="12" t="s">
        <v>85</v>
      </c>
      <c r="AY193" s="232" t="s">
        <v>169</v>
      </c>
    </row>
    <row r="194" spans="2:65" s="13" customFormat="1" ht="13.5">
      <c r="B194" s="233"/>
      <c r="C194" s="234"/>
      <c r="D194" s="218" t="s">
        <v>182</v>
      </c>
      <c r="E194" s="245" t="s">
        <v>50</v>
      </c>
      <c r="F194" s="246" t="s">
        <v>309</v>
      </c>
      <c r="G194" s="234"/>
      <c r="H194" s="247">
        <v>0.8</v>
      </c>
      <c r="I194" s="239"/>
      <c r="J194" s="234"/>
      <c r="K194" s="234"/>
      <c r="L194" s="240"/>
      <c r="M194" s="241"/>
      <c r="N194" s="242"/>
      <c r="O194" s="242"/>
      <c r="P194" s="242"/>
      <c r="Q194" s="242"/>
      <c r="R194" s="242"/>
      <c r="S194" s="242"/>
      <c r="T194" s="243"/>
      <c r="AT194" s="244" t="s">
        <v>182</v>
      </c>
      <c r="AU194" s="244" t="s">
        <v>92</v>
      </c>
      <c r="AV194" s="13" t="s">
        <v>92</v>
      </c>
      <c r="AW194" s="13" t="s">
        <v>48</v>
      </c>
      <c r="AX194" s="13" t="s">
        <v>85</v>
      </c>
      <c r="AY194" s="244" t="s">
        <v>169</v>
      </c>
    </row>
    <row r="195" spans="2:65" s="12" customFormat="1" ht="13.5">
      <c r="B195" s="222"/>
      <c r="C195" s="223"/>
      <c r="D195" s="218" t="s">
        <v>182</v>
      </c>
      <c r="E195" s="224" t="s">
        <v>50</v>
      </c>
      <c r="F195" s="225" t="s">
        <v>310</v>
      </c>
      <c r="G195" s="223"/>
      <c r="H195" s="226" t="s">
        <v>50</v>
      </c>
      <c r="I195" s="227"/>
      <c r="J195" s="223"/>
      <c r="K195" s="223"/>
      <c r="L195" s="228"/>
      <c r="M195" s="229"/>
      <c r="N195" s="230"/>
      <c r="O195" s="230"/>
      <c r="P195" s="230"/>
      <c r="Q195" s="230"/>
      <c r="R195" s="230"/>
      <c r="S195" s="230"/>
      <c r="T195" s="231"/>
      <c r="AT195" s="232" t="s">
        <v>182</v>
      </c>
      <c r="AU195" s="232" t="s">
        <v>92</v>
      </c>
      <c r="AV195" s="12" t="s">
        <v>25</v>
      </c>
      <c r="AW195" s="12" t="s">
        <v>48</v>
      </c>
      <c r="AX195" s="12" t="s">
        <v>85</v>
      </c>
      <c r="AY195" s="232" t="s">
        <v>169</v>
      </c>
    </row>
    <row r="196" spans="2:65" s="13" customFormat="1" ht="13.5">
      <c r="B196" s="233"/>
      <c r="C196" s="234"/>
      <c r="D196" s="218" t="s">
        <v>182</v>
      </c>
      <c r="E196" s="245" t="s">
        <v>50</v>
      </c>
      <c r="F196" s="246" t="s">
        <v>311</v>
      </c>
      <c r="G196" s="234"/>
      <c r="H196" s="247">
        <v>40</v>
      </c>
      <c r="I196" s="239"/>
      <c r="J196" s="234"/>
      <c r="K196" s="234"/>
      <c r="L196" s="240"/>
      <c r="M196" s="241"/>
      <c r="N196" s="242"/>
      <c r="O196" s="242"/>
      <c r="P196" s="242"/>
      <c r="Q196" s="242"/>
      <c r="R196" s="242"/>
      <c r="S196" s="242"/>
      <c r="T196" s="243"/>
      <c r="AT196" s="244" t="s">
        <v>182</v>
      </c>
      <c r="AU196" s="244" t="s">
        <v>92</v>
      </c>
      <c r="AV196" s="13" t="s">
        <v>92</v>
      </c>
      <c r="AW196" s="13" t="s">
        <v>48</v>
      </c>
      <c r="AX196" s="13" t="s">
        <v>85</v>
      </c>
      <c r="AY196" s="244" t="s">
        <v>169</v>
      </c>
    </row>
    <row r="197" spans="2:65" s="12" customFormat="1" ht="13.5">
      <c r="B197" s="222"/>
      <c r="C197" s="223"/>
      <c r="D197" s="218" t="s">
        <v>182</v>
      </c>
      <c r="E197" s="224" t="s">
        <v>50</v>
      </c>
      <c r="F197" s="225" t="s">
        <v>312</v>
      </c>
      <c r="G197" s="223"/>
      <c r="H197" s="226" t="s">
        <v>50</v>
      </c>
      <c r="I197" s="227"/>
      <c r="J197" s="223"/>
      <c r="K197" s="223"/>
      <c r="L197" s="228"/>
      <c r="M197" s="229"/>
      <c r="N197" s="230"/>
      <c r="O197" s="230"/>
      <c r="P197" s="230"/>
      <c r="Q197" s="230"/>
      <c r="R197" s="230"/>
      <c r="S197" s="230"/>
      <c r="T197" s="231"/>
      <c r="AT197" s="232" t="s">
        <v>182</v>
      </c>
      <c r="AU197" s="232" t="s">
        <v>92</v>
      </c>
      <c r="AV197" s="12" t="s">
        <v>25</v>
      </c>
      <c r="AW197" s="12" t="s">
        <v>48</v>
      </c>
      <c r="AX197" s="12" t="s">
        <v>85</v>
      </c>
      <c r="AY197" s="232" t="s">
        <v>169</v>
      </c>
    </row>
    <row r="198" spans="2:65" s="13" customFormat="1" ht="13.5">
      <c r="B198" s="233"/>
      <c r="C198" s="234"/>
      <c r="D198" s="218" t="s">
        <v>182</v>
      </c>
      <c r="E198" s="245" t="s">
        <v>50</v>
      </c>
      <c r="F198" s="246" t="s">
        <v>224</v>
      </c>
      <c r="G198" s="234"/>
      <c r="H198" s="247">
        <v>8</v>
      </c>
      <c r="I198" s="239"/>
      <c r="J198" s="234"/>
      <c r="K198" s="234"/>
      <c r="L198" s="240"/>
      <c r="M198" s="241"/>
      <c r="N198" s="242"/>
      <c r="O198" s="242"/>
      <c r="P198" s="242"/>
      <c r="Q198" s="242"/>
      <c r="R198" s="242"/>
      <c r="S198" s="242"/>
      <c r="T198" s="243"/>
      <c r="AT198" s="244" t="s">
        <v>182</v>
      </c>
      <c r="AU198" s="244" t="s">
        <v>92</v>
      </c>
      <c r="AV198" s="13" t="s">
        <v>92</v>
      </c>
      <c r="AW198" s="13" t="s">
        <v>48</v>
      </c>
      <c r="AX198" s="13" t="s">
        <v>85</v>
      </c>
      <c r="AY198" s="244" t="s">
        <v>169</v>
      </c>
    </row>
    <row r="199" spans="2:65" s="12" customFormat="1" ht="13.5">
      <c r="B199" s="222"/>
      <c r="C199" s="223"/>
      <c r="D199" s="218" t="s">
        <v>182</v>
      </c>
      <c r="E199" s="224" t="s">
        <v>50</v>
      </c>
      <c r="F199" s="225" t="s">
        <v>313</v>
      </c>
      <c r="G199" s="223"/>
      <c r="H199" s="226" t="s">
        <v>50</v>
      </c>
      <c r="I199" s="227"/>
      <c r="J199" s="223"/>
      <c r="K199" s="223"/>
      <c r="L199" s="228"/>
      <c r="M199" s="229"/>
      <c r="N199" s="230"/>
      <c r="O199" s="230"/>
      <c r="P199" s="230"/>
      <c r="Q199" s="230"/>
      <c r="R199" s="230"/>
      <c r="S199" s="230"/>
      <c r="T199" s="231"/>
      <c r="AT199" s="232" t="s">
        <v>182</v>
      </c>
      <c r="AU199" s="232" t="s">
        <v>92</v>
      </c>
      <c r="AV199" s="12" t="s">
        <v>25</v>
      </c>
      <c r="AW199" s="12" t="s">
        <v>48</v>
      </c>
      <c r="AX199" s="12" t="s">
        <v>85</v>
      </c>
      <c r="AY199" s="232" t="s">
        <v>169</v>
      </c>
    </row>
    <row r="200" spans="2:65" s="13" customFormat="1" ht="13.5">
      <c r="B200" s="233"/>
      <c r="C200" s="234"/>
      <c r="D200" s="235" t="s">
        <v>182</v>
      </c>
      <c r="E200" s="236" t="s">
        <v>50</v>
      </c>
      <c r="F200" s="237" t="s">
        <v>220</v>
      </c>
      <c r="G200" s="234"/>
      <c r="H200" s="238">
        <v>7</v>
      </c>
      <c r="I200" s="239"/>
      <c r="J200" s="234"/>
      <c r="K200" s="234"/>
      <c r="L200" s="240"/>
      <c r="M200" s="241"/>
      <c r="N200" s="242"/>
      <c r="O200" s="242"/>
      <c r="P200" s="242"/>
      <c r="Q200" s="242"/>
      <c r="R200" s="242"/>
      <c r="S200" s="242"/>
      <c r="T200" s="243"/>
      <c r="AT200" s="244" t="s">
        <v>182</v>
      </c>
      <c r="AU200" s="244" t="s">
        <v>92</v>
      </c>
      <c r="AV200" s="13" t="s">
        <v>92</v>
      </c>
      <c r="AW200" s="13" t="s">
        <v>48</v>
      </c>
      <c r="AX200" s="13" t="s">
        <v>85</v>
      </c>
      <c r="AY200" s="244" t="s">
        <v>169</v>
      </c>
    </row>
    <row r="201" spans="2:65" s="1" customFormat="1" ht="22.5" customHeight="1">
      <c r="B201" s="43"/>
      <c r="C201" s="248" t="s">
        <v>9</v>
      </c>
      <c r="D201" s="248" t="s">
        <v>221</v>
      </c>
      <c r="E201" s="249" t="s">
        <v>314</v>
      </c>
      <c r="F201" s="250" t="s">
        <v>315</v>
      </c>
      <c r="G201" s="251" t="s">
        <v>316</v>
      </c>
      <c r="H201" s="252">
        <v>122.21</v>
      </c>
      <c r="I201" s="253"/>
      <c r="J201" s="254">
        <f>ROUND(I201*H201,2)</f>
        <v>0</v>
      </c>
      <c r="K201" s="250" t="s">
        <v>176</v>
      </c>
      <c r="L201" s="255"/>
      <c r="M201" s="256" t="s">
        <v>50</v>
      </c>
      <c r="N201" s="257" t="s">
        <v>56</v>
      </c>
      <c r="O201" s="44"/>
      <c r="P201" s="215">
        <f>O201*H201</f>
        <v>0</v>
      </c>
      <c r="Q201" s="215">
        <v>8.2100000000000006E-2</v>
      </c>
      <c r="R201" s="215">
        <f>Q201*H201</f>
        <v>10.033441</v>
      </c>
      <c r="S201" s="215">
        <v>0</v>
      </c>
      <c r="T201" s="216">
        <f>S201*H201</f>
        <v>0</v>
      </c>
      <c r="AR201" s="25" t="s">
        <v>224</v>
      </c>
      <c r="AT201" s="25" t="s">
        <v>221</v>
      </c>
      <c r="AU201" s="25" t="s">
        <v>92</v>
      </c>
      <c r="AY201" s="25" t="s">
        <v>169</v>
      </c>
      <c r="BE201" s="217">
        <f>IF(N201="základní",J201,0)</f>
        <v>0</v>
      </c>
      <c r="BF201" s="217">
        <f>IF(N201="snížená",J201,0)</f>
        <v>0</v>
      </c>
      <c r="BG201" s="217">
        <f>IF(N201="zákl. přenesená",J201,0)</f>
        <v>0</v>
      </c>
      <c r="BH201" s="217">
        <f>IF(N201="sníž. přenesená",J201,0)</f>
        <v>0</v>
      </c>
      <c r="BI201" s="217">
        <f>IF(N201="nulová",J201,0)</f>
        <v>0</v>
      </c>
      <c r="BJ201" s="25" t="s">
        <v>25</v>
      </c>
      <c r="BK201" s="217">
        <f>ROUND(I201*H201,2)</f>
        <v>0</v>
      </c>
      <c r="BL201" s="25" t="s">
        <v>124</v>
      </c>
      <c r="BM201" s="25" t="s">
        <v>317</v>
      </c>
    </row>
    <row r="202" spans="2:65" s="1" customFormat="1" ht="13.5">
      <c r="B202" s="43"/>
      <c r="C202" s="65"/>
      <c r="D202" s="218" t="s">
        <v>178</v>
      </c>
      <c r="E202" s="65"/>
      <c r="F202" s="219" t="s">
        <v>318</v>
      </c>
      <c r="G202" s="65"/>
      <c r="H202" s="65"/>
      <c r="I202" s="174"/>
      <c r="J202" s="65"/>
      <c r="K202" s="65"/>
      <c r="L202" s="63"/>
      <c r="M202" s="220"/>
      <c r="N202" s="44"/>
      <c r="O202" s="44"/>
      <c r="P202" s="44"/>
      <c r="Q202" s="44"/>
      <c r="R202" s="44"/>
      <c r="S202" s="44"/>
      <c r="T202" s="80"/>
      <c r="AT202" s="25" t="s">
        <v>178</v>
      </c>
      <c r="AU202" s="25" t="s">
        <v>92</v>
      </c>
    </row>
    <row r="203" spans="2:65" s="12" customFormat="1" ht="13.5">
      <c r="B203" s="222"/>
      <c r="C203" s="223"/>
      <c r="D203" s="218" t="s">
        <v>182</v>
      </c>
      <c r="E203" s="224" t="s">
        <v>50</v>
      </c>
      <c r="F203" s="225" t="s">
        <v>319</v>
      </c>
      <c r="G203" s="223"/>
      <c r="H203" s="226" t="s">
        <v>50</v>
      </c>
      <c r="I203" s="227"/>
      <c r="J203" s="223"/>
      <c r="K203" s="223"/>
      <c r="L203" s="228"/>
      <c r="M203" s="229"/>
      <c r="N203" s="230"/>
      <c r="O203" s="230"/>
      <c r="P203" s="230"/>
      <c r="Q203" s="230"/>
      <c r="R203" s="230"/>
      <c r="S203" s="230"/>
      <c r="T203" s="231"/>
      <c r="AT203" s="232" t="s">
        <v>182</v>
      </c>
      <c r="AU203" s="232" t="s">
        <v>92</v>
      </c>
      <c r="AV203" s="12" t="s">
        <v>25</v>
      </c>
      <c r="AW203" s="12" t="s">
        <v>48</v>
      </c>
      <c r="AX203" s="12" t="s">
        <v>85</v>
      </c>
      <c r="AY203" s="232" t="s">
        <v>169</v>
      </c>
    </row>
    <row r="204" spans="2:65" s="13" customFormat="1" ht="13.5">
      <c r="B204" s="233"/>
      <c r="C204" s="234"/>
      <c r="D204" s="235" t="s">
        <v>182</v>
      </c>
      <c r="E204" s="236" t="s">
        <v>50</v>
      </c>
      <c r="F204" s="237" t="s">
        <v>320</v>
      </c>
      <c r="G204" s="234"/>
      <c r="H204" s="238">
        <v>122.21</v>
      </c>
      <c r="I204" s="239"/>
      <c r="J204" s="234"/>
      <c r="K204" s="234"/>
      <c r="L204" s="240"/>
      <c r="M204" s="241"/>
      <c r="N204" s="242"/>
      <c r="O204" s="242"/>
      <c r="P204" s="242"/>
      <c r="Q204" s="242"/>
      <c r="R204" s="242"/>
      <c r="S204" s="242"/>
      <c r="T204" s="243"/>
      <c r="AT204" s="244" t="s">
        <v>182</v>
      </c>
      <c r="AU204" s="244" t="s">
        <v>92</v>
      </c>
      <c r="AV204" s="13" t="s">
        <v>92</v>
      </c>
      <c r="AW204" s="13" t="s">
        <v>48</v>
      </c>
      <c r="AX204" s="13" t="s">
        <v>85</v>
      </c>
      <c r="AY204" s="244" t="s">
        <v>169</v>
      </c>
    </row>
    <row r="205" spans="2:65" s="1" customFormat="1" ht="22.5" customHeight="1">
      <c r="B205" s="43"/>
      <c r="C205" s="248" t="s">
        <v>321</v>
      </c>
      <c r="D205" s="248" t="s">
        <v>221</v>
      </c>
      <c r="E205" s="249" t="s">
        <v>322</v>
      </c>
      <c r="F205" s="250" t="s">
        <v>323</v>
      </c>
      <c r="G205" s="251" t="s">
        <v>316</v>
      </c>
      <c r="H205" s="252">
        <v>15.15</v>
      </c>
      <c r="I205" s="253"/>
      <c r="J205" s="254">
        <f>ROUND(I205*H205,2)</f>
        <v>0</v>
      </c>
      <c r="K205" s="250" t="s">
        <v>176</v>
      </c>
      <c r="L205" s="255"/>
      <c r="M205" s="256" t="s">
        <v>50</v>
      </c>
      <c r="N205" s="257" t="s">
        <v>56</v>
      </c>
      <c r="O205" s="44"/>
      <c r="P205" s="215">
        <f>O205*H205</f>
        <v>0</v>
      </c>
      <c r="Q205" s="215">
        <v>6.4000000000000001E-2</v>
      </c>
      <c r="R205" s="215">
        <f>Q205*H205</f>
        <v>0.96960000000000002</v>
      </c>
      <c r="S205" s="215">
        <v>0</v>
      </c>
      <c r="T205" s="216">
        <f>S205*H205</f>
        <v>0</v>
      </c>
      <c r="AR205" s="25" t="s">
        <v>224</v>
      </c>
      <c r="AT205" s="25" t="s">
        <v>221</v>
      </c>
      <c r="AU205" s="25" t="s">
        <v>92</v>
      </c>
      <c r="AY205" s="25" t="s">
        <v>169</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124</v>
      </c>
      <c r="BM205" s="25" t="s">
        <v>324</v>
      </c>
    </row>
    <row r="206" spans="2:65" s="1" customFormat="1" ht="13.5">
      <c r="B206" s="43"/>
      <c r="C206" s="65"/>
      <c r="D206" s="218" t="s">
        <v>178</v>
      </c>
      <c r="E206" s="65"/>
      <c r="F206" s="219" t="s">
        <v>325</v>
      </c>
      <c r="G206" s="65"/>
      <c r="H206" s="65"/>
      <c r="I206" s="174"/>
      <c r="J206" s="65"/>
      <c r="K206" s="65"/>
      <c r="L206" s="63"/>
      <c r="M206" s="220"/>
      <c r="N206" s="44"/>
      <c r="O206" s="44"/>
      <c r="P206" s="44"/>
      <c r="Q206" s="44"/>
      <c r="R206" s="44"/>
      <c r="S206" s="44"/>
      <c r="T206" s="80"/>
      <c r="AT206" s="25" t="s">
        <v>178</v>
      </c>
      <c r="AU206" s="25" t="s">
        <v>92</v>
      </c>
    </row>
    <row r="207" spans="2:65" s="12" customFormat="1" ht="13.5">
      <c r="B207" s="222"/>
      <c r="C207" s="223"/>
      <c r="D207" s="218" t="s">
        <v>182</v>
      </c>
      <c r="E207" s="224" t="s">
        <v>50</v>
      </c>
      <c r="F207" s="225" t="s">
        <v>326</v>
      </c>
      <c r="G207" s="223"/>
      <c r="H207" s="226" t="s">
        <v>50</v>
      </c>
      <c r="I207" s="227"/>
      <c r="J207" s="223"/>
      <c r="K207" s="223"/>
      <c r="L207" s="228"/>
      <c r="M207" s="229"/>
      <c r="N207" s="230"/>
      <c r="O207" s="230"/>
      <c r="P207" s="230"/>
      <c r="Q207" s="230"/>
      <c r="R207" s="230"/>
      <c r="S207" s="230"/>
      <c r="T207" s="231"/>
      <c r="AT207" s="232" t="s">
        <v>182</v>
      </c>
      <c r="AU207" s="232" t="s">
        <v>92</v>
      </c>
      <c r="AV207" s="12" t="s">
        <v>25</v>
      </c>
      <c r="AW207" s="12" t="s">
        <v>48</v>
      </c>
      <c r="AX207" s="12" t="s">
        <v>85</v>
      </c>
      <c r="AY207" s="232" t="s">
        <v>169</v>
      </c>
    </row>
    <row r="208" spans="2:65" s="13" customFormat="1" ht="13.5">
      <c r="B208" s="233"/>
      <c r="C208" s="234"/>
      <c r="D208" s="218" t="s">
        <v>182</v>
      </c>
      <c r="E208" s="245" t="s">
        <v>50</v>
      </c>
      <c r="F208" s="246" t="s">
        <v>327</v>
      </c>
      <c r="G208" s="234"/>
      <c r="H208" s="247">
        <v>8.08</v>
      </c>
      <c r="I208" s="239"/>
      <c r="J208" s="234"/>
      <c r="K208" s="234"/>
      <c r="L208" s="240"/>
      <c r="M208" s="241"/>
      <c r="N208" s="242"/>
      <c r="O208" s="242"/>
      <c r="P208" s="242"/>
      <c r="Q208" s="242"/>
      <c r="R208" s="242"/>
      <c r="S208" s="242"/>
      <c r="T208" s="243"/>
      <c r="AT208" s="244" t="s">
        <v>182</v>
      </c>
      <c r="AU208" s="244" t="s">
        <v>92</v>
      </c>
      <c r="AV208" s="13" t="s">
        <v>92</v>
      </c>
      <c r="AW208" s="13" t="s">
        <v>48</v>
      </c>
      <c r="AX208" s="13" t="s">
        <v>85</v>
      </c>
      <c r="AY208" s="244" t="s">
        <v>169</v>
      </c>
    </row>
    <row r="209" spans="2:65" s="12" customFormat="1" ht="13.5">
      <c r="B209" s="222"/>
      <c r="C209" s="223"/>
      <c r="D209" s="218" t="s">
        <v>182</v>
      </c>
      <c r="E209" s="224" t="s">
        <v>50</v>
      </c>
      <c r="F209" s="225" t="s">
        <v>313</v>
      </c>
      <c r="G209" s="223"/>
      <c r="H209" s="226" t="s">
        <v>50</v>
      </c>
      <c r="I209" s="227"/>
      <c r="J209" s="223"/>
      <c r="K209" s="223"/>
      <c r="L209" s="228"/>
      <c r="M209" s="229"/>
      <c r="N209" s="230"/>
      <c r="O209" s="230"/>
      <c r="P209" s="230"/>
      <c r="Q209" s="230"/>
      <c r="R209" s="230"/>
      <c r="S209" s="230"/>
      <c r="T209" s="231"/>
      <c r="AT209" s="232" t="s">
        <v>182</v>
      </c>
      <c r="AU209" s="232" t="s">
        <v>92</v>
      </c>
      <c r="AV209" s="12" t="s">
        <v>25</v>
      </c>
      <c r="AW209" s="12" t="s">
        <v>48</v>
      </c>
      <c r="AX209" s="12" t="s">
        <v>85</v>
      </c>
      <c r="AY209" s="232" t="s">
        <v>169</v>
      </c>
    </row>
    <row r="210" spans="2:65" s="13" customFormat="1" ht="13.5">
      <c r="B210" s="233"/>
      <c r="C210" s="234"/>
      <c r="D210" s="235" t="s">
        <v>182</v>
      </c>
      <c r="E210" s="236" t="s">
        <v>50</v>
      </c>
      <c r="F210" s="237" t="s">
        <v>328</v>
      </c>
      <c r="G210" s="234"/>
      <c r="H210" s="238">
        <v>7.07</v>
      </c>
      <c r="I210" s="239"/>
      <c r="J210" s="234"/>
      <c r="K210" s="234"/>
      <c r="L210" s="240"/>
      <c r="M210" s="241"/>
      <c r="N210" s="242"/>
      <c r="O210" s="242"/>
      <c r="P210" s="242"/>
      <c r="Q210" s="242"/>
      <c r="R210" s="242"/>
      <c r="S210" s="242"/>
      <c r="T210" s="243"/>
      <c r="AT210" s="244" t="s">
        <v>182</v>
      </c>
      <c r="AU210" s="244" t="s">
        <v>92</v>
      </c>
      <c r="AV210" s="13" t="s">
        <v>92</v>
      </c>
      <c r="AW210" s="13" t="s">
        <v>48</v>
      </c>
      <c r="AX210" s="13" t="s">
        <v>85</v>
      </c>
      <c r="AY210" s="244" t="s">
        <v>169</v>
      </c>
    </row>
    <row r="211" spans="2:65" s="1" customFormat="1" ht="22.5" customHeight="1">
      <c r="B211" s="43"/>
      <c r="C211" s="248" t="s">
        <v>329</v>
      </c>
      <c r="D211" s="248" t="s">
        <v>221</v>
      </c>
      <c r="E211" s="249" t="s">
        <v>330</v>
      </c>
      <c r="F211" s="250" t="s">
        <v>331</v>
      </c>
      <c r="G211" s="251" t="s">
        <v>316</v>
      </c>
      <c r="H211" s="252">
        <v>40.4</v>
      </c>
      <c r="I211" s="253"/>
      <c r="J211" s="254">
        <f>ROUND(I211*H211,2)</f>
        <v>0</v>
      </c>
      <c r="K211" s="250" t="s">
        <v>176</v>
      </c>
      <c r="L211" s="255"/>
      <c r="M211" s="256" t="s">
        <v>50</v>
      </c>
      <c r="N211" s="257" t="s">
        <v>56</v>
      </c>
      <c r="O211" s="44"/>
      <c r="P211" s="215">
        <f>O211*H211</f>
        <v>0</v>
      </c>
      <c r="Q211" s="215">
        <v>4.8300000000000003E-2</v>
      </c>
      <c r="R211" s="215">
        <f>Q211*H211</f>
        <v>1.9513199999999999</v>
      </c>
      <c r="S211" s="215">
        <v>0</v>
      </c>
      <c r="T211" s="216">
        <f>S211*H211</f>
        <v>0</v>
      </c>
      <c r="AR211" s="25" t="s">
        <v>224</v>
      </c>
      <c r="AT211" s="25" t="s">
        <v>221</v>
      </c>
      <c r="AU211" s="25" t="s">
        <v>92</v>
      </c>
      <c r="AY211" s="25" t="s">
        <v>169</v>
      </c>
      <c r="BE211" s="217">
        <f>IF(N211="základní",J211,0)</f>
        <v>0</v>
      </c>
      <c r="BF211" s="217">
        <f>IF(N211="snížená",J211,0)</f>
        <v>0</v>
      </c>
      <c r="BG211" s="217">
        <f>IF(N211="zákl. přenesená",J211,0)</f>
        <v>0</v>
      </c>
      <c r="BH211" s="217">
        <f>IF(N211="sníž. přenesená",J211,0)</f>
        <v>0</v>
      </c>
      <c r="BI211" s="217">
        <f>IF(N211="nulová",J211,0)</f>
        <v>0</v>
      </c>
      <c r="BJ211" s="25" t="s">
        <v>25</v>
      </c>
      <c r="BK211" s="217">
        <f>ROUND(I211*H211,2)</f>
        <v>0</v>
      </c>
      <c r="BL211" s="25" t="s">
        <v>124</v>
      </c>
      <c r="BM211" s="25" t="s">
        <v>332</v>
      </c>
    </row>
    <row r="212" spans="2:65" s="1" customFormat="1" ht="13.5">
      <c r="B212" s="43"/>
      <c r="C212" s="65"/>
      <c r="D212" s="218" t="s">
        <v>178</v>
      </c>
      <c r="E212" s="65"/>
      <c r="F212" s="219" t="s">
        <v>333</v>
      </c>
      <c r="G212" s="65"/>
      <c r="H212" s="65"/>
      <c r="I212" s="174"/>
      <c r="J212" s="65"/>
      <c r="K212" s="65"/>
      <c r="L212" s="63"/>
      <c r="M212" s="220"/>
      <c r="N212" s="44"/>
      <c r="O212" s="44"/>
      <c r="P212" s="44"/>
      <c r="Q212" s="44"/>
      <c r="R212" s="44"/>
      <c r="S212" s="44"/>
      <c r="T212" s="80"/>
      <c r="AT212" s="25" t="s">
        <v>178</v>
      </c>
      <c r="AU212" s="25" t="s">
        <v>92</v>
      </c>
    </row>
    <row r="213" spans="2:65" s="12" customFormat="1" ht="13.5">
      <c r="B213" s="222"/>
      <c r="C213" s="223"/>
      <c r="D213" s="218" t="s">
        <v>182</v>
      </c>
      <c r="E213" s="224" t="s">
        <v>50</v>
      </c>
      <c r="F213" s="225" t="s">
        <v>334</v>
      </c>
      <c r="G213" s="223"/>
      <c r="H213" s="226" t="s">
        <v>50</v>
      </c>
      <c r="I213" s="227"/>
      <c r="J213" s="223"/>
      <c r="K213" s="223"/>
      <c r="L213" s="228"/>
      <c r="M213" s="229"/>
      <c r="N213" s="230"/>
      <c r="O213" s="230"/>
      <c r="P213" s="230"/>
      <c r="Q213" s="230"/>
      <c r="R213" s="230"/>
      <c r="S213" s="230"/>
      <c r="T213" s="231"/>
      <c r="AT213" s="232" t="s">
        <v>182</v>
      </c>
      <c r="AU213" s="232" t="s">
        <v>92</v>
      </c>
      <c r="AV213" s="12" t="s">
        <v>25</v>
      </c>
      <c r="AW213" s="12" t="s">
        <v>48</v>
      </c>
      <c r="AX213" s="12" t="s">
        <v>85</v>
      </c>
      <c r="AY213" s="232" t="s">
        <v>169</v>
      </c>
    </row>
    <row r="214" spans="2:65" s="13" customFormat="1" ht="13.5">
      <c r="B214" s="233"/>
      <c r="C214" s="234"/>
      <c r="D214" s="235" t="s">
        <v>182</v>
      </c>
      <c r="E214" s="236" t="s">
        <v>50</v>
      </c>
      <c r="F214" s="237" t="s">
        <v>335</v>
      </c>
      <c r="G214" s="234"/>
      <c r="H214" s="238">
        <v>40.4</v>
      </c>
      <c r="I214" s="239"/>
      <c r="J214" s="234"/>
      <c r="K214" s="234"/>
      <c r="L214" s="240"/>
      <c r="M214" s="241"/>
      <c r="N214" s="242"/>
      <c r="O214" s="242"/>
      <c r="P214" s="242"/>
      <c r="Q214" s="242"/>
      <c r="R214" s="242"/>
      <c r="S214" s="242"/>
      <c r="T214" s="243"/>
      <c r="AT214" s="244" t="s">
        <v>182</v>
      </c>
      <c r="AU214" s="244" t="s">
        <v>92</v>
      </c>
      <c r="AV214" s="13" t="s">
        <v>92</v>
      </c>
      <c r="AW214" s="13" t="s">
        <v>48</v>
      </c>
      <c r="AX214" s="13" t="s">
        <v>85</v>
      </c>
      <c r="AY214" s="244" t="s">
        <v>169</v>
      </c>
    </row>
    <row r="215" spans="2:65" s="1" customFormat="1" ht="22.5" customHeight="1">
      <c r="B215" s="43"/>
      <c r="C215" s="248" t="s">
        <v>336</v>
      </c>
      <c r="D215" s="248" t="s">
        <v>221</v>
      </c>
      <c r="E215" s="249" t="s">
        <v>337</v>
      </c>
      <c r="F215" s="250" t="s">
        <v>338</v>
      </c>
      <c r="G215" s="251" t="s">
        <v>316</v>
      </c>
      <c r="H215" s="252">
        <v>1.01</v>
      </c>
      <c r="I215" s="253"/>
      <c r="J215" s="254">
        <f>ROUND(I215*H215,2)</f>
        <v>0</v>
      </c>
      <c r="K215" s="250" t="s">
        <v>176</v>
      </c>
      <c r="L215" s="255"/>
      <c r="M215" s="256" t="s">
        <v>50</v>
      </c>
      <c r="N215" s="257" t="s">
        <v>56</v>
      </c>
      <c r="O215" s="44"/>
      <c r="P215" s="215">
        <f>O215*H215</f>
        <v>0</v>
      </c>
      <c r="Q215" s="215">
        <v>5.8500000000000003E-2</v>
      </c>
      <c r="R215" s="215">
        <f>Q215*H215</f>
        <v>5.9085000000000006E-2</v>
      </c>
      <c r="S215" s="215">
        <v>0</v>
      </c>
      <c r="T215" s="216">
        <f>S215*H215</f>
        <v>0</v>
      </c>
      <c r="AR215" s="25" t="s">
        <v>224</v>
      </c>
      <c r="AT215" s="25" t="s">
        <v>221</v>
      </c>
      <c r="AU215" s="25" t="s">
        <v>92</v>
      </c>
      <c r="AY215" s="25" t="s">
        <v>169</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124</v>
      </c>
      <c r="BM215" s="25" t="s">
        <v>339</v>
      </c>
    </row>
    <row r="216" spans="2:65" s="1" customFormat="1" ht="13.5">
      <c r="B216" s="43"/>
      <c r="C216" s="65"/>
      <c r="D216" s="218" t="s">
        <v>178</v>
      </c>
      <c r="E216" s="65"/>
      <c r="F216" s="219" t="s">
        <v>340</v>
      </c>
      <c r="G216" s="65"/>
      <c r="H216" s="65"/>
      <c r="I216" s="174"/>
      <c r="J216" s="65"/>
      <c r="K216" s="65"/>
      <c r="L216" s="63"/>
      <c r="M216" s="220"/>
      <c r="N216" s="44"/>
      <c r="O216" s="44"/>
      <c r="P216" s="44"/>
      <c r="Q216" s="44"/>
      <c r="R216" s="44"/>
      <c r="S216" s="44"/>
      <c r="T216" s="80"/>
      <c r="AT216" s="25" t="s">
        <v>178</v>
      </c>
      <c r="AU216" s="25" t="s">
        <v>92</v>
      </c>
    </row>
    <row r="217" spans="2:65" s="12" customFormat="1" ht="13.5">
      <c r="B217" s="222"/>
      <c r="C217" s="223"/>
      <c r="D217" s="218" t="s">
        <v>182</v>
      </c>
      <c r="E217" s="224" t="s">
        <v>50</v>
      </c>
      <c r="F217" s="225" t="s">
        <v>341</v>
      </c>
      <c r="G217" s="223"/>
      <c r="H217" s="226" t="s">
        <v>50</v>
      </c>
      <c r="I217" s="227"/>
      <c r="J217" s="223"/>
      <c r="K217" s="223"/>
      <c r="L217" s="228"/>
      <c r="M217" s="229"/>
      <c r="N217" s="230"/>
      <c r="O217" s="230"/>
      <c r="P217" s="230"/>
      <c r="Q217" s="230"/>
      <c r="R217" s="230"/>
      <c r="S217" s="230"/>
      <c r="T217" s="231"/>
      <c r="AT217" s="232" t="s">
        <v>182</v>
      </c>
      <c r="AU217" s="232" t="s">
        <v>92</v>
      </c>
      <c r="AV217" s="12" t="s">
        <v>25</v>
      </c>
      <c r="AW217" s="12" t="s">
        <v>48</v>
      </c>
      <c r="AX217" s="12" t="s">
        <v>85</v>
      </c>
      <c r="AY217" s="232" t="s">
        <v>169</v>
      </c>
    </row>
    <row r="218" spans="2:65" s="13" customFormat="1" ht="13.5">
      <c r="B218" s="233"/>
      <c r="C218" s="234"/>
      <c r="D218" s="235" t="s">
        <v>182</v>
      </c>
      <c r="E218" s="236" t="s">
        <v>50</v>
      </c>
      <c r="F218" s="237" t="s">
        <v>342</v>
      </c>
      <c r="G218" s="234"/>
      <c r="H218" s="238">
        <v>1.01</v>
      </c>
      <c r="I218" s="239"/>
      <c r="J218" s="234"/>
      <c r="K218" s="234"/>
      <c r="L218" s="240"/>
      <c r="M218" s="241"/>
      <c r="N218" s="242"/>
      <c r="O218" s="242"/>
      <c r="P218" s="242"/>
      <c r="Q218" s="242"/>
      <c r="R218" s="242"/>
      <c r="S218" s="242"/>
      <c r="T218" s="243"/>
      <c r="AT218" s="244" t="s">
        <v>182</v>
      </c>
      <c r="AU218" s="244" t="s">
        <v>92</v>
      </c>
      <c r="AV218" s="13" t="s">
        <v>92</v>
      </c>
      <c r="AW218" s="13" t="s">
        <v>48</v>
      </c>
      <c r="AX218" s="13" t="s">
        <v>85</v>
      </c>
      <c r="AY218" s="244" t="s">
        <v>169</v>
      </c>
    </row>
    <row r="219" spans="2:65" s="1" customFormat="1" ht="31.5" customHeight="1">
      <c r="B219" s="43"/>
      <c r="C219" s="206" t="s">
        <v>209</v>
      </c>
      <c r="D219" s="206" t="s">
        <v>172</v>
      </c>
      <c r="E219" s="207" t="s">
        <v>343</v>
      </c>
      <c r="F219" s="208" t="s">
        <v>344</v>
      </c>
      <c r="G219" s="209" t="s">
        <v>302</v>
      </c>
      <c r="H219" s="210">
        <v>257</v>
      </c>
      <c r="I219" s="211"/>
      <c r="J219" s="212">
        <f>ROUND(I219*H219,2)</f>
        <v>0</v>
      </c>
      <c r="K219" s="208" t="s">
        <v>176</v>
      </c>
      <c r="L219" s="63"/>
      <c r="M219" s="213" t="s">
        <v>50</v>
      </c>
      <c r="N219" s="214" t="s">
        <v>56</v>
      </c>
      <c r="O219" s="44"/>
      <c r="P219" s="215">
        <f>O219*H219</f>
        <v>0</v>
      </c>
      <c r="Q219" s="215">
        <v>0.1295</v>
      </c>
      <c r="R219" s="215">
        <f>Q219*H219</f>
        <v>33.281500000000001</v>
      </c>
      <c r="S219" s="215">
        <v>0</v>
      </c>
      <c r="T219" s="216">
        <f>S219*H219</f>
        <v>0</v>
      </c>
      <c r="AR219" s="25" t="s">
        <v>124</v>
      </c>
      <c r="AT219" s="25" t="s">
        <v>172</v>
      </c>
      <c r="AU219" s="25" t="s">
        <v>92</v>
      </c>
      <c r="AY219" s="25" t="s">
        <v>169</v>
      </c>
      <c r="BE219" s="217">
        <f>IF(N219="základní",J219,0)</f>
        <v>0</v>
      </c>
      <c r="BF219" s="217">
        <f>IF(N219="snížená",J219,0)</f>
        <v>0</v>
      </c>
      <c r="BG219" s="217">
        <f>IF(N219="zákl. přenesená",J219,0)</f>
        <v>0</v>
      </c>
      <c r="BH219" s="217">
        <f>IF(N219="sníž. přenesená",J219,0)</f>
        <v>0</v>
      </c>
      <c r="BI219" s="217">
        <f>IF(N219="nulová",J219,0)</f>
        <v>0</v>
      </c>
      <c r="BJ219" s="25" t="s">
        <v>25</v>
      </c>
      <c r="BK219" s="217">
        <f>ROUND(I219*H219,2)</f>
        <v>0</v>
      </c>
      <c r="BL219" s="25" t="s">
        <v>124</v>
      </c>
      <c r="BM219" s="25" t="s">
        <v>345</v>
      </c>
    </row>
    <row r="220" spans="2:65" s="1" customFormat="1" ht="40.5">
      <c r="B220" s="43"/>
      <c r="C220" s="65"/>
      <c r="D220" s="218" t="s">
        <v>178</v>
      </c>
      <c r="E220" s="65"/>
      <c r="F220" s="219" t="s">
        <v>346</v>
      </c>
      <c r="G220" s="65"/>
      <c r="H220" s="65"/>
      <c r="I220" s="174"/>
      <c r="J220" s="65"/>
      <c r="K220" s="65"/>
      <c r="L220" s="63"/>
      <c r="M220" s="220"/>
      <c r="N220" s="44"/>
      <c r="O220" s="44"/>
      <c r="P220" s="44"/>
      <c r="Q220" s="44"/>
      <c r="R220" s="44"/>
      <c r="S220" s="44"/>
      <c r="T220" s="80"/>
      <c r="AT220" s="25" t="s">
        <v>178</v>
      </c>
      <c r="AU220" s="25" t="s">
        <v>92</v>
      </c>
    </row>
    <row r="221" spans="2:65" s="1" customFormat="1" ht="94.5">
      <c r="B221" s="43"/>
      <c r="C221" s="65"/>
      <c r="D221" s="218" t="s">
        <v>180</v>
      </c>
      <c r="E221" s="65"/>
      <c r="F221" s="221" t="s">
        <v>347</v>
      </c>
      <c r="G221" s="65"/>
      <c r="H221" s="65"/>
      <c r="I221" s="174"/>
      <c r="J221" s="65"/>
      <c r="K221" s="65"/>
      <c r="L221" s="63"/>
      <c r="M221" s="220"/>
      <c r="N221" s="44"/>
      <c r="O221" s="44"/>
      <c r="P221" s="44"/>
      <c r="Q221" s="44"/>
      <c r="R221" s="44"/>
      <c r="S221" s="44"/>
      <c r="T221" s="80"/>
      <c r="AT221" s="25" t="s">
        <v>180</v>
      </c>
      <c r="AU221" s="25" t="s">
        <v>92</v>
      </c>
    </row>
    <row r="222" spans="2:65" s="12" customFormat="1" ht="13.5">
      <c r="B222" s="222"/>
      <c r="C222" s="223"/>
      <c r="D222" s="218" t="s">
        <v>182</v>
      </c>
      <c r="E222" s="224" t="s">
        <v>50</v>
      </c>
      <c r="F222" s="225" t="s">
        <v>348</v>
      </c>
      <c r="G222" s="223"/>
      <c r="H222" s="226" t="s">
        <v>50</v>
      </c>
      <c r="I222" s="227"/>
      <c r="J222" s="223"/>
      <c r="K222" s="223"/>
      <c r="L222" s="228"/>
      <c r="M222" s="229"/>
      <c r="N222" s="230"/>
      <c r="O222" s="230"/>
      <c r="P222" s="230"/>
      <c r="Q222" s="230"/>
      <c r="R222" s="230"/>
      <c r="S222" s="230"/>
      <c r="T222" s="231"/>
      <c r="AT222" s="232" t="s">
        <v>182</v>
      </c>
      <c r="AU222" s="232" t="s">
        <v>92</v>
      </c>
      <c r="AV222" s="12" t="s">
        <v>25</v>
      </c>
      <c r="AW222" s="12" t="s">
        <v>48</v>
      </c>
      <c r="AX222" s="12" t="s">
        <v>85</v>
      </c>
      <c r="AY222" s="232" t="s">
        <v>169</v>
      </c>
    </row>
    <row r="223" spans="2:65" s="13" customFormat="1" ht="13.5">
      <c r="B223" s="233"/>
      <c r="C223" s="234"/>
      <c r="D223" s="235" t="s">
        <v>182</v>
      </c>
      <c r="E223" s="236" t="s">
        <v>50</v>
      </c>
      <c r="F223" s="237" t="s">
        <v>349</v>
      </c>
      <c r="G223" s="234"/>
      <c r="H223" s="238">
        <v>257</v>
      </c>
      <c r="I223" s="239"/>
      <c r="J223" s="234"/>
      <c r="K223" s="234"/>
      <c r="L223" s="240"/>
      <c r="M223" s="241"/>
      <c r="N223" s="242"/>
      <c r="O223" s="242"/>
      <c r="P223" s="242"/>
      <c r="Q223" s="242"/>
      <c r="R223" s="242"/>
      <c r="S223" s="242"/>
      <c r="T223" s="243"/>
      <c r="AT223" s="244" t="s">
        <v>182</v>
      </c>
      <c r="AU223" s="244" t="s">
        <v>92</v>
      </c>
      <c r="AV223" s="13" t="s">
        <v>92</v>
      </c>
      <c r="AW223" s="13" t="s">
        <v>48</v>
      </c>
      <c r="AX223" s="13" t="s">
        <v>85</v>
      </c>
      <c r="AY223" s="244" t="s">
        <v>169</v>
      </c>
    </row>
    <row r="224" spans="2:65" s="1" customFormat="1" ht="22.5" customHeight="1">
      <c r="B224" s="43"/>
      <c r="C224" s="248" t="s">
        <v>350</v>
      </c>
      <c r="D224" s="248" t="s">
        <v>221</v>
      </c>
      <c r="E224" s="249" t="s">
        <v>351</v>
      </c>
      <c r="F224" s="250" t="s">
        <v>352</v>
      </c>
      <c r="G224" s="251" t="s">
        <v>316</v>
      </c>
      <c r="H224" s="252">
        <v>259.57</v>
      </c>
      <c r="I224" s="253"/>
      <c r="J224" s="254">
        <f>ROUND(I224*H224,2)</f>
        <v>0</v>
      </c>
      <c r="K224" s="250" t="s">
        <v>176</v>
      </c>
      <c r="L224" s="255"/>
      <c r="M224" s="256" t="s">
        <v>50</v>
      </c>
      <c r="N224" s="257" t="s">
        <v>56</v>
      </c>
      <c r="O224" s="44"/>
      <c r="P224" s="215">
        <f>O224*H224</f>
        <v>0</v>
      </c>
      <c r="Q224" s="215">
        <v>5.1499999999999997E-2</v>
      </c>
      <c r="R224" s="215">
        <f>Q224*H224</f>
        <v>13.367854999999999</v>
      </c>
      <c r="S224" s="215">
        <v>0</v>
      </c>
      <c r="T224" s="216">
        <f>S224*H224</f>
        <v>0</v>
      </c>
      <c r="AR224" s="25" t="s">
        <v>224</v>
      </c>
      <c r="AT224" s="25" t="s">
        <v>221</v>
      </c>
      <c r="AU224" s="25" t="s">
        <v>92</v>
      </c>
      <c r="AY224" s="25" t="s">
        <v>169</v>
      </c>
      <c r="BE224" s="217">
        <f>IF(N224="základní",J224,0)</f>
        <v>0</v>
      </c>
      <c r="BF224" s="217">
        <f>IF(N224="snížená",J224,0)</f>
        <v>0</v>
      </c>
      <c r="BG224" s="217">
        <f>IF(N224="zákl. přenesená",J224,0)</f>
        <v>0</v>
      </c>
      <c r="BH224" s="217">
        <f>IF(N224="sníž. přenesená",J224,0)</f>
        <v>0</v>
      </c>
      <c r="BI224" s="217">
        <f>IF(N224="nulová",J224,0)</f>
        <v>0</v>
      </c>
      <c r="BJ224" s="25" t="s">
        <v>25</v>
      </c>
      <c r="BK224" s="217">
        <f>ROUND(I224*H224,2)</f>
        <v>0</v>
      </c>
      <c r="BL224" s="25" t="s">
        <v>124</v>
      </c>
      <c r="BM224" s="25" t="s">
        <v>353</v>
      </c>
    </row>
    <row r="225" spans="2:65" s="1" customFormat="1" ht="13.5">
      <c r="B225" s="43"/>
      <c r="C225" s="65"/>
      <c r="D225" s="218" t="s">
        <v>178</v>
      </c>
      <c r="E225" s="65"/>
      <c r="F225" s="219" t="s">
        <v>354</v>
      </c>
      <c r="G225" s="65"/>
      <c r="H225" s="65"/>
      <c r="I225" s="174"/>
      <c r="J225" s="65"/>
      <c r="K225" s="65"/>
      <c r="L225" s="63"/>
      <c r="M225" s="220"/>
      <c r="N225" s="44"/>
      <c r="O225" s="44"/>
      <c r="P225" s="44"/>
      <c r="Q225" s="44"/>
      <c r="R225" s="44"/>
      <c r="S225" s="44"/>
      <c r="T225" s="80"/>
      <c r="AT225" s="25" t="s">
        <v>178</v>
      </c>
      <c r="AU225" s="25" t="s">
        <v>92</v>
      </c>
    </row>
    <row r="226" spans="2:65" s="12" customFormat="1" ht="13.5">
      <c r="B226" s="222"/>
      <c r="C226" s="223"/>
      <c r="D226" s="218" t="s">
        <v>182</v>
      </c>
      <c r="E226" s="224" t="s">
        <v>50</v>
      </c>
      <c r="F226" s="225" t="s">
        <v>355</v>
      </c>
      <c r="G226" s="223"/>
      <c r="H226" s="226" t="s">
        <v>50</v>
      </c>
      <c r="I226" s="227"/>
      <c r="J226" s="223"/>
      <c r="K226" s="223"/>
      <c r="L226" s="228"/>
      <c r="M226" s="229"/>
      <c r="N226" s="230"/>
      <c r="O226" s="230"/>
      <c r="P226" s="230"/>
      <c r="Q226" s="230"/>
      <c r="R226" s="230"/>
      <c r="S226" s="230"/>
      <c r="T226" s="231"/>
      <c r="AT226" s="232" t="s">
        <v>182</v>
      </c>
      <c r="AU226" s="232" t="s">
        <v>92</v>
      </c>
      <c r="AV226" s="12" t="s">
        <v>25</v>
      </c>
      <c r="AW226" s="12" t="s">
        <v>48</v>
      </c>
      <c r="AX226" s="12" t="s">
        <v>85</v>
      </c>
      <c r="AY226" s="232" t="s">
        <v>169</v>
      </c>
    </row>
    <row r="227" spans="2:65" s="13" customFormat="1" ht="13.5">
      <c r="B227" s="233"/>
      <c r="C227" s="234"/>
      <c r="D227" s="235" t="s">
        <v>182</v>
      </c>
      <c r="E227" s="236" t="s">
        <v>50</v>
      </c>
      <c r="F227" s="237" t="s">
        <v>356</v>
      </c>
      <c r="G227" s="234"/>
      <c r="H227" s="238">
        <v>259.57</v>
      </c>
      <c r="I227" s="239"/>
      <c r="J227" s="234"/>
      <c r="K227" s="234"/>
      <c r="L227" s="240"/>
      <c r="M227" s="241"/>
      <c r="N227" s="242"/>
      <c r="O227" s="242"/>
      <c r="P227" s="242"/>
      <c r="Q227" s="242"/>
      <c r="R227" s="242"/>
      <c r="S227" s="242"/>
      <c r="T227" s="243"/>
      <c r="AT227" s="244" t="s">
        <v>182</v>
      </c>
      <c r="AU227" s="244" t="s">
        <v>92</v>
      </c>
      <c r="AV227" s="13" t="s">
        <v>92</v>
      </c>
      <c r="AW227" s="13" t="s">
        <v>48</v>
      </c>
      <c r="AX227" s="13" t="s">
        <v>85</v>
      </c>
      <c r="AY227" s="244" t="s">
        <v>169</v>
      </c>
    </row>
    <row r="228" spans="2:65" s="1" customFormat="1" ht="22.5" customHeight="1">
      <c r="B228" s="43"/>
      <c r="C228" s="206" t="s">
        <v>357</v>
      </c>
      <c r="D228" s="206" t="s">
        <v>172</v>
      </c>
      <c r="E228" s="207" t="s">
        <v>358</v>
      </c>
      <c r="F228" s="208" t="s">
        <v>359</v>
      </c>
      <c r="G228" s="209" t="s">
        <v>175</v>
      </c>
      <c r="H228" s="210">
        <v>11.728999999999999</v>
      </c>
      <c r="I228" s="211"/>
      <c r="J228" s="212">
        <f>ROUND(I228*H228,2)</f>
        <v>0</v>
      </c>
      <c r="K228" s="208" t="s">
        <v>176</v>
      </c>
      <c r="L228" s="63"/>
      <c r="M228" s="213" t="s">
        <v>50</v>
      </c>
      <c r="N228" s="214" t="s">
        <v>56</v>
      </c>
      <c r="O228" s="44"/>
      <c r="P228" s="215">
        <f>O228*H228</f>
        <v>0</v>
      </c>
      <c r="Q228" s="215">
        <v>2.2563399999999998</v>
      </c>
      <c r="R228" s="215">
        <f>Q228*H228</f>
        <v>26.464611859999994</v>
      </c>
      <c r="S228" s="215">
        <v>0</v>
      </c>
      <c r="T228" s="216">
        <f>S228*H228</f>
        <v>0</v>
      </c>
      <c r="AR228" s="25" t="s">
        <v>124</v>
      </c>
      <c r="AT228" s="25" t="s">
        <v>172</v>
      </c>
      <c r="AU228" s="25" t="s">
        <v>92</v>
      </c>
      <c r="AY228" s="25" t="s">
        <v>169</v>
      </c>
      <c r="BE228" s="217">
        <f>IF(N228="základní",J228,0)</f>
        <v>0</v>
      </c>
      <c r="BF228" s="217">
        <f>IF(N228="snížená",J228,0)</f>
        <v>0</v>
      </c>
      <c r="BG228" s="217">
        <f>IF(N228="zákl. přenesená",J228,0)</f>
        <v>0</v>
      </c>
      <c r="BH228" s="217">
        <f>IF(N228="sníž. přenesená",J228,0)</f>
        <v>0</v>
      </c>
      <c r="BI228" s="217">
        <f>IF(N228="nulová",J228,0)</f>
        <v>0</v>
      </c>
      <c r="BJ228" s="25" t="s">
        <v>25</v>
      </c>
      <c r="BK228" s="217">
        <f>ROUND(I228*H228,2)</f>
        <v>0</v>
      </c>
      <c r="BL228" s="25" t="s">
        <v>124</v>
      </c>
      <c r="BM228" s="25" t="s">
        <v>360</v>
      </c>
    </row>
    <row r="229" spans="2:65" s="1" customFormat="1" ht="13.5">
      <c r="B229" s="43"/>
      <c r="C229" s="65"/>
      <c r="D229" s="218" t="s">
        <v>178</v>
      </c>
      <c r="E229" s="65"/>
      <c r="F229" s="219" t="s">
        <v>361</v>
      </c>
      <c r="G229" s="65"/>
      <c r="H229" s="65"/>
      <c r="I229" s="174"/>
      <c r="J229" s="65"/>
      <c r="K229" s="65"/>
      <c r="L229" s="63"/>
      <c r="M229" s="220"/>
      <c r="N229" s="44"/>
      <c r="O229" s="44"/>
      <c r="P229" s="44"/>
      <c r="Q229" s="44"/>
      <c r="R229" s="44"/>
      <c r="S229" s="44"/>
      <c r="T229" s="80"/>
      <c r="AT229" s="25" t="s">
        <v>178</v>
      </c>
      <c r="AU229" s="25" t="s">
        <v>92</v>
      </c>
    </row>
    <row r="230" spans="2:65" s="12" customFormat="1" ht="13.5">
      <c r="B230" s="222"/>
      <c r="C230" s="223"/>
      <c r="D230" s="218" t="s">
        <v>182</v>
      </c>
      <c r="E230" s="224" t="s">
        <v>50</v>
      </c>
      <c r="F230" s="225" t="s">
        <v>355</v>
      </c>
      <c r="G230" s="223"/>
      <c r="H230" s="226" t="s">
        <v>50</v>
      </c>
      <c r="I230" s="227"/>
      <c r="J230" s="223"/>
      <c r="K230" s="223"/>
      <c r="L230" s="228"/>
      <c r="M230" s="229"/>
      <c r="N230" s="230"/>
      <c r="O230" s="230"/>
      <c r="P230" s="230"/>
      <c r="Q230" s="230"/>
      <c r="R230" s="230"/>
      <c r="S230" s="230"/>
      <c r="T230" s="231"/>
      <c r="AT230" s="232" t="s">
        <v>182</v>
      </c>
      <c r="AU230" s="232" t="s">
        <v>92</v>
      </c>
      <c r="AV230" s="12" t="s">
        <v>25</v>
      </c>
      <c r="AW230" s="12" t="s">
        <v>48</v>
      </c>
      <c r="AX230" s="12" t="s">
        <v>85</v>
      </c>
      <c r="AY230" s="232" t="s">
        <v>169</v>
      </c>
    </row>
    <row r="231" spans="2:65" s="13" customFormat="1" ht="13.5">
      <c r="B231" s="233"/>
      <c r="C231" s="234"/>
      <c r="D231" s="218" t="s">
        <v>182</v>
      </c>
      <c r="E231" s="245" t="s">
        <v>50</v>
      </c>
      <c r="F231" s="246" t="s">
        <v>362</v>
      </c>
      <c r="G231" s="234"/>
      <c r="H231" s="247">
        <v>6.4249999999999998</v>
      </c>
      <c r="I231" s="239"/>
      <c r="J231" s="234"/>
      <c r="K231" s="234"/>
      <c r="L231" s="240"/>
      <c r="M231" s="241"/>
      <c r="N231" s="242"/>
      <c r="O231" s="242"/>
      <c r="P231" s="242"/>
      <c r="Q231" s="242"/>
      <c r="R231" s="242"/>
      <c r="S231" s="242"/>
      <c r="T231" s="243"/>
      <c r="AT231" s="244" t="s">
        <v>182</v>
      </c>
      <c r="AU231" s="244" t="s">
        <v>92</v>
      </c>
      <c r="AV231" s="13" t="s">
        <v>92</v>
      </c>
      <c r="AW231" s="13" t="s">
        <v>48</v>
      </c>
      <c r="AX231" s="13" t="s">
        <v>85</v>
      </c>
      <c r="AY231" s="244" t="s">
        <v>169</v>
      </c>
    </row>
    <row r="232" spans="2:65" s="12" customFormat="1" ht="13.5">
      <c r="B232" s="222"/>
      <c r="C232" s="223"/>
      <c r="D232" s="218" t="s">
        <v>182</v>
      </c>
      <c r="E232" s="224" t="s">
        <v>50</v>
      </c>
      <c r="F232" s="225" t="s">
        <v>306</v>
      </c>
      <c r="G232" s="223"/>
      <c r="H232" s="226" t="s">
        <v>50</v>
      </c>
      <c r="I232" s="227"/>
      <c r="J232" s="223"/>
      <c r="K232" s="223"/>
      <c r="L232" s="228"/>
      <c r="M232" s="229"/>
      <c r="N232" s="230"/>
      <c r="O232" s="230"/>
      <c r="P232" s="230"/>
      <c r="Q232" s="230"/>
      <c r="R232" s="230"/>
      <c r="S232" s="230"/>
      <c r="T232" s="231"/>
      <c r="AT232" s="232" t="s">
        <v>182</v>
      </c>
      <c r="AU232" s="232" t="s">
        <v>92</v>
      </c>
      <c r="AV232" s="12" t="s">
        <v>25</v>
      </c>
      <c r="AW232" s="12" t="s">
        <v>48</v>
      </c>
      <c r="AX232" s="12" t="s">
        <v>85</v>
      </c>
      <c r="AY232" s="232" t="s">
        <v>169</v>
      </c>
    </row>
    <row r="233" spans="2:65" s="13" customFormat="1" ht="13.5">
      <c r="B233" s="233"/>
      <c r="C233" s="234"/>
      <c r="D233" s="218" t="s">
        <v>182</v>
      </c>
      <c r="E233" s="245" t="s">
        <v>50</v>
      </c>
      <c r="F233" s="246" t="s">
        <v>363</v>
      </c>
      <c r="G233" s="234"/>
      <c r="H233" s="247">
        <v>3.63</v>
      </c>
      <c r="I233" s="239"/>
      <c r="J233" s="234"/>
      <c r="K233" s="234"/>
      <c r="L233" s="240"/>
      <c r="M233" s="241"/>
      <c r="N233" s="242"/>
      <c r="O233" s="242"/>
      <c r="P233" s="242"/>
      <c r="Q233" s="242"/>
      <c r="R233" s="242"/>
      <c r="S233" s="242"/>
      <c r="T233" s="243"/>
      <c r="AT233" s="244" t="s">
        <v>182</v>
      </c>
      <c r="AU233" s="244" t="s">
        <v>92</v>
      </c>
      <c r="AV233" s="13" t="s">
        <v>92</v>
      </c>
      <c r="AW233" s="13" t="s">
        <v>48</v>
      </c>
      <c r="AX233" s="13" t="s">
        <v>85</v>
      </c>
      <c r="AY233" s="244" t="s">
        <v>169</v>
      </c>
    </row>
    <row r="234" spans="2:65" s="12" customFormat="1" ht="13.5">
      <c r="B234" s="222"/>
      <c r="C234" s="223"/>
      <c r="D234" s="218" t="s">
        <v>182</v>
      </c>
      <c r="E234" s="224" t="s">
        <v>50</v>
      </c>
      <c r="F234" s="225" t="s">
        <v>308</v>
      </c>
      <c r="G234" s="223"/>
      <c r="H234" s="226" t="s">
        <v>50</v>
      </c>
      <c r="I234" s="227"/>
      <c r="J234" s="223"/>
      <c r="K234" s="223"/>
      <c r="L234" s="228"/>
      <c r="M234" s="229"/>
      <c r="N234" s="230"/>
      <c r="O234" s="230"/>
      <c r="P234" s="230"/>
      <c r="Q234" s="230"/>
      <c r="R234" s="230"/>
      <c r="S234" s="230"/>
      <c r="T234" s="231"/>
      <c r="AT234" s="232" t="s">
        <v>182</v>
      </c>
      <c r="AU234" s="232" t="s">
        <v>92</v>
      </c>
      <c r="AV234" s="12" t="s">
        <v>25</v>
      </c>
      <c r="AW234" s="12" t="s">
        <v>48</v>
      </c>
      <c r="AX234" s="12" t="s">
        <v>85</v>
      </c>
      <c r="AY234" s="232" t="s">
        <v>169</v>
      </c>
    </row>
    <row r="235" spans="2:65" s="13" customFormat="1" ht="13.5">
      <c r="B235" s="233"/>
      <c r="C235" s="234"/>
      <c r="D235" s="218" t="s">
        <v>182</v>
      </c>
      <c r="E235" s="245" t="s">
        <v>50</v>
      </c>
      <c r="F235" s="246" t="s">
        <v>364</v>
      </c>
      <c r="G235" s="234"/>
      <c r="H235" s="247">
        <v>2.4E-2</v>
      </c>
      <c r="I235" s="239"/>
      <c r="J235" s="234"/>
      <c r="K235" s="234"/>
      <c r="L235" s="240"/>
      <c r="M235" s="241"/>
      <c r="N235" s="242"/>
      <c r="O235" s="242"/>
      <c r="P235" s="242"/>
      <c r="Q235" s="242"/>
      <c r="R235" s="242"/>
      <c r="S235" s="242"/>
      <c r="T235" s="243"/>
      <c r="AT235" s="244" t="s">
        <v>182</v>
      </c>
      <c r="AU235" s="244" t="s">
        <v>92</v>
      </c>
      <c r="AV235" s="13" t="s">
        <v>92</v>
      </c>
      <c r="AW235" s="13" t="s">
        <v>48</v>
      </c>
      <c r="AX235" s="13" t="s">
        <v>85</v>
      </c>
      <c r="AY235" s="244" t="s">
        <v>169</v>
      </c>
    </row>
    <row r="236" spans="2:65" s="12" customFormat="1" ht="13.5">
      <c r="B236" s="222"/>
      <c r="C236" s="223"/>
      <c r="D236" s="218" t="s">
        <v>182</v>
      </c>
      <c r="E236" s="224" t="s">
        <v>50</v>
      </c>
      <c r="F236" s="225" t="s">
        <v>310</v>
      </c>
      <c r="G236" s="223"/>
      <c r="H236" s="226" t="s">
        <v>50</v>
      </c>
      <c r="I236" s="227"/>
      <c r="J236" s="223"/>
      <c r="K236" s="223"/>
      <c r="L236" s="228"/>
      <c r="M236" s="229"/>
      <c r="N236" s="230"/>
      <c r="O236" s="230"/>
      <c r="P236" s="230"/>
      <c r="Q236" s="230"/>
      <c r="R236" s="230"/>
      <c r="S236" s="230"/>
      <c r="T236" s="231"/>
      <c r="AT236" s="232" t="s">
        <v>182</v>
      </c>
      <c r="AU236" s="232" t="s">
        <v>92</v>
      </c>
      <c r="AV236" s="12" t="s">
        <v>25</v>
      </c>
      <c r="AW236" s="12" t="s">
        <v>48</v>
      </c>
      <c r="AX236" s="12" t="s">
        <v>85</v>
      </c>
      <c r="AY236" s="232" t="s">
        <v>169</v>
      </c>
    </row>
    <row r="237" spans="2:65" s="13" customFormat="1" ht="13.5">
      <c r="B237" s="233"/>
      <c r="C237" s="234"/>
      <c r="D237" s="218" t="s">
        <v>182</v>
      </c>
      <c r="E237" s="245" t="s">
        <v>50</v>
      </c>
      <c r="F237" s="246" t="s">
        <v>365</v>
      </c>
      <c r="G237" s="234"/>
      <c r="H237" s="247">
        <v>1.2</v>
      </c>
      <c r="I237" s="239"/>
      <c r="J237" s="234"/>
      <c r="K237" s="234"/>
      <c r="L237" s="240"/>
      <c r="M237" s="241"/>
      <c r="N237" s="242"/>
      <c r="O237" s="242"/>
      <c r="P237" s="242"/>
      <c r="Q237" s="242"/>
      <c r="R237" s="242"/>
      <c r="S237" s="242"/>
      <c r="T237" s="243"/>
      <c r="AT237" s="244" t="s">
        <v>182</v>
      </c>
      <c r="AU237" s="244" t="s">
        <v>92</v>
      </c>
      <c r="AV237" s="13" t="s">
        <v>92</v>
      </c>
      <c r="AW237" s="13" t="s">
        <v>48</v>
      </c>
      <c r="AX237" s="13" t="s">
        <v>85</v>
      </c>
      <c r="AY237" s="244" t="s">
        <v>169</v>
      </c>
    </row>
    <row r="238" spans="2:65" s="12" customFormat="1" ht="13.5">
      <c r="B238" s="222"/>
      <c r="C238" s="223"/>
      <c r="D238" s="218" t="s">
        <v>182</v>
      </c>
      <c r="E238" s="224" t="s">
        <v>50</v>
      </c>
      <c r="F238" s="225" t="s">
        <v>312</v>
      </c>
      <c r="G238" s="223"/>
      <c r="H238" s="226" t="s">
        <v>50</v>
      </c>
      <c r="I238" s="227"/>
      <c r="J238" s="223"/>
      <c r="K238" s="223"/>
      <c r="L238" s="228"/>
      <c r="M238" s="229"/>
      <c r="N238" s="230"/>
      <c r="O238" s="230"/>
      <c r="P238" s="230"/>
      <c r="Q238" s="230"/>
      <c r="R238" s="230"/>
      <c r="S238" s="230"/>
      <c r="T238" s="231"/>
      <c r="AT238" s="232" t="s">
        <v>182</v>
      </c>
      <c r="AU238" s="232" t="s">
        <v>92</v>
      </c>
      <c r="AV238" s="12" t="s">
        <v>25</v>
      </c>
      <c r="AW238" s="12" t="s">
        <v>48</v>
      </c>
      <c r="AX238" s="12" t="s">
        <v>85</v>
      </c>
      <c r="AY238" s="232" t="s">
        <v>169</v>
      </c>
    </row>
    <row r="239" spans="2:65" s="13" customFormat="1" ht="13.5">
      <c r="B239" s="233"/>
      <c r="C239" s="234"/>
      <c r="D239" s="218" t="s">
        <v>182</v>
      </c>
      <c r="E239" s="245" t="s">
        <v>50</v>
      </c>
      <c r="F239" s="246" t="s">
        <v>366</v>
      </c>
      <c r="G239" s="234"/>
      <c r="H239" s="247">
        <v>0.24</v>
      </c>
      <c r="I239" s="239"/>
      <c r="J239" s="234"/>
      <c r="K239" s="234"/>
      <c r="L239" s="240"/>
      <c r="M239" s="241"/>
      <c r="N239" s="242"/>
      <c r="O239" s="242"/>
      <c r="P239" s="242"/>
      <c r="Q239" s="242"/>
      <c r="R239" s="242"/>
      <c r="S239" s="242"/>
      <c r="T239" s="243"/>
      <c r="AT239" s="244" t="s">
        <v>182</v>
      </c>
      <c r="AU239" s="244" t="s">
        <v>92</v>
      </c>
      <c r="AV239" s="13" t="s">
        <v>92</v>
      </c>
      <c r="AW239" s="13" t="s">
        <v>48</v>
      </c>
      <c r="AX239" s="13" t="s">
        <v>85</v>
      </c>
      <c r="AY239" s="244" t="s">
        <v>169</v>
      </c>
    </row>
    <row r="240" spans="2:65" s="12" customFormat="1" ht="13.5">
      <c r="B240" s="222"/>
      <c r="C240" s="223"/>
      <c r="D240" s="218" t="s">
        <v>182</v>
      </c>
      <c r="E240" s="224" t="s">
        <v>50</v>
      </c>
      <c r="F240" s="225" t="s">
        <v>313</v>
      </c>
      <c r="G240" s="223"/>
      <c r="H240" s="226" t="s">
        <v>50</v>
      </c>
      <c r="I240" s="227"/>
      <c r="J240" s="223"/>
      <c r="K240" s="223"/>
      <c r="L240" s="228"/>
      <c r="M240" s="229"/>
      <c r="N240" s="230"/>
      <c r="O240" s="230"/>
      <c r="P240" s="230"/>
      <c r="Q240" s="230"/>
      <c r="R240" s="230"/>
      <c r="S240" s="230"/>
      <c r="T240" s="231"/>
      <c r="AT240" s="232" t="s">
        <v>182</v>
      </c>
      <c r="AU240" s="232" t="s">
        <v>92</v>
      </c>
      <c r="AV240" s="12" t="s">
        <v>25</v>
      </c>
      <c r="AW240" s="12" t="s">
        <v>48</v>
      </c>
      <c r="AX240" s="12" t="s">
        <v>85</v>
      </c>
      <c r="AY240" s="232" t="s">
        <v>169</v>
      </c>
    </row>
    <row r="241" spans="2:65" s="13" customFormat="1" ht="13.5">
      <c r="B241" s="233"/>
      <c r="C241" s="234"/>
      <c r="D241" s="235" t="s">
        <v>182</v>
      </c>
      <c r="E241" s="236" t="s">
        <v>50</v>
      </c>
      <c r="F241" s="237" t="s">
        <v>367</v>
      </c>
      <c r="G241" s="234"/>
      <c r="H241" s="238">
        <v>0.21</v>
      </c>
      <c r="I241" s="239"/>
      <c r="J241" s="234"/>
      <c r="K241" s="234"/>
      <c r="L241" s="240"/>
      <c r="M241" s="241"/>
      <c r="N241" s="242"/>
      <c r="O241" s="242"/>
      <c r="P241" s="242"/>
      <c r="Q241" s="242"/>
      <c r="R241" s="242"/>
      <c r="S241" s="242"/>
      <c r="T241" s="243"/>
      <c r="AT241" s="244" t="s">
        <v>182</v>
      </c>
      <c r="AU241" s="244" t="s">
        <v>92</v>
      </c>
      <c r="AV241" s="13" t="s">
        <v>92</v>
      </c>
      <c r="AW241" s="13" t="s">
        <v>48</v>
      </c>
      <c r="AX241" s="13" t="s">
        <v>85</v>
      </c>
      <c r="AY241" s="244" t="s">
        <v>169</v>
      </c>
    </row>
    <row r="242" spans="2:65" s="1" customFormat="1" ht="22.5" customHeight="1">
      <c r="B242" s="43"/>
      <c r="C242" s="206" t="s">
        <v>368</v>
      </c>
      <c r="D242" s="206" t="s">
        <v>172</v>
      </c>
      <c r="E242" s="207" t="s">
        <v>369</v>
      </c>
      <c r="F242" s="208" t="s">
        <v>370</v>
      </c>
      <c r="G242" s="209" t="s">
        <v>316</v>
      </c>
      <c r="H242" s="210">
        <v>10</v>
      </c>
      <c r="I242" s="211"/>
      <c r="J242" s="212">
        <f>ROUND(I242*H242,2)</f>
        <v>0</v>
      </c>
      <c r="K242" s="208" t="s">
        <v>50</v>
      </c>
      <c r="L242" s="63"/>
      <c r="M242" s="213" t="s">
        <v>50</v>
      </c>
      <c r="N242" s="214" t="s">
        <v>56</v>
      </c>
      <c r="O242" s="44"/>
      <c r="P242" s="215">
        <f>O242*H242</f>
        <v>0</v>
      </c>
      <c r="Q242" s="215">
        <v>0</v>
      </c>
      <c r="R242" s="215">
        <f>Q242*H242</f>
        <v>0</v>
      </c>
      <c r="S242" s="215">
        <v>0</v>
      </c>
      <c r="T242" s="216">
        <f>S242*H242</f>
        <v>0</v>
      </c>
      <c r="AR242" s="25" t="s">
        <v>124</v>
      </c>
      <c r="AT242" s="25" t="s">
        <v>172</v>
      </c>
      <c r="AU242" s="25" t="s">
        <v>92</v>
      </c>
      <c r="AY242" s="25" t="s">
        <v>169</v>
      </c>
      <c r="BE242" s="217">
        <f>IF(N242="základní",J242,0)</f>
        <v>0</v>
      </c>
      <c r="BF242" s="217">
        <f>IF(N242="snížená",J242,0)</f>
        <v>0</v>
      </c>
      <c r="BG242" s="217">
        <f>IF(N242="zákl. přenesená",J242,0)</f>
        <v>0</v>
      </c>
      <c r="BH242" s="217">
        <f>IF(N242="sníž. přenesená",J242,0)</f>
        <v>0</v>
      </c>
      <c r="BI242" s="217">
        <f>IF(N242="nulová",J242,0)</f>
        <v>0</v>
      </c>
      <c r="BJ242" s="25" t="s">
        <v>25</v>
      </c>
      <c r="BK242" s="217">
        <f>ROUND(I242*H242,2)</f>
        <v>0</v>
      </c>
      <c r="BL242" s="25" t="s">
        <v>124</v>
      </c>
      <c r="BM242" s="25" t="s">
        <v>371</v>
      </c>
    </row>
    <row r="243" spans="2:65" s="1" customFormat="1" ht="13.5">
      <c r="B243" s="43"/>
      <c r="C243" s="65"/>
      <c r="D243" s="218" t="s">
        <v>178</v>
      </c>
      <c r="E243" s="65"/>
      <c r="F243" s="219" t="s">
        <v>370</v>
      </c>
      <c r="G243" s="65"/>
      <c r="H243" s="65"/>
      <c r="I243" s="174"/>
      <c r="J243" s="65"/>
      <c r="K243" s="65"/>
      <c r="L243" s="63"/>
      <c r="M243" s="220"/>
      <c r="N243" s="44"/>
      <c r="O243" s="44"/>
      <c r="P243" s="44"/>
      <c r="Q243" s="44"/>
      <c r="R243" s="44"/>
      <c r="S243" s="44"/>
      <c r="T243" s="80"/>
      <c r="AT243" s="25" t="s">
        <v>178</v>
      </c>
      <c r="AU243" s="25" t="s">
        <v>92</v>
      </c>
    </row>
    <row r="244" spans="2:65" s="12" customFormat="1" ht="13.5">
      <c r="B244" s="222"/>
      <c r="C244" s="223"/>
      <c r="D244" s="218" t="s">
        <v>182</v>
      </c>
      <c r="E244" s="224" t="s">
        <v>50</v>
      </c>
      <c r="F244" s="225" t="s">
        <v>372</v>
      </c>
      <c r="G244" s="223"/>
      <c r="H244" s="226" t="s">
        <v>50</v>
      </c>
      <c r="I244" s="227"/>
      <c r="J244" s="223"/>
      <c r="K244" s="223"/>
      <c r="L244" s="228"/>
      <c r="M244" s="229"/>
      <c r="N244" s="230"/>
      <c r="O244" s="230"/>
      <c r="P244" s="230"/>
      <c r="Q244" s="230"/>
      <c r="R244" s="230"/>
      <c r="S244" s="230"/>
      <c r="T244" s="231"/>
      <c r="AT244" s="232" t="s">
        <v>182</v>
      </c>
      <c r="AU244" s="232" t="s">
        <v>92</v>
      </c>
      <c r="AV244" s="12" t="s">
        <v>25</v>
      </c>
      <c r="AW244" s="12" t="s">
        <v>48</v>
      </c>
      <c r="AX244" s="12" t="s">
        <v>85</v>
      </c>
      <c r="AY244" s="232" t="s">
        <v>169</v>
      </c>
    </row>
    <row r="245" spans="2:65" s="13" customFormat="1" ht="13.5">
      <c r="B245" s="233"/>
      <c r="C245" s="234"/>
      <c r="D245" s="235" t="s">
        <v>182</v>
      </c>
      <c r="E245" s="236" t="s">
        <v>50</v>
      </c>
      <c r="F245" s="237" t="s">
        <v>373</v>
      </c>
      <c r="G245" s="234"/>
      <c r="H245" s="238">
        <v>10</v>
      </c>
      <c r="I245" s="239"/>
      <c r="J245" s="234"/>
      <c r="K245" s="234"/>
      <c r="L245" s="240"/>
      <c r="M245" s="241"/>
      <c r="N245" s="242"/>
      <c r="O245" s="242"/>
      <c r="P245" s="242"/>
      <c r="Q245" s="242"/>
      <c r="R245" s="242"/>
      <c r="S245" s="242"/>
      <c r="T245" s="243"/>
      <c r="AT245" s="244" t="s">
        <v>182</v>
      </c>
      <c r="AU245" s="244" t="s">
        <v>92</v>
      </c>
      <c r="AV245" s="13" t="s">
        <v>92</v>
      </c>
      <c r="AW245" s="13" t="s">
        <v>48</v>
      </c>
      <c r="AX245" s="13" t="s">
        <v>85</v>
      </c>
      <c r="AY245" s="244" t="s">
        <v>169</v>
      </c>
    </row>
    <row r="246" spans="2:65" s="1" customFormat="1" ht="22.5" customHeight="1">
      <c r="B246" s="43"/>
      <c r="C246" s="206" t="s">
        <v>374</v>
      </c>
      <c r="D246" s="206" t="s">
        <v>172</v>
      </c>
      <c r="E246" s="207" t="s">
        <v>375</v>
      </c>
      <c r="F246" s="208" t="s">
        <v>376</v>
      </c>
      <c r="G246" s="209" t="s">
        <v>197</v>
      </c>
      <c r="H246" s="210">
        <v>200.036</v>
      </c>
      <c r="I246" s="211"/>
      <c r="J246" s="212">
        <f>ROUND(I246*H246,2)</f>
        <v>0</v>
      </c>
      <c r="K246" s="208" t="s">
        <v>176</v>
      </c>
      <c r="L246" s="63"/>
      <c r="M246" s="213" t="s">
        <v>50</v>
      </c>
      <c r="N246" s="214" t="s">
        <v>56</v>
      </c>
      <c r="O246" s="44"/>
      <c r="P246" s="215">
        <f>O246*H246</f>
        <v>0</v>
      </c>
      <c r="Q246" s="215">
        <v>0</v>
      </c>
      <c r="R246" s="215">
        <f>Q246*H246</f>
        <v>0</v>
      </c>
      <c r="S246" s="215">
        <v>0</v>
      </c>
      <c r="T246" s="216">
        <f>S246*H246</f>
        <v>0</v>
      </c>
      <c r="AR246" s="25" t="s">
        <v>124</v>
      </c>
      <c r="AT246" s="25" t="s">
        <v>172</v>
      </c>
      <c r="AU246" s="25" t="s">
        <v>92</v>
      </c>
      <c r="AY246" s="25" t="s">
        <v>169</v>
      </c>
      <c r="BE246" s="217">
        <f>IF(N246="základní",J246,0)</f>
        <v>0</v>
      </c>
      <c r="BF246" s="217">
        <f>IF(N246="snížená",J246,0)</f>
        <v>0</v>
      </c>
      <c r="BG246" s="217">
        <f>IF(N246="zákl. přenesená",J246,0)</f>
        <v>0</v>
      </c>
      <c r="BH246" s="217">
        <f>IF(N246="sníž. přenesená",J246,0)</f>
        <v>0</v>
      </c>
      <c r="BI246" s="217">
        <f>IF(N246="nulová",J246,0)</f>
        <v>0</v>
      </c>
      <c r="BJ246" s="25" t="s">
        <v>25</v>
      </c>
      <c r="BK246" s="217">
        <f>ROUND(I246*H246,2)</f>
        <v>0</v>
      </c>
      <c r="BL246" s="25" t="s">
        <v>124</v>
      </c>
      <c r="BM246" s="25" t="s">
        <v>377</v>
      </c>
    </row>
    <row r="247" spans="2:65" s="1" customFormat="1" ht="27">
      <c r="B247" s="43"/>
      <c r="C247" s="65"/>
      <c r="D247" s="218" t="s">
        <v>178</v>
      </c>
      <c r="E247" s="65"/>
      <c r="F247" s="219" t="s">
        <v>378</v>
      </c>
      <c r="G247" s="65"/>
      <c r="H247" s="65"/>
      <c r="I247" s="174"/>
      <c r="J247" s="65"/>
      <c r="K247" s="65"/>
      <c r="L247" s="63"/>
      <c r="M247" s="220"/>
      <c r="N247" s="44"/>
      <c r="O247" s="44"/>
      <c r="P247" s="44"/>
      <c r="Q247" s="44"/>
      <c r="R247" s="44"/>
      <c r="S247" s="44"/>
      <c r="T247" s="80"/>
      <c r="AT247" s="25" t="s">
        <v>178</v>
      </c>
      <c r="AU247" s="25" t="s">
        <v>92</v>
      </c>
    </row>
    <row r="248" spans="2:65" s="11" customFormat="1" ht="29.85" customHeight="1">
      <c r="B248" s="189"/>
      <c r="C248" s="190"/>
      <c r="D248" s="203" t="s">
        <v>84</v>
      </c>
      <c r="E248" s="204" t="s">
        <v>379</v>
      </c>
      <c r="F248" s="204" t="s">
        <v>380</v>
      </c>
      <c r="G248" s="190"/>
      <c r="H248" s="190"/>
      <c r="I248" s="193"/>
      <c r="J248" s="205">
        <f>BK248</f>
        <v>0</v>
      </c>
      <c r="K248" s="190"/>
      <c r="L248" s="195"/>
      <c r="M248" s="196"/>
      <c r="N248" s="197"/>
      <c r="O248" s="197"/>
      <c r="P248" s="198">
        <f>SUM(P249:P257)</f>
        <v>0</v>
      </c>
      <c r="Q248" s="197"/>
      <c r="R248" s="198">
        <f>SUM(R249:R257)</f>
        <v>1.456E-2</v>
      </c>
      <c r="S248" s="197"/>
      <c r="T248" s="199">
        <f>SUM(T249:T257)</f>
        <v>0</v>
      </c>
      <c r="AR248" s="200" t="s">
        <v>25</v>
      </c>
      <c r="AT248" s="201" t="s">
        <v>84</v>
      </c>
      <c r="AU248" s="201" t="s">
        <v>25</v>
      </c>
      <c r="AY248" s="200" t="s">
        <v>169</v>
      </c>
      <c r="BK248" s="202">
        <f>SUM(BK249:BK257)</f>
        <v>0</v>
      </c>
    </row>
    <row r="249" spans="2:65" s="1" customFormat="1" ht="31.5" customHeight="1">
      <c r="B249" s="43"/>
      <c r="C249" s="206" t="s">
        <v>381</v>
      </c>
      <c r="D249" s="206" t="s">
        <v>172</v>
      </c>
      <c r="E249" s="207" t="s">
        <v>382</v>
      </c>
      <c r="F249" s="208" t="s">
        <v>383</v>
      </c>
      <c r="G249" s="209" t="s">
        <v>204</v>
      </c>
      <c r="H249" s="210">
        <v>16</v>
      </c>
      <c r="I249" s="211"/>
      <c r="J249" s="212">
        <f>ROUND(I249*H249,2)</f>
        <v>0</v>
      </c>
      <c r="K249" s="208" t="s">
        <v>176</v>
      </c>
      <c r="L249" s="63"/>
      <c r="M249" s="213" t="s">
        <v>50</v>
      </c>
      <c r="N249" s="214" t="s">
        <v>56</v>
      </c>
      <c r="O249" s="44"/>
      <c r="P249" s="215">
        <f>O249*H249</f>
        <v>0</v>
      </c>
      <c r="Q249" s="215">
        <v>5.9000000000000003E-4</v>
      </c>
      <c r="R249" s="215">
        <f>Q249*H249</f>
        <v>9.4400000000000005E-3</v>
      </c>
      <c r="S249" s="215">
        <v>0</v>
      </c>
      <c r="T249" s="216">
        <f>S249*H249</f>
        <v>0</v>
      </c>
      <c r="AR249" s="25" t="s">
        <v>273</v>
      </c>
      <c r="AT249" s="25" t="s">
        <v>172</v>
      </c>
      <c r="AU249" s="25" t="s">
        <v>92</v>
      </c>
      <c r="AY249" s="25" t="s">
        <v>169</v>
      </c>
      <c r="BE249" s="217">
        <f>IF(N249="základní",J249,0)</f>
        <v>0</v>
      </c>
      <c r="BF249" s="217">
        <f>IF(N249="snížená",J249,0)</f>
        <v>0</v>
      </c>
      <c r="BG249" s="217">
        <f>IF(N249="zákl. přenesená",J249,0)</f>
        <v>0</v>
      </c>
      <c r="BH249" s="217">
        <f>IF(N249="sníž. přenesená",J249,0)</f>
        <v>0</v>
      </c>
      <c r="BI249" s="217">
        <f>IF(N249="nulová",J249,0)</f>
        <v>0</v>
      </c>
      <c r="BJ249" s="25" t="s">
        <v>25</v>
      </c>
      <c r="BK249" s="217">
        <f>ROUND(I249*H249,2)</f>
        <v>0</v>
      </c>
      <c r="BL249" s="25" t="s">
        <v>273</v>
      </c>
      <c r="BM249" s="25" t="s">
        <v>384</v>
      </c>
    </row>
    <row r="250" spans="2:65" s="1" customFormat="1" ht="27">
      <c r="B250" s="43"/>
      <c r="C250" s="65"/>
      <c r="D250" s="218" t="s">
        <v>178</v>
      </c>
      <c r="E250" s="65"/>
      <c r="F250" s="219" t="s">
        <v>385</v>
      </c>
      <c r="G250" s="65"/>
      <c r="H250" s="65"/>
      <c r="I250" s="174"/>
      <c r="J250" s="65"/>
      <c r="K250" s="65"/>
      <c r="L250" s="63"/>
      <c r="M250" s="220"/>
      <c r="N250" s="44"/>
      <c r="O250" s="44"/>
      <c r="P250" s="44"/>
      <c r="Q250" s="44"/>
      <c r="R250" s="44"/>
      <c r="S250" s="44"/>
      <c r="T250" s="80"/>
      <c r="AT250" s="25" t="s">
        <v>178</v>
      </c>
      <c r="AU250" s="25" t="s">
        <v>92</v>
      </c>
    </row>
    <row r="251" spans="2:65" s="1" customFormat="1" ht="40.5">
      <c r="B251" s="43"/>
      <c r="C251" s="65"/>
      <c r="D251" s="218" t="s">
        <v>180</v>
      </c>
      <c r="E251" s="65"/>
      <c r="F251" s="221" t="s">
        <v>386</v>
      </c>
      <c r="G251" s="65"/>
      <c r="H251" s="65"/>
      <c r="I251" s="174"/>
      <c r="J251" s="65"/>
      <c r="K251" s="65"/>
      <c r="L251" s="63"/>
      <c r="M251" s="220"/>
      <c r="N251" s="44"/>
      <c r="O251" s="44"/>
      <c r="P251" s="44"/>
      <c r="Q251" s="44"/>
      <c r="R251" s="44"/>
      <c r="S251" s="44"/>
      <c r="T251" s="80"/>
      <c r="AT251" s="25" t="s">
        <v>180</v>
      </c>
      <c r="AU251" s="25" t="s">
        <v>92</v>
      </c>
    </row>
    <row r="252" spans="2:65" s="12" customFormat="1" ht="13.5">
      <c r="B252" s="222"/>
      <c r="C252" s="223"/>
      <c r="D252" s="218" t="s">
        <v>182</v>
      </c>
      <c r="E252" s="224" t="s">
        <v>50</v>
      </c>
      <c r="F252" s="225" t="s">
        <v>387</v>
      </c>
      <c r="G252" s="223"/>
      <c r="H252" s="226" t="s">
        <v>50</v>
      </c>
      <c r="I252" s="227"/>
      <c r="J252" s="223"/>
      <c r="K252" s="223"/>
      <c r="L252" s="228"/>
      <c r="M252" s="229"/>
      <c r="N252" s="230"/>
      <c r="O252" s="230"/>
      <c r="P252" s="230"/>
      <c r="Q252" s="230"/>
      <c r="R252" s="230"/>
      <c r="S252" s="230"/>
      <c r="T252" s="231"/>
      <c r="AT252" s="232" t="s">
        <v>182</v>
      </c>
      <c r="AU252" s="232" t="s">
        <v>92</v>
      </c>
      <c r="AV252" s="12" t="s">
        <v>25</v>
      </c>
      <c r="AW252" s="12" t="s">
        <v>48</v>
      </c>
      <c r="AX252" s="12" t="s">
        <v>85</v>
      </c>
      <c r="AY252" s="232" t="s">
        <v>169</v>
      </c>
    </row>
    <row r="253" spans="2:65" s="13" customFormat="1" ht="13.5">
      <c r="B253" s="233"/>
      <c r="C253" s="234"/>
      <c r="D253" s="235" t="s">
        <v>182</v>
      </c>
      <c r="E253" s="236" t="s">
        <v>50</v>
      </c>
      <c r="F253" s="237" t="s">
        <v>388</v>
      </c>
      <c r="G253" s="234"/>
      <c r="H253" s="238">
        <v>16</v>
      </c>
      <c r="I253" s="239"/>
      <c r="J253" s="234"/>
      <c r="K253" s="234"/>
      <c r="L253" s="240"/>
      <c r="M253" s="241"/>
      <c r="N253" s="242"/>
      <c r="O253" s="242"/>
      <c r="P253" s="242"/>
      <c r="Q253" s="242"/>
      <c r="R253" s="242"/>
      <c r="S253" s="242"/>
      <c r="T253" s="243"/>
      <c r="AT253" s="244" t="s">
        <v>182</v>
      </c>
      <c r="AU253" s="244" t="s">
        <v>92</v>
      </c>
      <c r="AV253" s="13" t="s">
        <v>92</v>
      </c>
      <c r="AW253" s="13" t="s">
        <v>48</v>
      </c>
      <c r="AX253" s="13" t="s">
        <v>85</v>
      </c>
      <c r="AY253" s="244" t="s">
        <v>169</v>
      </c>
    </row>
    <row r="254" spans="2:65" s="1" customFormat="1" ht="22.5" customHeight="1">
      <c r="B254" s="43"/>
      <c r="C254" s="206" t="s">
        <v>389</v>
      </c>
      <c r="D254" s="206" t="s">
        <v>172</v>
      </c>
      <c r="E254" s="207" t="s">
        <v>390</v>
      </c>
      <c r="F254" s="208" t="s">
        <v>391</v>
      </c>
      <c r="G254" s="209" t="s">
        <v>302</v>
      </c>
      <c r="H254" s="210">
        <v>32</v>
      </c>
      <c r="I254" s="211"/>
      <c r="J254" s="212">
        <f>ROUND(I254*H254,2)</f>
        <v>0</v>
      </c>
      <c r="K254" s="208" t="s">
        <v>176</v>
      </c>
      <c r="L254" s="63"/>
      <c r="M254" s="213" t="s">
        <v>50</v>
      </c>
      <c r="N254" s="214" t="s">
        <v>56</v>
      </c>
      <c r="O254" s="44"/>
      <c r="P254" s="215">
        <f>O254*H254</f>
        <v>0</v>
      </c>
      <c r="Q254" s="215">
        <v>1.6000000000000001E-4</v>
      </c>
      <c r="R254" s="215">
        <f>Q254*H254</f>
        <v>5.1200000000000004E-3</v>
      </c>
      <c r="S254" s="215">
        <v>0</v>
      </c>
      <c r="T254" s="216">
        <f>S254*H254</f>
        <v>0</v>
      </c>
      <c r="AR254" s="25" t="s">
        <v>273</v>
      </c>
      <c r="AT254" s="25" t="s">
        <v>172</v>
      </c>
      <c r="AU254" s="25" t="s">
        <v>92</v>
      </c>
      <c r="AY254" s="25" t="s">
        <v>169</v>
      </c>
      <c r="BE254" s="217">
        <f>IF(N254="základní",J254,0)</f>
        <v>0</v>
      </c>
      <c r="BF254" s="217">
        <f>IF(N254="snížená",J254,0)</f>
        <v>0</v>
      </c>
      <c r="BG254" s="217">
        <f>IF(N254="zákl. přenesená",J254,0)</f>
        <v>0</v>
      </c>
      <c r="BH254" s="217">
        <f>IF(N254="sníž. přenesená",J254,0)</f>
        <v>0</v>
      </c>
      <c r="BI254" s="217">
        <f>IF(N254="nulová",J254,0)</f>
        <v>0</v>
      </c>
      <c r="BJ254" s="25" t="s">
        <v>25</v>
      </c>
      <c r="BK254" s="217">
        <f>ROUND(I254*H254,2)</f>
        <v>0</v>
      </c>
      <c r="BL254" s="25" t="s">
        <v>273</v>
      </c>
      <c r="BM254" s="25" t="s">
        <v>392</v>
      </c>
    </row>
    <row r="255" spans="2:65" s="1" customFormat="1" ht="27">
      <c r="B255" s="43"/>
      <c r="C255" s="65"/>
      <c r="D255" s="218" t="s">
        <v>178</v>
      </c>
      <c r="E255" s="65"/>
      <c r="F255" s="219" t="s">
        <v>393</v>
      </c>
      <c r="G255" s="65"/>
      <c r="H255" s="65"/>
      <c r="I255" s="174"/>
      <c r="J255" s="65"/>
      <c r="K255" s="65"/>
      <c r="L255" s="63"/>
      <c r="M255" s="220"/>
      <c r="N255" s="44"/>
      <c r="O255" s="44"/>
      <c r="P255" s="44"/>
      <c r="Q255" s="44"/>
      <c r="R255" s="44"/>
      <c r="S255" s="44"/>
      <c r="T255" s="80"/>
      <c r="AT255" s="25" t="s">
        <v>178</v>
      </c>
      <c r="AU255" s="25" t="s">
        <v>92</v>
      </c>
    </row>
    <row r="256" spans="2:65" s="12" customFormat="1" ht="13.5">
      <c r="B256" s="222"/>
      <c r="C256" s="223"/>
      <c r="D256" s="218" t="s">
        <v>182</v>
      </c>
      <c r="E256" s="224" t="s">
        <v>50</v>
      </c>
      <c r="F256" s="225" t="s">
        <v>387</v>
      </c>
      <c r="G256" s="223"/>
      <c r="H256" s="226" t="s">
        <v>50</v>
      </c>
      <c r="I256" s="227"/>
      <c r="J256" s="223"/>
      <c r="K256" s="223"/>
      <c r="L256" s="228"/>
      <c r="M256" s="229"/>
      <c r="N256" s="230"/>
      <c r="O256" s="230"/>
      <c r="P256" s="230"/>
      <c r="Q256" s="230"/>
      <c r="R256" s="230"/>
      <c r="S256" s="230"/>
      <c r="T256" s="231"/>
      <c r="AT256" s="232" t="s">
        <v>182</v>
      </c>
      <c r="AU256" s="232" t="s">
        <v>92</v>
      </c>
      <c r="AV256" s="12" t="s">
        <v>25</v>
      </c>
      <c r="AW256" s="12" t="s">
        <v>48</v>
      </c>
      <c r="AX256" s="12" t="s">
        <v>85</v>
      </c>
      <c r="AY256" s="232" t="s">
        <v>169</v>
      </c>
    </row>
    <row r="257" spans="2:65" s="13" customFormat="1" ht="13.5">
      <c r="B257" s="233"/>
      <c r="C257" s="234"/>
      <c r="D257" s="218" t="s">
        <v>182</v>
      </c>
      <c r="E257" s="245" t="s">
        <v>50</v>
      </c>
      <c r="F257" s="246" t="s">
        <v>394</v>
      </c>
      <c r="G257" s="234"/>
      <c r="H257" s="247">
        <v>32</v>
      </c>
      <c r="I257" s="239"/>
      <c r="J257" s="234"/>
      <c r="K257" s="234"/>
      <c r="L257" s="240"/>
      <c r="M257" s="241"/>
      <c r="N257" s="242"/>
      <c r="O257" s="242"/>
      <c r="P257" s="242"/>
      <c r="Q257" s="242"/>
      <c r="R257" s="242"/>
      <c r="S257" s="242"/>
      <c r="T257" s="243"/>
      <c r="AT257" s="244" t="s">
        <v>182</v>
      </c>
      <c r="AU257" s="244" t="s">
        <v>92</v>
      </c>
      <c r="AV257" s="13" t="s">
        <v>92</v>
      </c>
      <c r="AW257" s="13" t="s">
        <v>48</v>
      </c>
      <c r="AX257" s="13" t="s">
        <v>85</v>
      </c>
      <c r="AY257" s="244" t="s">
        <v>169</v>
      </c>
    </row>
    <row r="258" spans="2:65" s="11" customFormat="1" ht="29.85" customHeight="1">
      <c r="B258" s="189"/>
      <c r="C258" s="190"/>
      <c r="D258" s="203" t="s">
        <v>84</v>
      </c>
      <c r="E258" s="204" t="s">
        <v>395</v>
      </c>
      <c r="F258" s="204" t="s">
        <v>396</v>
      </c>
      <c r="G258" s="190"/>
      <c r="H258" s="190"/>
      <c r="I258" s="193"/>
      <c r="J258" s="205">
        <f>BK258</f>
        <v>0</v>
      </c>
      <c r="K258" s="190"/>
      <c r="L258" s="195"/>
      <c r="M258" s="196"/>
      <c r="N258" s="197"/>
      <c r="O258" s="197"/>
      <c r="P258" s="198">
        <f>SUM(P259:P406)</f>
        <v>0</v>
      </c>
      <c r="Q258" s="197"/>
      <c r="R258" s="198">
        <f>SUM(R259:R406)</f>
        <v>0</v>
      </c>
      <c r="S258" s="197"/>
      <c r="T258" s="199">
        <f>SUM(T259:T406)</f>
        <v>107.9195</v>
      </c>
      <c r="AR258" s="200" t="s">
        <v>25</v>
      </c>
      <c r="AT258" s="201" t="s">
        <v>84</v>
      </c>
      <c r="AU258" s="201" t="s">
        <v>25</v>
      </c>
      <c r="AY258" s="200" t="s">
        <v>169</v>
      </c>
      <c r="BK258" s="202">
        <f>SUM(BK259:BK406)</f>
        <v>0</v>
      </c>
    </row>
    <row r="259" spans="2:65" s="1" customFormat="1" ht="22.5" customHeight="1">
      <c r="B259" s="43"/>
      <c r="C259" s="206" t="s">
        <v>394</v>
      </c>
      <c r="D259" s="206" t="s">
        <v>172</v>
      </c>
      <c r="E259" s="207" t="s">
        <v>397</v>
      </c>
      <c r="F259" s="208" t="s">
        <v>398</v>
      </c>
      <c r="G259" s="209" t="s">
        <v>204</v>
      </c>
      <c r="H259" s="210">
        <v>67.7</v>
      </c>
      <c r="I259" s="211"/>
      <c r="J259" s="212">
        <f>ROUND(I259*H259,2)</f>
        <v>0</v>
      </c>
      <c r="K259" s="208" t="s">
        <v>176</v>
      </c>
      <c r="L259" s="63"/>
      <c r="M259" s="213" t="s">
        <v>50</v>
      </c>
      <c r="N259" s="214" t="s">
        <v>56</v>
      </c>
      <c r="O259" s="44"/>
      <c r="P259" s="215">
        <f>O259*H259</f>
        <v>0</v>
      </c>
      <c r="Q259" s="215">
        <v>0</v>
      </c>
      <c r="R259" s="215">
        <f>Q259*H259</f>
        <v>0</v>
      </c>
      <c r="S259" s="215">
        <v>0.185</v>
      </c>
      <c r="T259" s="216">
        <f>S259*H259</f>
        <v>12.5245</v>
      </c>
      <c r="AR259" s="25" t="s">
        <v>124</v>
      </c>
      <c r="AT259" s="25" t="s">
        <v>172</v>
      </c>
      <c r="AU259" s="25" t="s">
        <v>92</v>
      </c>
      <c r="AY259" s="25" t="s">
        <v>169</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124</v>
      </c>
      <c r="BM259" s="25" t="s">
        <v>399</v>
      </c>
    </row>
    <row r="260" spans="2:65" s="1" customFormat="1" ht="40.5">
      <c r="B260" s="43"/>
      <c r="C260" s="65"/>
      <c r="D260" s="218" t="s">
        <v>178</v>
      </c>
      <c r="E260" s="65"/>
      <c r="F260" s="219" t="s">
        <v>400</v>
      </c>
      <c r="G260" s="65"/>
      <c r="H260" s="65"/>
      <c r="I260" s="174"/>
      <c r="J260" s="65"/>
      <c r="K260" s="65"/>
      <c r="L260" s="63"/>
      <c r="M260" s="220"/>
      <c r="N260" s="44"/>
      <c r="O260" s="44"/>
      <c r="P260" s="44"/>
      <c r="Q260" s="44"/>
      <c r="R260" s="44"/>
      <c r="S260" s="44"/>
      <c r="T260" s="80"/>
      <c r="AT260" s="25" t="s">
        <v>178</v>
      </c>
      <c r="AU260" s="25" t="s">
        <v>92</v>
      </c>
    </row>
    <row r="261" spans="2:65" s="1" customFormat="1" ht="256.5">
      <c r="B261" s="43"/>
      <c r="C261" s="65"/>
      <c r="D261" s="218" t="s">
        <v>180</v>
      </c>
      <c r="E261" s="65"/>
      <c r="F261" s="221" t="s">
        <v>401</v>
      </c>
      <c r="G261" s="65"/>
      <c r="H261" s="65"/>
      <c r="I261" s="174"/>
      <c r="J261" s="65"/>
      <c r="K261" s="65"/>
      <c r="L261" s="63"/>
      <c r="M261" s="220"/>
      <c r="N261" s="44"/>
      <c r="O261" s="44"/>
      <c r="P261" s="44"/>
      <c r="Q261" s="44"/>
      <c r="R261" s="44"/>
      <c r="S261" s="44"/>
      <c r="T261" s="80"/>
      <c r="AT261" s="25" t="s">
        <v>180</v>
      </c>
      <c r="AU261" s="25" t="s">
        <v>92</v>
      </c>
    </row>
    <row r="262" spans="2:65" s="12" customFormat="1" ht="13.5">
      <c r="B262" s="222"/>
      <c r="C262" s="223"/>
      <c r="D262" s="218" t="s">
        <v>182</v>
      </c>
      <c r="E262" s="224" t="s">
        <v>50</v>
      </c>
      <c r="F262" s="225" t="s">
        <v>402</v>
      </c>
      <c r="G262" s="223"/>
      <c r="H262" s="226" t="s">
        <v>50</v>
      </c>
      <c r="I262" s="227"/>
      <c r="J262" s="223"/>
      <c r="K262" s="223"/>
      <c r="L262" s="228"/>
      <c r="M262" s="229"/>
      <c r="N262" s="230"/>
      <c r="O262" s="230"/>
      <c r="P262" s="230"/>
      <c r="Q262" s="230"/>
      <c r="R262" s="230"/>
      <c r="S262" s="230"/>
      <c r="T262" s="231"/>
      <c r="AT262" s="232" t="s">
        <v>182</v>
      </c>
      <c r="AU262" s="232" t="s">
        <v>92</v>
      </c>
      <c r="AV262" s="12" t="s">
        <v>25</v>
      </c>
      <c r="AW262" s="12" t="s">
        <v>48</v>
      </c>
      <c r="AX262" s="12" t="s">
        <v>85</v>
      </c>
      <c r="AY262" s="232" t="s">
        <v>169</v>
      </c>
    </row>
    <row r="263" spans="2:65" s="13" customFormat="1" ht="13.5">
      <c r="B263" s="233"/>
      <c r="C263" s="234"/>
      <c r="D263" s="218" t="s">
        <v>182</v>
      </c>
      <c r="E263" s="245" t="s">
        <v>50</v>
      </c>
      <c r="F263" s="246" t="s">
        <v>403</v>
      </c>
      <c r="G263" s="234"/>
      <c r="H263" s="247">
        <v>36.799999999999997</v>
      </c>
      <c r="I263" s="239"/>
      <c r="J263" s="234"/>
      <c r="K263" s="234"/>
      <c r="L263" s="240"/>
      <c r="M263" s="241"/>
      <c r="N263" s="242"/>
      <c r="O263" s="242"/>
      <c r="P263" s="242"/>
      <c r="Q263" s="242"/>
      <c r="R263" s="242"/>
      <c r="S263" s="242"/>
      <c r="T263" s="243"/>
      <c r="AT263" s="244" t="s">
        <v>182</v>
      </c>
      <c r="AU263" s="244" t="s">
        <v>92</v>
      </c>
      <c r="AV263" s="13" t="s">
        <v>92</v>
      </c>
      <c r="AW263" s="13" t="s">
        <v>48</v>
      </c>
      <c r="AX263" s="13" t="s">
        <v>85</v>
      </c>
      <c r="AY263" s="244" t="s">
        <v>169</v>
      </c>
    </row>
    <row r="264" spans="2:65" s="12" customFormat="1" ht="13.5">
      <c r="B264" s="222"/>
      <c r="C264" s="223"/>
      <c r="D264" s="218" t="s">
        <v>182</v>
      </c>
      <c r="E264" s="224" t="s">
        <v>50</v>
      </c>
      <c r="F264" s="225" t="s">
        <v>404</v>
      </c>
      <c r="G264" s="223"/>
      <c r="H264" s="226" t="s">
        <v>50</v>
      </c>
      <c r="I264" s="227"/>
      <c r="J264" s="223"/>
      <c r="K264" s="223"/>
      <c r="L264" s="228"/>
      <c r="M264" s="229"/>
      <c r="N264" s="230"/>
      <c r="O264" s="230"/>
      <c r="P264" s="230"/>
      <c r="Q264" s="230"/>
      <c r="R264" s="230"/>
      <c r="S264" s="230"/>
      <c r="T264" s="231"/>
      <c r="AT264" s="232" t="s">
        <v>182</v>
      </c>
      <c r="AU264" s="232" t="s">
        <v>92</v>
      </c>
      <c r="AV264" s="12" t="s">
        <v>25</v>
      </c>
      <c r="AW264" s="12" t="s">
        <v>48</v>
      </c>
      <c r="AX264" s="12" t="s">
        <v>85</v>
      </c>
      <c r="AY264" s="232" t="s">
        <v>169</v>
      </c>
    </row>
    <row r="265" spans="2:65" s="13" customFormat="1" ht="13.5">
      <c r="B265" s="233"/>
      <c r="C265" s="234"/>
      <c r="D265" s="218" t="s">
        <v>182</v>
      </c>
      <c r="E265" s="245" t="s">
        <v>50</v>
      </c>
      <c r="F265" s="246" t="s">
        <v>405</v>
      </c>
      <c r="G265" s="234"/>
      <c r="H265" s="247">
        <v>2.4</v>
      </c>
      <c r="I265" s="239"/>
      <c r="J265" s="234"/>
      <c r="K265" s="234"/>
      <c r="L265" s="240"/>
      <c r="M265" s="241"/>
      <c r="N265" s="242"/>
      <c r="O265" s="242"/>
      <c r="P265" s="242"/>
      <c r="Q265" s="242"/>
      <c r="R265" s="242"/>
      <c r="S265" s="242"/>
      <c r="T265" s="243"/>
      <c r="AT265" s="244" t="s">
        <v>182</v>
      </c>
      <c r="AU265" s="244" t="s">
        <v>92</v>
      </c>
      <c r="AV265" s="13" t="s">
        <v>92</v>
      </c>
      <c r="AW265" s="13" t="s">
        <v>48</v>
      </c>
      <c r="AX265" s="13" t="s">
        <v>85</v>
      </c>
      <c r="AY265" s="244" t="s">
        <v>169</v>
      </c>
    </row>
    <row r="266" spans="2:65" s="12" customFormat="1" ht="13.5">
      <c r="B266" s="222"/>
      <c r="C266" s="223"/>
      <c r="D266" s="218" t="s">
        <v>182</v>
      </c>
      <c r="E266" s="224" t="s">
        <v>50</v>
      </c>
      <c r="F266" s="225" t="s">
        <v>406</v>
      </c>
      <c r="G266" s="223"/>
      <c r="H266" s="226" t="s">
        <v>50</v>
      </c>
      <c r="I266" s="227"/>
      <c r="J266" s="223"/>
      <c r="K266" s="223"/>
      <c r="L266" s="228"/>
      <c r="M266" s="229"/>
      <c r="N266" s="230"/>
      <c r="O266" s="230"/>
      <c r="P266" s="230"/>
      <c r="Q266" s="230"/>
      <c r="R266" s="230"/>
      <c r="S266" s="230"/>
      <c r="T266" s="231"/>
      <c r="AT266" s="232" t="s">
        <v>182</v>
      </c>
      <c r="AU266" s="232" t="s">
        <v>92</v>
      </c>
      <c r="AV266" s="12" t="s">
        <v>25</v>
      </c>
      <c r="AW266" s="12" t="s">
        <v>48</v>
      </c>
      <c r="AX266" s="12" t="s">
        <v>85</v>
      </c>
      <c r="AY266" s="232" t="s">
        <v>169</v>
      </c>
    </row>
    <row r="267" spans="2:65" s="13" customFormat="1" ht="13.5">
      <c r="B267" s="233"/>
      <c r="C267" s="234"/>
      <c r="D267" s="218" t="s">
        <v>182</v>
      </c>
      <c r="E267" s="245" t="s">
        <v>50</v>
      </c>
      <c r="F267" s="246" t="s">
        <v>407</v>
      </c>
      <c r="G267" s="234"/>
      <c r="H267" s="247">
        <v>27</v>
      </c>
      <c r="I267" s="239"/>
      <c r="J267" s="234"/>
      <c r="K267" s="234"/>
      <c r="L267" s="240"/>
      <c r="M267" s="241"/>
      <c r="N267" s="242"/>
      <c r="O267" s="242"/>
      <c r="P267" s="242"/>
      <c r="Q267" s="242"/>
      <c r="R267" s="242"/>
      <c r="S267" s="242"/>
      <c r="T267" s="243"/>
      <c r="AT267" s="244" t="s">
        <v>182</v>
      </c>
      <c r="AU267" s="244" t="s">
        <v>92</v>
      </c>
      <c r="AV267" s="13" t="s">
        <v>92</v>
      </c>
      <c r="AW267" s="13" t="s">
        <v>48</v>
      </c>
      <c r="AX267" s="13" t="s">
        <v>85</v>
      </c>
      <c r="AY267" s="244" t="s">
        <v>169</v>
      </c>
    </row>
    <row r="268" spans="2:65" s="12" customFormat="1" ht="13.5">
      <c r="B268" s="222"/>
      <c r="C268" s="223"/>
      <c r="D268" s="218" t="s">
        <v>182</v>
      </c>
      <c r="E268" s="224" t="s">
        <v>50</v>
      </c>
      <c r="F268" s="225" t="s">
        <v>408</v>
      </c>
      <c r="G268" s="223"/>
      <c r="H268" s="226" t="s">
        <v>50</v>
      </c>
      <c r="I268" s="227"/>
      <c r="J268" s="223"/>
      <c r="K268" s="223"/>
      <c r="L268" s="228"/>
      <c r="M268" s="229"/>
      <c r="N268" s="230"/>
      <c r="O268" s="230"/>
      <c r="P268" s="230"/>
      <c r="Q268" s="230"/>
      <c r="R268" s="230"/>
      <c r="S268" s="230"/>
      <c r="T268" s="231"/>
      <c r="AT268" s="232" t="s">
        <v>182</v>
      </c>
      <c r="AU268" s="232" t="s">
        <v>92</v>
      </c>
      <c r="AV268" s="12" t="s">
        <v>25</v>
      </c>
      <c r="AW268" s="12" t="s">
        <v>48</v>
      </c>
      <c r="AX268" s="12" t="s">
        <v>85</v>
      </c>
      <c r="AY268" s="232" t="s">
        <v>169</v>
      </c>
    </row>
    <row r="269" spans="2:65" s="13" customFormat="1" ht="13.5">
      <c r="B269" s="233"/>
      <c r="C269" s="234"/>
      <c r="D269" s="235" t="s">
        <v>182</v>
      </c>
      <c r="E269" s="236" t="s">
        <v>50</v>
      </c>
      <c r="F269" s="237" t="s">
        <v>409</v>
      </c>
      <c r="G269" s="234"/>
      <c r="H269" s="238">
        <v>1.5</v>
      </c>
      <c r="I269" s="239"/>
      <c r="J269" s="234"/>
      <c r="K269" s="234"/>
      <c r="L269" s="240"/>
      <c r="M269" s="241"/>
      <c r="N269" s="242"/>
      <c r="O269" s="242"/>
      <c r="P269" s="242"/>
      <c r="Q269" s="242"/>
      <c r="R269" s="242"/>
      <c r="S269" s="242"/>
      <c r="T269" s="243"/>
      <c r="AT269" s="244" t="s">
        <v>182</v>
      </c>
      <c r="AU269" s="244" t="s">
        <v>92</v>
      </c>
      <c r="AV269" s="13" t="s">
        <v>92</v>
      </c>
      <c r="AW269" s="13" t="s">
        <v>48</v>
      </c>
      <c r="AX269" s="13" t="s">
        <v>85</v>
      </c>
      <c r="AY269" s="244" t="s">
        <v>169</v>
      </c>
    </row>
    <row r="270" spans="2:65" s="1" customFormat="1" ht="22.5" customHeight="1">
      <c r="B270" s="43"/>
      <c r="C270" s="206" t="s">
        <v>410</v>
      </c>
      <c r="D270" s="206" t="s">
        <v>172</v>
      </c>
      <c r="E270" s="207" t="s">
        <v>411</v>
      </c>
      <c r="F270" s="208" t="s">
        <v>412</v>
      </c>
      <c r="G270" s="209" t="s">
        <v>302</v>
      </c>
      <c r="H270" s="210">
        <v>5</v>
      </c>
      <c r="I270" s="211"/>
      <c r="J270" s="212">
        <f>ROUND(I270*H270,2)</f>
        <v>0</v>
      </c>
      <c r="K270" s="208" t="s">
        <v>176</v>
      </c>
      <c r="L270" s="63"/>
      <c r="M270" s="213" t="s">
        <v>50</v>
      </c>
      <c r="N270" s="214" t="s">
        <v>56</v>
      </c>
      <c r="O270" s="44"/>
      <c r="P270" s="215">
        <f>O270*H270</f>
        <v>0</v>
      </c>
      <c r="Q270" s="215">
        <v>0</v>
      </c>
      <c r="R270" s="215">
        <f>Q270*H270</f>
        <v>0</v>
      </c>
      <c r="S270" s="215">
        <v>0.9</v>
      </c>
      <c r="T270" s="216">
        <f>S270*H270</f>
        <v>4.5</v>
      </c>
      <c r="AR270" s="25" t="s">
        <v>124</v>
      </c>
      <c r="AT270" s="25" t="s">
        <v>172</v>
      </c>
      <c r="AU270" s="25" t="s">
        <v>92</v>
      </c>
      <c r="AY270" s="25" t="s">
        <v>169</v>
      </c>
      <c r="BE270" s="217">
        <f>IF(N270="základní",J270,0)</f>
        <v>0</v>
      </c>
      <c r="BF270" s="217">
        <f>IF(N270="snížená",J270,0)</f>
        <v>0</v>
      </c>
      <c r="BG270" s="217">
        <f>IF(N270="zákl. přenesená",J270,0)</f>
        <v>0</v>
      </c>
      <c r="BH270" s="217">
        <f>IF(N270="sníž. přenesená",J270,0)</f>
        <v>0</v>
      </c>
      <c r="BI270" s="217">
        <f>IF(N270="nulová",J270,0)</f>
        <v>0</v>
      </c>
      <c r="BJ270" s="25" t="s">
        <v>25</v>
      </c>
      <c r="BK270" s="217">
        <f>ROUND(I270*H270,2)</f>
        <v>0</v>
      </c>
      <c r="BL270" s="25" t="s">
        <v>124</v>
      </c>
      <c r="BM270" s="25" t="s">
        <v>413</v>
      </c>
    </row>
    <row r="271" spans="2:65" s="1" customFormat="1" ht="40.5">
      <c r="B271" s="43"/>
      <c r="C271" s="65"/>
      <c r="D271" s="218" t="s">
        <v>178</v>
      </c>
      <c r="E271" s="65"/>
      <c r="F271" s="219" t="s">
        <v>414</v>
      </c>
      <c r="G271" s="65"/>
      <c r="H271" s="65"/>
      <c r="I271" s="174"/>
      <c r="J271" s="65"/>
      <c r="K271" s="65"/>
      <c r="L271" s="63"/>
      <c r="M271" s="220"/>
      <c r="N271" s="44"/>
      <c r="O271" s="44"/>
      <c r="P271" s="44"/>
      <c r="Q271" s="44"/>
      <c r="R271" s="44"/>
      <c r="S271" s="44"/>
      <c r="T271" s="80"/>
      <c r="AT271" s="25" t="s">
        <v>178</v>
      </c>
      <c r="AU271" s="25" t="s">
        <v>92</v>
      </c>
    </row>
    <row r="272" spans="2:65" s="1" customFormat="1" ht="67.5">
      <c r="B272" s="43"/>
      <c r="C272" s="65"/>
      <c r="D272" s="218" t="s">
        <v>180</v>
      </c>
      <c r="E272" s="65"/>
      <c r="F272" s="221" t="s">
        <v>415</v>
      </c>
      <c r="G272" s="65"/>
      <c r="H272" s="65"/>
      <c r="I272" s="174"/>
      <c r="J272" s="65"/>
      <c r="K272" s="65"/>
      <c r="L272" s="63"/>
      <c r="M272" s="220"/>
      <c r="N272" s="44"/>
      <c r="O272" s="44"/>
      <c r="P272" s="44"/>
      <c r="Q272" s="44"/>
      <c r="R272" s="44"/>
      <c r="S272" s="44"/>
      <c r="T272" s="80"/>
      <c r="AT272" s="25" t="s">
        <v>180</v>
      </c>
      <c r="AU272" s="25" t="s">
        <v>92</v>
      </c>
    </row>
    <row r="273" spans="2:65" s="12" customFormat="1" ht="13.5">
      <c r="B273" s="222"/>
      <c r="C273" s="223"/>
      <c r="D273" s="218" t="s">
        <v>182</v>
      </c>
      <c r="E273" s="224" t="s">
        <v>50</v>
      </c>
      <c r="F273" s="225" t="s">
        <v>408</v>
      </c>
      <c r="G273" s="223"/>
      <c r="H273" s="226" t="s">
        <v>50</v>
      </c>
      <c r="I273" s="227"/>
      <c r="J273" s="223"/>
      <c r="K273" s="223"/>
      <c r="L273" s="228"/>
      <c r="M273" s="229"/>
      <c r="N273" s="230"/>
      <c r="O273" s="230"/>
      <c r="P273" s="230"/>
      <c r="Q273" s="230"/>
      <c r="R273" s="230"/>
      <c r="S273" s="230"/>
      <c r="T273" s="231"/>
      <c r="AT273" s="232" t="s">
        <v>182</v>
      </c>
      <c r="AU273" s="232" t="s">
        <v>92</v>
      </c>
      <c r="AV273" s="12" t="s">
        <v>25</v>
      </c>
      <c r="AW273" s="12" t="s">
        <v>48</v>
      </c>
      <c r="AX273" s="12" t="s">
        <v>85</v>
      </c>
      <c r="AY273" s="232" t="s">
        <v>169</v>
      </c>
    </row>
    <row r="274" spans="2:65" s="13" customFormat="1" ht="13.5">
      <c r="B274" s="233"/>
      <c r="C274" s="234"/>
      <c r="D274" s="235" t="s">
        <v>182</v>
      </c>
      <c r="E274" s="236" t="s">
        <v>50</v>
      </c>
      <c r="F274" s="237" t="s">
        <v>198</v>
      </c>
      <c r="G274" s="234"/>
      <c r="H274" s="238">
        <v>5</v>
      </c>
      <c r="I274" s="239"/>
      <c r="J274" s="234"/>
      <c r="K274" s="234"/>
      <c r="L274" s="240"/>
      <c r="M274" s="241"/>
      <c r="N274" s="242"/>
      <c r="O274" s="242"/>
      <c r="P274" s="242"/>
      <c r="Q274" s="242"/>
      <c r="R274" s="242"/>
      <c r="S274" s="242"/>
      <c r="T274" s="243"/>
      <c r="AT274" s="244" t="s">
        <v>182</v>
      </c>
      <c r="AU274" s="244" t="s">
        <v>92</v>
      </c>
      <c r="AV274" s="13" t="s">
        <v>92</v>
      </c>
      <c r="AW274" s="13" t="s">
        <v>48</v>
      </c>
      <c r="AX274" s="13" t="s">
        <v>85</v>
      </c>
      <c r="AY274" s="244" t="s">
        <v>169</v>
      </c>
    </row>
    <row r="275" spans="2:65" s="1" customFormat="1" ht="22.5" customHeight="1">
      <c r="B275" s="43"/>
      <c r="C275" s="206" t="s">
        <v>416</v>
      </c>
      <c r="D275" s="206" t="s">
        <v>172</v>
      </c>
      <c r="E275" s="207" t="s">
        <v>417</v>
      </c>
      <c r="F275" s="208" t="s">
        <v>418</v>
      </c>
      <c r="G275" s="209" t="s">
        <v>302</v>
      </c>
      <c r="H275" s="210">
        <v>98</v>
      </c>
      <c r="I275" s="211"/>
      <c r="J275" s="212">
        <f>ROUND(I275*H275,2)</f>
        <v>0</v>
      </c>
      <c r="K275" s="208" t="s">
        <v>176</v>
      </c>
      <c r="L275" s="63"/>
      <c r="M275" s="213" t="s">
        <v>50</v>
      </c>
      <c r="N275" s="214" t="s">
        <v>56</v>
      </c>
      <c r="O275" s="44"/>
      <c r="P275" s="215">
        <f>O275*H275</f>
        <v>0</v>
      </c>
      <c r="Q275" s="215">
        <v>0</v>
      </c>
      <c r="R275" s="215">
        <f>Q275*H275</f>
        <v>0</v>
      </c>
      <c r="S275" s="215">
        <v>0.20499999999999999</v>
      </c>
      <c r="T275" s="216">
        <f>S275*H275</f>
        <v>20.09</v>
      </c>
      <c r="AR275" s="25" t="s">
        <v>124</v>
      </c>
      <c r="AT275" s="25" t="s">
        <v>172</v>
      </c>
      <c r="AU275" s="25" t="s">
        <v>92</v>
      </c>
      <c r="AY275" s="25" t="s">
        <v>169</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124</v>
      </c>
      <c r="BM275" s="25" t="s">
        <v>419</v>
      </c>
    </row>
    <row r="276" spans="2:65" s="1" customFormat="1" ht="27">
      <c r="B276" s="43"/>
      <c r="C276" s="65"/>
      <c r="D276" s="218" t="s">
        <v>178</v>
      </c>
      <c r="E276" s="65"/>
      <c r="F276" s="219" t="s">
        <v>420</v>
      </c>
      <c r="G276" s="65"/>
      <c r="H276" s="65"/>
      <c r="I276" s="174"/>
      <c r="J276" s="65"/>
      <c r="K276" s="65"/>
      <c r="L276" s="63"/>
      <c r="M276" s="220"/>
      <c r="N276" s="44"/>
      <c r="O276" s="44"/>
      <c r="P276" s="44"/>
      <c r="Q276" s="44"/>
      <c r="R276" s="44"/>
      <c r="S276" s="44"/>
      <c r="T276" s="80"/>
      <c r="AT276" s="25" t="s">
        <v>178</v>
      </c>
      <c r="AU276" s="25" t="s">
        <v>92</v>
      </c>
    </row>
    <row r="277" spans="2:65" s="1" customFormat="1" ht="148.5">
      <c r="B277" s="43"/>
      <c r="C277" s="65"/>
      <c r="D277" s="218" t="s">
        <v>180</v>
      </c>
      <c r="E277" s="65"/>
      <c r="F277" s="221" t="s">
        <v>421</v>
      </c>
      <c r="G277" s="65"/>
      <c r="H277" s="65"/>
      <c r="I277" s="174"/>
      <c r="J277" s="65"/>
      <c r="K277" s="65"/>
      <c r="L277" s="63"/>
      <c r="M277" s="220"/>
      <c r="N277" s="44"/>
      <c r="O277" s="44"/>
      <c r="P277" s="44"/>
      <c r="Q277" s="44"/>
      <c r="R277" s="44"/>
      <c r="S277" s="44"/>
      <c r="T277" s="80"/>
      <c r="AT277" s="25" t="s">
        <v>180</v>
      </c>
      <c r="AU277" s="25" t="s">
        <v>92</v>
      </c>
    </row>
    <row r="278" spans="2:65" s="12" customFormat="1" ht="13.5">
      <c r="B278" s="222"/>
      <c r="C278" s="223"/>
      <c r="D278" s="218" t="s">
        <v>182</v>
      </c>
      <c r="E278" s="224" t="s">
        <v>50</v>
      </c>
      <c r="F278" s="225" t="s">
        <v>404</v>
      </c>
      <c r="G278" s="223"/>
      <c r="H278" s="226" t="s">
        <v>50</v>
      </c>
      <c r="I278" s="227"/>
      <c r="J278" s="223"/>
      <c r="K278" s="223"/>
      <c r="L278" s="228"/>
      <c r="M278" s="229"/>
      <c r="N278" s="230"/>
      <c r="O278" s="230"/>
      <c r="P278" s="230"/>
      <c r="Q278" s="230"/>
      <c r="R278" s="230"/>
      <c r="S278" s="230"/>
      <c r="T278" s="231"/>
      <c r="AT278" s="232" t="s">
        <v>182</v>
      </c>
      <c r="AU278" s="232" t="s">
        <v>92</v>
      </c>
      <c r="AV278" s="12" t="s">
        <v>25</v>
      </c>
      <c r="AW278" s="12" t="s">
        <v>48</v>
      </c>
      <c r="AX278" s="12" t="s">
        <v>85</v>
      </c>
      <c r="AY278" s="232" t="s">
        <v>169</v>
      </c>
    </row>
    <row r="279" spans="2:65" s="13" customFormat="1" ht="13.5">
      <c r="B279" s="233"/>
      <c r="C279" s="234"/>
      <c r="D279" s="218" t="s">
        <v>182</v>
      </c>
      <c r="E279" s="245" t="s">
        <v>50</v>
      </c>
      <c r="F279" s="246" t="s">
        <v>224</v>
      </c>
      <c r="G279" s="234"/>
      <c r="H279" s="247">
        <v>8</v>
      </c>
      <c r="I279" s="239"/>
      <c r="J279" s="234"/>
      <c r="K279" s="234"/>
      <c r="L279" s="240"/>
      <c r="M279" s="241"/>
      <c r="N279" s="242"/>
      <c r="O279" s="242"/>
      <c r="P279" s="242"/>
      <c r="Q279" s="242"/>
      <c r="R279" s="242"/>
      <c r="S279" s="242"/>
      <c r="T279" s="243"/>
      <c r="AT279" s="244" t="s">
        <v>182</v>
      </c>
      <c r="AU279" s="244" t="s">
        <v>92</v>
      </c>
      <c r="AV279" s="13" t="s">
        <v>92</v>
      </c>
      <c r="AW279" s="13" t="s">
        <v>48</v>
      </c>
      <c r="AX279" s="13" t="s">
        <v>85</v>
      </c>
      <c r="AY279" s="244" t="s">
        <v>169</v>
      </c>
    </row>
    <row r="280" spans="2:65" s="12" customFormat="1" ht="13.5">
      <c r="B280" s="222"/>
      <c r="C280" s="223"/>
      <c r="D280" s="218" t="s">
        <v>182</v>
      </c>
      <c r="E280" s="224" t="s">
        <v>50</v>
      </c>
      <c r="F280" s="225" t="s">
        <v>406</v>
      </c>
      <c r="G280" s="223"/>
      <c r="H280" s="226" t="s">
        <v>50</v>
      </c>
      <c r="I280" s="227"/>
      <c r="J280" s="223"/>
      <c r="K280" s="223"/>
      <c r="L280" s="228"/>
      <c r="M280" s="229"/>
      <c r="N280" s="230"/>
      <c r="O280" s="230"/>
      <c r="P280" s="230"/>
      <c r="Q280" s="230"/>
      <c r="R280" s="230"/>
      <c r="S280" s="230"/>
      <c r="T280" s="231"/>
      <c r="AT280" s="232" t="s">
        <v>182</v>
      </c>
      <c r="AU280" s="232" t="s">
        <v>92</v>
      </c>
      <c r="AV280" s="12" t="s">
        <v>25</v>
      </c>
      <c r="AW280" s="12" t="s">
        <v>48</v>
      </c>
      <c r="AX280" s="12" t="s">
        <v>85</v>
      </c>
      <c r="AY280" s="232" t="s">
        <v>169</v>
      </c>
    </row>
    <row r="281" spans="2:65" s="13" customFormat="1" ht="13.5">
      <c r="B281" s="233"/>
      <c r="C281" s="234"/>
      <c r="D281" s="235" t="s">
        <v>182</v>
      </c>
      <c r="E281" s="236" t="s">
        <v>50</v>
      </c>
      <c r="F281" s="237" t="s">
        <v>422</v>
      </c>
      <c r="G281" s="234"/>
      <c r="H281" s="238">
        <v>90</v>
      </c>
      <c r="I281" s="239"/>
      <c r="J281" s="234"/>
      <c r="K281" s="234"/>
      <c r="L281" s="240"/>
      <c r="M281" s="241"/>
      <c r="N281" s="242"/>
      <c r="O281" s="242"/>
      <c r="P281" s="242"/>
      <c r="Q281" s="242"/>
      <c r="R281" s="242"/>
      <c r="S281" s="242"/>
      <c r="T281" s="243"/>
      <c r="AT281" s="244" t="s">
        <v>182</v>
      </c>
      <c r="AU281" s="244" t="s">
        <v>92</v>
      </c>
      <c r="AV281" s="13" t="s">
        <v>92</v>
      </c>
      <c r="AW281" s="13" t="s">
        <v>48</v>
      </c>
      <c r="AX281" s="13" t="s">
        <v>85</v>
      </c>
      <c r="AY281" s="244" t="s">
        <v>169</v>
      </c>
    </row>
    <row r="282" spans="2:65" s="1" customFormat="1" ht="22.5" customHeight="1">
      <c r="B282" s="43"/>
      <c r="C282" s="206" t="s">
        <v>423</v>
      </c>
      <c r="D282" s="206" t="s">
        <v>172</v>
      </c>
      <c r="E282" s="207" t="s">
        <v>424</v>
      </c>
      <c r="F282" s="208" t="s">
        <v>425</v>
      </c>
      <c r="G282" s="209" t="s">
        <v>302</v>
      </c>
      <c r="H282" s="210">
        <v>92</v>
      </c>
      <c r="I282" s="211"/>
      <c r="J282" s="212">
        <f>ROUND(I282*H282,2)</f>
        <v>0</v>
      </c>
      <c r="K282" s="208" t="s">
        <v>176</v>
      </c>
      <c r="L282" s="63"/>
      <c r="M282" s="213" t="s">
        <v>50</v>
      </c>
      <c r="N282" s="214" t="s">
        <v>56</v>
      </c>
      <c r="O282" s="44"/>
      <c r="P282" s="215">
        <f>O282*H282</f>
        <v>0</v>
      </c>
      <c r="Q282" s="215">
        <v>0</v>
      </c>
      <c r="R282" s="215">
        <f>Q282*H282</f>
        <v>0</v>
      </c>
      <c r="S282" s="215">
        <v>0.28999999999999998</v>
      </c>
      <c r="T282" s="216">
        <f>S282*H282</f>
        <v>26.68</v>
      </c>
      <c r="AR282" s="25" t="s">
        <v>124</v>
      </c>
      <c r="AT282" s="25" t="s">
        <v>172</v>
      </c>
      <c r="AU282" s="25" t="s">
        <v>92</v>
      </c>
      <c r="AY282" s="25" t="s">
        <v>169</v>
      </c>
      <c r="BE282" s="217">
        <f>IF(N282="základní",J282,0)</f>
        <v>0</v>
      </c>
      <c r="BF282" s="217">
        <f>IF(N282="snížená",J282,0)</f>
        <v>0</v>
      </c>
      <c r="BG282" s="217">
        <f>IF(N282="zákl. přenesená",J282,0)</f>
        <v>0</v>
      </c>
      <c r="BH282" s="217">
        <f>IF(N282="sníž. přenesená",J282,0)</f>
        <v>0</v>
      </c>
      <c r="BI282" s="217">
        <f>IF(N282="nulová",J282,0)</f>
        <v>0</v>
      </c>
      <c r="BJ282" s="25" t="s">
        <v>25</v>
      </c>
      <c r="BK282" s="217">
        <f>ROUND(I282*H282,2)</f>
        <v>0</v>
      </c>
      <c r="BL282" s="25" t="s">
        <v>124</v>
      </c>
      <c r="BM282" s="25" t="s">
        <v>426</v>
      </c>
    </row>
    <row r="283" spans="2:65" s="1" customFormat="1" ht="27">
      <c r="B283" s="43"/>
      <c r="C283" s="65"/>
      <c r="D283" s="218" t="s">
        <v>178</v>
      </c>
      <c r="E283" s="65"/>
      <c r="F283" s="219" t="s">
        <v>427</v>
      </c>
      <c r="G283" s="65"/>
      <c r="H283" s="65"/>
      <c r="I283" s="174"/>
      <c r="J283" s="65"/>
      <c r="K283" s="65"/>
      <c r="L283" s="63"/>
      <c r="M283" s="220"/>
      <c r="N283" s="44"/>
      <c r="O283" s="44"/>
      <c r="P283" s="44"/>
      <c r="Q283" s="44"/>
      <c r="R283" s="44"/>
      <c r="S283" s="44"/>
      <c r="T283" s="80"/>
      <c r="AT283" s="25" t="s">
        <v>178</v>
      </c>
      <c r="AU283" s="25" t="s">
        <v>92</v>
      </c>
    </row>
    <row r="284" spans="2:65" s="1" customFormat="1" ht="148.5">
      <c r="B284" s="43"/>
      <c r="C284" s="65"/>
      <c r="D284" s="218" t="s">
        <v>180</v>
      </c>
      <c r="E284" s="65"/>
      <c r="F284" s="221" t="s">
        <v>421</v>
      </c>
      <c r="G284" s="65"/>
      <c r="H284" s="65"/>
      <c r="I284" s="174"/>
      <c r="J284" s="65"/>
      <c r="K284" s="65"/>
      <c r="L284" s="63"/>
      <c r="M284" s="220"/>
      <c r="N284" s="44"/>
      <c r="O284" s="44"/>
      <c r="P284" s="44"/>
      <c r="Q284" s="44"/>
      <c r="R284" s="44"/>
      <c r="S284" s="44"/>
      <c r="T284" s="80"/>
      <c r="AT284" s="25" t="s">
        <v>180</v>
      </c>
      <c r="AU284" s="25" t="s">
        <v>92</v>
      </c>
    </row>
    <row r="285" spans="2:65" s="12" customFormat="1" ht="13.5">
      <c r="B285" s="222"/>
      <c r="C285" s="223"/>
      <c r="D285" s="218" t="s">
        <v>182</v>
      </c>
      <c r="E285" s="224" t="s">
        <v>50</v>
      </c>
      <c r="F285" s="225" t="s">
        <v>402</v>
      </c>
      <c r="G285" s="223"/>
      <c r="H285" s="226" t="s">
        <v>50</v>
      </c>
      <c r="I285" s="227"/>
      <c r="J285" s="223"/>
      <c r="K285" s="223"/>
      <c r="L285" s="228"/>
      <c r="M285" s="229"/>
      <c r="N285" s="230"/>
      <c r="O285" s="230"/>
      <c r="P285" s="230"/>
      <c r="Q285" s="230"/>
      <c r="R285" s="230"/>
      <c r="S285" s="230"/>
      <c r="T285" s="231"/>
      <c r="AT285" s="232" t="s">
        <v>182</v>
      </c>
      <c r="AU285" s="232" t="s">
        <v>92</v>
      </c>
      <c r="AV285" s="12" t="s">
        <v>25</v>
      </c>
      <c r="AW285" s="12" t="s">
        <v>48</v>
      </c>
      <c r="AX285" s="12" t="s">
        <v>85</v>
      </c>
      <c r="AY285" s="232" t="s">
        <v>169</v>
      </c>
    </row>
    <row r="286" spans="2:65" s="13" customFormat="1" ht="13.5">
      <c r="B286" s="233"/>
      <c r="C286" s="234"/>
      <c r="D286" s="235" t="s">
        <v>182</v>
      </c>
      <c r="E286" s="236" t="s">
        <v>50</v>
      </c>
      <c r="F286" s="237" t="s">
        <v>428</v>
      </c>
      <c r="G286" s="234"/>
      <c r="H286" s="238">
        <v>92</v>
      </c>
      <c r="I286" s="239"/>
      <c r="J286" s="234"/>
      <c r="K286" s="234"/>
      <c r="L286" s="240"/>
      <c r="M286" s="241"/>
      <c r="N286" s="242"/>
      <c r="O286" s="242"/>
      <c r="P286" s="242"/>
      <c r="Q286" s="242"/>
      <c r="R286" s="242"/>
      <c r="S286" s="242"/>
      <c r="T286" s="243"/>
      <c r="AT286" s="244" t="s">
        <v>182</v>
      </c>
      <c r="AU286" s="244" t="s">
        <v>92</v>
      </c>
      <c r="AV286" s="13" t="s">
        <v>92</v>
      </c>
      <c r="AW286" s="13" t="s">
        <v>48</v>
      </c>
      <c r="AX286" s="13" t="s">
        <v>85</v>
      </c>
      <c r="AY286" s="244" t="s">
        <v>169</v>
      </c>
    </row>
    <row r="287" spans="2:65" s="1" customFormat="1" ht="22.5" customHeight="1">
      <c r="B287" s="43"/>
      <c r="C287" s="206" t="s">
        <v>429</v>
      </c>
      <c r="D287" s="206" t="s">
        <v>172</v>
      </c>
      <c r="E287" s="207" t="s">
        <v>430</v>
      </c>
      <c r="F287" s="208" t="s">
        <v>431</v>
      </c>
      <c r="G287" s="209" t="s">
        <v>204</v>
      </c>
      <c r="H287" s="210">
        <v>13</v>
      </c>
      <c r="I287" s="211"/>
      <c r="J287" s="212">
        <f>ROUND(I287*H287,2)</f>
        <v>0</v>
      </c>
      <c r="K287" s="208" t="s">
        <v>176</v>
      </c>
      <c r="L287" s="63"/>
      <c r="M287" s="213" t="s">
        <v>50</v>
      </c>
      <c r="N287" s="214" t="s">
        <v>56</v>
      </c>
      <c r="O287" s="44"/>
      <c r="P287" s="215">
        <f>O287*H287</f>
        <v>0</v>
      </c>
      <c r="Q287" s="215">
        <v>0</v>
      </c>
      <c r="R287" s="215">
        <f>Q287*H287</f>
        <v>0</v>
      </c>
      <c r="S287" s="215">
        <v>0.29499999999999998</v>
      </c>
      <c r="T287" s="216">
        <f>S287*H287</f>
        <v>3.835</v>
      </c>
      <c r="AR287" s="25" t="s">
        <v>124</v>
      </c>
      <c r="AT287" s="25" t="s">
        <v>172</v>
      </c>
      <c r="AU287" s="25" t="s">
        <v>92</v>
      </c>
      <c r="AY287" s="25" t="s">
        <v>169</v>
      </c>
      <c r="BE287" s="217">
        <f>IF(N287="základní",J287,0)</f>
        <v>0</v>
      </c>
      <c r="BF287" s="217">
        <f>IF(N287="snížená",J287,0)</f>
        <v>0</v>
      </c>
      <c r="BG287" s="217">
        <f>IF(N287="zákl. přenesená",J287,0)</f>
        <v>0</v>
      </c>
      <c r="BH287" s="217">
        <f>IF(N287="sníž. přenesená",J287,0)</f>
        <v>0</v>
      </c>
      <c r="BI287" s="217">
        <f>IF(N287="nulová",J287,0)</f>
        <v>0</v>
      </c>
      <c r="BJ287" s="25" t="s">
        <v>25</v>
      </c>
      <c r="BK287" s="217">
        <f>ROUND(I287*H287,2)</f>
        <v>0</v>
      </c>
      <c r="BL287" s="25" t="s">
        <v>124</v>
      </c>
      <c r="BM287" s="25" t="s">
        <v>432</v>
      </c>
    </row>
    <row r="288" spans="2:65" s="1" customFormat="1" ht="40.5">
      <c r="B288" s="43"/>
      <c r="C288" s="65"/>
      <c r="D288" s="218" t="s">
        <v>178</v>
      </c>
      <c r="E288" s="65"/>
      <c r="F288" s="219" t="s">
        <v>433</v>
      </c>
      <c r="G288" s="65"/>
      <c r="H288" s="65"/>
      <c r="I288" s="174"/>
      <c r="J288" s="65"/>
      <c r="K288" s="65"/>
      <c r="L288" s="63"/>
      <c r="M288" s="220"/>
      <c r="N288" s="44"/>
      <c r="O288" s="44"/>
      <c r="P288" s="44"/>
      <c r="Q288" s="44"/>
      <c r="R288" s="44"/>
      <c r="S288" s="44"/>
      <c r="T288" s="80"/>
      <c r="AT288" s="25" t="s">
        <v>178</v>
      </c>
      <c r="AU288" s="25" t="s">
        <v>92</v>
      </c>
    </row>
    <row r="289" spans="2:65" s="1" customFormat="1" ht="175.5">
      <c r="B289" s="43"/>
      <c r="C289" s="65"/>
      <c r="D289" s="218" t="s">
        <v>180</v>
      </c>
      <c r="E289" s="65"/>
      <c r="F289" s="221" t="s">
        <v>434</v>
      </c>
      <c r="G289" s="65"/>
      <c r="H289" s="65"/>
      <c r="I289" s="174"/>
      <c r="J289" s="65"/>
      <c r="K289" s="65"/>
      <c r="L289" s="63"/>
      <c r="M289" s="220"/>
      <c r="N289" s="44"/>
      <c r="O289" s="44"/>
      <c r="P289" s="44"/>
      <c r="Q289" s="44"/>
      <c r="R289" s="44"/>
      <c r="S289" s="44"/>
      <c r="T289" s="80"/>
      <c r="AT289" s="25" t="s">
        <v>180</v>
      </c>
      <c r="AU289" s="25" t="s">
        <v>92</v>
      </c>
    </row>
    <row r="290" spans="2:65" s="12" customFormat="1" ht="13.5">
      <c r="B290" s="222"/>
      <c r="C290" s="223"/>
      <c r="D290" s="218" t="s">
        <v>182</v>
      </c>
      <c r="E290" s="224" t="s">
        <v>50</v>
      </c>
      <c r="F290" s="225" t="s">
        <v>435</v>
      </c>
      <c r="G290" s="223"/>
      <c r="H290" s="226" t="s">
        <v>50</v>
      </c>
      <c r="I290" s="227"/>
      <c r="J290" s="223"/>
      <c r="K290" s="223"/>
      <c r="L290" s="228"/>
      <c r="M290" s="229"/>
      <c r="N290" s="230"/>
      <c r="O290" s="230"/>
      <c r="P290" s="230"/>
      <c r="Q290" s="230"/>
      <c r="R290" s="230"/>
      <c r="S290" s="230"/>
      <c r="T290" s="231"/>
      <c r="AT290" s="232" t="s">
        <v>182</v>
      </c>
      <c r="AU290" s="232" t="s">
        <v>92</v>
      </c>
      <c r="AV290" s="12" t="s">
        <v>25</v>
      </c>
      <c r="AW290" s="12" t="s">
        <v>48</v>
      </c>
      <c r="AX290" s="12" t="s">
        <v>85</v>
      </c>
      <c r="AY290" s="232" t="s">
        <v>169</v>
      </c>
    </row>
    <row r="291" spans="2:65" s="13" customFormat="1" ht="13.5">
      <c r="B291" s="233"/>
      <c r="C291" s="234"/>
      <c r="D291" s="218" t="s">
        <v>182</v>
      </c>
      <c r="E291" s="245" t="s">
        <v>50</v>
      </c>
      <c r="F291" s="246" t="s">
        <v>244</v>
      </c>
      <c r="G291" s="234"/>
      <c r="H291" s="247">
        <v>11</v>
      </c>
      <c r="I291" s="239"/>
      <c r="J291" s="234"/>
      <c r="K291" s="234"/>
      <c r="L291" s="240"/>
      <c r="M291" s="241"/>
      <c r="N291" s="242"/>
      <c r="O291" s="242"/>
      <c r="P291" s="242"/>
      <c r="Q291" s="242"/>
      <c r="R291" s="242"/>
      <c r="S291" s="242"/>
      <c r="T291" s="243"/>
      <c r="AT291" s="244" t="s">
        <v>182</v>
      </c>
      <c r="AU291" s="244" t="s">
        <v>92</v>
      </c>
      <c r="AV291" s="13" t="s">
        <v>92</v>
      </c>
      <c r="AW291" s="13" t="s">
        <v>48</v>
      </c>
      <c r="AX291" s="13" t="s">
        <v>85</v>
      </c>
      <c r="AY291" s="244" t="s">
        <v>169</v>
      </c>
    </row>
    <row r="292" spans="2:65" s="12" customFormat="1" ht="13.5">
      <c r="B292" s="222"/>
      <c r="C292" s="223"/>
      <c r="D292" s="218" t="s">
        <v>182</v>
      </c>
      <c r="E292" s="224" t="s">
        <v>50</v>
      </c>
      <c r="F292" s="225" t="s">
        <v>436</v>
      </c>
      <c r="G292" s="223"/>
      <c r="H292" s="226" t="s">
        <v>50</v>
      </c>
      <c r="I292" s="227"/>
      <c r="J292" s="223"/>
      <c r="K292" s="223"/>
      <c r="L292" s="228"/>
      <c r="M292" s="229"/>
      <c r="N292" s="230"/>
      <c r="O292" s="230"/>
      <c r="P292" s="230"/>
      <c r="Q292" s="230"/>
      <c r="R292" s="230"/>
      <c r="S292" s="230"/>
      <c r="T292" s="231"/>
      <c r="AT292" s="232" t="s">
        <v>182</v>
      </c>
      <c r="AU292" s="232" t="s">
        <v>92</v>
      </c>
      <c r="AV292" s="12" t="s">
        <v>25</v>
      </c>
      <c r="AW292" s="12" t="s">
        <v>48</v>
      </c>
      <c r="AX292" s="12" t="s">
        <v>85</v>
      </c>
      <c r="AY292" s="232" t="s">
        <v>169</v>
      </c>
    </row>
    <row r="293" spans="2:65" s="13" customFormat="1" ht="13.5">
      <c r="B293" s="233"/>
      <c r="C293" s="234"/>
      <c r="D293" s="235" t="s">
        <v>182</v>
      </c>
      <c r="E293" s="236" t="s">
        <v>50</v>
      </c>
      <c r="F293" s="237" t="s">
        <v>92</v>
      </c>
      <c r="G293" s="234"/>
      <c r="H293" s="238">
        <v>2</v>
      </c>
      <c r="I293" s="239"/>
      <c r="J293" s="234"/>
      <c r="K293" s="234"/>
      <c r="L293" s="240"/>
      <c r="M293" s="241"/>
      <c r="N293" s="242"/>
      <c r="O293" s="242"/>
      <c r="P293" s="242"/>
      <c r="Q293" s="242"/>
      <c r="R293" s="242"/>
      <c r="S293" s="242"/>
      <c r="T293" s="243"/>
      <c r="AT293" s="244" t="s">
        <v>182</v>
      </c>
      <c r="AU293" s="244" t="s">
        <v>92</v>
      </c>
      <c r="AV293" s="13" t="s">
        <v>92</v>
      </c>
      <c r="AW293" s="13" t="s">
        <v>48</v>
      </c>
      <c r="AX293" s="13" t="s">
        <v>85</v>
      </c>
      <c r="AY293" s="244" t="s">
        <v>169</v>
      </c>
    </row>
    <row r="294" spans="2:65" s="1" customFormat="1" ht="22.5" customHeight="1">
      <c r="B294" s="43"/>
      <c r="C294" s="206" t="s">
        <v>437</v>
      </c>
      <c r="D294" s="206" t="s">
        <v>172</v>
      </c>
      <c r="E294" s="207" t="s">
        <v>438</v>
      </c>
      <c r="F294" s="208" t="s">
        <v>439</v>
      </c>
      <c r="G294" s="209" t="s">
        <v>204</v>
      </c>
      <c r="H294" s="210">
        <v>13</v>
      </c>
      <c r="I294" s="211"/>
      <c r="J294" s="212">
        <f>ROUND(I294*H294,2)</f>
        <v>0</v>
      </c>
      <c r="K294" s="208" t="s">
        <v>176</v>
      </c>
      <c r="L294" s="63"/>
      <c r="M294" s="213" t="s">
        <v>50</v>
      </c>
      <c r="N294" s="214" t="s">
        <v>56</v>
      </c>
      <c r="O294" s="44"/>
      <c r="P294" s="215">
        <f>O294*H294</f>
        <v>0</v>
      </c>
      <c r="Q294" s="215">
        <v>0</v>
      </c>
      <c r="R294" s="215">
        <f>Q294*H294</f>
        <v>0</v>
      </c>
      <c r="S294" s="215">
        <v>0</v>
      </c>
      <c r="T294" s="216">
        <f>S294*H294</f>
        <v>0</v>
      </c>
      <c r="AR294" s="25" t="s">
        <v>124</v>
      </c>
      <c r="AT294" s="25" t="s">
        <v>172</v>
      </c>
      <c r="AU294" s="25" t="s">
        <v>92</v>
      </c>
      <c r="AY294" s="25" t="s">
        <v>169</v>
      </c>
      <c r="BE294" s="217">
        <f>IF(N294="základní",J294,0)</f>
        <v>0</v>
      </c>
      <c r="BF294" s="217">
        <f>IF(N294="snížená",J294,0)</f>
        <v>0</v>
      </c>
      <c r="BG294" s="217">
        <f>IF(N294="zákl. přenesená",J294,0)</f>
        <v>0</v>
      </c>
      <c r="BH294" s="217">
        <f>IF(N294="sníž. přenesená",J294,0)</f>
        <v>0</v>
      </c>
      <c r="BI294" s="217">
        <f>IF(N294="nulová",J294,0)</f>
        <v>0</v>
      </c>
      <c r="BJ294" s="25" t="s">
        <v>25</v>
      </c>
      <c r="BK294" s="217">
        <f>ROUND(I294*H294,2)</f>
        <v>0</v>
      </c>
      <c r="BL294" s="25" t="s">
        <v>124</v>
      </c>
      <c r="BM294" s="25" t="s">
        <v>440</v>
      </c>
    </row>
    <row r="295" spans="2:65" s="1" customFormat="1" ht="40.5">
      <c r="B295" s="43"/>
      <c r="C295" s="65"/>
      <c r="D295" s="218" t="s">
        <v>178</v>
      </c>
      <c r="E295" s="65"/>
      <c r="F295" s="219" t="s">
        <v>441</v>
      </c>
      <c r="G295" s="65"/>
      <c r="H295" s="65"/>
      <c r="I295" s="174"/>
      <c r="J295" s="65"/>
      <c r="K295" s="65"/>
      <c r="L295" s="63"/>
      <c r="M295" s="220"/>
      <c r="N295" s="44"/>
      <c r="O295" s="44"/>
      <c r="P295" s="44"/>
      <c r="Q295" s="44"/>
      <c r="R295" s="44"/>
      <c r="S295" s="44"/>
      <c r="T295" s="80"/>
      <c r="AT295" s="25" t="s">
        <v>178</v>
      </c>
      <c r="AU295" s="25" t="s">
        <v>92</v>
      </c>
    </row>
    <row r="296" spans="2:65" s="1" customFormat="1" ht="67.5">
      <c r="B296" s="43"/>
      <c r="C296" s="65"/>
      <c r="D296" s="218" t="s">
        <v>180</v>
      </c>
      <c r="E296" s="65"/>
      <c r="F296" s="221" t="s">
        <v>442</v>
      </c>
      <c r="G296" s="65"/>
      <c r="H296" s="65"/>
      <c r="I296" s="174"/>
      <c r="J296" s="65"/>
      <c r="K296" s="65"/>
      <c r="L296" s="63"/>
      <c r="M296" s="220"/>
      <c r="N296" s="44"/>
      <c r="O296" s="44"/>
      <c r="P296" s="44"/>
      <c r="Q296" s="44"/>
      <c r="R296" s="44"/>
      <c r="S296" s="44"/>
      <c r="T296" s="80"/>
      <c r="AT296" s="25" t="s">
        <v>180</v>
      </c>
      <c r="AU296" s="25" t="s">
        <v>92</v>
      </c>
    </row>
    <row r="297" spans="2:65" s="12" customFormat="1" ht="13.5">
      <c r="B297" s="222"/>
      <c r="C297" s="223"/>
      <c r="D297" s="218" t="s">
        <v>182</v>
      </c>
      <c r="E297" s="224" t="s">
        <v>50</v>
      </c>
      <c r="F297" s="225" t="s">
        <v>435</v>
      </c>
      <c r="G297" s="223"/>
      <c r="H297" s="226" t="s">
        <v>50</v>
      </c>
      <c r="I297" s="227"/>
      <c r="J297" s="223"/>
      <c r="K297" s="223"/>
      <c r="L297" s="228"/>
      <c r="M297" s="229"/>
      <c r="N297" s="230"/>
      <c r="O297" s="230"/>
      <c r="P297" s="230"/>
      <c r="Q297" s="230"/>
      <c r="R297" s="230"/>
      <c r="S297" s="230"/>
      <c r="T297" s="231"/>
      <c r="AT297" s="232" t="s">
        <v>182</v>
      </c>
      <c r="AU297" s="232" t="s">
        <v>92</v>
      </c>
      <c r="AV297" s="12" t="s">
        <v>25</v>
      </c>
      <c r="AW297" s="12" t="s">
        <v>48</v>
      </c>
      <c r="AX297" s="12" t="s">
        <v>85</v>
      </c>
      <c r="AY297" s="232" t="s">
        <v>169</v>
      </c>
    </row>
    <row r="298" spans="2:65" s="13" customFormat="1" ht="13.5">
      <c r="B298" s="233"/>
      <c r="C298" s="234"/>
      <c r="D298" s="218" t="s">
        <v>182</v>
      </c>
      <c r="E298" s="245" t="s">
        <v>50</v>
      </c>
      <c r="F298" s="246" t="s">
        <v>244</v>
      </c>
      <c r="G298" s="234"/>
      <c r="H298" s="247">
        <v>11</v>
      </c>
      <c r="I298" s="239"/>
      <c r="J298" s="234"/>
      <c r="K298" s="234"/>
      <c r="L298" s="240"/>
      <c r="M298" s="241"/>
      <c r="N298" s="242"/>
      <c r="O298" s="242"/>
      <c r="P298" s="242"/>
      <c r="Q298" s="242"/>
      <c r="R298" s="242"/>
      <c r="S298" s="242"/>
      <c r="T298" s="243"/>
      <c r="AT298" s="244" t="s">
        <v>182</v>
      </c>
      <c r="AU298" s="244" t="s">
        <v>92</v>
      </c>
      <c r="AV298" s="13" t="s">
        <v>92</v>
      </c>
      <c r="AW298" s="13" t="s">
        <v>48</v>
      </c>
      <c r="AX298" s="13" t="s">
        <v>85</v>
      </c>
      <c r="AY298" s="244" t="s">
        <v>169</v>
      </c>
    </row>
    <row r="299" spans="2:65" s="12" customFormat="1" ht="13.5">
      <c r="B299" s="222"/>
      <c r="C299" s="223"/>
      <c r="D299" s="218" t="s">
        <v>182</v>
      </c>
      <c r="E299" s="224" t="s">
        <v>50</v>
      </c>
      <c r="F299" s="225" t="s">
        <v>436</v>
      </c>
      <c r="G299" s="223"/>
      <c r="H299" s="226" t="s">
        <v>50</v>
      </c>
      <c r="I299" s="227"/>
      <c r="J299" s="223"/>
      <c r="K299" s="223"/>
      <c r="L299" s="228"/>
      <c r="M299" s="229"/>
      <c r="N299" s="230"/>
      <c r="O299" s="230"/>
      <c r="P299" s="230"/>
      <c r="Q299" s="230"/>
      <c r="R299" s="230"/>
      <c r="S299" s="230"/>
      <c r="T299" s="231"/>
      <c r="AT299" s="232" t="s">
        <v>182</v>
      </c>
      <c r="AU299" s="232" t="s">
        <v>92</v>
      </c>
      <c r="AV299" s="12" t="s">
        <v>25</v>
      </c>
      <c r="AW299" s="12" t="s">
        <v>48</v>
      </c>
      <c r="AX299" s="12" t="s">
        <v>85</v>
      </c>
      <c r="AY299" s="232" t="s">
        <v>169</v>
      </c>
    </row>
    <row r="300" spans="2:65" s="13" customFormat="1" ht="13.5">
      <c r="B300" s="233"/>
      <c r="C300" s="234"/>
      <c r="D300" s="235" t="s">
        <v>182</v>
      </c>
      <c r="E300" s="236" t="s">
        <v>50</v>
      </c>
      <c r="F300" s="237" t="s">
        <v>92</v>
      </c>
      <c r="G300" s="234"/>
      <c r="H300" s="238">
        <v>2</v>
      </c>
      <c r="I300" s="239"/>
      <c r="J300" s="234"/>
      <c r="K300" s="234"/>
      <c r="L300" s="240"/>
      <c r="M300" s="241"/>
      <c r="N300" s="242"/>
      <c r="O300" s="242"/>
      <c r="P300" s="242"/>
      <c r="Q300" s="242"/>
      <c r="R300" s="242"/>
      <c r="S300" s="242"/>
      <c r="T300" s="243"/>
      <c r="AT300" s="244" t="s">
        <v>182</v>
      </c>
      <c r="AU300" s="244" t="s">
        <v>92</v>
      </c>
      <c r="AV300" s="13" t="s">
        <v>92</v>
      </c>
      <c r="AW300" s="13" t="s">
        <v>48</v>
      </c>
      <c r="AX300" s="13" t="s">
        <v>85</v>
      </c>
      <c r="AY300" s="244" t="s">
        <v>169</v>
      </c>
    </row>
    <row r="301" spans="2:65" s="1" customFormat="1" ht="22.5" customHeight="1">
      <c r="B301" s="43"/>
      <c r="C301" s="206" t="s">
        <v>443</v>
      </c>
      <c r="D301" s="206" t="s">
        <v>172</v>
      </c>
      <c r="E301" s="207" t="s">
        <v>444</v>
      </c>
      <c r="F301" s="208" t="s">
        <v>445</v>
      </c>
      <c r="G301" s="209" t="s">
        <v>204</v>
      </c>
      <c r="H301" s="210">
        <v>158</v>
      </c>
      <c r="I301" s="211"/>
      <c r="J301" s="212">
        <f>ROUND(I301*H301,2)</f>
        <v>0</v>
      </c>
      <c r="K301" s="208" t="s">
        <v>176</v>
      </c>
      <c r="L301" s="63"/>
      <c r="M301" s="213" t="s">
        <v>50</v>
      </c>
      <c r="N301" s="214" t="s">
        <v>56</v>
      </c>
      <c r="O301" s="44"/>
      <c r="P301" s="215">
        <f>O301*H301</f>
        <v>0</v>
      </c>
      <c r="Q301" s="215">
        <v>0</v>
      </c>
      <c r="R301" s="215">
        <f>Q301*H301</f>
        <v>0</v>
      </c>
      <c r="S301" s="215">
        <v>0.255</v>
      </c>
      <c r="T301" s="216">
        <f>S301*H301</f>
        <v>40.29</v>
      </c>
      <c r="AR301" s="25" t="s">
        <v>124</v>
      </c>
      <c r="AT301" s="25" t="s">
        <v>172</v>
      </c>
      <c r="AU301" s="25" t="s">
        <v>92</v>
      </c>
      <c r="AY301" s="25" t="s">
        <v>169</v>
      </c>
      <c r="BE301" s="217">
        <f>IF(N301="základní",J301,0)</f>
        <v>0</v>
      </c>
      <c r="BF301" s="217">
        <f>IF(N301="snížená",J301,0)</f>
        <v>0</v>
      </c>
      <c r="BG301" s="217">
        <f>IF(N301="zákl. přenesená",J301,0)</f>
        <v>0</v>
      </c>
      <c r="BH301" s="217">
        <f>IF(N301="sníž. přenesená",J301,0)</f>
        <v>0</v>
      </c>
      <c r="BI301" s="217">
        <f>IF(N301="nulová",J301,0)</f>
        <v>0</v>
      </c>
      <c r="BJ301" s="25" t="s">
        <v>25</v>
      </c>
      <c r="BK301" s="217">
        <f>ROUND(I301*H301,2)</f>
        <v>0</v>
      </c>
      <c r="BL301" s="25" t="s">
        <v>124</v>
      </c>
      <c r="BM301" s="25" t="s">
        <v>446</v>
      </c>
    </row>
    <row r="302" spans="2:65" s="1" customFormat="1" ht="54">
      <c r="B302" s="43"/>
      <c r="C302" s="65"/>
      <c r="D302" s="218" t="s">
        <v>178</v>
      </c>
      <c r="E302" s="65"/>
      <c r="F302" s="219" t="s">
        <v>447</v>
      </c>
      <c r="G302" s="65"/>
      <c r="H302" s="65"/>
      <c r="I302" s="174"/>
      <c r="J302" s="65"/>
      <c r="K302" s="65"/>
      <c r="L302" s="63"/>
      <c r="M302" s="220"/>
      <c r="N302" s="44"/>
      <c r="O302" s="44"/>
      <c r="P302" s="44"/>
      <c r="Q302" s="44"/>
      <c r="R302" s="44"/>
      <c r="S302" s="44"/>
      <c r="T302" s="80"/>
      <c r="AT302" s="25" t="s">
        <v>178</v>
      </c>
      <c r="AU302" s="25" t="s">
        <v>92</v>
      </c>
    </row>
    <row r="303" spans="2:65" s="1" customFormat="1" ht="175.5">
      <c r="B303" s="43"/>
      <c r="C303" s="65"/>
      <c r="D303" s="218" t="s">
        <v>180</v>
      </c>
      <c r="E303" s="65"/>
      <c r="F303" s="221" t="s">
        <v>434</v>
      </c>
      <c r="G303" s="65"/>
      <c r="H303" s="65"/>
      <c r="I303" s="174"/>
      <c r="J303" s="65"/>
      <c r="K303" s="65"/>
      <c r="L303" s="63"/>
      <c r="M303" s="220"/>
      <c r="N303" s="44"/>
      <c r="O303" s="44"/>
      <c r="P303" s="44"/>
      <c r="Q303" s="44"/>
      <c r="R303" s="44"/>
      <c r="S303" s="44"/>
      <c r="T303" s="80"/>
      <c r="AT303" s="25" t="s">
        <v>180</v>
      </c>
      <c r="AU303" s="25" t="s">
        <v>92</v>
      </c>
    </row>
    <row r="304" spans="2:65" s="12" customFormat="1" ht="13.5">
      <c r="B304" s="222"/>
      <c r="C304" s="223"/>
      <c r="D304" s="218" t="s">
        <v>182</v>
      </c>
      <c r="E304" s="224" t="s">
        <v>50</v>
      </c>
      <c r="F304" s="225" t="s">
        <v>448</v>
      </c>
      <c r="G304" s="223"/>
      <c r="H304" s="226" t="s">
        <v>50</v>
      </c>
      <c r="I304" s="227"/>
      <c r="J304" s="223"/>
      <c r="K304" s="223"/>
      <c r="L304" s="228"/>
      <c r="M304" s="229"/>
      <c r="N304" s="230"/>
      <c r="O304" s="230"/>
      <c r="P304" s="230"/>
      <c r="Q304" s="230"/>
      <c r="R304" s="230"/>
      <c r="S304" s="230"/>
      <c r="T304" s="231"/>
      <c r="AT304" s="232" t="s">
        <v>182</v>
      </c>
      <c r="AU304" s="232" t="s">
        <v>92</v>
      </c>
      <c r="AV304" s="12" t="s">
        <v>25</v>
      </c>
      <c r="AW304" s="12" t="s">
        <v>48</v>
      </c>
      <c r="AX304" s="12" t="s">
        <v>85</v>
      </c>
      <c r="AY304" s="232" t="s">
        <v>169</v>
      </c>
    </row>
    <row r="305" spans="2:65" s="13" customFormat="1" ht="13.5">
      <c r="B305" s="233"/>
      <c r="C305" s="234"/>
      <c r="D305" s="218" t="s">
        <v>182</v>
      </c>
      <c r="E305" s="245" t="s">
        <v>50</v>
      </c>
      <c r="F305" s="246" t="s">
        <v>449</v>
      </c>
      <c r="G305" s="234"/>
      <c r="H305" s="247">
        <v>70</v>
      </c>
      <c r="I305" s="239"/>
      <c r="J305" s="234"/>
      <c r="K305" s="234"/>
      <c r="L305" s="240"/>
      <c r="M305" s="241"/>
      <c r="N305" s="242"/>
      <c r="O305" s="242"/>
      <c r="P305" s="242"/>
      <c r="Q305" s="242"/>
      <c r="R305" s="242"/>
      <c r="S305" s="242"/>
      <c r="T305" s="243"/>
      <c r="AT305" s="244" t="s">
        <v>182</v>
      </c>
      <c r="AU305" s="244" t="s">
        <v>92</v>
      </c>
      <c r="AV305" s="13" t="s">
        <v>92</v>
      </c>
      <c r="AW305" s="13" t="s">
        <v>48</v>
      </c>
      <c r="AX305" s="13" t="s">
        <v>85</v>
      </c>
      <c r="AY305" s="244" t="s">
        <v>169</v>
      </c>
    </row>
    <row r="306" spans="2:65" s="12" customFormat="1" ht="13.5">
      <c r="B306" s="222"/>
      <c r="C306" s="223"/>
      <c r="D306" s="218" t="s">
        <v>182</v>
      </c>
      <c r="E306" s="224" t="s">
        <v>50</v>
      </c>
      <c r="F306" s="225" t="s">
        <v>450</v>
      </c>
      <c r="G306" s="223"/>
      <c r="H306" s="226" t="s">
        <v>50</v>
      </c>
      <c r="I306" s="227"/>
      <c r="J306" s="223"/>
      <c r="K306" s="223"/>
      <c r="L306" s="228"/>
      <c r="M306" s="229"/>
      <c r="N306" s="230"/>
      <c r="O306" s="230"/>
      <c r="P306" s="230"/>
      <c r="Q306" s="230"/>
      <c r="R306" s="230"/>
      <c r="S306" s="230"/>
      <c r="T306" s="231"/>
      <c r="AT306" s="232" t="s">
        <v>182</v>
      </c>
      <c r="AU306" s="232" t="s">
        <v>92</v>
      </c>
      <c r="AV306" s="12" t="s">
        <v>25</v>
      </c>
      <c r="AW306" s="12" t="s">
        <v>48</v>
      </c>
      <c r="AX306" s="12" t="s">
        <v>85</v>
      </c>
      <c r="AY306" s="232" t="s">
        <v>169</v>
      </c>
    </row>
    <row r="307" spans="2:65" s="13" customFormat="1" ht="13.5">
      <c r="B307" s="233"/>
      <c r="C307" s="234"/>
      <c r="D307" s="235" t="s">
        <v>182</v>
      </c>
      <c r="E307" s="236" t="s">
        <v>50</v>
      </c>
      <c r="F307" s="237" t="s">
        <v>451</v>
      </c>
      <c r="G307" s="234"/>
      <c r="H307" s="238">
        <v>88</v>
      </c>
      <c r="I307" s="239"/>
      <c r="J307" s="234"/>
      <c r="K307" s="234"/>
      <c r="L307" s="240"/>
      <c r="M307" s="241"/>
      <c r="N307" s="242"/>
      <c r="O307" s="242"/>
      <c r="P307" s="242"/>
      <c r="Q307" s="242"/>
      <c r="R307" s="242"/>
      <c r="S307" s="242"/>
      <c r="T307" s="243"/>
      <c r="AT307" s="244" t="s">
        <v>182</v>
      </c>
      <c r="AU307" s="244" t="s">
        <v>92</v>
      </c>
      <c r="AV307" s="13" t="s">
        <v>92</v>
      </c>
      <c r="AW307" s="13" t="s">
        <v>48</v>
      </c>
      <c r="AX307" s="13" t="s">
        <v>85</v>
      </c>
      <c r="AY307" s="244" t="s">
        <v>169</v>
      </c>
    </row>
    <row r="308" spans="2:65" s="1" customFormat="1" ht="22.5" customHeight="1">
      <c r="B308" s="43"/>
      <c r="C308" s="206" t="s">
        <v>452</v>
      </c>
      <c r="D308" s="206" t="s">
        <v>172</v>
      </c>
      <c r="E308" s="207" t="s">
        <v>453</v>
      </c>
      <c r="F308" s="208" t="s">
        <v>454</v>
      </c>
      <c r="G308" s="209" t="s">
        <v>204</v>
      </c>
      <c r="H308" s="210">
        <v>19.899999999999999</v>
      </c>
      <c r="I308" s="211"/>
      <c r="J308" s="212">
        <f>ROUND(I308*H308,2)</f>
        <v>0</v>
      </c>
      <c r="K308" s="208" t="s">
        <v>176</v>
      </c>
      <c r="L308" s="63"/>
      <c r="M308" s="213" t="s">
        <v>50</v>
      </c>
      <c r="N308" s="214" t="s">
        <v>56</v>
      </c>
      <c r="O308" s="44"/>
      <c r="P308" s="215">
        <f>O308*H308</f>
        <v>0</v>
      </c>
      <c r="Q308" s="215">
        <v>0</v>
      </c>
      <c r="R308" s="215">
        <f>Q308*H308</f>
        <v>0</v>
      </c>
      <c r="S308" s="215">
        <v>0</v>
      </c>
      <c r="T308" s="216">
        <f>S308*H308</f>
        <v>0</v>
      </c>
      <c r="AR308" s="25" t="s">
        <v>124</v>
      </c>
      <c r="AT308" s="25" t="s">
        <v>172</v>
      </c>
      <c r="AU308" s="25" t="s">
        <v>92</v>
      </c>
      <c r="AY308" s="25" t="s">
        <v>169</v>
      </c>
      <c r="BE308" s="217">
        <f>IF(N308="základní",J308,0)</f>
        <v>0</v>
      </c>
      <c r="BF308" s="217">
        <f>IF(N308="snížená",J308,0)</f>
        <v>0</v>
      </c>
      <c r="BG308" s="217">
        <f>IF(N308="zákl. přenesená",J308,0)</f>
        <v>0</v>
      </c>
      <c r="BH308" s="217">
        <f>IF(N308="sníž. přenesená",J308,0)</f>
        <v>0</v>
      </c>
      <c r="BI308" s="217">
        <f>IF(N308="nulová",J308,0)</f>
        <v>0</v>
      </c>
      <c r="BJ308" s="25" t="s">
        <v>25</v>
      </c>
      <c r="BK308" s="217">
        <f>ROUND(I308*H308,2)</f>
        <v>0</v>
      </c>
      <c r="BL308" s="25" t="s">
        <v>124</v>
      </c>
      <c r="BM308" s="25" t="s">
        <v>455</v>
      </c>
    </row>
    <row r="309" spans="2:65" s="1" customFormat="1" ht="40.5">
      <c r="B309" s="43"/>
      <c r="C309" s="65"/>
      <c r="D309" s="218" t="s">
        <v>178</v>
      </c>
      <c r="E309" s="65"/>
      <c r="F309" s="219" t="s">
        <v>456</v>
      </c>
      <c r="G309" s="65"/>
      <c r="H309" s="65"/>
      <c r="I309" s="174"/>
      <c r="J309" s="65"/>
      <c r="K309" s="65"/>
      <c r="L309" s="63"/>
      <c r="M309" s="220"/>
      <c r="N309" s="44"/>
      <c r="O309" s="44"/>
      <c r="P309" s="44"/>
      <c r="Q309" s="44"/>
      <c r="R309" s="44"/>
      <c r="S309" s="44"/>
      <c r="T309" s="80"/>
      <c r="AT309" s="25" t="s">
        <v>178</v>
      </c>
      <c r="AU309" s="25" t="s">
        <v>92</v>
      </c>
    </row>
    <row r="310" spans="2:65" s="1" customFormat="1" ht="67.5">
      <c r="B310" s="43"/>
      <c r="C310" s="65"/>
      <c r="D310" s="218" t="s">
        <v>180</v>
      </c>
      <c r="E310" s="65"/>
      <c r="F310" s="221" t="s">
        <v>442</v>
      </c>
      <c r="G310" s="65"/>
      <c r="H310" s="65"/>
      <c r="I310" s="174"/>
      <c r="J310" s="65"/>
      <c r="K310" s="65"/>
      <c r="L310" s="63"/>
      <c r="M310" s="220"/>
      <c r="N310" s="44"/>
      <c r="O310" s="44"/>
      <c r="P310" s="44"/>
      <c r="Q310" s="44"/>
      <c r="R310" s="44"/>
      <c r="S310" s="44"/>
      <c r="T310" s="80"/>
      <c r="AT310" s="25" t="s">
        <v>180</v>
      </c>
      <c r="AU310" s="25" t="s">
        <v>92</v>
      </c>
    </row>
    <row r="311" spans="2:65" s="12" customFormat="1" ht="13.5">
      <c r="B311" s="222"/>
      <c r="C311" s="223"/>
      <c r="D311" s="218" t="s">
        <v>182</v>
      </c>
      <c r="E311" s="224" t="s">
        <v>50</v>
      </c>
      <c r="F311" s="225" t="s">
        <v>408</v>
      </c>
      <c r="G311" s="223"/>
      <c r="H311" s="226" t="s">
        <v>50</v>
      </c>
      <c r="I311" s="227"/>
      <c r="J311" s="223"/>
      <c r="K311" s="223"/>
      <c r="L311" s="228"/>
      <c r="M311" s="229"/>
      <c r="N311" s="230"/>
      <c r="O311" s="230"/>
      <c r="P311" s="230"/>
      <c r="Q311" s="230"/>
      <c r="R311" s="230"/>
      <c r="S311" s="230"/>
      <c r="T311" s="231"/>
      <c r="AT311" s="232" t="s">
        <v>182</v>
      </c>
      <c r="AU311" s="232" t="s">
        <v>92</v>
      </c>
      <c r="AV311" s="12" t="s">
        <v>25</v>
      </c>
      <c r="AW311" s="12" t="s">
        <v>48</v>
      </c>
      <c r="AX311" s="12" t="s">
        <v>85</v>
      </c>
      <c r="AY311" s="232" t="s">
        <v>169</v>
      </c>
    </row>
    <row r="312" spans="2:65" s="13" customFormat="1" ht="13.5">
      <c r="B312" s="233"/>
      <c r="C312" s="234"/>
      <c r="D312" s="218" t="s">
        <v>182</v>
      </c>
      <c r="E312" s="245" t="s">
        <v>50</v>
      </c>
      <c r="F312" s="246" t="s">
        <v>457</v>
      </c>
      <c r="G312" s="234"/>
      <c r="H312" s="247">
        <v>5.5</v>
      </c>
      <c r="I312" s="239"/>
      <c r="J312" s="234"/>
      <c r="K312" s="234"/>
      <c r="L312" s="240"/>
      <c r="M312" s="241"/>
      <c r="N312" s="242"/>
      <c r="O312" s="242"/>
      <c r="P312" s="242"/>
      <c r="Q312" s="242"/>
      <c r="R312" s="242"/>
      <c r="S312" s="242"/>
      <c r="T312" s="243"/>
      <c r="AT312" s="244" t="s">
        <v>182</v>
      </c>
      <c r="AU312" s="244" t="s">
        <v>92</v>
      </c>
      <c r="AV312" s="13" t="s">
        <v>92</v>
      </c>
      <c r="AW312" s="13" t="s">
        <v>48</v>
      </c>
      <c r="AX312" s="13" t="s">
        <v>85</v>
      </c>
      <c r="AY312" s="244" t="s">
        <v>169</v>
      </c>
    </row>
    <row r="313" spans="2:65" s="12" customFormat="1" ht="13.5">
      <c r="B313" s="222"/>
      <c r="C313" s="223"/>
      <c r="D313" s="218" t="s">
        <v>182</v>
      </c>
      <c r="E313" s="224" t="s">
        <v>50</v>
      </c>
      <c r="F313" s="225" t="s">
        <v>458</v>
      </c>
      <c r="G313" s="223"/>
      <c r="H313" s="226" t="s">
        <v>50</v>
      </c>
      <c r="I313" s="227"/>
      <c r="J313" s="223"/>
      <c r="K313" s="223"/>
      <c r="L313" s="228"/>
      <c r="M313" s="229"/>
      <c r="N313" s="230"/>
      <c r="O313" s="230"/>
      <c r="P313" s="230"/>
      <c r="Q313" s="230"/>
      <c r="R313" s="230"/>
      <c r="S313" s="230"/>
      <c r="T313" s="231"/>
      <c r="AT313" s="232" t="s">
        <v>182</v>
      </c>
      <c r="AU313" s="232" t="s">
        <v>92</v>
      </c>
      <c r="AV313" s="12" t="s">
        <v>25</v>
      </c>
      <c r="AW313" s="12" t="s">
        <v>48</v>
      </c>
      <c r="AX313" s="12" t="s">
        <v>85</v>
      </c>
      <c r="AY313" s="232" t="s">
        <v>169</v>
      </c>
    </row>
    <row r="314" spans="2:65" s="13" customFormat="1" ht="13.5">
      <c r="B314" s="233"/>
      <c r="C314" s="234"/>
      <c r="D314" s="235" t="s">
        <v>182</v>
      </c>
      <c r="E314" s="236" t="s">
        <v>50</v>
      </c>
      <c r="F314" s="237" t="s">
        <v>459</v>
      </c>
      <c r="G314" s="234"/>
      <c r="H314" s="238">
        <v>14.4</v>
      </c>
      <c r="I314" s="239"/>
      <c r="J314" s="234"/>
      <c r="K314" s="234"/>
      <c r="L314" s="240"/>
      <c r="M314" s="241"/>
      <c r="N314" s="242"/>
      <c r="O314" s="242"/>
      <c r="P314" s="242"/>
      <c r="Q314" s="242"/>
      <c r="R314" s="242"/>
      <c r="S314" s="242"/>
      <c r="T314" s="243"/>
      <c r="AT314" s="244" t="s">
        <v>182</v>
      </c>
      <c r="AU314" s="244" t="s">
        <v>92</v>
      </c>
      <c r="AV314" s="13" t="s">
        <v>92</v>
      </c>
      <c r="AW314" s="13" t="s">
        <v>48</v>
      </c>
      <c r="AX314" s="13" t="s">
        <v>85</v>
      </c>
      <c r="AY314" s="244" t="s">
        <v>169</v>
      </c>
    </row>
    <row r="315" spans="2:65" s="1" customFormat="1" ht="22.5" customHeight="1">
      <c r="B315" s="43"/>
      <c r="C315" s="206" t="s">
        <v>311</v>
      </c>
      <c r="D315" s="206" t="s">
        <v>172</v>
      </c>
      <c r="E315" s="207" t="s">
        <v>460</v>
      </c>
      <c r="F315" s="208" t="s">
        <v>461</v>
      </c>
      <c r="G315" s="209" t="s">
        <v>197</v>
      </c>
      <c r="H315" s="210">
        <v>107.92</v>
      </c>
      <c r="I315" s="211"/>
      <c r="J315" s="212">
        <f>ROUND(I315*H315,2)</f>
        <v>0</v>
      </c>
      <c r="K315" s="208" t="s">
        <v>176</v>
      </c>
      <c r="L315" s="63"/>
      <c r="M315" s="213" t="s">
        <v>50</v>
      </c>
      <c r="N315" s="214" t="s">
        <v>56</v>
      </c>
      <c r="O315" s="44"/>
      <c r="P315" s="215">
        <f>O315*H315</f>
        <v>0</v>
      </c>
      <c r="Q315" s="215">
        <v>0</v>
      </c>
      <c r="R315" s="215">
        <f>Q315*H315</f>
        <v>0</v>
      </c>
      <c r="S315" s="215">
        <v>0</v>
      </c>
      <c r="T315" s="216">
        <f>S315*H315</f>
        <v>0</v>
      </c>
      <c r="AR315" s="25" t="s">
        <v>124</v>
      </c>
      <c r="AT315" s="25" t="s">
        <v>172</v>
      </c>
      <c r="AU315" s="25" t="s">
        <v>92</v>
      </c>
      <c r="AY315" s="25" t="s">
        <v>169</v>
      </c>
      <c r="BE315" s="217">
        <f>IF(N315="základní",J315,0)</f>
        <v>0</v>
      </c>
      <c r="BF315" s="217">
        <f>IF(N315="snížená",J315,0)</f>
        <v>0</v>
      </c>
      <c r="BG315" s="217">
        <f>IF(N315="zákl. přenesená",J315,0)</f>
        <v>0</v>
      </c>
      <c r="BH315" s="217">
        <f>IF(N315="sníž. přenesená",J315,0)</f>
        <v>0</v>
      </c>
      <c r="BI315" s="217">
        <f>IF(N315="nulová",J315,0)</f>
        <v>0</v>
      </c>
      <c r="BJ315" s="25" t="s">
        <v>25</v>
      </c>
      <c r="BK315" s="217">
        <f>ROUND(I315*H315,2)</f>
        <v>0</v>
      </c>
      <c r="BL315" s="25" t="s">
        <v>124</v>
      </c>
      <c r="BM315" s="25" t="s">
        <v>462</v>
      </c>
    </row>
    <row r="316" spans="2:65" s="1" customFormat="1" ht="13.5">
      <c r="B316" s="43"/>
      <c r="C316" s="65"/>
      <c r="D316" s="218" t="s">
        <v>178</v>
      </c>
      <c r="E316" s="65"/>
      <c r="F316" s="219" t="s">
        <v>463</v>
      </c>
      <c r="G316" s="65"/>
      <c r="H316" s="65"/>
      <c r="I316" s="174"/>
      <c r="J316" s="65"/>
      <c r="K316" s="65"/>
      <c r="L316" s="63"/>
      <c r="M316" s="220"/>
      <c r="N316" s="44"/>
      <c r="O316" s="44"/>
      <c r="P316" s="44"/>
      <c r="Q316" s="44"/>
      <c r="R316" s="44"/>
      <c r="S316" s="44"/>
      <c r="T316" s="80"/>
      <c r="AT316" s="25" t="s">
        <v>178</v>
      </c>
      <c r="AU316" s="25" t="s">
        <v>92</v>
      </c>
    </row>
    <row r="317" spans="2:65" s="1" customFormat="1" ht="40.5">
      <c r="B317" s="43"/>
      <c r="C317" s="65"/>
      <c r="D317" s="218" t="s">
        <v>180</v>
      </c>
      <c r="E317" s="65"/>
      <c r="F317" s="221" t="s">
        <v>464</v>
      </c>
      <c r="G317" s="65"/>
      <c r="H317" s="65"/>
      <c r="I317" s="174"/>
      <c r="J317" s="65"/>
      <c r="K317" s="65"/>
      <c r="L317" s="63"/>
      <c r="M317" s="220"/>
      <c r="N317" s="44"/>
      <c r="O317" s="44"/>
      <c r="P317" s="44"/>
      <c r="Q317" s="44"/>
      <c r="R317" s="44"/>
      <c r="S317" s="44"/>
      <c r="T317" s="80"/>
      <c r="AT317" s="25" t="s">
        <v>180</v>
      </c>
      <c r="AU317" s="25" t="s">
        <v>92</v>
      </c>
    </row>
    <row r="318" spans="2:65" s="12" customFormat="1" ht="13.5">
      <c r="B318" s="222"/>
      <c r="C318" s="223"/>
      <c r="D318" s="218" t="s">
        <v>182</v>
      </c>
      <c r="E318" s="224" t="s">
        <v>50</v>
      </c>
      <c r="F318" s="225" t="s">
        <v>402</v>
      </c>
      <c r="G318" s="223"/>
      <c r="H318" s="226" t="s">
        <v>50</v>
      </c>
      <c r="I318" s="227"/>
      <c r="J318" s="223"/>
      <c r="K318" s="223"/>
      <c r="L318" s="228"/>
      <c r="M318" s="229"/>
      <c r="N318" s="230"/>
      <c r="O318" s="230"/>
      <c r="P318" s="230"/>
      <c r="Q318" s="230"/>
      <c r="R318" s="230"/>
      <c r="S318" s="230"/>
      <c r="T318" s="231"/>
      <c r="AT318" s="232" t="s">
        <v>182</v>
      </c>
      <c r="AU318" s="232" t="s">
        <v>92</v>
      </c>
      <c r="AV318" s="12" t="s">
        <v>25</v>
      </c>
      <c r="AW318" s="12" t="s">
        <v>48</v>
      </c>
      <c r="AX318" s="12" t="s">
        <v>85</v>
      </c>
      <c r="AY318" s="232" t="s">
        <v>169</v>
      </c>
    </row>
    <row r="319" spans="2:65" s="13" customFormat="1" ht="13.5">
      <c r="B319" s="233"/>
      <c r="C319" s="234"/>
      <c r="D319" s="218" t="s">
        <v>182</v>
      </c>
      <c r="E319" s="245" t="s">
        <v>50</v>
      </c>
      <c r="F319" s="246" t="s">
        <v>465</v>
      </c>
      <c r="G319" s="234"/>
      <c r="H319" s="247">
        <v>26.68</v>
      </c>
      <c r="I319" s="239"/>
      <c r="J319" s="234"/>
      <c r="K319" s="234"/>
      <c r="L319" s="240"/>
      <c r="M319" s="241"/>
      <c r="N319" s="242"/>
      <c r="O319" s="242"/>
      <c r="P319" s="242"/>
      <c r="Q319" s="242"/>
      <c r="R319" s="242"/>
      <c r="S319" s="242"/>
      <c r="T319" s="243"/>
      <c r="AT319" s="244" t="s">
        <v>182</v>
      </c>
      <c r="AU319" s="244" t="s">
        <v>92</v>
      </c>
      <c r="AV319" s="13" t="s">
        <v>92</v>
      </c>
      <c r="AW319" s="13" t="s">
        <v>48</v>
      </c>
      <c r="AX319" s="13" t="s">
        <v>85</v>
      </c>
      <c r="AY319" s="244" t="s">
        <v>169</v>
      </c>
    </row>
    <row r="320" spans="2:65" s="13" customFormat="1" ht="13.5">
      <c r="B320" s="233"/>
      <c r="C320" s="234"/>
      <c r="D320" s="218" t="s">
        <v>182</v>
      </c>
      <c r="E320" s="245" t="s">
        <v>50</v>
      </c>
      <c r="F320" s="246" t="s">
        <v>466</v>
      </c>
      <c r="G320" s="234"/>
      <c r="H320" s="247">
        <v>6.8079999999999998</v>
      </c>
      <c r="I320" s="239"/>
      <c r="J320" s="234"/>
      <c r="K320" s="234"/>
      <c r="L320" s="240"/>
      <c r="M320" s="241"/>
      <c r="N320" s="242"/>
      <c r="O320" s="242"/>
      <c r="P320" s="242"/>
      <c r="Q320" s="242"/>
      <c r="R320" s="242"/>
      <c r="S320" s="242"/>
      <c r="T320" s="243"/>
      <c r="AT320" s="244" t="s">
        <v>182</v>
      </c>
      <c r="AU320" s="244" t="s">
        <v>92</v>
      </c>
      <c r="AV320" s="13" t="s">
        <v>92</v>
      </c>
      <c r="AW320" s="13" t="s">
        <v>48</v>
      </c>
      <c r="AX320" s="13" t="s">
        <v>85</v>
      </c>
      <c r="AY320" s="244" t="s">
        <v>169</v>
      </c>
    </row>
    <row r="321" spans="2:51" s="12" customFormat="1" ht="13.5">
      <c r="B321" s="222"/>
      <c r="C321" s="223"/>
      <c r="D321" s="218" t="s">
        <v>182</v>
      </c>
      <c r="E321" s="224" t="s">
        <v>50</v>
      </c>
      <c r="F321" s="225" t="s">
        <v>404</v>
      </c>
      <c r="G321" s="223"/>
      <c r="H321" s="226" t="s">
        <v>50</v>
      </c>
      <c r="I321" s="227"/>
      <c r="J321" s="223"/>
      <c r="K321" s="223"/>
      <c r="L321" s="228"/>
      <c r="M321" s="229"/>
      <c r="N321" s="230"/>
      <c r="O321" s="230"/>
      <c r="P321" s="230"/>
      <c r="Q321" s="230"/>
      <c r="R321" s="230"/>
      <c r="S321" s="230"/>
      <c r="T321" s="231"/>
      <c r="AT321" s="232" t="s">
        <v>182</v>
      </c>
      <c r="AU321" s="232" t="s">
        <v>92</v>
      </c>
      <c r="AV321" s="12" t="s">
        <v>25</v>
      </c>
      <c r="AW321" s="12" t="s">
        <v>48</v>
      </c>
      <c r="AX321" s="12" t="s">
        <v>85</v>
      </c>
      <c r="AY321" s="232" t="s">
        <v>169</v>
      </c>
    </row>
    <row r="322" spans="2:51" s="13" customFormat="1" ht="13.5">
      <c r="B322" s="233"/>
      <c r="C322" s="234"/>
      <c r="D322" s="218" t="s">
        <v>182</v>
      </c>
      <c r="E322" s="245" t="s">
        <v>50</v>
      </c>
      <c r="F322" s="246" t="s">
        <v>467</v>
      </c>
      <c r="G322" s="234"/>
      <c r="H322" s="247">
        <v>1.64</v>
      </c>
      <c r="I322" s="239"/>
      <c r="J322" s="234"/>
      <c r="K322" s="234"/>
      <c r="L322" s="240"/>
      <c r="M322" s="241"/>
      <c r="N322" s="242"/>
      <c r="O322" s="242"/>
      <c r="P322" s="242"/>
      <c r="Q322" s="242"/>
      <c r="R322" s="242"/>
      <c r="S322" s="242"/>
      <c r="T322" s="243"/>
      <c r="AT322" s="244" t="s">
        <v>182</v>
      </c>
      <c r="AU322" s="244" t="s">
        <v>92</v>
      </c>
      <c r="AV322" s="13" t="s">
        <v>92</v>
      </c>
      <c r="AW322" s="13" t="s">
        <v>48</v>
      </c>
      <c r="AX322" s="13" t="s">
        <v>85</v>
      </c>
      <c r="AY322" s="244" t="s">
        <v>169</v>
      </c>
    </row>
    <row r="323" spans="2:51" s="13" customFormat="1" ht="13.5">
      <c r="B323" s="233"/>
      <c r="C323" s="234"/>
      <c r="D323" s="218" t="s">
        <v>182</v>
      </c>
      <c r="E323" s="245" t="s">
        <v>50</v>
      </c>
      <c r="F323" s="246" t="s">
        <v>468</v>
      </c>
      <c r="G323" s="234"/>
      <c r="H323" s="247">
        <v>0.44400000000000001</v>
      </c>
      <c r="I323" s="239"/>
      <c r="J323" s="234"/>
      <c r="K323" s="234"/>
      <c r="L323" s="240"/>
      <c r="M323" s="241"/>
      <c r="N323" s="242"/>
      <c r="O323" s="242"/>
      <c r="P323" s="242"/>
      <c r="Q323" s="242"/>
      <c r="R323" s="242"/>
      <c r="S323" s="242"/>
      <c r="T323" s="243"/>
      <c r="AT323" s="244" t="s">
        <v>182</v>
      </c>
      <c r="AU323" s="244" t="s">
        <v>92</v>
      </c>
      <c r="AV323" s="13" t="s">
        <v>92</v>
      </c>
      <c r="AW323" s="13" t="s">
        <v>48</v>
      </c>
      <c r="AX323" s="13" t="s">
        <v>85</v>
      </c>
      <c r="AY323" s="244" t="s">
        <v>169</v>
      </c>
    </row>
    <row r="324" spans="2:51" s="12" customFormat="1" ht="13.5">
      <c r="B324" s="222"/>
      <c r="C324" s="223"/>
      <c r="D324" s="218" t="s">
        <v>182</v>
      </c>
      <c r="E324" s="224" t="s">
        <v>50</v>
      </c>
      <c r="F324" s="225" t="s">
        <v>406</v>
      </c>
      <c r="G324" s="223"/>
      <c r="H324" s="226" t="s">
        <v>50</v>
      </c>
      <c r="I324" s="227"/>
      <c r="J324" s="223"/>
      <c r="K324" s="223"/>
      <c r="L324" s="228"/>
      <c r="M324" s="229"/>
      <c r="N324" s="230"/>
      <c r="O324" s="230"/>
      <c r="P324" s="230"/>
      <c r="Q324" s="230"/>
      <c r="R324" s="230"/>
      <c r="S324" s="230"/>
      <c r="T324" s="231"/>
      <c r="AT324" s="232" t="s">
        <v>182</v>
      </c>
      <c r="AU324" s="232" t="s">
        <v>92</v>
      </c>
      <c r="AV324" s="12" t="s">
        <v>25</v>
      </c>
      <c r="AW324" s="12" t="s">
        <v>48</v>
      </c>
      <c r="AX324" s="12" t="s">
        <v>85</v>
      </c>
      <c r="AY324" s="232" t="s">
        <v>169</v>
      </c>
    </row>
    <row r="325" spans="2:51" s="13" customFormat="1" ht="13.5">
      <c r="B325" s="233"/>
      <c r="C325" s="234"/>
      <c r="D325" s="218" t="s">
        <v>182</v>
      </c>
      <c r="E325" s="245" t="s">
        <v>50</v>
      </c>
      <c r="F325" s="246" t="s">
        <v>469</v>
      </c>
      <c r="G325" s="234"/>
      <c r="H325" s="247">
        <v>18.45</v>
      </c>
      <c r="I325" s="239"/>
      <c r="J325" s="234"/>
      <c r="K325" s="234"/>
      <c r="L325" s="240"/>
      <c r="M325" s="241"/>
      <c r="N325" s="242"/>
      <c r="O325" s="242"/>
      <c r="P325" s="242"/>
      <c r="Q325" s="242"/>
      <c r="R325" s="242"/>
      <c r="S325" s="242"/>
      <c r="T325" s="243"/>
      <c r="AT325" s="244" t="s">
        <v>182</v>
      </c>
      <c r="AU325" s="244" t="s">
        <v>92</v>
      </c>
      <c r="AV325" s="13" t="s">
        <v>92</v>
      </c>
      <c r="AW325" s="13" t="s">
        <v>48</v>
      </c>
      <c r="AX325" s="13" t="s">
        <v>85</v>
      </c>
      <c r="AY325" s="244" t="s">
        <v>169</v>
      </c>
    </row>
    <row r="326" spans="2:51" s="13" customFormat="1" ht="13.5">
      <c r="B326" s="233"/>
      <c r="C326" s="234"/>
      <c r="D326" s="218" t="s">
        <v>182</v>
      </c>
      <c r="E326" s="245" t="s">
        <v>50</v>
      </c>
      <c r="F326" s="246" t="s">
        <v>470</v>
      </c>
      <c r="G326" s="234"/>
      <c r="H326" s="247">
        <v>4.9950000000000001</v>
      </c>
      <c r="I326" s="239"/>
      <c r="J326" s="234"/>
      <c r="K326" s="234"/>
      <c r="L326" s="240"/>
      <c r="M326" s="241"/>
      <c r="N326" s="242"/>
      <c r="O326" s="242"/>
      <c r="P326" s="242"/>
      <c r="Q326" s="242"/>
      <c r="R326" s="242"/>
      <c r="S326" s="242"/>
      <c r="T326" s="243"/>
      <c r="AT326" s="244" t="s">
        <v>182</v>
      </c>
      <c r="AU326" s="244" t="s">
        <v>92</v>
      </c>
      <c r="AV326" s="13" t="s">
        <v>92</v>
      </c>
      <c r="AW326" s="13" t="s">
        <v>48</v>
      </c>
      <c r="AX326" s="13" t="s">
        <v>85</v>
      </c>
      <c r="AY326" s="244" t="s">
        <v>169</v>
      </c>
    </row>
    <row r="327" spans="2:51" s="12" customFormat="1" ht="13.5">
      <c r="B327" s="222"/>
      <c r="C327" s="223"/>
      <c r="D327" s="218" t="s">
        <v>182</v>
      </c>
      <c r="E327" s="224" t="s">
        <v>50</v>
      </c>
      <c r="F327" s="225" t="s">
        <v>408</v>
      </c>
      <c r="G327" s="223"/>
      <c r="H327" s="226" t="s">
        <v>50</v>
      </c>
      <c r="I327" s="227"/>
      <c r="J327" s="223"/>
      <c r="K327" s="223"/>
      <c r="L327" s="228"/>
      <c r="M327" s="229"/>
      <c r="N327" s="230"/>
      <c r="O327" s="230"/>
      <c r="P327" s="230"/>
      <c r="Q327" s="230"/>
      <c r="R327" s="230"/>
      <c r="S327" s="230"/>
      <c r="T327" s="231"/>
      <c r="AT327" s="232" t="s">
        <v>182</v>
      </c>
      <c r="AU327" s="232" t="s">
        <v>92</v>
      </c>
      <c r="AV327" s="12" t="s">
        <v>25</v>
      </c>
      <c r="AW327" s="12" t="s">
        <v>48</v>
      </c>
      <c r="AX327" s="12" t="s">
        <v>85</v>
      </c>
      <c r="AY327" s="232" t="s">
        <v>169</v>
      </c>
    </row>
    <row r="328" spans="2:51" s="13" customFormat="1" ht="13.5">
      <c r="B328" s="233"/>
      <c r="C328" s="234"/>
      <c r="D328" s="218" t="s">
        <v>182</v>
      </c>
      <c r="E328" s="245" t="s">
        <v>50</v>
      </c>
      <c r="F328" s="246" t="s">
        <v>471</v>
      </c>
      <c r="G328" s="234"/>
      <c r="H328" s="247">
        <v>4.5</v>
      </c>
      <c r="I328" s="239"/>
      <c r="J328" s="234"/>
      <c r="K328" s="234"/>
      <c r="L328" s="240"/>
      <c r="M328" s="241"/>
      <c r="N328" s="242"/>
      <c r="O328" s="242"/>
      <c r="P328" s="242"/>
      <c r="Q328" s="242"/>
      <c r="R328" s="242"/>
      <c r="S328" s="242"/>
      <c r="T328" s="243"/>
      <c r="AT328" s="244" t="s">
        <v>182</v>
      </c>
      <c r="AU328" s="244" t="s">
        <v>92</v>
      </c>
      <c r="AV328" s="13" t="s">
        <v>92</v>
      </c>
      <c r="AW328" s="13" t="s">
        <v>48</v>
      </c>
      <c r="AX328" s="13" t="s">
        <v>85</v>
      </c>
      <c r="AY328" s="244" t="s">
        <v>169</v>
      </c>
    </row>
    <row r="329" spans="2:51" s="13" customFormat="1" ht="13.5">
      <c r="B329" s="233"/>
      <c r="C329" s="234"/>
      <c r="D329" s="218" t="s">
        <v>182</v>
      </c>
      <c r="E329" s="245" t="s">
        <v>50</v>
      </c>
      <c r="F329" s="246" t="s">
        <v>472</v>
      </c>
      <c r="G329" s="234"/>
      <c r="H329" s="247">
        <v>0.27800000000000002</v>
      </c>
      <c r="I329" s="239"/>
      <c r="J329" s="234"/>
      <c r="K329" s="234"/>
      <c r="L329" s="240"/>
      <c r="M329" s="241"/>
      <c r="N329" s="242"/>
      <c r="O329" s="242"/>
      <c r="P329" s="242"/>
      <c r="Q329" s="242"/>
      <c r="R329" s="242"/>
      <c r="S329" s="242"/>
      <c r="T329" s="243"/>
      <c r="AT329" s="244" t="s">
        <v>182</v>
      </c>
      <c r="AU329" s="244" t="s">
        <v>92</v>
      </c>
      <c r="AV329" s="13" t="s">
        <v>92</v>
      </c>
      <c r="AW329" s="13" t="s">
        <v>48</v>
      </c>
      <c r="AX329" s="13" t="s">
        <v>85</v>
      </c>
      <c r="AY329" s="244" t="s">
        <v>169</v>
      </c>
    </row>
    <row r="330" spans="2:51" s="12" customFormat="1" ht="13.5">
      <c r="B330" s="222"/>
      <c r="C330" s="223"/>
      <c r="D330" s="218" t="s">
        <v>182</v>
      </c>
      <c r="E330" s="224" t="s">
        <v>50</v>
      </c>
      <c r="F330" s="225" t="s">
        <v>448</v>
      </c>
      <c r="G330" s="223"/>
      <c r="H330" s="226" t="s">
        <v>50</v>
      </c>
      <c r="I330" s="227"/>
      <c r="J330" s="223"/>
      <c r="K330" s="223"/>
      <c r="L330" s="228"/>
      <c r="M330" s="229"/>
      <c r="N330" s="230"/>
      <c r="O330" s="230"/>
      <c r="P330" s="230"/>
      <c r="Q330" s="230"/>
      <c r="R330" s="230"/>
      <c r="S330" s="230"/>
      <c r="T330" s="231"/>
      <c r="AT330" s="232" t="s">
        <v>182</v>
      </c>
      <c r="AU330" s="232" t="s">
        <v>92</v>
      </c>
      <c r="AV330" s="12" t="s">
        <v>25</v>
      </c>
      <c r="AW330" s="12" t="s">
        <v>48</v>
      </c>
      <c r="AX330" s="12" t="s">
        <v>85</v>
      </c>
      <c r="AY330" s="232" t="s">
        <v>169</v>
      </c>
    </row>
    <row r="331" spans="2:51" s="13" customFormat="1" ht="13.5">
      <c r="B331" s="233"/>
      <c r="C331" s="234"/>
      <c r="D331" s="218" t="s">
        <v>182</v>
      </c>
      <c r="E331" s="245" t="s">
        <v>50</v>
      </c>
      <c r="F331" s="246" t="s">
        <v>473</v>
      </c>
      <c r="G331" s="234"/>
      <c r="H331" s="247">
        <v>17.850000000000001</v>
      </c>
      <c r="I331" s="239"/>
      <c r="J331" s="234"/>
      <c r="K331" s="234"/>
      <c r="L331" s="240"/>
      <c r="M331" s="241"/>
      <c r="N331" s="242"/>
      <c r="O331" s="242"/>
      <c r="P331" s="242"/>
      <c r="Q331" s="242"/>
      <c r="R331" s="242"/>
      <c r="S331" s="242"/>
      <c r="T331" s="243"/>
      <c r="AT331" s="244" t="s">
        <v>182</v>
      </c>
      <c r="AU331" s="244" t="s">
        <v>92</v>
      </c>
      <c r="AV331" s="13" t="s">
        <v>92</v>
      </c>
      <c r="AW331" s="13" t="s">
        <v>48</v>
      </c>
      <c r="AX331" s="13" t="s">
        <v>85</v>
      </c>
      <c r="AY331" s="244" t="s">
        <v>169</v>
      </c>
    </row>
    <row r="332" spans="2:51" s="12" customFormat="1" ht="13.5">
      <c r="B332" s="222"/>
      <c r="C332" s="223"/>
      <c r="D332" s="218" t="s">
        <v>182</v>
      </c>
      <c r="E332" s="224" t="s">
        <v>50</v>
      </c>
      <c r="F332" s="225" t="s">
        <v>435</v>
      </c>
      <c r="G332" s="223"/>
      <c r="H332" s="226" t="s">
        <v>50</v>
      </c>
      <c r="I332" s="227"/>
      <c r="J332" s="223"/>
      <c r="K332" s="223"/>
      <c r="L332" s="228"/>
      <c r="M332" s="229"/>
      <c r="N332" s="230"/>
      <c r="O332" s="230"/>
      <c r="P332" s="230"/>
      <c r="Q332" s="230"/>
      <c r="R332" s="230"/>
      <c r="S332" s="230"/>
      <c r="T332" s="231"/>
      <c r="AT332" s="232" t="s">
        <v>182</v>
      </c>
      <c r="AU332" s="232" t="s">
        <v>92</v>
      </c>
      <c r="AV332" s="12" t="s">
        <v>25</v>
      </c>
      <c r="AW332" s="12" t="s">
        <v>48</v>
      </c>
      <c r="AX332" s="12" t="s">
        <v>85</v>
      </c>
      <c r="AY332" s="232" t="s">
        <v>169</v>
      </c>
    </row>
    <row r="333" spans="2:51" s="13" customFormat="1" ht="13.5">
      <c r="B333" s="233"/>
      <c r="C333" s="234"/>
      <c r="D333" s="218" t="s">
        <v>182</v>
      </c>
      <c r="E333" s="245" t="s">
        <v>50</v>
      </c>
      <c r="F333" s="246" t="s">
        <v>474</v>
      </c>
      <c r="G333" s="234"/>
      <c r="H333" s="247">
        <v>3.2450000000000001</v>
      </c>
      <c r="I333" s="239"/>
      <c r="J333" s="234"/>
      <c r="K333" s="234"/>
      <c r="L333" s="240"/>
      <c r="M333" s="241"/>
      <c r="N333" s="242"/>
      <c r="O333" s="242"/>
      <c r="P333" s="242"/>
      <c r="Q333" s="242"/>
      <c r="R333" s="242"/>
      <c r="S333" s="242"/>
      <c r="T333" s="243"/>
      <c r="AT333" s="244" t="s">
        <v>182</v>
      </c>
      <c r="AU333" s="244" t="s">
        <v>92</v>
      </c>
      <c r="AV333" s="13" t="s">
        <v>92</v>
      </c>
      <c r="AW333" s="13" t="s">
        <v>48</v>
      </c>
      <c r="AX333" s="13" t="s">
        <v>85</v>
      </c>
      <c r="AY333" s="244" t="s">
        <v>169</v>
      </c>
    </row>
    <row r="334" spans="2:51" s="12" customFormat="1" ht="13.5">
      <c r="B334" s="222"/>
      <c r="C334" s="223"/>
      <c r="D334" s="218" t="s">
        <v>182</v>
      </c>
      <c r="E334" s="224" t="s">
        <v>50</v>
      </c>
      <c r="F334" s="225" t="s">
        <v>436</v>
      </c>
      <c r="G334" s="223"/>
      <c r="H334" s="226" t="s">
        <v>50</v>
      </c>
      <c r="I334" s="227"/>
      <c r="J334" s="223"/>
      <c r="K334" s="223"/>
      <c r="L334" s="228"/>
      <c r="M334" s="229"/>
      <c r="N334" s="230"/>
      <c r="O334" s="230"/>
      <c r="P334" s="230"/>
      <c r="Q334" s="230"/>
      <c r="R334" s="230"/>
      <c r="S334" s="230"/>
      <c r="T334" s="231"/>
      <c r="AT334" s="232" t="s">
        <v>182</v>
      </c>
      <c r="AU334" s="232" t="s">
        <v>92</v>
      </c>
      <c r="AV334" s="12" t="s">
        <v>25</v>
      </c>
      <c r="AW334" s="12" t="s">
        <v>48</v>
      </c>
      <c r="AX334" s="12" t="s">
        <v>85</v>
      </c>
      <c r="AY334" s="232" t="s">
        <v>169</v>
      </c>
    </row>
    <row r="335" spans="2:51" s="13" customFormat="1" ht="13.5">
      <c r="B335" s="233"/>
      <c r="C335" s="234"/>
      <c r="D335" s="218" t="s">
        <v>182</v>
      </c>
      <c r="E335" s="245" t="s">
        <v>50</v>
      </c>
      <c r="F335" s="246" t="s">
        <v>475</v>
      </c>
      <c r="G335" s="234"/>
      <c r="H335" s="247">
        <v>0.59</v>
      </c>
      <c r="I335" s="239"/>
      <c r="J335" s="234"/>
      <c r="K335" s="234"/>
      <c r="L335" s="240"/>
      <c r="M335" s="241"/>
      <c r="N335" s="242"/>
      <c r="O335" s="242"/>
      <c r="P335" s="242"/>
      <c r="Q335" s="242"/>
      <c r="R335" s="242"/>
      <c r="S335" s="242"/>
      <c r="T335" s="243"/>
      <c r="AT335" s="244" t="s">
        <v>182</v>
      </c>
      <c r="AU335" s="244" t="s">
        <v>92</v>
      </c>
      <c r="AV335" s="13" t="s">
        <v>92</v>
      </c>
      <c r="AW335" s="13" t="s">
        <v>48</v>
      </c>
      <c r="AX335" s="13" t="s">
        <v>85</v>
      </c>
      <c r="AY335" s="244" t="s">
        <v>169</v>
      </c>
    </row>
    <row r="336" spans="2:51" s="12" customFormat="1" ht="13.5">
      <c r="B336" s="222"/>
      <c r="C336" s="223"/>
      <c r="D336" s="218" t="s">
        <v>182</v>
      </c>
      <c r="E336" s="224" t="s">
        <v>50</v>
      </c>
      <c r="F336" s="225" t="s">
        <v>450</v>
      </c>
      <c r="G336" s="223"/>
      <c r="H336" s="226" t="s">
        <v>50</v>
      </c>
      <c r="I336" s="227"/>
      <c r="J336" s="223"/>
      <c r="K336" s="223"/>
      <c r="L336" s="228"/>
      <c r="M336" s="229"/>
      <c r="N336" s="230"/>
      <c r="O336" s="230"/>
      <c r="P336" s="230"/>
      <c r="Q336" s="230"/>
      <c r="R336" s="230"/>
      <c r="S336" s="230"/>
      <c r="T336" s="231"/>
      <c r="AT336" s="232" t="s">
        <v>182</v>
      </c>
      <c r="AU336" s="232" t="s">
        <v>92</v>
      </c>
      <c r="AV336" s="12" t="s">
        <v>25</v>
      </c>
      <c r="AW336" s="12" t="s">
        <v>48</v>
      </c>
      <c r="AX336" s="12" t="s">
        <v>85</v>
      </c>
      <c r="AY336" s="232" t="s">
        <v>169</v>
      </c>
    </row>
    <row r="337" spans="2:65" s="13" customFormat="1" ht="13.5">
      <c r="B337" s="233"/>
      <c r="C337" s="234"/>
      <c r="D337" s="235" t="s">
        <v>182</v>
      </c>
      <c r="E337" s="236" t="s">
        <v>50</v>
      </c>
      <c r="F337" s="237" t="s">
        <v>476</v>
      </c>
      <c r="G337" s="234"/>
      <c r="H337" s="238">
        <v>22.44</v>
      </c>
      <c r="I337" s="239"/>
      <c r="J337" s="234"/>
      <c r="K337" s="234"/>
      <c r="L337" s="240"/>
      <c r="M337" s="241"/>
      <c r="N337" s="242"/>
      <c r="O337" s="242"/>
      <c r="P337" s="242"/>
      <c r="Q337" s="242"/>
      <c r="R337" s="242"/>
      <c r="S337" s="242"/>
      <c r="T337" s="243"/>
      <c r="AT337" s="244" t="s">
        <v>182</v>
      </c>
      <c r="AU337" s="244" t="s">
        <v>92</v>
      </c>
      <c r="AV337" s="13" t="s">
        <v>92</v>
      </c>
      <c r="AW337" s="13" t="s">
        <v>48</v>
      </c>
      <c r="AX337" s="13" t="s">
        <v>85</v>
      </c>
      <c r="AY337" s="244" t="s">
        <v>169</v>
      </c>
    </row>
    <row r="338" spans="2:65" s="1" customFormat="1" ht="22.5" customHeight="1">
      <c r="B338" s="43"/>
      <c r="C338" s="206" t="s">
        <v>477</v>
      </c>
      <c r="D338" s="206" t="s">
        <v>172</v>
      </c>
      <c r="E338" s="207" t="s">
        <v>478</v>
      </c>
      <c r="F338" s="208" t="s">
        <v>479</v>
      </c>
      <c r="G338" s="209" t="s">
        <v>197</v>
      </c>
      <c r="H338" s="210">
        <v>107.92</v>
      </c>
      <c r="I338" s="211"/>
      <c r="J338" s="212">
        <f>ROUND(I338*H338,2)</f>
        <v>0</v>
      </c>
      <c r="K338" s="208" t="s">
        <v>176</v>
      </c>
      <c r="L338" s="63"/>
      <c r="M338" s="213" t="s">
        <v>50</v>
      </c>
      <c r="N338" s="214" t="s">
        <v>56</v>
      </c>
      <c r="O338" s="44"/>
      <c r="P338" s="215">
        <f>O338*H338</f>
        <v>0</v>
      </c>
      <c r="Q338" s="215">
        <v>0</v>
      </c>
      <c r="R338" s="215">
        <f>Q338*H338</f>
        <v>0</v>
      </c>
      <c r="S338" s="215">
        <v>0</v>
      </c>
      <c r="T338" s="216">
        <f>S338*H338</f>
        <v>0</v>
      </c>
      <c r="AR338" s="25" t="s">
        <v>124</v>
      </c>
      <c r="AT338" s="25" t="s">
        <v>172</v>
      </c>
      <c r="AU338" s="25" t="s">
        <v>92</v>
      </c>
      <c r="AY338" s="25" t="s">
        <v>169</v>
      </c>
      <c r="BE338" s="217">
        <f>IF(N338="základní",J338,0)</f>
        <v>0</v>
      </c>
      <c r="BF338" s="217">
        <f>IF(N338="snížená",J338,0)</f>
        <v>0</v>
      </c>
      <c r="BG338" s="217">
        <f>IF(N338="zákl. přenesená",J338,0)</f>
        <v>0</v>
      </c>
      <c r="BH338" s="217">
        <f>IF(N338="sníž. přenesená",J338,0)</f>
        <v>0</v>
      </c>
      <c r="BI338" s="217">
        <f>IF(N338="nulová",J338,0)</f>
        <v>0</v>
      </c>
      <c r="BJ338" s="25" t="s">
        <v>25</v>
      </c>
      <c r="BK338" s="217">
        <f>ROUND(I338*H338,2)</f>
        <v>0</v>
      </c>
      <c r="BL338" s="25" t="s">
        <v>124</v>
      </c>
      <c r="BM338" s="25" t="s">
        <v>480</v>
      </c>
    </row>
    <row r="339" spans="2:65" s="1" customFormat="1" ht="27">
      <c r="B339" s="43"/>
      <c r="C339" s="65"/>
      <c r="D339" s="218" t="s">
        <v>178</v>
      </c>
      <c r="E339" s="65"/>
      <c r="F339" s="219" t="s">
        <v>481</v>
      </c>
      <c r="G339" s="65"/>
      <c r="H339" s="65"/>
      <c r="I339" s="174"/>
      <c r="J339" s="65"/>
      <c r="K339" s="65"/>
      <c r="L339" s="63"/>
      <c r="M339" s="220"/>
      <c r="N339" s="44"/>
      <c r="O339" s="44"/>
      <c r="P339" s="44"/>
      <c r="Q339" s="44"/>
      <c r="R339" s="44"/>
      <c r="S339" s="44"/>
      <c r="T339" s="80"/>
      <c r="AT339" s="25" t="s">
        <v>178</v>
      </c>
      <c r="AU339" s="25" t="s">
        <v>92</v>
      </c>
    </row>
    <row r="340" spans="2:65" s="1" customFormat="1" ht="94.5">
      <c r="B340" s="43"/>
      <c r="C340" s="65"/>
      <c r="D340" s="218" t="s">
        <v>180</v>
      </c>
      <c r="E340" s="65"/>
      <c r="F340" s="221" t="s">
        <v>482</v>
      </c>
      <c r="G340" s="65"/>
      <c r="H340" s="65"/>
      <c r="I340" s="174"/>
      <c r="J340" s="65"/>
      <c r="K340" s="65"/>
      <c r="L340" s="63"/>
      <c r="M340" s="220"/>
      <c r="N340" s="44"/>
      <c r="O340" s="44"/>
      <c r="P340" s="44"/>
      <c r="Q340" s="44"/>
      <c r="R340" s="44"/>
      <c r="S340" s="44"/>
      <c r="T340" s="80"/>
      <c r="AT340" s="25" t="s">
        <v>180</v>
      </c>
      <c r="AU340" s="25" t="s">
        <v>92</v>
      </c>
    </row>
    <row r="341" spans="2:65" s="12" customFormat="1" ht="13.5">
      <c r="B341" s="222"/>
      <c r="C341" s="223"/>
      <c r="D341" s="218" t="s">
        <v>182</v>
      </c>
      <c r="E341" s="224" t="s">
        <v>50</v>
      </c>
      <c r="F341" s="225" t="s">
        <v>402</v>
      </c>
      <c r="G341" s="223"/>
      <c r="H341" s="226" t="s">
        <v>50</v>
      </c>
      <c r="I341" s="227"/>
      <c r="J341" s="223"/>
      <c r="K341" s="223"/>
      <c r="L341" s="228"/>
      <c r="M341" s="229"/>
      <c r="N341" s="230"/>
      <c r="O341" s="230"/>
      <c r="P341" s="230"/>
      <c r="Q341" s="230"/>
      <c r="R341" s="230"/>
      <c r="S341" s="230"/>
      <c r="T341" s="231"/>
      <c r="AT341" s="232" t="s">
        <v>182</v>
      </c>
      <c r="AU341" s="232" t="s">
        <v>92</v>
      </c>
      <c r="AV341" s="12" t="s">
        <v>25</v>
      </c>
      <c r="AW341" s="12" t="s">
        <v>48</v>
      </c>
      <c r="AX341" s="12" t="s">
        <v>85</v>
      </c>
      <c r="AY341" s="232" t="s">
        <v>169</v>
      </c>
    </row>
    <row r="342" spans="2:65" s="13" customFormat="1" ht="13.5">
      <c r="B342" s="233"/>
      <c r="C342" s="234"/>
      <c r="D342" s="218" t="s">
        <v>182</v>
      </c>
      <c r="E342" s="245" t="s">
        <v>50</v>
      </c>
      <c r="F342" s="246" t="s">
        <v>465</v>
      </c>
      <c r="G342" s="234"/>
      <c r="H342" s="247">
        <v>26.68</v>
      </c>
      <c r="I342" s="239"/>
      <c r="J342" s="234"/>
      <c r="K342" s="234"/>
      <c r="L342" s="240"/>
      <c r="M342" s="241"/>
      <c r="N342" s="242"/>
      <c r="O342" s="242"/>
      <c r="P342" s="242"/>
      <c r="Q342" s="242"/>
      <c r="R342" s="242"/>
      <c r="S342" s="242"/>
      <c r="T342" s="243"/>
      <c r="AT342" s="244" t="s">
        <v>182</v>
      </c>
      <c r="AU342" s="244" t="s">
        <v>92</v>
      </c>
      <c r="AV342" s="13" t="s">
        <v>92</v>
      </c>
      <c r="AW342" s="13" t="s">
        <v>48</v>
      </c>
      <c r="AX342" s="13" t="s">
        <v>85</v>
      </c>
      <c r="AY342" s="244" t="s">
        <v>169</v>
      </c>
    </row>
    <row r="343" spans="2:65" s="13" customFormat="1" ht="13.5">
      <c r="B343" s="233"/>
      <c r="C343" s="234"/>
      <c r="D343" s="218" t="s">
        <v>182</v>
      </c>
      <c r="E343" s="245" t="s">
        <v>50</v>
      </c>
      <c r="F343" s="246" t="s">
        <v>466</v>
      </c>
      <c r="G343" s="234"/>
      <c r="H343" s="247">
        <v>6.8079999999999998</v>
      </c>
      <c r="I343" s="239"/>
      <c r="J343" s="234"/>
      <c r="K343" s="234"/>
      <c r="L343" s="240"/>
      <c r="M343" s="241"/>
      <c r="N343" s="242"/>
      <c r="O343" s="242"/>
      <c r="P343" s="242"/>
      <c r="Q343" s="242"/>
      <c r="R343" s="242"/>
      <c r="S343" s="242"/>
      <c r="T343" s="243"/>
      <c r="AT343" s="244" t="s">
        <v>182</v>
      </c>
      <c r="AU343" s="244" t="s">
        <v>92</v>
      </c>
      <c r="AV343" s="13" t="s">
        <v>92</v>
      </c>
      <c r="AW343" s="13" t="s">
        <v>48</v>
      </c>
      <c r="AX343" s="13" t="s">
        <v>85</v>
      </c>
      <c r="AY343" s="244" t="s">
        <v>169</v>
      </c>
    </row>
    <row r="344" spans="2:65" s="12" customFormat="1" ht="13.5">
      <c r="B344" s="222"/>
      <c r="C344" s="223"/>
      <c r="D344" s="218" t="s">
        <v>182</v>
      </c>
      <c r="E344" s="224" t="s">
        <v>50</v>
      </c>
      <c r="F344" s="225" t="s">
        <v>404</v>
      </c>
      <c r="G344" s="223"/>
      <c r="H344" s="226" t="s">
        <v>50</v>
      </c>
      <c r="I344" s="227"/>
      <c r="J344" s="223"/>
      <c r="K344" s="223"/>
      <c r="L344" s="228"/>
      <c r="M344" s="229"/>
      <c r="N344" s="230"/>
      <c r="O344" s="230"/>
      <c r="P344" s="230"/>
      <c r="Q344" s="230"/>
      <c r="R344" s="230"/>
      <c r="S344" s="230"/>
      <c r="T344" s="231"/>
      <c r="AT344" s="232" t="s">
        <v>182</v>
      </c>
      <c r="AU344" s="232" t="s">
        <v>92</v>
      </c>
      <c r="AV344" s="12" t="s">
        <v>25</v>
      </c>
      <c r="AW344" s="12" t="s">
        <v>48</v>
      </c>
      <c r="AX344" s="12" t="s">
        <v>85</v>
      </c>
      <c r="AY344" s="232" t="s">
        <v>169</v>
      </c>
    </row>
    <row r="345" spans="2:65" s="13" customFormat="1" ht="13.5">
      <c r="B345" s="233"/>
      <c r="C345" s="234"/>
      <c r="D345" s="218" t="s">
        <v>182</v>
      </c>
      <c r="E345" s="245" t="s">
        <v>50</v>
      </c>
      <c r="F345" s="246" t="s">
        <v>467</v>
      </c>
      <c r="G345" s="234"/>
      <c r="H345" s="247">
        <v>1.64</v>
      </c>
      <c r="I345" s="239"/>
      <c r="J345" s="234"/>
      <c r="K345" s="234"/>
      <c r="L345" s="240"/>
      <c r="M345" s="241"/>
      <c r="N345" s="242"/>
      <c r="O345" s="242"/>
      <c r="P345" s="242"/>
      <c r="Q345" s="242"/>
      <c r="R345" s="242"/>
      <c r="S345" s="242"/>
      <c r="T345" s="243"/>
      <c r="AT345" s="244" t="s">
        <v>182</v>
      </c>
      <c r="AU345" s="244" t="s">
        <v>92</v>
      </c>
      <c r="AV345" s="13" t="s">
        <v>92</v>
      </c>
      <c r="AW345" s="13" t="s">
        <v>48</v>
      </c>
      <c r="AX345" s="13" t="s">
        <v>85</v>
      </c>
      <c r="AY345" s="244" t="s">
        <v>169</v>
      </c>
    </row>
    <row r="346" spans="2:65" s="13" customFormat="1" ht="13.5">
      <c r="B346" s="233"/>
      <c r="C346" s="234"/>
      <c r="D346" s="218" t="s">
        <v>182</v>
      </c>
      <c r="E346" s="245" t="s">
        <v>50</v>
      </c>
      <c r="F346" s="246" t="s">
        <v>468</v>
      </c>
      <c r="G346" s="234"/>
      <c r="H346" s="247">
        <v>0.44400000000000001</v>
      </c>
      <c r="I346" s="239"/>
      <c r="J346" s="234"/>
      <c r="K346" s="234"/>
      <c r="L346" s="240"/>
      <c r="M346" s="241"/>
      <c r="N346" s="242"/>
      <c r="O346" s="242"/>
      <c r="P346" s="242"/>
      <c r="Q346" s="242"/>
      <c r="R346" s="242"/>
      <c r="S346" s="242"/>
      <c r="T346" s="243"/>
      <c r="AT346" s="244" t="s">
        <v>182</v>
      </c>
      <c r="AU346" s="244" t="s">
        <v>92</v>
      </c>
      <c r="AV346" s="13" t="s">
        <v>92</v>
      </c>
      <c r="AW346" s="13" t="s">
        <v>48</v>
      </c>
      <c r="AX346" s="13" t="s">
        <v>85</v>
      </c>
      <c r="AY346" s="244" t="s">
        <v>169</v>
      </c>
    </row>
    <row r="347" spans="2:65" s="12" customFormat="1" ht="13.5">
      <c r="B347" s="222"/>
      <c r="C347" s="223"/>
      <c r="D347" s="218" t="s">
        <v>182</v>
      </c>
      <c r="E347" s="224" t="s">
        <v>50</v>
      </c>
      <c r="F347" s="225" t="s">
        <v>406</v>
      </c>
      <c r="G347" s="223"/>
      <c r="H347" s="226" t="s">
        <v>50</v>
      </c>
      <c r="I347" s="227"/>
      <c r="J347" s="223"/>
      <c r="K347" s="223"/>
      <c r="L347" s="228"/>
      <c r="M347" s="229"/>
      <c r="N347" s="230"/>
      <c r="O347" s="230"/>
      <c r="P347" s="230"/>
      <c r="Q347" s="230"/>
      <c r="R347" s="230"/>
      <c r="S347" s="230"/>
      <c r="T347" s="231"/>
      <c r="AT347" s="232" t="s">
        <v>182</v>
      </c>
      <c r="AU347" s="232" t="s">
        <v>92</v>
      </c>
      <c r="AV347" s="12" t="s">
        <v>25</v>
      </c>
      <c r="AW347" s="12" t="s">
        <v>48</v>
      </c>
      <c r="AX347" s="12" t="s">
        <v>85</v>
      </c>
      <c r="AY347" s="232" t="s">
        <v>169</v>
      </c>
    </row>
    <row r="348" spans="2:65" s="13" customFormat="1" ht="13.5">
      <c r="B348" s="233"/>
      <c r="C348" s="234"/>
      <c r="D348" s="218" t="s">
        <v>182</v>
      </c>
      <c r="E348" s="245" t="s">
        <v>50</v>
      </c>
      <c r="F348" s="246" t="s">
        <v>469</v>
      </c>
      <c r="G348" s="234"/>
      <c r="H348" s="247">
        <v>18.45</v>
      </c>
      <c r="I348" s="239"/>
      <c r="J348" s="234"/>
      <c r="K348" s="234"/>
      <c r="L348" s="240"/>
      <c r="M348" s="241"/>
      <c r="N348" s="242"/>
      <c r="O348" s="242"/>
      <c r="P348" s="242"/>
      <c r="Q348" s="242"/>
      <c r="R348" s="242"/>
      <c r="S348" s="242"/>
      <c r="T348" s="243"/>
      <c r="AT348" s="244" t="s">
        <v>182</v>
      </c>
      <c r="AU348" s="244" t="s">
        <v>92</v>
      </c>
      <c r="AV348" s="13" t="s">
        <v>92</v>
      </c>
      <c r="AW348" s="13" t="s">
        <v>48</v>
      </c>
      <c r="AX348" s="13" t="s">
        <v>85</v>
      </c>
      <c r="AY348" s="244" t="s">
        <v>169</v>
      </c>
    </row>
    <row r="349" spans="2:65" s="13" customFormat="1" ht="13.5">
      <c r="B349" s="233"/>
      <c r="C349" s="234"/>
      <c r="D349" s="218" t="s">
        <v>182</v>
      </c>
      <c r="E349" s="245" t="s">
        <v>50</v>
      </c>
      <c r="F349" s="246" t="s">
        <v>470</v>
      </c>
      <c r="G349" s="234"/>
      <c r="H349" s="247">
        <v>4.9950000000000001</v>
      </c>
      <c r="I349" s="239"/>
      <c r="J349" s="234"/>
      <c r="K349" s="234"/>
      <c r="L349" s="240"/>
      <c r="M349" s="241"/>
      <c r="N349" s="242"/>
      <c r="O349" s="242"/>
      <c r="P349" s="242"/>
      <c r="Q349" s="242"/>
      <c r="R349" s="242"/>
      <c r="S349" s="242"/>
      <c r="T349" s="243"/>
      <c r="AT349" s="244" t="s">
        <v>182</v>
      </c>
      <c r="AU349" s="244" t="s">
        <v>92</v>
      </c>
      <c r="AV349" s="13" t="s">
        <v>92</v>
      </c>
      <c r="AW349" s="13" t="s">
        <v>48</v>
      </c>
      <c r="AX349" s="13" t="s">
        <v>85</v>
      </c>
      <c r="AY349" s="244" t="s">
        <v>169</v>
      </c>
    </row>
    <row r="350" spans="2:65" s="12" customFormat="1" ht="13.5">
      <c r="B350" s="222"/>
      <c r="C350" s="223"/>
      <c r="D350" s="218" t="s">
        <v>182</v>
      </c>
      <c r="E350" s="224" t="s">
        <v>50</v>
      </c>
      <c r="F350" s="225" t="s">
        <v>408</v>
      </c>
      <c r="G350" s="223"/>
      <c r="H350" s="226" t="s">
        <v>50</v>
      </c>
      <c r="I350" s="227"/>
      <c r="J350" s="223"/>
      <c r="K350" s="223"/>
      <c r="L350" s="228"/>
      <c r="M350" s="229"/>
      <c r="N350" s="230"/>
      <c r="O350" s="230"/>
      <c r="P350" s="230"/>
      <c r="Q350" s="230"/>
      <c r="R350" s="230"/>
      <c r="S350" s="230"/>
      <c r="T350" s="231"/>
      <c r="AT350" s="232" t="s">
        <v>182</v>
      </c>
      <c r="AU350" s="232" t="s">
        <v>92</v>
      </c>
      <c r="AV350" s="12" t="s">
        <v>25</v>
      </c>
      <c r="AW350" s="12" t="s">
        <v>48</v>
      </c>
      <c r="AX350" s="12" t="s">
        <v>85</v>
      </c>
      <c r="AY350" s="232" t="s">
        <v>169</v>
      </c>
    </row>
    <row r="351" spans="2:65" s="13" customFormat="1" ht="13.5">
      <c r="B351" s="233"/>
      <c r="C351" s="234"/>
      <c r="D351" s="218" t="s">
        <v>182</v>
      </c>
      <c r="E351" s="245" t="s">
        <v>50</v>
      </c>
      <c r="F351" s="246" t="s">
        <v>471</v>
      </c>
      <c r="G351" s="234"/>
      <c r="H351" s="247">
        <v>4.5</v>
      </c>
      <c r="I351" s="239"/>
      <c r="J351" s="234"/>
      <c r="K351" s="234"/>
      <c r="L351" s="240"/>
      <c r="M351" s="241"/>
      <c r="N351" s="242"/>
      <c r="O351" s="242"/>
      <c r="P351" s="242"/>
      <c r="Q351" s="242"/>
      <c r="R351" s="242"/>
      <c r="S351" s="242"/>
      <c r="T351" s="243"/>
      <c r="AT351" s="244" t="s">
        <v>182</v>
      </c>
      <c r="AU351" s="244" t="s">
        <v>92</v>
      </c>
      <c r="AV351" s="13" t="s">
        <v>92</v>
      </c>
      <c r="AW351" s="13" t="s">
        <v>48</v>
      </c>
      <c r="AX351" s="13" t="s">
        <v>85</v>
      </c>
      <c r="AY351" s="244" t="s">
        <v>169</v>
      </c>
    </row>
    <row r="352" spans="2:65" s="13" customFormat="1" ht="13.5">
      <c r="B352" s="233"/>
      <c r="C352" s="234"/>
      <c r="D352" s="218" t="s">
        <v>182</v>
      </c>
      <c r="E352" s="245" t="s">
        <v>50</v>
      </c>
      <c r="F352" s="246" t="s">
        <v>472</v>
      </c>
      <c r="G352" s="234"/>
      <c r="H352" s="247">
        <v>0.27800000000000002</v>
      </c>
      <c r="I352" s="239"/>
      <c r="J352" s="234"/>
      <c r="K352" s="234"/>
      <c r="L352" s="240"/>
      <c r="M352" s="241"/>
      <c r="N352" s="242"/>
      <c r="O352" s="242"/>
      <c r="P352" s="242"/>
      <c r="Q352" s="242"/>
      <c r="R352" s="242"/>
      <c r="S352" s="242"/>
      <c r="T352" s="243"/>
      <c r="AT352" s="244" t="s">
        <v>182</v>
      </c>
      <c r="AU352" s="244" t="s">
        <v>92</v>
      </c>
      <c r="AV352" s="13" t="s">
        <v>92</v>
      </c>
      <c r="AW352" s="13" t="s">
        <v>48</v>
      </c>
      <c r="AX352" s="13" t="s">
        <v>85</v>
      </c>
      <c r="AY352" s="244" t="s">
        <v>169</v>
      </c>
    </row>
    <row r="353" spans="2:65" s="12" customFormat="1" ht="13.5">
      <c r="B353" s="222"/>
      <c r="C353" s="223"/>
      <c r="D353" s="218" t="s">
        <v>182</v>
      </c>
      <c r="E353" s="224" t="s">
        <v>50</v>
      </c>
      <c r="F353" s="225" t="s">
        <v>448</v>
      </c>
      <c r="G353" s="223"/>
      <c r="H353" s="226" t="s">
        <v>50</v>
      </c>
      <c r="I353" s="227"/>
      <c r="J353" s="223"/>
      <c r="K353" s="223"/>
      <c r="L353" s="228"/>
      <c r="M353" s="229"/>
      <c r="N353" s="230"/>
      <c r="O353" s="230"/>
      <c r="P353" s="230"/>
      <c r="Q353" s="230"/>
      <c r="R353" s="230"/>
      <c r="S353" s="230"/>
      <c r="T353" s="231"/>
      <c r="AT353" s="232" t="s">
        <v>182</v>
      </c>
      <c r="AU353" s="232" t="s">
        <v>92</v>
      </c>
      <c r="AV353" s="12" t="s">
        <v>25</v>
      </c>
      <c r="AW353" s="12" t="s">
        <v>48</v>
      </c>
      <c r="AX353" s="12" t="s">
        <v>85</v>
      </c>
      <c r="AY353" s="232" t="s">
        <v>169</v>
      </c>
    </row>
    <row r="354" spans="2:65" s="13" customFormat="1" ht="13.5">
      <c r="B354" s="233"/>
      <c r="C354" s="234"/>
      <c r="D354" s="218" t="s">
        <v>182</v>
      </c>
      <c r="E354" s="245" t="s">
        <v>50</v>
      </c>
      <c r="F354" s="246" t="s">
        <v>473</v>
      </c>
      <c r="G354" s="234"/>
      <c r="H354" s="247">
        <v>17.850000000000001</v>
      </c>
      <c r="I354" s="239"/>
      <c r="J354" s="234"/>
      <c r="K354" s="234"/>
      <c r="L354" s="240"/>
      <c r="M354" s="241"/>
      <c r="N354" s="242"/>
      <c r="O354" s="242"/>
      <c r="P354" s="242"/>
      <c r="Q354" s="242"/>
      <c r="R354" s="242"/>
      <c r="S354" s="242"/>
      <c r="T354" s="243"/>
      <c r="AT354" s="244" t="s">
        <v>182</v>
      </c>
      <c r="AU354" s="244" t="s">
        <v>92</v>
      </c>
      <c r="AV354" s="13" t="s">
        <v>92</v>
      </c>
      <c r="AW354" s="13" t="s">
        <v>48</v>
      </c>
      <c r="AX354" s="13" t="s">
        <v>85</v>
      </c>
      <c r="AY354" s="244" t="s">
        <v>169</v>
      </c>
    </row>
    <row r="355" spans="2:65" s="12" customFormat="1" ht="13.5">
      <c r="B355" s="222"/>
      <c r="C355" s="223"/>
      <c r="D355" s="218" t="s">
        <v>182</v>
      </c>
      <c r="E355" s="224" t="s">
        <v>50</v>
      </c>
      <c r="F355" s="225" t="s">
        <v>435</v>
      </c>
      <c r="G355" s="223"/>
      <c r="H355" s="226" t="s">
        <v>50</v>
      </c>
      <c r="I355" s="227"/>
      <c r="J355" s="223"/>
      <c r="K355" s="223"/>
      <c r="L355" s="228"/>
      <c r="M355" s="229"/>
      <c r="N355" s="230"/>
      <c r="O355" s="230"/>
      <c r="P355" s="230"/>
      <c r="Q355" s="230"/>
      <c r="R355" s="230"/>
      <c r="S355" s="230"/>
      <c r="T355" s="231"/>
      <c r="AT355" s="232" t="s">
        <v>182</v>
      </c>
      <c r="AU355" s="232" t="s">
        <v>92</v>
      </c>
      <c r="AV355" s="12" t="s">
        <v>25</v>
      </c>
      <c r="AW355" s="12" t="s">
        <v>48</v>
      </c>
      <c r="AX355" s="12" t="s">
        <v>85</v>
      </c>
      <c r="AY355" s="232" t="s">
        <v>169</v>
      </c>
    </row>
    <row r="356" spans="2:65" s="13" customFormat="1" ht="13.5">
      <c r="B356" s="233"/>
      <c r="C356" s="234"/>
      <c r="D356" s="218" t="s">
        <v>182</v>
      </c>
      <c r="E356" s="245" t="s">
        <v>50</v>
      </c>
      <c r="F356" s="246" t="s">
        <v>474</v>
      </c>
      <c r="G356" s="234"/>
      <c r="H356" s="247">
        <v>3.2450000000000001</v>
      </c>
      <c r="I356" s="239"/>
      <c r="J356" s="234"/>
      <c r="K356" s="234"/>
      <c r="L356" s="240"/>
      <c r="M356" s="241"/>
      <c r="N356" s="242"/>
      <c r="O356" s="242"/>
      <c r="P356" s="242"/>
      <c r="Q356" s="242"/>
      <c r="R356" s="242"/>
      <c r="S356" s="242"/>
      <c r="T356" s="243"/>
      <c r="AT356" s="244" t="s">
        <v>182</v>
      </c>
      <c r="AU356" s="244" t="s">
        <v>92</v>
      </c>
      <c r="AV356" s="13" t="s">
        <v>92</v>
      </c>
      <c r="AW356" s="13" t="s">
        <v>48</v>
      </c>
      <c r="AX356" s="13" t="s">
        <v>85</v>
      </c>
      <c r="AY356" s="244" t="s">
        <v>169</v>
      </c>
    </row>
    <row r="357" spans="2:65" s="12" customFormat="1" ht="13.5">
      <c r="B357" s="222"/>
      <c r="C357" s="223"/>
      <c r="D357" s="218" t="s">
        <v>182</v>
      </c>
      <c r="E357" s="224" t="s">
        <v>50</v>
      </c>
      <c r="F357" s="225" t="s">
        <v>436</v>
      </c>
      <c r="G357" s="223"/>
      <c r="H357" s="226" t="s">
        <v>50</v>
      </c>
      <c r="I357" s="227"/>
      <c r="J357" s="223"/>
      <c r="K357" s="223"/>
      <c r="L357" s="228"/>
      <c r="M357" s="229"/>
      <c r="N357" s="230"/>
      <c r="O357" s="230"/>
      <c r="P357" s="230"/>
      <c r="Q357" s="230"/>
      <c r="R357" s="230"/>
      <c r="S357" s="230"/>
      <c r="T357" s="231"/>
      <c r="AT357" s="232" t="s">
        <v>182</v>
      </c>
      <c r="AU357" s="232" t="s">
        <v>92</v>
      </c>
      <c r="AV357" s="12" t="s">
        <v>25</v>
      </c>
      <c r="AW357" s="12" t="s">
        <v>48</v>
      </c>
      <c r="AX357" s="12" t="s">
        <v>85</v>
      </c>
      <c r="AY357" s="232" t="s">
        <v>169</v>
      </c>
    </row>
    <row r="358" spans="2:65" s="13" customFormat="1" ht="13.5">
      <c r="B358" s="233"/>
      <c r="C358" s="234"/>
      <c r="D358" s="218" t="s">
        <v>182</v>
      </c>
      <c r="E358" s="245" t="s">
        <v>50</v>
      </c>
      <c r="F358" s="246" t="s">
        <v>475</v>
      </c>
      <c r="G358" s="234"/>
      <c r="H358" s="247">
        <v>0.59</v>
      </c>
      <c r="I358" s="239"/>
      <c r="J358" s="234"/>
      <c r="K358" s="234"/>
      <c r="L358" s="240"/>
      <c r="M358" s="241"/>
      <c r="N358" s="242"/>
      <c r="O358" s="242"/>
      <c r="P358" s="242"/>
      <c r="Q358" s="242"/>
      <c r="R358" s="242"/>
      <c r="S358" s="242"/>
      <c r="T358" s="243"/>
      <c r="AT358" s="244" t="s">
        <v>182</v>
      </c>
      <c r="AU358" s="244" t="s">
        <v>92</v>
      </c>
      <c r="AV358" s="13" t="s">
        <v>92</v>
      </c>
      <c r="AW358" s="13" t="s">
        <v>48</v>
      </c>
      <c r="AX358" s="13" t="s">
        <v>85</v>
      </c>
      <c r="AY358" s="244" t="s">
        <v>169</v>
      </c>
    </row>
    <row r="359" spans="2:65" s="12" customFormat="1" ht="13.5">
      <c r="B359" s="222"/>
      <c r="C359" s="223"/>
      <c r="D359" s="218" t="s">
        <v>182</v>
      </c>
      <c r="E359" s="224" t="s">
        <v>50</v>
      </c>
      <c r="F359" s="225" t="s">
        <v>450</v>
      </c>
      <c r="G359" s="223"/>
      <c r="H359" s="226" t="s">
        <v>50</v>
      </c>
      <c r="I359" s="227"/>
      <c r="J359" s="223"/>
      <c r="K359" s="223"/>
      <c r="L359" s="228"/>
      <c r="M359" s="229"/>
      <c r="N359" s="230"/>
      <c r="O359" s="230"/>
      <c r="P359" s="230"/>
      <c r="Q359" s="230"/>
      <c r="R359" s="230"/>
      <c r="S359" s="230"/>
      <c r="T359" s="231"/>
      <c r="AT359" s="232" t="s">
        <v>182</v>
      </c>
      <c r="AU359" s="232" t="s">
        <v>92</v>
      </c>
      <c r="AV359" s="12" t="s">
        <v>25</v>
      </c>
      <c r="AW359" s="12" t="s">
        <v>48</v>
      </c>
      <c r="AX359" s="12" t="s">
        <v>85</v>
      </c>
      <c r="AY359" s="232" t="s">
        <v>169</v>
      </c>
    </row>
    <row r="360" spans="2:65" s="13" customFormat="1" ht="13.5">
      <c r="B360" s="233"/>
      <c r="C360" s="234"/>
      <c r="D360" s="235" t="s">
        <v>182</v>
      </c>
      <c r="E360" s="236" t="s">
        <v>50</v>
      </c>
      <c r="F360" s="237" t="s">
        <v>476</v>
      </c>
      <c r="G360" s="234"/>
      <c r="H360" s="238">
        <v>22.44</v>
      </c>
      <c r="I360" s="239"/>
      <c r="J360" s="234"/>
      <c r="K360" s="234"/>
      <c r="L360" s="240"/>
      <c r="M360" s="241"/>
      <c r="N360" s="242"/>
      <c r="O360" s="242"/>
      <c r="P360" s="242"/>
      <c r="Q360" s="242"/>
      <c r="R360" s="242"/>
      <c r="S360" s="242"/>
      <c r="T360" s="243"/>
      <c r="AT360" s="244" t="s">
        <v>182</v>
      </c>
      <c r="AU360" s="244" t="s">
        <v>92</v>
      </c>
      <c r="AV360" s="13" t="s">
        <v>92</v>
      </c>
      <c r="AW360" s="13" t="s">
        <v>48</v>
      </c>
      <c r="AX360" s="13" t="s">
        <v>85</v>
      </c>
      <c r="AY360" s="244" t="s">
        <v>169</v>
      </c>
    </row>
    <row r="361" spans="2:65" s="1" customFormat="1" ht="22.5" customHeight="1">
      <c r="B361" s="43"/>
      <c r="C361" s="206" t="s">
        <v>483</v>
      </c>
      <c r="D361" s="206" t="s">
        <v>172</v>
      </c>
      <c r="E361" s="207" t="s">
        <v>484</v>
      </c>
      <c r="F361" s="208" t="s">
        <v>485</v>
      </c>
      <c r="G361" s="209" t="s">
        <v>197</v>
      </c>
      <c r="H361" s="210">
        <v>650.78200000000004</v>
      </c>
      <c r="I361" s="211"/>
      <c r="J361" s="212">
        <f>ROUND(I361*H361,2)</f>
        <v>0</v>
      </c>
      <c r="K361" s="208" t="s">
        <v>176</v>
      </c>
      <c r="L361" s="63"/>
      <c r="M361" s="213" t="s">
        <v>50</v>
      </c>
      <c r="N361" s="214" t="s">
        <v>56</v>
      </c>
      <c r="O361" s="44"/>
      <c r="P361" s="215">
        <f>O361*H361</f>
        <v>0</v>
      </c>
      <c r="Q361" s="215">
        <v>0</v>
      </c>
      <c r="R361" s="215">
        <f>Q361*H361</f>
        <v>0</v>
      </c>
      <c r="S361" s="215">
        <v>0</v>
      </c>
      <c r="T361" s="216">
        <f>S361*H361</f>
        <v>0</v>
      </c>
      <c r="AR361" s="25" t="s">
        <v>124</v>
      </c>
      <c r="AT361" s="25" t="s">
        <v>172</v>
      </c>
      <c r="AU361" s="25" t="s">
        <v>92</v>
      </c>
      <c r="AY361" s="25" t="s">
        <v>169</v>
      </c>
      <c r="BE361" s="217">
        <f>IF(N361="základní",J361,0)</f>
        <v>0</v>
      </c>
      <c r="BF361" s="217">
        <f>IF(N361="snížená",J361,0)</f>
        <v>0</v>
      </c>
      <c r="BG361" s="217">
        <f>IF(N361="zákl. přenesená",J361,0)</f>
        <v>0</v>
      </c>
      <c r="BH361" s="217">
        <f>IF(N361="sníž. přenesená",J361,0)</f>
        <v>0</v>
      </c>
      <c r="BI361" s="217">
        <f>IF(N361="nulová",J361,0)</f>
        <v>0</v>
      </c>
      <c r="BJ361" s="25" t="s">
        <v>25</v>
      </c>
      <c r="BK361" s="217">
        <f>ROUND(I361*H361,2)</f>
        <v>0</v>
      </c>
      <c r="BL361" s="25" t="s">
        <v>124</v>
      </c>
      <c r="BM361" s="25" t="s">
        <v>486</v>
      </c>
    </row>
    <row r="362" spans="2:65" s="1" customFormat="1" ht="27">
      <c r="B362" s="43"/>
      <c r="C362" s="65"/>
      <c r="D362" s="218" t="s">
        <v>178</v>
      </c>
      <c r="E362" s="65"/>
      <c r="F362" s="219" t="s">
        <v>487</v>
      </c>
      <c r="G362" s="65"/>
      <c r="H362" s="65"/>
      <c r="I362" s="174"/>
      <c r="J362" s="65"/>
      <c r="K362" s="65"/>
      <c r="L362" s="63"/>
      <c r="M362" s="220"/>
      <c r="N362" s="44"/>
      <c r="O362" s="44"/>
      <c r="P362" s="44"/>
      <c r="Q362" s="44"/>
      <c r="R362" s="44"/>
      <c r="S362" s="44"/>
      <c r="T362" s="80"/>
      <c r="AT362" s="25" t="s">
        <v>178</v>
      </c>
      <c r="AU362" s="25" t="s">
        <v>92</v>
      </c>
    </row>
    <row r="363" spans="2:65" s="1" customFormat="1" ht="94.5">
      <c r="B363" s="43"/>
      <c r="C363" s="65"/>
      <c r="D363" s="218" t="s">
        <v>180</v>
      </c>
      <c r="E363" s="65"/>
      <c r="F363" s="221" t="s">
        <v>482</v>
      </c>
      <c r="G363" s="65"/>
      <c r="H363" s="65"/>
      <c r="I363" s="174"/>
      <c r="J363" s="65"/>
      <c r="K363" s="65"/>
      <c r="L363" s="63"/>
      <c r="M363" s="220"/>
      <c r="N363" s="44"/>
      <c r="O363" s="44"/>
      <c r="P363" s="44"/>
      <c r="Q363" s="44"/>
      <c r="R363" s="44"/>
      <c r="S363" s="44"/>
      <c r="T363" s="80"/>
      <c r="AT363" s="25" t="s">
        <v>180</v>
      </c>
      <c r="AU363" s="25" t="s">
        <v>92</v>
      </c>
    </row>
    <row r="364" spans="2:65" s="12" customFormat="1" ht="13.5">
      <c r="B364" s="222"/>
      <c r="C364" s="223"/>
      <c r="D364" s="218" t="s">
        <v>182</v>
      </c>
      <c r="E364" s="224" t="s">
        <v>50</v>
      </c>
      <c r="F364" s="225" t="s">
        <v>488</v>
      </c>
      <c r="G364" s="223"/>
      <c r="H364" s="226" t="s">
        <v>50</v>
      </c>
      <c r="I364" s="227"/>
      <c r="J364" s="223"/>
      <c r="K364" s="223"/>
      <c r="L364" s="228"/>
      <c r="M364" s="229"/>
      <c r="N364" s="230"/>
      <c r="O364" s="230"/>
      <c r="P364" s="230"/>
      <c r="Q364" s="230"/>
      <c r="R364" s="230"/>
      <c r="S364" s="230"/>
      <c r="T364" s="231"/>
      <c r="AT364" s="232" t="s">
        <v>182</v>
      </c>
      <c r="AU364" s="232" t="s">
        <v>92</v>
      </c>
      <c r="AV364" s="12" t="s">
        <v>25</v>
      </c>
      <c r="AW364" s="12" t="s">
        <v>48</v>
      </c>
      <c r="AX364" s="12" t="s">
        <v>85</v>
      </c>
      <c r="AY364" s="232" t="s">
        <v>169</v>
      </c>
    </row>
    <row r="365" spans="2:65" s="12" customFormat="1" ht="13.5">
      <c r="B365" s="222"/>
      <c r="C365" s="223"/>
      <c r="D365" s="218" t="s">
        <v>182</v>
      </c>
      <c r="E365" s="224" t="s">
        <v>50</v>
      </c>
      <c r="F365" s="225" t="s">
        <v>402</v>
      </c>
      <c r="G365" s="223"/>
      <c r="H365" s="226" t="s">
        <v>50</v>
      </c>
      <c r="I365" s="227"/>
      <c r="J365" s="223"/>
      <c r="K365" s="223"/>
      <c r="L365" s="228"/>
      <c r="M365" s="229"/>
      <c r="N365" s="230"/>
      <c r="O365" s="230"/>
      <c r="P365" s="230"/>
      <c r="Q365" s="230"/>
      <c r="R365" s="230"/>
      <c r="S365" s="230"/>
      <c r="T365" s="231"/>
      <c r="AT365" s="232" t="s">
        <v>182</v>
      </c>
      <c r="AU365" s="232" t="s">
        <v>92</v>
      </c>
      <c r="AV365" s="12" t="s">
        <v>25</v>
      </c>
      <c r="AW365" s="12" t="s">
        <v>48</v>
      </c>
      <c r="AX365" s="12" t="s">
        <v>85</v>
      </c>
      <c r="AY365" s="232" t="s">
        <v>169</v>
      </c>
    </row>
    <row r="366" spans="2:65" s="13" customFormat="1" ht="13.5">
      <c r="B366" s="233"/>
      <c r="C366" s="234"/>
      <c r="D366" s="218" t="s">
        <v>182</v>
      </c>
      <c r="E366" s="245" t="s">
        <v>50</v>
      </c>
      <c r="F366" s="246" t="s">
        <v>489</v>
      </c>
      <c r="G366" s="234"/>
      <c r="H366" s="247">
        <v>160.08000000000001</v>
      </c>
      <c r="I366" s="239"/>
      <c r="J366" s="234"/>
      <c r="K366" s="234"/>
      <c r="L366" s="240"/>
      <c r="M366" s="241"/>
      <c r="N366" s="242"/>
      <c r="O366" s="242"/>
      <c r="P366" s="242"/>
      <c r="Q366" s="242"/>
      <c r="R366" s="242"/>
      <c r="S366" s="242"/>
      <c r="T366" s="243"/>
      <c r="AT366" s="244" t="s">
        <v>182</v>
      </c>
      <c r="AU366" s="244" t="s">
        <v>92</v>
      </c>
      <c r="AV366" s="13" t="s">
        <v>92</v>
      </c>
      <c r="AW366" s="13" t="s">
        <v>48</v>
      </c>
      <c r="AX366" s="13" t="s">
        <v>85</v>
      </c>
      <c r="AY366" s="244" t="s">
        <v>169</v>
      </c>
    </row>
    <row r="367" spans="2:65" s="13" customFormat="1" ht="13.5">
      <c r="B367" s="233"/>
      <c r="C367" s="234"/>
      <c r="D367" s="218" t="s">
        <v>182</v>
      </c>
      <c r="E367" s="245" t="s">
        <v>50</v>
      </c>
      <c r="F367" s="246" t="s">
        <v>490</v>
      </c>
      <c r="G367" s="234"/>
      <c r="H367" s="247">
        <v>40.847999999999999</v>
      </c>
      <c r="I367" s="239"/>
      <c r="J367" s="234"/>
      <c r="K367" s="234"/>
      <c r="L367" s="240"/>
      <c r="M367" s="241"/>
      <c r="N367" s="242"/>
      <c r="O367" s="242"/>
      <c r="P367" s="242"/>
      <c r="Q367" s="242"/>
      <c r="R367" s="242"/>
      <c r="S367" s="242"/>
      <c r="T367" s="243"/>
      <c r="AT367" s="244" t="s">
        <v>182</v>
      </c>
      <c r="AU367" s="244" t="s">
        <v>92</v>
      </c>
      <c r="AV367" s="13" t="s">
        <v>92</v>
      </c>
      <c r="AW367" s="13" t="s">
        <v>48</v>
      </c>
      <c r="AX367" s="13" t="s">
        <v>85</v>
      </c>
      <c r="AY367" s="244" t="s">
        <v>169</v>
      </c>
    </row>
    <row r="368" spans="2:65" s="12" customFormat="1" ht="13.5">
      <c r="B368" s="222"/>
      <c r="C368" s="223"/>
      <c r="D368" s="218" t="s">
        <v>182</v>
      </c>
      <c r="E368" s="224" t="s">
        <v>50</v>
      </c>
      <c r="F368" s="225" t="s">
        <v>404</v>
      </c>
      <c r="G368" s="223"/>
      <c r="H368" s="226" t="s">
        <v>50</v>
      </c>
      <c r="I368" s="227"/>
      <c r="J368" s="223"/>
      <c r="K368" s="223"/>
      <c r="L368" s="228"/>
      <c r="M368" s="229"/>
      <c r="N368" s="230"/>
      <c r="O368" s="230"/>
      <c r="P368" s="230"/>
      <c r="Q368" s="230"/>
      <c r="R368" s="230"/>
      <c r="S368" s="230"/>
      <c r="T368" s="231"/>
      <c r="AT368" s="232" t="s">
        <v>182</v>
      </c>
      <c r="AU368" s="232" t="s">
        <v>92</v>
      </c>
      <c r="AV368" s="12" t="s">
        <v>25</v>
      </c>
      <c r="AW368" s="12" t="s">
        <v>48</v>
      </c>
      <c r="AX368" s="12" t="s">
        <v>85</v>
      </c>
      <c r="AY368" s="232" t="s">
        <v>169</v>
      </c>
    </row>
    <row r="369" spans="2:51" s="13" customFormat="1" ht="13.5">
      <c r="B369" s="233"/>
      <c r="C369" s="234"/>
      <c r="D369" s="218" t="s">
        <v>182</v>
      </c>
      <c r="E369" s="245" t="s">
        <v>50</v>
      </c>
      <c r="F369" s="246" t="s">
        <v>491</v>
      </c>
      <c r="G369" s="234"/>
      <c r="H369" s="247">
        <v>9.84</v>
      </c>
      <c r="I369" s="239"/>
      <c r="J369" s="234"/>
      <c r="K369" s="234"/>
      <c r="L369" s="240"/>
      <c r="M369" s="241"/>
      <c r="N369" s="242"/>
      <c r="O369" s="242"/>
      <c r="P369" s="242"/>
      <c r="Q369" s="242"/>
      <c r="R369" s="242"/>
      <c r="S369" s="242"/>
      <c r="T369" s="243"/>
      <c r="AT369" s="244" t="s">
        <v>182</v>
      </c>
      <c r="AU369" s="244" t="s">
        <v>92</v>
      </c>
      <c r="AV369" s="13" t="s">
        <v>92</v>
      </c>
      <c r="AW369" s="13" t="s">
        <v>48</v>
      </c>
      <c r="AX369" s="13" t="s">
        <v>85</v>
      </c>
      <c r="AY369" s="244" t="s">
        <v>169</v>
      </c>
    </row>
    <row r="370" spans="2:51" s="13" customFormat="1" ht="13.5">
      <c r="B370" s="233"/>
      <c r="C370" s="234"/>
      <c r="D370" s="218" t="s">
        <v>182</v>
      </c>
      <c r="E370" s="245" t="s">
        <v>50</v>
      </c>
      <c r="F370" s="246" t="s">
        <v>492</v>
      </c>
      <c r="G370" s="234"/>
      <c r="H370" s="247">
        <v>2.6640000000000001</v>
      </c>
      <c r="I370" s="239"/>
      <c r="J370" s="234"/>
      <c r="K370" s="234"/>
      <c r="L370" s="240"/>
      <c r="M370" s="241"/>
      <c r="N370" s="242"/>
      <c r="O370" s="242"/>
      <c r="P370" s="242"/>
      <c r="Q370" s="242"/>
      <c r="R370" s="242"/>
      <c r="S370" s="242"/>
      <c r="T370" s="243"/>
      <c r="AT370" s="244" t="s">
        <v>182</v>
      </c>
      <c r="AU370" s="244" t="s">
        <v>92</v>
      </c>
      <c r="AV370" s="13" t="s">
        <v>92</v>
      </c>
      <c r="AW370" s="13" t="s">
        <v>48</v>
      </c>
      <c r="AX370" s="13" t="s">
        <v>85</v>
      </c>
      <c r="AY370" s="244" t="s">
        <v>169</v>
      </c>
    </row>
    <row r="371" spans="2:51" s="12" customFormat="1" ht="13.5">
      <c r="B371" s="222"/>
      <c r="C371" s="223"/>
      <c r="D371" s="218" t="s">
        <v>182</v>
      </c>
      <c r="E371" s="224" t="s">
        <v>50</v>
      </c>
      <c r="F371" s="225" t="s">
        <v>406</v>
      </c>
      <c r="G371" s="223"/>
      <c r="H371" s="226" t="s">
        <v>50</v>
      </c>
      <c r="I371" s="227"/>
      <c r="J371" s="223"/>
      <c r="K371" s="223"/>
      <c r="L371" s="228"/>
      <c r="M371" s="229"/>
      <c r="N371" s="230"/>
      <c r="O371" s="230"/>
      <c r="P371" s="230"/>
      <c r="Q371" s="230"/>
      <c r="R371" s="230"/>
      <c r="S371" s="230"/>
      <c r="T371" s="231"/>
      <c r="AT371" s="232" t="s">
        <v>182</v>
      </c>
      <c r="AU371" s="232" t="s">
        <v>92</v>
      </c>
      <c r="AV371" s="12" t="s">
        <v>25</v>
      </c>
      <c r="AW371" s="12" t="s">
        <v>48</v>
      </c>
      <c r="AX371" s="12" t="s">
        <v>85</v>
      </c>
      <c r="AY371" s="232" t="s">
        <v>169</v>
      </c>
    </row>
    <row r="372" spans="2:51" s="13" customFormat="1" ht="13.5">
      <c r="B372" s="233"/>
      <c r="C372" s="234"/>
      <c r="D372" s="218" t="s">
        <v>182</v>
      </c>
      <c r="E372" s="245" t="s">
        <v>50</v>
      </c>
      <c r="F372" s="246" t="s">
        <v>493</v>
      </c>
      <c r="G372" s="234"/>
      <c r="H372" s="247">
        <v>110.7</v>
      </c>
      <c r="I372" s="239"/>
      <c r="J372" s="234"/>
      <c r="K372" s="234"/>
      <c r="L372" s="240"/>
      <c r="M372" s="241"/>
      <c r="N372" s="242"/>
      <c r="O372" s="242"/>
      <c r="P372" s="242"/>
      <c r="Q372" s="242"/>
      <c r="R372" s="242"/>
      <c r="S372" s="242"/>
      <c r="T372" s="243"/>
      <c r="AT372" s="244" t="s">
        <v>182</v>
      </c>
      <c r="AU372" s="244" t="s">
        <v>92</v>
      </c>
      <c r="AV372" s="13" t="s">
        <v>92</v>
      </c>
      <c r="AW372" s="13" t="s">
        <v>48</v>
      </c>
      <c r="AX372" s="13" t="s">
        <v>85</v>
      </c>
      <c r="AY372" s="244" t="s">
        <v>169</v>
      </c>
    </row>
    <row r="373" spans="2:51" s="13" customFormat="1" ht="13.5">
      <c r="B373" s="233"/>
      <c r="C373" s="234"/>
      <c r="D373" s="218" t="s">
        <v>182</v>
      </c>
      <c r="E373" s="245" t="s">
        <v>50</v>
      </c>
      <c r="F373" s="246" t="s">
        <v>494</v>
      </c>
      <c r="G373" s="234"/>
      <c r="H373" s="247">
        <v>29.97</v>
      </c>
      <c r="I373" s="239"/>
      <c r="J373" s="234"/>
      <c r="K373" s="234"/>
      <c r="L373" s="240"/>
      <c r="M373" s="241"/>
      <c r="N373" s="242"/>
      <c r="O373" s="242"/>
      <c r="P373" s="242"/>
      <c r="Q373" s="242"/>
      <c r="R373" s="242"/>
      <c r="S373" s="242"/>
      <c r="T373" s="243"/>
      <c r="AT373" s="244" t="s">
        <v>182</v>
      </c>
      <c r="AU373" s="244" t="s">
        <v>92</v>
      </c>
      <c r="AV373" s="13" t="s">
        <v>92</v>
      </c>
      <c r="AW373" s="13" t="s">
        <v>48</v>
      </c>
      <c r="AX373" s="13" t="s">
        <v>85</v>
      </c>
      <c r="AY373" s="244" t="s">
        <v>169</v>
      </c>
    </row>
    <row r="374" spans="2:51" s="12" customFormat="1" ht="13.5">
      <c r="B374" s="222"/>
      <c r="C374" s="223"/>
      <c r="D374" s="218" t="s">
        <v>182</v>
      </c>
      <c r="E374" s="224" t="s">
        <v>50</v>
      </c>
      <c r="F374" s="225" t="s">
        <v>408</v>
      </c>
      <c r="G374" s="223"/>
      <c r="H374" s="226" t="s">
        <v>50</v>
      </c>
      <c r="I374" s="227"/>
      <c r="J374" s="223"/>
      <c r="K374" s="223"/>
      <c r="L374" s="228"/>
      <c r="M374" s="229"/>
      <c r="N374" s="230"/>
      <c r="O374" s="230"/>
      <c r="P374" s="230"/>
      <c r="Q374" s="230"/>
      <c r="R374" s="230"/>
      <c r="S374" s="230"/>
      <c r="T374" s="231"/>
      <c r="AT374" s="232" t="s">
        <v>182</v>
      </c>
      <c r="AU374" s="232" t="s">
        <v>92</v>
      </c>
      <c r="AV374" s="12" t="s">
        <v>25</v>
      </c>
      <c r="AW374" s="12" t="s">
        <v>48</v>
      </c>
      <c r="AX374" s="12" t="s">
        <v>85</v>
      </c>
      <c r="AY374" s="232" t="s">
        <v>169</v>
      </c>
    </row>
    <row r="375" spans="2:51" s="13" customFormat="1" ht="13.5">
      <c r="B375" s="233"/>
      <c r="C375" s="234"/>
      <c r="D375" s="218" t="s">
        <v>182</v>
      </c>
      <c r="E375" s="245" t="s">
        <v>50</v>
      </c>
      <c r="F375" s="246" t="s">
        <v>495</v>
      </c>
      <c r="G375" s="234"/>
      <c r="H375" s="247">
        <v>27</v>
      </c>
      <c r="I375" s="239"/>
      <c r="J375" s="234"/>
      <c r="K375" s="234"/>
      <c r="L375" s="240"/>
      <c r="M375" s="241"/>
      <c r="N375" s="242"/>
      <c r="O375" s="242"/>
      <c r="P375" s="242"/>
      <c r="Q375" s="242"/>
      <c r="R375" s="242"/>
      <c r="S375" s="242"/>
      <c r="T375" s="243"/>
      <c r="AT375" s="244" t="s">
        <v>182</v>
      </c>
      <c r="AU375" s="244" t="s">
        <v>92</v>
      </c>
      <c r="AV375" s="13" t="s">
        <v>92</v>
      </c>
      <c r="AW375" s="13" t="s">
        <v>48</v>
      </c>
      <c r="AX375" s="13" t="s">
        <v>85</v>
      </c>
      <c r="AY375" s="244" t="s">
        <v>169</v>
      </c>
    </row>
    <row r="376" spans="2:51" s="13" customFormat="1" ht="13.5">
      <c r="B376" s="233"/>
      <c r="C376" s="234"/>
      <c r="D376" s="218" t="s">
        <v>182</v>
      </c>
      <c r="E376" s="245" t="s">
        <v>50</v>
      </c>
      <c r="F376" s="246" t="s">
        <v>496</v>
      </c>
      <c r="G376" s="234"/>
      <c r="H376" s="247">
        <v>1.665</v>
      </c>
      <c r="I376" s="239"/>
      <c r="J376" s="234"/>
      <c r="K376" s="234"/>
      <c r="L376" s="240"/>
      <c r="M376" s="241"/>
      <c r="N376" s="242"/>
      <c r="O376" s="242"/>
      <c r="P376" s="242"/>
      <c r="Q376" s="242"/>
      <c r="R376" s="242"/>
      <c r="S376" s="242"/>
      <c r="T376" s="243"/>
      <c r="AT376" s="244" t="s">
        <v>182</v>
      </c>
      <c r="AU376" s="244" t="s">
        <v>92</v>
      </c>
      <c r="AV376" s="13" t="s">
        <v>92</v>
      </c>
      <c r="AW376" s="13" t="s">
        <v>48</v>
      </c>
      <c r="AX376" s="13" t="s">
        <v>85</v>
      </c>
      <c r="AY376" s="244" t="s">
        <v>169</v>
      </c>
    </row>
    <row r="377" spans="2:51" s="12" customFormat="1" ht="13.5">
      <c r="B377" s="222"/>
      <c r="C377" s="223"/>
      <c r="D377" s="218" t="s">
        <v>182</v>
      </c>
      <c r="E377" s="224" t="s">
        <v>50</v>
      </c>
      <c r="F377" s="225" t="s">
        <v>448</v>
      </c>
      <c r="G377" s="223"/>
      <c r="H377" s="226" t="s">
        <v>50</v>
      </c>
      <c r="I377" s="227"/>
      <c r="J377" s="223"/>
      <c r="K377" s="223"/>
      <c r="L377" s="228"/>
      <c r="M377" s="229"/>
      <c r="N377" s="230"/>
      <c r="O377" s="230"/>
      <c r="P377" s="230"/>
      <c r="Q377" s="230"/>
      <c r="R377" s="230"/>
      <c r="S377" s="230"/>
      <c r="T377" s="231"/>
      <c r="AT377" s="232" t="s">
        <v>182</v>
      </c>
      <c r="AU377" s="232" t="s">
        <v>92</v>
      </c>
      <c r="AV377" s="12" t="s">
        <v>25</v>
      </c>
      <c r="AW377" s="12" t="s">
        <v>48</v>
      </c>
      <c r="AX377" s="12" t="s">
        <v>85</v>
      </c>
      <c r="AY377" s="232" t="s">
        <v>169</v>
      </c>
    </row>
    <row r="378" spans="2:51" s="13" customFormat="1" ht="13.5">
      <c r="B378" s="233"/>
      <c r="C378" s="234"/>
      <c r="D378" s="218" t="s">
        <v>182</v>
      </c>
      <c r="E378" s="245" t="s">
        <v>50</v>
      </c>
      <c r="F378" s="246" t="s">
        <v>497</v>
      </c>
      <c r="G378" s="234"/>
      <c r="H378" s="247">
        <v>107.1</v>
      </c>
      <c r="I378" s="239"/>
      <c r="J378" s="234"/>
      <c r="K378" s="234"/>
      <c r="L378" s="240"/>
      <c r="M378" s="241"/>
      <c r="N378" s="242"/>
      <c r="O378" s="242"/>
      <c r="P378" s="242"/>
      <c r="Q378" s="242"/>
      <c r="R378" s="242"/>
      <c r="S378" s="242"/>
      <c r="T378" s="243"/>
      <c r="AT378" s="244" t="s">
        <v>182</v>
      </c>
      <c r="AU378" s="244" t="s">
        <v>92</v>
      </c>
      <c r="AV378" s="13" t="s">
        <v>92</v>
      </c>
      <c r="AW378" s="13" t="s">
        <v>48</v>
      </c>
      <c r="AX378" s="13" t="s">
        <v>85</v>
      </c>
      <c r="AY378" s="244" t="s">
        <v>169</v>
      </c>
    </row>
    <row r="379" spans="2:51" s="12" customFormat="1" ht="13.5">
      <c r="B379" s="222"/>
      <c r="C379" s="223"/>
      <c r="D379" s="218" t="s">
        <v>182</v>
      </c>
      <c r="E379" s="224" t="s">
        <v>50</v>
      </c>
      <c r="F379" s="225" t="s">
        <v>450</v>
      </c>
      <c r="G379" s="223"/>
      <c r="H379" s="226" t="s">
        <v>50</v>
      </c>
      <c r="I379" s="227"/>
      <c r="J379" s="223"/>
      <c r="K379" s="223"/>
      <c r="L379" s="228"/>
      <c r="M379" s="229"/>
      <c r="N379" s="230"/>
      <c r="O379" s="230"/>
      <c r="P379" s="230"/>
      <c r="Q379" s="230"/>
      <c r="R379" s="230"/>
      <c r="S379" s="230"/>
      <c r="T379" s="231"/>
      <c r="AT379" s="232" t="s">
        <v>182</v>
      </c>
      <c r="AU379" s="232" t="s">
        <v>92</v>
      </c>
      <c r="AV379" s="12" t="s">
        <v>25</v>
      </c>
      <c r="AW379" s="12" t="s">
        <v>48</v>
      </c>
      <c r="AX379" s="12" t="s">
        <v>85</v>
      </c>
      <c r="AY379" s="232" t="s">
        <v>169</v>
      </c>
    </row>
    <row r="380" spans="2:51" s="13" customFormat="1" ht="13.5">
      <c r="B380" s="233"/>
      <c r="C380" s="234"/>
      <c r="D380" s="218" t="s">
        <v>182</v>
      </c>
      <c r="E380" s="245" t="s">
        <v>50</v>
      </c>
      <c r="F380" s="246" t="s">
        <v>498</v>
      </c>
      <c r="G380" s="234"/>
      <c r="H380" s="247">
        <v>134.63999999999999</v>
      </c>
      <c r="I380" s="239"/>
      <c r="J380" s="234"/>
      <c r="K380" s="234"/>
      <c r="L380" s="240"/>
      <c r="M380" s="241"/>
      <c r="N380" s="242"/>
      <c r="O380" s="242"/>
      <c r="P380" s="242"/>
      <c r="Q380" s="242"/>
      <c r="R380" s="242"/>
      <c r="S380" s="242"/>
      <c r="T380" s="243"/>
      <c r="AT380" s="244" t="s">
        <v>182</v>
      </c>
      <c r="AU380" s="244" t="s">
        <v>92</v>
      </c>
      <c r="AV380" s="13" t="s">
        <v>92</v>
      </c>
      <c r="AW380" s="13" t="s">
        <v>48</v>
      </c>
      <c r="AX380" s="13" t="s">
        <v>85</v>
      </c>
      <c r="AY380" s="244" t="s">
        <v>169</v>
      </c>
    </row>
    <row r="381" spans="2:51" s="12" customFormat="1" ht="13.5">
      <c r="B381" s="222"/>
      <c r="C381" s="223"/>
      <c r="D381" s="218" t="s">
        <v>182</v>
      </c>
      <c r="E381" s="224" t="s">
        <v>50</v>
      </c>
      <c r="F381" s="225" t="s">
        <v>499</v>
      </c>
      <c r="G381" s="223"/>
      <c r="H381" s="226" t="s">
        <v>50</v>
      </c>
      <c r="I381" s="227"/>
      <c r="J381" s="223"/>
      <c r="K381" s="223"/>
      <c r="L381" s="228"/>
      <c r="M381" s="229"/>
      <c r="N381" s="230"/>
      <c r="O381" s="230"/>
      <c r="P381" s="230"/>
      <c r="Q381" s="230"/>
      <c r="R381" s="230"/>
      <c r="S381" s="230"/>
      <c r="T381" s="231"/>
      <c r="AT381" s="232" t="s">
        <v>182</v>
      </c>
      <c r="AU381" s="232" t="s">
        <v>92</v>
      </c>
      <c r="AV381" s="12" t="s">
        <v>25</v>
      </c>
      <c r="AW381" s="12" t="s">
        <v>48</v>
      </c>
      <c r="AX381" s="12" t="s">
        <v>85</v>
      </c>
      <c r="AY381" s="232" t="s">
        <v>169</v>
      </c>
    </row>
    <row r="382" spans="2:51" s="12" customFormat="1" ht="13.5">
      <c r="B382" s="222"/>
      <c r="C382" s="223"/>
      <c r="D382" s="218" t="s">
        <v>182</v>
      </c>
      <c r="E382" s="224" t="s">
        <v>50</v>
      </c>
      <c r="F382" s="225" t="s">
        <v>435</v>
      </c>
      <c r="G382" s="223"/>
      <c r="H382" s="226" t="s">
        <v>50</v>
      </c>
      <c r="I382" s="227"/>
      <c r="J382" s="223"/>
      <c r="K382" s="223"/>
      <c r="L382" s="228"/>
      <c r="M382" s="229"/>
      <c r="N382" s="230"/>
      <c r="O382" s="230"/>
      <c r="P382" s="230"/>
      <c r="Q382" s="230"/>
      <c r="R382" s="230"/>
      <c r="S382" s="230"/>
      <c r="T382" s="231"/>
      <c r="AT382" s="232" t="s">
        <v>182</v>
      </c>
      <c r="AU382" s="232" t="s">
        <v>92</v>
      </c>
      <c r="AV382" s="12" t="s">
        <v>25</v>
      </c>
      <c r="AW382" s="12" t="s">
        <v>48</v>
      </c>
      <c r="AX382" s="12" t="s">
        <v>85</v>
      </c>
      <c r="AY382" s="232" t="s">
        <v>169</v>
      </c>
    </row>
    <row r="383" spans="2:51" s="13" customFormat="1" ht="13.5">
      <c r="B383" s="233"/>
      <c r="C383" s="234"/>
      <c r="D383" s="218" t="s">
        <v>182</v>
      </c>
      <c r="E383" s="245" t="s">
        <v>50</v>
      </c>
      <c r="F383" s="246" t="s">
        <v>474</v>
      </c>
      <c r="G383" s="234"/>
      <c r="H383" s="247">
        <v>3.2450000000000001</v>
      </c>
      <c r="I383" s="239"/>
      <c r="J383" s="234"/>
      <c r="K383" s="234"/>
      <c r="L383" s="240"/>
      <c r="M383" s="241"/>
      <c r="N383" s="242"/>
      <c r="O383" s="242"/>
      <c r="P383" s="242"/>
      <c r="Q383" s="242"/>
      <c r="R383" s="242"/>
      <c r="S383" s="242"/>
      <c r="T383" s="243"/>
      <c r="AT383" s="244" t="s">
        <v>182</v>
      </c>
      <c r="AU383" s="244" t="s">
        <v>92</v>
      </c>
      <c r="AV383" s="13" t="s">
        <v>92</v>
      </c>
      <c r="AW383" s="13" t="s">
        <v>48</v>
      </c>
      <c r="AX383" s="13" t="s">
        <v>85</v>
      </c>
      <c r="AY383" s="244" t="s">
        <v>169</v>
      </c>
    </row>
    <row r="384" spans="2:51" s="12" customFormat="1" ht="13.5">
      <c r="B384" s="222"/>
      <c r="C384" s="223"/>
      <c r="D384" s="218" t="s">
        <v>182</v>
      </c>
      <c r="E384" s="224" t="s">
        <v>50</v>
      </c>
      <c r="F384" s="225" t="s">
        <v>436</v>
      </c>
      <c r="G384" s="223"/>
      <c r="H384" s="226" t="s">
        <v>50</v>
      </c>
      <c r="I384" s="227"/>
      <c r="J384" s="223"/>
      <c r="K384" s="223"/>
      <c r="L384" s="228"/>
      <c r="M384" s="229"/>
      <c r="N384" s="230"/>
      <c r="O384" s="230"/>
      <c r="P384" s="230"/>
      <c r="Q384" s="230"/>
      <c r="R384" s="230"/>
      <c r="S384" s="230"/>
      <c r="T384" s="231"/>
      <c r="AT384" s="232" t="s">
        <v>182</v>
      </c>
      <c r="AU384" s="232" t="s">
        <v>92</v>
      </c>
      <c r="AV384" s="12" t="s">
        <v>25</v>
      </c>
      <c r="AW384" s="12" t="s">
        <v>48</v>
      </c>
      <c r="AX384" s="12" t="s">
        <v>85</v>
      </c>
      <c r="AY384" s="232" t="s">
        <v>169</v>
      </c>
    </row>
    <row r="385" spans="2:65" s="13" customFormat="1" ht="13.5">
      <c r="B385" s="233"/>
      <c r="C385" s="234"/>
      <c r="D385" s="218" t="s">
        <v>182</v>
      </c>
      <c r="E385" s="245" t="s">
        <v>50</v>
      </c>
      <c r="F385" s="246" t="s">
        <v>475</v>
      </c>
      <c r="G385" s="234"/>
      <c r="H385" s="247">
        <v>0.59</v>
      </c>
      <c r="I385" s="239"/>
      <c r="J385" s="234"/>
      <c r="K385" s="234"/>
      <c r="L385" s="240"/>
      <c r="M385" s="241"/>
      <c r="N385" s="242"/>
      <c r="O385" s="242"/>
      <c r="P385" s="242"/>
      <c r="Q385" s="242"/>
      <c r="R385" s="242"/>
      <c r="S385" s="242"/>
      <c r="T385" s="243"/>
      <c r="AT385" s="244" t="s">
        <v>182</v>
      </c>
      <c r="AU385" s="244" t="s">
        <v>92</v>
      </c>
      <c r="AV385" s="13" t="s">
        <v>92</v>
      </c>
      <c r="AW385" s="13" t="s">
        <v>48</v>
      </c>
      <c r="AX385" s="13" t="s">
        <v>85</v>
      </c>
      <c r="AY385" s="244" t="s">
        <v>169</v>
      </c>
    </row>
    <row r="386" spans="2:65" s="12" customFormat="1" ht="13.5">
      <c r="B386" s="222"/>
      <c r="C386" s="223"/>
      <c r="D386" s="218" t="s">
        <v>182</v>
      </c>
      <c r="E386" s="224" t="s">
        <v>50</v>
      </c>
      <c r="F386" s="225" t="s">
        <v>450</v>
      </c>
      <c r="G386" s="223"/>
      <c r="H386" s="226" t="s">
        <v>50</v>
      </c>
      <c r="I386" s="227"/>
      <c r="J386" s="223"/>
      <c r="K386" s="223"/>
      <c r="L386" s="228"/>
      <c r="M386" s="229"/>
      <c r="N386" s="230"/>
      <c r="O386" s="230"/>
      <c r="P386" s="230"/>
      <c r="Q386" s="230"/>
      <c r="R386" s="230"/>
      <c r="S386" s="230"/>
      <c r="T386" s="231"/>
      <c r="AT386" s="232" t="s">
        <v>182</v>
      </c>
      <c r="AU386" s="232" t="s">
        <v>92</v>
      </c>
      <c r="AV386" s="12" t="s">
        <v>25</v>
      </c>
      <c r="AW386" s="12" t="s">
        <v>48</v>
      </c>
      <c r="AX386" s="12" t="s">
        <v>85</v>
      </c>
      <c r="AY386" s="232" t="s">
        <v>169</v>
      </c>
    </row>
    <row r="387" spans="2:65" s="13" customFormat="1" ht="13.5">
      <c r="B387" s="233"/>
      <c r="C387" s="234"/>
      <c r="D387" s="235" t="s">
        <v>182</v>
      </c>
      <c r="E387" s="236" t="s">
        <v>50</v>
      </c>
      <c r="F387" s="237" t="s">
        <v>476</v>
      </c>
      <c r="G387" s="234"/>
      <c r="H387" s="238">
        <v>22.44</v>
      </c>
      <c r="I387" s="239"/>
      <c r="J387" s="234"/>
      <c r="K387" s="234"/>
      <c r="L387" s="240"/>
      <c r="M387" s="241"/>
      <c r="N387" s="242"/>
      <c r="O387" s="242"/>
      <c r="P387" s="242"/>
      <c r="Q387" s="242"/>
      <c r="R387" s="242"/>
      <c r="S387" s="242"/>
      <c r="T387" s="243"/>
      <c r="AT387" s="244" t="s">
        <v>182</v>
      </c>
      <c r="AU387" s="244" t="s">
        <v>92</v>
      </c>
      <c r="AV387" s="13" t="s">
        <v>92</v>
      </c>
      <c r="AW387" s="13" t="s">
        <v>48</v>
      </c>
      <c r="AX387" s="13" t="s">
        <v>85</v>
      </c>
      <c r="AY387" s="244" t="s">
        <v>169</v>
      </c>
    </row>
    <row r="388" spans="2:65" s="1" customFormat="1" ht="22.5" customHeight="1">
      <c r="B388" s="43"/>
      <c r="C388" s="206" t="s">
        <v>500</v>
      </c>
      <c r="D388" s="206" t="s">
        <v>172</v>
      </c>
      <c r="E388" s="207" t="s">
        <v>501</v>
      </c>
      <c r="F388" s="208" t="s">
        <v>502</v>
      </c>
      <c r="G388" s="209" t="s">
        <v>197</v>
      </c>
      <c r="H388" s="210">
        <v>104.08499999999999</v>
      </c>
      <c r="I388" s="211"/>
      <c r="J388" s="212">
        <f>ROUND(I388*H388,2)</f>
        <v>0</v>
      </c>
      <c r="K388" s="208" t="s">
        <v>176</v>
      </c>
      <c r="L388" s="63"/>
      <c r="M388" s="213" t="s">
        <v>50</v>
      </c>
      <c r="N388" s="214" t="s">
        <v>56</v>
      </c>
      <c r="O388" s="44"/>
      <c r="P388" s="215">
        <f>O388*H388</f>
        <v>0</v>
      </c>
      <c r="Q388" s="215">
        <v>0</v>
      </c>
      <c r="R388" s="215">
        <f>Q388*H388</f>
        <v>0</v>
      </c>
      <c r="S388" s="215">
        <v>0</v>
      </c>
      <c r="T388" s="216">
        <f>S388*H388</f>
        <v>0</v>
      </c>
      <c r="AR388" s="25" t="s">
        <v>124</v>
      </c>
      <c r="AT388" s="25" t="s">
        <v>172</v>
      </c>
      <c r="AU388" s="25" t="s">
        <v>92</v>
      </c>
      <c r="AY388" s="25" t="s">
        <v>169</v>
      </c>
      <c r="BE388" s="217">
        <f>IF(N388="základní",J388,0)</f>
        <v>0</v>
      </c>
      <c r="BF388" s="217">
        <f>IF(N388="snížená",J388,0)</f>
        <v>0</v>
      </c>
      <c r="BG388" s="217">
        <f>IF(N388="zákl. přenesená",J388,0)</f>
        <v>0</v>
      </c>
      <c r="BH388" s="217">
        <f>IF(N388="sníž. přenesená",J388,0)</f>
        <v>0</v>
      </c>
      <c r="BI388" s="217">
        <f>IF(N388="nulová",J388,0)</f>
        <v>0</v>
      </c>
      <c r="BJ388" s="25" t="s">
        <v>25</v>
      </c>
      <c r="BK388" s="217">
        <f>ROUND(I388*H388,2)</f>
        <v>0</v>
      </c>
      <c r="BL388" s="25" t="s">
        <v>124</v>
      </c>
      <c r="BM388" s="25" t="s">
        <v>503</v>
      </c>
    </row>
    <row r="389" spans="2:65" s="1" customFormat="1" ht="13.5">
      <c r="B389" s="43"/>
      <c r="C389" s="65"/>
      <c r="D389" s="218" t="s">
        <v>178</v>
      </c>
      <c r="E389" s="65"/>
      <c r="F389" s="219" t="s">
        <v>504</v>
      </c>
      <c r="G389" s="65"/>
      <c r="H389" s="65"/>
      <c r="I389" s="174"/>
      <c r="J389" s="65"/>
      <c r="K389" s="65"/>
      <c r="L389" s="63"/>
      <c r="M389" s="220"/>
      <c r="N389" s="44"/>
      <c r="O389" s="44"/>
      <c r="P389" s="44"/>
      <c r="Q389" s="44"/>
      <c r="R389" s="44"/>
      <c r="S389" s="44"/>
      <c r="T389" s="80"/>
      <c r="AT389" s="25" t="s">
        <v>178</v>
      </c>
      <c r="AU389" s="25" t="s">
        <v>92</v>
      </c>
    </row>
    <row r="390" spans="2:65" s="1" customFormat="1" ht="67.5">
      <c r="B390" s="43"/>
      <c r="C390" s="65"/>
      <c r="D390" s="218" t="s">
        <v>180</v>
      </c>
      <c r="E390" s="65"/>
      <c r="F390" s="221" t="s">
        <v>505</v>
      </c>
      <c r="G390" s="65"/>
      <c r="H390" s="65"/>
      <c r="I390" s="174"/>
      <c r="J390" s="65"/>
      <c r="K390" s="65"/>
      <c r="L390" s="63"/>
      <c r="M390" s="220"/>
      <c r="N390" s="44"/>
      <c r="O390" s="44"/>
      <c r="P390" s="44"/>
      <c r="Q390" s="44"/>
      <c r="R390" s="44"/>
      <c r="S390" s="44"/>
      <c r="T390" s="80"/>
      <c r="AT390" s="25" t="s">
        <v>180</v>
      </c>
      <c r="AU390" s="25" t="s">
        <v>92</v>
      </c>
    </row>
    <row r="391" spans="2:65" s="12" customFormat="1" ht="13.5">
      <c r="B391" s="222"/>
      <c r="C391" s="223"/>
      <c r="D391" s="218" t="s">
        <v>182</v>
      </c>
      <c r="E391" s="224" t="s">
        <v>50</v>
      </c>
      <c r="F391" s="225" t="s">
        <v>402</v>
      </c>
      <c r="G391" s="223"/>
      <c r="H391" s="226" t="s">
        <v>50</v>
      </c>
      <c r="I391" s="227"/>
      <c r="J391" s="223"/>
      <c r="K391" s="223"/>
      <c r="L391" s="228"/>
      <c r="M391" s="229"/>
      <c r="N391" s="230"/>
      <c r="O391" s="230"/>
      <c r="P391" s="230"/>
      <c r="Q391" s="230"/>
      <c r="R391" s="230"/>
      <c r="S391" s="230"/>
      <c r="T391" s="231"/>
      <c r="AT391" s="232" t="s">
        <v>182</v>
      </c>
      <c r="AU391" s="232" t="s">
        <v>92</v>
      </c>
      <c r="AV391" s="12" t="s">
        <v>25</v>
      </c>
      <c r="AW391" s="12" t="s">
        <v>48</v>
      </c>
      <c r="AX391" s="12" t="s">
        <v>85</v>
      </c>
      <c r="AY391" s="232" t="s">
        <v>169</v>
      </c>
    </row>
    <row r="392" spans="2:65" s="13" customFormat="1" ht="13.5">
      <c r="B392" s="233"/>
      <c r="C392" s="234"/>
      <c r="D392" s="218" t="s">
        <v>182</v>
      </c>
      <c r="E392" s="245" t="s">
        <v>50</v>
      </c>
      <c r="F392" s="246" t="s">
        <v>465</v>
      </c>
      <c r="G392" s="234"/>
      <c r="H392" s="247">
        <v>26.68</v>
      </c>
      <c r="I392" s="239"/>
      <c r="J392" s="234"/>
      <c r="K392" s="234"/>
      <c r="L392" s="240"/>
      <c r="M392" s="241"/>
      <c r="N392" s="242"/>
      <c r="O392" s="242"/>
      <c r="P392" s="242"/>
      <c r="Q392" s="242"/>
      <c r="R392" s="242"/>
      <c r="S392" s="242"/>
      <c r="T392" s="243"/>
      <c r="AT392" s="244" t="s">
        <v>182</v>
      </c>
      <c r="AU392" s="244" t="s">
        <v>92</v>
      </c>
      <c r="AV392" s="13" t="s">
        <v>92</v>
      </c>
      <c r="AW392" s="13" t="s">
        <v>48</v>
      </c>
      <c r="AX392" s="13" t="s">
        <v>85</v>
      </c>
      <c r="AY392" s="244" t="s">
        <v>169</v>
      </c>
    </row>
    <row r="393" spans="2:65" s="13" customFormat="1" ht="13.5">
      <c r="B393" s="233"/>
      <c r="C393" s="234"/>
      <c r="D393" s="218" t="s">
        <v>182</v>
      </c>
      <c r="E393" s="245" t="s">
        <v>50</v>
      </c>
      <c r="F393" s="246" t="s">
        <v>466</v>
      </c>
      <c r="G393" s="234"/>
      <c r="H393" s="247">
        <v>6.8079999999999998</v>
      </c>
      <c r="I393" s="239"/>
      <c r="J393" s="234"/>
      <c r="K393" s="234"/>
      <c r="L393" s="240"/>
      <c r="M393" s="241"/>
      <c r="N393" s="242"/>
      <c r="O393" s="242"/>
      <c r="P393" s="242"/>
      <c r="Q393" s="242"/>
      <c r="R393" s="242"/>
      <c r="S393" s="242"/>
      <c r="T393" s="243"/>
      <c r="AT393" s="244" t="s">
        <v>182</v>
      </c>
      <c r="AU393" s="244" t="s">
        <v>92</v>
      </c>
      <c r="AV393" s="13" t="s">
        <v>92</v>
      </c>
      <c r="AW393" s="13" t="s">
        <v>48</v>
      </c>
      <c r="AX393" s="13" t="s">
        <v>85</v>
      </c>
      <c r="AY393" s="244" t="s">
        <v>169</v>
      </c>
    </row>
    <row r="394" spans="2:65" s="12" customFormat="1" ht="13.5">
      <c r="B394" s="222"/>
      <c r="C394" s="223"/>
      <c r="D394" s="218" t="s">
        <v>182</v>
      </c>
      <c r="E394" s="224" t="s">
        <v>50</v>
      </c>
      <c r="F394" s="225" t="s">
        <v>404</v>
      </c>
      <c r="G394" s="223"/>
      <c r="H394" s="226" t="s">
        <v>50</v>
      </c>
      <c r="I394" s="227"/>
      <c r="J394" s="223"/>
      <c r="K394" s="223"/>
      <c r="L394" s="228"/>
      <c r="M394" s="229"/>
      <c r="N394" s="230"/>
      <c r="O394" s="230"/>
      <c r="P394" s="230"/>
      <c r="Q394" s="230"/>
      <c r="R394" s="230"/>
      <c r="S394" s="230"/>
      <c r="T394" s="231"/>
      <c r="AT394" s="232" t="s">
        <v>182</v>
      </c>
      <c r="AU394" s="232" t="s">
        <v>92</v>
      </c>
      <c r="AV394" s="12" t="s">
        <v>25</v>
      </c>
      <c r="AW394" s="12" t="s">
        <v>48</v>
      </c>
      <c r="AX394" s="12" t="s">
        <v>85</v>
      </c>
      <c r="AY394" s="232" t="s">
        <v>169</v>
      </c>
    </row>
    <row r="395" spans="2:65" s="13" customFormat="1" ht="13.5">
      <c r="B395" s="233"/>
      <c r="C395" s="234"/>
      <c r="D395" s="218" t="s">
        <v>182</v>
      </c>
      <c r="E395" s="245" t="s">
        <v>50</v>
      </c>
      <c r="F395" s="246" t="s">
        <v>467</v>
      </c>
      <c r="G395" s="234"/>
      <c r="H395" s="247">
        <v>1.64</v>
      </c>
      <c r="I395" s="239"/>
      <c r="J395" s="234"/>
      <c r="K395" s="234"/>
      <c r="L395" s="240"/>
      <c r="M395" s="241"/>
      <c r="N395" s="242"/>
      <c r="O395" s="242"/>
      <c r="P395" s="242"/>
      <c r="Q395" s="242"/>
      <c r="R395" s="242"/>
      <c r="S395" s="242"/>
      <c r="T395" s="243"/>
      <c r="AT395" s="244" t="s">
        <v>182</v>
      </c>
      <c r="AU395" s="244" t="s">
        <v>92</v>
      </c>
      <c r="AV395" s="13" t="s">
        <v>92</v>
      </c>
      <c r="AW395" s="13" t="s">
        <v>48</v>
      </c>
      <c r="AX395" s="13" t="s">
        <v>85</v>
      </c>
      <c r="AY395" s="244" t="s">
        <v>169</v>
      </c>
    </row>
    <row r="396" spans="2:65" s="13" customFormat="1" ht="13.5">
      <c r="B396" s="233"/>
      <c r="C396" s="234"/>
      <c r="D396" s="218" t="s">
        <v>182</v>
      </c>
      <c r="E396" s="245" t="s">
        <v>50</v>
      </c>
      <c r="F396" s="246" t="s">
        <v>468</v>
      </c>
      <c r="G396" s="234"/>
      <c r="H396" s="247">
        <v>0.44400000000000001</v>
      </c>
      <c r="I396" s="239"/>
      <c r="J396" s="234"/>
      <c r="K396" s="234"/>
      <c r="L396" s="240"/>
      <c r="M396" s="241"/>
      <c r="N396" s="242"/>
      <c r="O396" s="242"/>
      <c r="P396" s="242"/>
      <c r="Q396" s="242"/>
      <c r="R396" s="242"/>
      <c r="S396" s="242"/>
      <c r="T396" s="243"/>
      <c r="AT396" s="244" t="s">
        <v>182</v>
      </c>
      <c r="AU396" s="244" t="s">
        <v>92</v>
      </c>
      <c r="AV396" s="13" t="s">
        <v>92</v>
      </c>
      <c r="AW396" s="13" t="s">
        <v>48</v>
      </c>
      <c r="AX396" s="13" t="s">
        <v>85</v>
      </c>
      <c r="AY396" s="244" t="s">
        <v>169</v>
      </c>
    </row>
    <row r="397" spans="2:65" s="12" customFormat="1" ht="13.5">
      <c r="B397" s="222"/>
      <c r="C397" s="223"/>
      <c r="D397" s="218" t="s">
        <v>182</v>
      </c>
      <c r="E397" s="224" t="s">
        <v>50</v>
      </c>
      <c r="F397" s="225" t="s">
        <v>406</v>
      </c>
      <c r="G397" s="223"/>
      <c r="H397" s="226" t="s">
        <v>50</v>
      </c>
      <c r="I397" s="227"/>
      <c r="J397" s="223"/>
      <c r="K397" s="223"/>
      <c r="L397" s="228"/>
      <c r="M397" s="229"/>
      <c r="N397" s="230"/>
      <c r="O397" s="230"/>
      <c r="P397" s="230"/>
      <c r="Q397" s="230"/>
      <c r="R397" s="230"/>
      <c r="S397" s="230"/>
      <c r="T397" s="231"/>
      <c r="AT397" s="232" t="s">
        <v>182</v>
      </c>
      <c r="AU397" s="232" t="s">
        <v>92</v>
      </c>
      <c r="AV397" s="12" t="s">
        <v>25</v>
      </c>
      <c r="AW397" s="12" t="s">
        <v>48</v>
      </c>
      <c r="AX397" s="12" t="s">
        <v>85</v>
      </c>
      <c r="AY397" s="232" t="s">
        <v>169</v>
      </c>
    </row>
    <row r="398" spans="2:65" s="13" customFormat="1" ht="13.5">
      <c r="B398" s="233"/>
      <c r="C398" s="234"/>
      <c r="D398" s="218" t="s">
        <v>182</v>
      </c>
      <c r="E398" s="245" t="s">
        <v>50</v>
      </c>
      <c r="F398" s="246" t="s">
        <v>469</v>
      </c>
      <c r="G398" s="234"/>
      <c r="H398" s="247">
        <v>18.45</v>
      </c>
      <c r="I398" s="239"/>
      <c r="J398" s="234"/>
      <c r="K398" s="234"/>
      <c r="L398" s="240"/>
      <c r="M398" s="241"/>
      <c r="N398" s="242"/>
      <c r="O398" s="242"/>
      <c r="P398" s="242"/>
      <c r="Q398" s="242"/>
      <c r="R398" s="242"/>
      <c r="S398" s="242"/>
      <c r="T398" s="243"/>
      <c r="AT398" s="244" t="s">
        <v>182</v>
      </c>
      <c r="AU398" s="244" t="s">
        <v>92</v>
      </c>
      <c r="AV398" s="13" t="s">
        <v>92</v>
      </c>
      <c r="AW398" s="13" t="s">
        <v>48</v>
      </c>
      <c r="AX398" s="13" t="s">
        <v>85</v>
      </c>
      <c r="AY398" s="244" t="s">
        <v>169</v>
      </c>
    </row>
    <row r="399" spans="2:65" s="13" customFormat="1" ht="13.5">
      <c r="B399" s="233"/>
      <c r="C399" s="234"/>
      <c r="D399" s="218" t="s">
        <v>182</v>
      </c>
      <c r="E399" s="245" t="s">
        <v>50</v>
      </c>
      <c r="F399" s="246" t="s">
        <v>470</v>
      </c>
      <c r="G399" s="234"/>
      <c r="H399" s="247">
        <v>4.9950000000000001</v>
      </c>
      <c r="I399" s="239"/>
      <c r="J399" s="234"/>
      <c r="K399" s="234"/>
      <c r="L399" s="240"/>
      <c r="M399" s="241"/>
      <c r="N399" s="242"/>
      <c r="O399" s="242"/>
      <c r="P399" s="242"/>
      <c r="Q399" s="242"/>
      <c r="R399" s="242"/>
      <c r="S399" s="242"/>
      <c r="T399" s="243"/>
      <c r="AT399" s="244" t="s">
        <v>182</v>
      </c>
      <c r="AU399" s="244" t="s">
        <v>92</v>
      </c>
      <c r="AV399" s="13" t="s">
        <v>92</v>
      </c>
      <c r="AW399" s="13" t="s">
        <v>48</v>
      </c>
      <c r="AX399" s="13" t="s">
        <v>85</v>
      </c>
      <c r="AY399" s="244" t="s">
        <v>169</v>
      </c>
    </row>
    <row r="400" spans="2:65" s="12" customFormat="1" ht="13.5">
      <c r="B400" s="222"/>
      <c r="C400" s="223"/>
      <c r="D400" s="218" t="s">
        <v>182</v>
      </c>
      <c r="E400" s="224" t="s">
        <v>50</v>
      </c>
      <c r="F400" s="225" t="s">
        <v>408</v>
      </c>
      <c r="G400" s="223"/>
      <c r="H400" s="226" t="s">
        <v>50</v>
      </c>
      <c r="I400" s="227"/>
      <c r="J400" s="223"/>
      <c r="K400" s="223"/>
      <c r="L400" s="228"/>
      <c r="M400" s="229"/>
      <c r="N400" s="230"/>
      <c r="O400" s="230"/>
      <c r="P400" s="230"/>
      <c r="Q400" s="230"/>
      <c r="R400" s="230"/>
      <c r="S400" s="230"/>
      <c r="T400" s="231"/>
      <c r="AT400" s="232" t="s">
        <v>182</v>
      </c>
      <c r="AU400" s="232" t="s">
        <v>92</v>
      </c>
      <c r="AV400" s="12" t="s">
        <v>25</v>
      </c>
      <c r="AW400" s="12" t="s">
        <v>48</v>
      </c>
      <c r="AX400" s="12" t="s">
        <v>85</v>
      </c>
      <c r="AY400" s="232" t="s">
        <v>169</v>
      </c>
    </row>
    <row r="401" spans="2:51" s="13" customFormat="1" ht="13.5">
      <c r="B401" s="233"/>
      <c r="C401" s="234"/>
      <c r="D401" s="218" t="s">
        <v>182</v>
      </c>
      <c r="E401" s="245" t="s">
        <v>50</v>
      </c>
      <c r="F401" s="246" t="s">
        <v>471</v>
      </c>
      <c r="G401" s="234"/>
      <c r="H401" s="247">
        <v>4.5</v>
      </c>
      <c r="I401" s="239"/>
      <c r="J401" s="234"/>
      <c r="K401" s="234"/>
      <c r="L401" s="240"/>
      <c r="M401" s="241"/>
      <c r="N401" s="242"/>
      <c r="O401" s="242"/>
      <c r="P401" s="242"/>
      <c r="Q401" s="242"/>
      <c r="R401" s="242"/>
      <c r="S401" s="242"/>
      <c r="T401" s="243"/>
      <c r="AT401" s="244" t="s">
        <v>182</v>
      </c>
      <c r="AU401" s="244" t="s">
        <v>92</v>
      </c>
      <c r="AV401" s="13" t="s">
        <v>92</v>
      </c>
      <c r="AW401" s="13" t="s">
        <v>48</v>
      </c>
      <c r="AX401" s="13" t="s">
        <v>85</v>
      </c>
      <c r="AY401" s="244" t="s">
        <v>169</v>
      </c>
    </row>
    <row r="402" spans="2:51" s="13" customFormat="1" ht="13.5">
      <c r="B402" s="233"/>
      <c r="C402" s="234"/>
      <c r="D402" s="218" t="s">
        <v>182</v>
      </c>
      <c r="E402" s="245" t="s">
        <v>50</v>
      </c>
      <c r="F402" s="246" t="s">
        <v>472</v>
      </c>
      <c r="G402" s="234"/>
      <c r="H402" s="247">
        <v>0.27800000000000002</v>
      </c>
      <c r="I402" s="239"/>
      <c r="J402" s="234"/>
      <c r="K402" s="234"/>
      <c r="L402" s="240"/>
      <c r="M402" s="241"/>
      <c r="N402" s="242"/>
      <c r="O402" s="242"/>
      <c r="P402" s="242"/>
      <c r="Q402" s="242"/>
      <c r="R402" s="242"/>
      <c r="S402" s="242"/>
      <c r="T402" s="243"/>
      <c r="AT402" s="244" t="s">
        <v>182</v>
      </c>
      <c r="AU402" s="244" t="s">
        <v>92</v>
      </c>
      <c r="AV402" s="13" t="s">
        <v>92</v>
      </c>
      <c r="AW402" s="13" t="s">
        <v>48</v>
      </c>
      <c r="AX402" s="13" t="s">
        <v>85</v>
      </c>
      <c r="AY402" s="244" t="s">
        <v>169</v>
      </c>
    </row>
    <row r="403" spans="2:51" s="12" customFormat="1" ht="13.5">
      <c r="B403" s="222"/>
      <c r="C403" s="223"/>
      <c r="D403" s="218" t="s">
        <v>182</v>
      </c>
      <c r="E403" s="224" t="s">
        <v>50</v>
      </c>
      <c r="F403" s="225" t="s">
        <v>448</v>
      </c>
      <c r="G403" s="223"/>
      <c r="H403" s="226" t="s">
        <v>50</v>
      </c>
      <c r="I403" s="227"/>
      <c r="J403" s="223"/>
      <c r="K403" s="223"/>
      <c r="L403" s="228"/>
      <c r="M403" s="229"/>
      <c r="N403" s="230"/>
      <c r="O403" s="230"/>
      <c r="P403" s="230"/>
      <c r="Q403" s="230"/>
      <c r="R403" s="230"/>
      <c r="S403" s="230"/>
      <c r="T403" s="231"/>
      <c r="AT403" s="232" t="s">
        <v>182</v>
      </c>
      <c r="AU403" s="232" t="s">
        <v>92</v>
      </c>
      <c r="AV403" s="12" t="s">
        <v>25</v>
      </c>
      <c r="AW403" s="12" t="s">
        <v>48</v>
      </c>
      <c r="AX403" s="12" t="s">
        <v>85</v>
      </c>
      <c r="AY403" s="232" t="s">
        <v>169</v>
      </c>
    </row>
    <row r="404" spans="2:51" s="13" customFormat="1" ht="13.5">
      <c r="B404" s="233"/>
      <c r="C404" s="234"/>
      <c r="D404" s="218" t="s">
        <v>182</v>
      </c>
      <c r="E404" s="245" t="s">
        <v>50</v>
      </c>
      <c r="F404" s="246" t="s">
        <v>473</v>
      </c>
      <c r="G404" s="234"/>
      <c r="H404" s="247">
        <v>17.850000000000001</v>
      </c>
      <c r="I404" s="239"/>
      <c r="J404" s="234"/>
      <c r="K404" s="234"/>
      <c r="L404" s="240"/>
      <c r="M404" s="241"/>
      <c r="N404" s="242"/>
      <c r="O404" s="242"/>
      <c r="P404" s="242"/>
      <c r="Q404" s="242"/>
      <c r="R404" s="242"/>
      <c r="S404" s="242"/>
      <c r="T404" s="243"/>
      <c r="AT404" s="244" t="s">
        <v>182</v>
      </c>
      <c r="AU404" s="244" t="s">
        <v>92</v>
      </c>
      <c r="AV404" s="13" t="s">
        <v>92</v>
      </c>
      <c r="AW404" s="13" t="s">
        <v>48</v>
      </c>
      <c r="AX404" s="13" t="s">
        <v>85</v>
      </c>
      <c r="AY404" s="244" t="s">
        <v>169</v>
      </c>
    </row>
    <row r="405" spans="2:51" s="12" customFormat="1" ht="13.5">
      <c r="B405" s="222"/>
      <c r="C405" s="223"/>
      <c r="D405" s="218" t="s">
        <v>182</v>
      </c>
      <c r="E405" s="224" t="s">
        <v>50</v>
      </c>
      <c r="F405" s="225" t="s">
        <v>450</v>
      </c>
      <c r="G405" s="223"/>
      <c r="H405" s="226" t="s">
        <v>50</v>
      </c>
      <c r="I405" s="227"/>
      <c r="J405" s="223"/>
      <c r="K405" s="223"/>
      <c r="L405" s="228"/>
      <c r="M405" s="229"/>
      <c r="N405" s="230"/>
      <c r="O405" s="230"/>
      <c r="P405" s="230"/>
      <c r="Q405" s="230"/>
      <c r="R405" s="230"/>
      <c r="S405" s="230"/>
      <c r="T405" s="231"/>
      <c r="AT405" s="232" t="s">
        <v>182</v>
      </c>
      <c r="AU405" s="232" t="s">
        <v>92</v>
      </c>
      <c r="AV405" s="12" t="s">
        <v>25</v>
      </c>
      <c r="AW405" s="12" t="s">
        <v>48</v>
      </c>
      <c r="AX405" s="12" t="s">
        <v>85</v>
      </c>
      <c r="AY405" s="232" t="s">
        <v>169</v>
      </c>
    </row>
    <row r="406" spans="2:51" s="13" customFormat="1" ht="13.5">
      <c r="B406" s="233"/>
      <c r="C406" s="234"/>
      <c r="D406" s="218" t="s">
        <v>182</v>
      </c>
      <c r="E406" s="245" t="s">
        <v>50</v>
      </c>
      <c r="F406" s="246" t="s">
        <v>476</v>
      </c>
      <c r="G406" s="234"/>
      <c r="H406" s="247">
        <v>22.44</v>
      </c>
      <c r="I406" s="239"/>
      <c r="J406" s="234"/>
      <c r="K406" s="234"/>
      <c r="L406" s="240"/>
      <c r="M406" s="260"/>
      <c r="N406" s="261"/>
      <c r="O406" s="261"/>
      <c r="P406" s="261"/>
      <c r="Q406" s="261"/>
      <c r="R406" s="261"/>
      <c r="S406" s="261"/>
      <c r="T406" s="262"/>
      <c r="AT406" s="244" t="s">
        <v>182</v>
      </c>
      <c r="AU406" s="244" t="s">
        <v>92</v>
      </c>
      <c r="AV406" s="13" t="s">
        <v>92</v>
      </c>
      <c r="AW406" s="13" t="s">
        <v>48</v>
      </c>
      <c r="AX406" s="13" t="s">
        <v>85</v>
      </c>
      <c r="AY406" s="244" t="s">
        <v>169</v>
      </c>
    </row>
    <row r="407" spans="2:51" s="1" customFormat="1" ht="6.95" customHeight="1">
      <c r="B407" s="58"/>
      <c r="C407" s="59"/>
      <c r="D407" s="59"/>
      <c r="E407" s="59"/>
      <c r="F407" s="59"/>
      <c r="G407" s="59"/>
      <c r="H407" s="59"/>
      <c r="I407" s="150"/>
      <c r="J407" s="59"/>
      <c r="K407" s="59"/>
      <c r="L407" s="63"/>
    </row>
  </sheetData>
  <sheetProtection password="CC35" sheet="1" objects="1" scenarios="1" formatCells="0" formatColumns="0" formatRows="0" sort="0" autoFilter="0"/>
  <autoFilter ref="C94:K406"/>
  <mergeCells count="15">
    <mergeCell ref="E85:H85"/>
    <mergeCell ref="E83:H83"/>
    <mergeCell ref="E87:H87"/>
    <mergeCell ref="G1:H1"/>
    <mergeCell ref="L2:V2"/>
    <mergeCell ref="E49:H49"/>
    <mergeCell ref="E53:H53"/>
    <mergeCell ref="E51:H51"/>
    <mergeCell ref="E55:H55"/>
    <mergeCell ref="E81:H81"/>
    <mergeCell ref="E7:H7"/>
    <mergeCell ref="E11:H11"/>
    <mergeCell ref="E9:H9"/>
    <mergeCell ref="E13:H13"/>
    <mergeCell ref="E28:H28"/>
  </mergeCells>
  <hyperlinks>
    <hyperlink ref="F1:G1" location="C2" display="1) Krycí list soupisu"/>
    <hyperlink ref="G1:H1" location="C62" display="2) Rekapitulace"/>
    <hyperlink ref="J1" location="C9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3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129</v>
      </c>
      <c r="G1" s="424" t="s">
        <v>130</v>
      </c>
      <c r="H1" s="424"/>
      <c r="I1" s="126"/>
      <c r="J1" s="125" t="s">
        <v>131</v>
      </c>
      <c r="K1" s="124" t="s">
        <v>132</v>
      </c>
      <c r="L1" s="125" t="s">
        <v>133</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4"/>
      <c r="M2" s="414"/>
      <c r="N2" s="414"/>
      <c r="O2" s="414"/>
      <c r="P2" s="414"/>
      <c r="Q2" s="414"/>
      <c r="R2" s="414"/>
      <c r="S2" s="414"/>
      <c r="T2" s="414"/>
      <c r="U2" s="414"/>
      <c r="V2" s="414"/>
      <c r="AT2" s="25" t="s">
        <v>106</v>
      </c>
    </row>
    <row r="3" spans="1:70" ht="6.95" customHeight="1">
      <c r="B3" s="26"/>
      <c r="C3" s="27"/>
      <c r="D3" s="27"/>
      <c r="E3" s="27"/>
      <c r="F3" s="27"/>
      <c r="G3" s="27"/>
      <c r="H3" s="27"/>
      <c r="I3" s="127"/>
      <c r="J3" s="27"/>
      <c r="K3" s="28"/>
      <c r="AT3" s="25" t="s">
        <v>92</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5" t="str">
        <f>'Rekapitulace stavby'!K6</f>
        <v>III/44436 Bělkovice-Lašťany, průtah - I.+II.etapa-Obec  Bělkovice-Lašťany</v>
      </c>
      <c r="F7" s="416"/>
      <c r="G7" s="416"/>
      <c r="H7" s="416"/>
      <c r="I7" s="128"/>
      <c r="J7" s="30"/>
      <c r="K7" s="32"/>
    </row>
    <row r="8" spans="1:70">
      <c r="B8" s="29"/>
      <c r="C8" s="30"/>
      <c r="D8" s="38" t="s">
        <v>135</v>
      </c>
      <c r="E8" s="30"/>
      <c r="F8" s="30"/>
      <c r="G8" s="30"/>
      <c r="H8" s="30"/>
      <c r="I8" s="128"/>
      <c r="J8" s="30"/>
      <c r="K8" s="32"/>
    </row>
    <row r="9" spans="1:70" ht="22.5" customHeight="1">
      <c r="B9" s="29"/>
      <c r="C9" s="30"/>
      <c r="D9" s="30"/>
      <c r="E9" s="415" t="s">
        <v>136</v>
      </c>
      <c r="F9" s="375"/>
      <c r="G9" s="375"/>
      <c r="H9" s="375"/>
      <c r="I9" s="128"/>
      <c r="J9" s="30"/>
      <c r="K9" s="32"/>
    </row>
    <row r="10" spans="1:70">
      <c r="B10" s="29"/>
      <c r="C10" s="30"/>
      <c r="D10" s="38" t="s">
        <v>137</v>
      </c>
      <c r="E10" s="30"/>
      <c r="F10" s="30"/>
      <c r="G10" s="30"/>
      <c r="H10" s="30"/>
      <c r="I10" s="128"/>
      <c r="J10" s="30"/>
      <c r="K10" s="32"/>
    </row>
    <row r="11" spans="1:70" s="1" customFormat="1" ht="22.5" customHeight="1">
      <c r="B11" s="43"/>
      <c r="C11" s="44"/>
      <c r="D11" s="44"/>
      <c r="E11" s="399" t="s">
        <v>506</v>
      </c>
      <c r="F11" s="417"/>
      <c r="G11" s="417"/>
      <c r="H11" s="417"/>
      <c r="I11" s="129"/>
      <c r="J11" s="44"/>
      <c r="K11" s="47"/>
    </row>
    <row r="12" spans="1:70" s="1" customFormat="1">
      <c r="B12" s="43"/>
      <c r="C12" s="44"/>
      <c r="D12" s="38" t="s">
        <v>139</v>
      </c>
      <c r="E12" s="44"/>
      <c r="F12" s="44"/>
      <c r="G12" s="44"/>
      <c r="H12" s="44"/>
      <c r="I12" s="129"/>
      <c r="J12" s="44"/>
      <c r="K12" s="47"/>
    </row>
    <row r="13" spans="1:70" s="1" customFormat="1" ht="36.950000000000003" customHeight="1">
      <c r="B13" s="43"/>
      <c r="C13" s="44"/>
      <c r="D13" s="44"/>
      <c r="E13" s="418" t="s">
        <v>507</v>
      </c>
      <c r="F13" s="417"/>
      <c r="G13" s="417"/>
      <c r="H13" s="417"/>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9" t="s">
        <v>50</v>
      </c>
      <c r="F28" s="379"/>
      <c r="G28" s="379"/>
      <c r="H28" s="379"/>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ROUND(J96,2)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ROUND(SUM(BE96:BE436), 2)</f>
        <v>0</v>
      </c>
      <c r="G34" s="44"/>
      <c r="H34" s="44"/>
      <c r="I34" s="142">
        <v>0.21</v>
      </c>
      <c r="J34" s="141">
        <f>ROUND(ROUND((SUM(BE96:BE436)), 2)*I34, 2)</f>
        <v>0</v>
      </c>
      <c r="K34" s="47"/>
    </row>
    <row r="35" spans="2:11" s="1" customFormat="1" ht="14.45" customHeight="1">
      <c r="B35" s="43"/>
      <c r="C35" s="44"/>
      <c r="D35" s="44"/>
      <c r="E35" s="51" t="s">
        <v>57</v>
      </c>
      <c r="F35" s="141">
        <f>ROUND(SUM(BF96:BF436), 2)</f>
        <v>0</v>
      </c>
      <c r="G35" s="44"/>
      <c r="H35" s="44"/>
      <c r="I35" s="142">
        <v>0.15</v>
      </c>
      <c r="J35" s="141">
        <f>ROUND(ROUND((SUM(BF96:BF436)), 2)*I35, 2)</f>
        <v>0</v>
      </c>
      <c r="K35" s="47"/>
    </row>
    <row r="36" spans="2:11" s="1" customFormat="1" ht="14.45" hidden="1" customHeight="1">
      <c r="B36" s="43"/>
      <c r="C36" s="44"/>
      <c r="D36" s="44"/>
      <c r="E36" s="51" t="s">
        <v>58</v>
      </c>
      <c r="F36" s="141">
        <f>ROUND(SUM(BG96:BG436), 2)</f>
        <v>0</v>
      </c>
      <c r="G36" s="44"/>
      <c r="H36" s="44"/>
      <c r="I36" s="142">
        <v>0.21</v>
      </c>
      <c r="J36" s="141">
        <v>0</v>
      </c>
      <c r="K36" s="47"/>
    </row>
    <row r="37" spans="2:11" s="1" customFormat="1" ht="14.45" hidden="1" customHeight="1">
      <c r="B37" s="43"/>
      <c r="C37" s="44"/>
      <c r="D37" s="44"/>
      <c r="E37" s="51" t="s">
        <v>59</v>
      </c>
      <c r="F37" s="141">
        <f>ROUND(SUM(BH96:BH436), 2)</f>
        <v>0</v>
      </c>
      <c r="G37" s="44"/>
      <c r="H37" s="44"/>
      <c r="I37" s="142">
        <v>0.15</v>
      </c>
      <c r="J37" s="141">
        <v>0</v>
      </c>
      <c r="K37" s="47"/>
    </row>
    <row r="38" spans="2:11" s="1" customFormat="1" ht="14.45" hidden="1" customHeight="1">
      <c r="B38" s="43"/>
      <c r="C38" s="44"/>
      <c r="D38" s="44"/>
      <c r="E38" s="51" t="s">
        <v>60</v>
      </c>
      <c r="F38" s="141">
        <f>ROUND(SUM(BI96:BI436),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141</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5" t="str">
        <f>E7</f>
        <v>III/44436 Bělkovice-Lašťany, průtah - I.+II.etapa-Obec  Bělkovice-Lašťany</v>
      </c>
      <c r="F49" s="416"/>
      <c r="G49" s="416"/>
      <c r="H49" s="416"/>
      <c r="I49" s="129"/>
      <c r="J49" s="44"/>
      <c r="K49" s="47"/>
    </row>
    <row r="50" spans="2:47">
      <c r="B50" s="29"/>
      <c r="C50" s="38" t="s">
        <v>135</v>
      </c>
      <c r="D50" s="30"/>
      <c r="E50" s="30"/>
      <c r="F50" s="30"/>
      <c r="G50" s="30"/>
      <c r="H50" s="30"/>
      <c r="I50" s="128"/>
      <c r="J50" s="30"/>
      <c r="K50" s="32"/>
    </row>
    <row r="51" spans="2:47" ht="22.5" customHeight="1">
      <c r="B51" s="29"/>
      <c r="C51" s="30"/>
      <c r="D51" s="30"/>
      <c r="E51" s="415" t="s">
        <v>136</v>
      </c>
      <c r="F51" s="375"/>
      <c r="G51" s="375"/>
      <c r="H51" s="375"/>
      <c r="I51" s="128"/>
      <c r="J51" s="30"/>
      <c r="K51" s="32"/>
    </row>
    <row r="52" spans="2:47">
      <c r="B52" s="29"/>
      <c r="C52" s="38" t="s">
        <v>137</v>
      </c>
      <c r="D52" s="30"/>
      <c r="E52" s="30"/>
      <c r="F52" s="30"/>
      <c r="G52" s="30"/>
      <c r="H52" s="30"/>
      <c r="I52" s="128"/>
      <c r="J52" s="30"/>
      <c r="K52" s="32"/>
    </row>
    <row r="53" spans="2:47" s="1" customFormat="1" ht="22.5" customHeight="1">
      <c r="B53" s="43"/>
      <c r="C53" s="44"/>
      <c r="D53" s="44"/>
      <c r="E53" s="399" t="s">
        <v>506</v>
      </c>
      <c r="F53" s="417"/>
      <c r="G53" s="417"/>
      <c r="H53" s="417"/>
      <c r="I53" s="129"/>
      <c r="J53" s="44"/>
      <c r="K53" s="47"/>
    </row>
    <row r="54" spans="2:47" s="1" customFormat="1" ht="14.45" customHeight="1">
      <c r="B54" s="43"/>
      <c r="C54" s="38" t="s">
        <v>139</v>
      </c>
      <c r="D54" s="44"/>
      <c r="E54" s="44"/>
      <c r="F54" s="44"/>
      <c r="G54" s="44"/>
      <c r="H54" s="44"/>
      <c r="I54" s="129"/>
      <c r="J54" s="44"/>
      <c r="K54" s="47"/>
    </row>
    <row r="55" spans="2:47" s="1" customFormat="1" ht="23.25" customHeight="1">
      <c r="B55" s="43"/>
      <c r="C55" s="44"/>
      <c r="D55" s="44"/>
      <c r="E55" s="418" t="str">
        <f>E13</f>
        <v>1-2 - SO 102 -Neuznatelné náklady - soupis prací</v>
      </c>
      <c r="F55" s="417"/>
      <c r="G55" s="417"/>
      <c r="H55" s="417"/>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142</v>
      </c>
      <c r="D62" s="143"/>
      <c r="E62" s="143"/>
      <c r="F62" s="143"/>
      <c r="G62" s="143"/>
      <c r="H62" s="143"/>
      <c r="I62" s="156"/>
      <c r="J62" s="157" t="s">
        <v>143</v>
      </c>
      <c r="K62" s="158"/>
    </row>
    <row r="63" spans="2:47" s="1" customFormat="1" ht="10.35" customHeight="1">
      <c r="B63" s="43"/>
      <c r="C63" s="44"/>
      <c r="D63" s="44"/>
      <c r="E63" s="44"/>
      <c r="F63" s="44"/>
      <c r="G63" s="44"/>
      <c r="H63" s="44"/>
      <c r="I63" s="129"/>
      <c r="J63" s="44"/>
      <c r="K63" s="47"/>
    </row>
    <row r="64" spans="2:47" s="1" customFormat="1" ht="29.25" customHeight="1">
      <c r="B64" s="43"/>
      <c r="C64" s="159" t="s">
        <v>144</v>
      </c>
      <c r="D64" s="44"/>
      <c r="E64" s="44"/>
      <c r="F64" s="44"/>
      <c r="G64" s="44"/>
      <c r="H64" s="44"/>
      <c r="I64" s="129"/>
      <c r="J64" s="139">
        <f>J96</f>
        <v>0</v>
      </c>
      <c r="K64" s="47"/>
      <c r="AU64" s="25" t="s">
        <v>145</v>
      </c>
    </row>
    <row r="65" spans="2:12" s="8" customFormat="1" ht="24.95" customHeight="1">
      <c r="B65" s="160"/>
      <c r="C65" s="161"/>
      <c r="D65" s="162" t="s">
        <v>146</v>
      </c>
      <c r="E65" s="163"/>
      <c r="F65" s="163"/>
      <c r="G65" s="163"/>
      <c r="H65" s="163"/>
      <c r="I65" s="164"/>
      <c r="J65" s="165">
        <f>J97</f>
        <v>0</v>
      </c>
      <c r="K65" s="166"/>
    </row>
    <row r="66" spans="2:12" s="9" customFormat="1" ht="19.899999999999999" customHeight="1">
      <c r="B66" s="167"/>
      <c r="C66" s="168"/>
      <c r="D66" s="169" t="s">
        <v>147</v>
      </c>
      <c r="E66" s="170"/>
      <c r="F66" s="170"/>
      <c r="G66" s="170"/>
      <c r="H66" s="170"/>
      <c r="I66" s="171"/>
      <c r="J66" s="172">
        <f>J98</f>
        <v>0</v>
      </c>
      <c r="K66" s="173"/>
    </row>
    <row r="67" spans="2:12" s="9" customFormat="1" ht="19.899999999999999" customHeight="1">
      <c r="B67" s="167"/>
      <c r="C67" s="168"/>
      <c r="D67" s="169" t="s">
        <v>149</v>
      </c>
      <c r="E67" s="170"/>
      <c r="F67" s="170"/>
      <c r="G67" s="170"/>
      <c r="H67" s="170"/>
      <c r="I67" s="171"/>
      <c r="J67" s="172">
        <f>J192</f>
        <v>0</v>
      </c>
      <c r="K67" s="173"/>
    </row>
    <row r="68" spans="2:12" s="9" customFormat="1" ht="19.899999999999999" customHeight="1">
      <c r="B68" s="167"/>
      <c r="C68" s="168"/>
      <c r="D68" s="169" t="s">
        <v>150</v>
      </c>
      <c r="E68" s="170"/>
      <c r="F68" s="170"/>
      <c r="G68" s="170"/>
      <c r="H68" s="170"/>
      <c r="I68" s="171"/>
      <c r="J68" s="172">
        <f>J246</f>
        <v>0</v>
      </c>
      <c r="K68" s="173"/>
    </row>
    <row r="69" spans="2:12" s="9" customFormat="1" ht="19.899999999999999" customHeight="1">
      <c r="B69" s="167"/>
      <c r="C69" s="168"/>
      <c r="D69" s="169" t="s">
        <v>508</v>
      </c>
      <c r="E69" s="170"/>
      <c r="F69" s="170"/>
      <c r="G69" s="170"/>
      <c r="H69" s="170"/>
      <c r="I69" s="171"/>
      <c r="J69" s="172">
        <f>J345</f>
        <v>0</v>
      </c>
      <c r="K69" s="173"/>
    </row>
    <row r="70" spans="2:12" s="9" customFormat="1" ht="19.899999999999999" customHeight="1">
      <c r="B70" s="167"/>
      <c r="C70" s="168"/>
      <c r="D70" s="169" t="s">
        <v>509</v>
      </c>
      <c r="E70" s="170"/>
      <c r="F70" s="170"/>
      <c r="G70" s="170"/>
      <c r="H70" s="170"/>
      <c r="I70" s="171"/>
      <c r="J70" s="172">
        <f>J346</f>
        <v>0</v>
      </c>
      <c r="K70" s="173"/>
    </row>
    <row r="71" spans="2:12" s="9" customFormat="1" ht="19.899999999999999" customHeight="1">
      <c r="B71" s="167"/>
      <c r="C71" s="168"/>
      <c r="D71" s="169" t="s">
        <v>151</v>
      </c>
      <c r="E71" s="170"/>
      <c r="F71" s="170"/>
      <c r="G71" s="170"/>
      <c r="H71" s="170"/>
      <c r="I71" s="171"/>
      <c r="J71" s="172">
        <f>J355</f>
        <v>0</v>
      </c>
      <c r="K71" s="173"/>
    </row>
    <row r="72" spans="2:12" s="9" customFormat="1" ht="19.899999999999999" customHeight="1">
      <c r="B72" s="167"/>
      <c r="C72" s="168"/>
      <c r="D72" s="169" t="s">
        <v>152</v>
      </c>
      <c r="E72" s="170"/>
      <c r="F72" s="170"/>
      <c r="G72" s="170"/>
      <c r="H72" s="170"/>
      <c r="I72" s="171"/>
      <c r="J72" s="172">
        <f>J360</f>
        <v>0</v>
      </c>
      <c r="K72" s="173"/>
    </row>
    <row r="73" spans="2:12" s="1" customFormat="1" ht="21.75" customHeight="1">
      <c r="B73" s="43"/>
      <c r="C73" s="44"/>
      <c r="D73" s="44"/>
      <c r="E73" s="44"/>
      <c r="F73" s="44"/>
      <c r="G73" s="44"/>
      <c r="H73" s="44"/>
      <c r="I73" s="129"/>
      <c r="J73" s="44"/>
      <c r="K73" s="47"/>
    </row>
    <row r="74" spans="2:12" s="1" customFormat="1" ht="6.95" customHeight="1">
      <c r="B74" s="58"/>
      <c r="C74" s="59"/>
      <c r="D74" s="59"/>
      <c r="E74" s="59"/>
      <c r="F74" s="59"/>
      <c r="G74" s="59"/>
      <c r="H74" s="59"/>
      <c r="I74" s="150"/>
      <c r="J74" s="59"/>
      <c r="K74" s="60"/>
    </row>
    <row r="78" spans="2:12" s="1" customFormat="1" ht="6.95" customHeight="1">
      <c r="B78" s="61"/>
      <c r="C78" s="62"/>
      <c r="D78" s="62"/>
      <c r="E78" s="62"/>
      <c r="F78" s="62"/>
      <c r="G78" s="62"/>
      <c r="H78" s="62"/>
      <c r="I78" s="153"/>
      <c r="J78" s="62"/>
      <c r="K78" s="62"/>
      <c r="L78" s="63"/>
    </row>
    <row r="79" spans="2:12" s="1" customFormat="1" ht="36.950000000000003" customHeight="1">
      <c r="B79" s="43"/>
      <c r="C79" s="64" t="s">
        <v>153</v>
      </c>
      <c r="D79" s="65"/>
      <c r="E79" s="65"/>
      <c r="F79" s="65"/>
      <c r="G79" s="65"/>
      <c r="H79" s="65"/>
      <c r="I79" s="174"/>
      <c r="J79" s="65"/>
      <c r="K79" s="65"/>
      <c r="L79" s="63"/>
    </row>
    <row r="80" spans="2:12" s="1" customFormat="1" ht="6.95" customHeight="1">
      <c r="B80" s="43"/>
      <c r="C80" s="65"/>
      <c r="D80" s="65"/>
      <c r="E80" s="65"/>
      <c r="F80" s="65"/>
      <c r="G80" s="65"/>
      <c r="H80" s="65"/>
      <c r="I80" s="174"/>
      <c r="J80" s="65"/>
      <c r="K80" s="65"/>
      <c r="L80" s="63"/>
    </row>
    <row r="81" spans="2:63" s="1" customFormat="1" ht="14.45" customHeight="1">
      <c r="B81" s="43"/>
      <c r="C81" s="67" t="s">
        <v>18</v>
      </c>
      <c r="D81" s="65"/>
      <c r="E81" s="65"/>
      <c r="F81" s="65"/>
      <c r="G81" s="65"/>
      <c r="H81" s="65"/>
      <c r="I81" s="174"/>
      <c r="J81" s="65"/>
      <c r="K81" s="65"/>
      <c r="L81" s="63"/>
    </row>
    <row r="82" spans="2:63" s="1" customFormat="1" ht="22.5" customHeight="1">
      <c r="B82" s="43"/>
      <c r="C82" s="65"/>
      <c r="D82" s="65"/>
      <c r="E82" s="419" t="str">
        <f>E7</f>
        <v>III/44436 Bělkovice-Lašťany, průtah - I.+II.etapa-Obec  Bělkovice-Lašťany</v>
      </c>
      <c r="F82" s="420"/>
      <c r="G82" s="420"/>
      <c r="H82" s="420"/>
      <c r="I82" s="174"/>
      <c r="J82" s="65"/>
      <c r="K82" s="65"/>
      <c r="L82" s="63"/>
    </row>
    <row r="83" spans="2:63">
      <c r="B83" s="29"/>
      <c r="C83" s="67" t="s">
        <v>135</v>
      </c>
      <c r="D83" s="175"/>
      <c r="E83" s="175"/>
      <c r="F83" s="175"/>
      <c r="G83" s="175"/>
      <c r="H83" s="175"/>
      <c r="J83" s="175"/>
      <c r="K83" s="175"/>
      <c r="L83" s="176"/>
    </row>
    <row r="84" spans="2:63" ht="22.5" customHeight="1">
      <c r="B84" s="29"/>
      <c r="C84" s="175"/>
      <c r="D84" s="175"/>
      <c r="E84" s="419" t="s">
        <v>136</v>
      </c>
      <c r="F84" s="423"/>
      <c r="G84" s="423"/>
      <c r="H84" s="423"/>
      <c r="J84" s="175"/>
      <c r="K84" s="175"/>
      <c r="L84" s="176"/>
    </row>
    <row r="85" spans="2:63">
      <c r="B85" s="29"/>
      <c r="C85" s="67" t="s">
        <v>137</v>
      </c>
      <c r="D85" s="175"/>
      <c r="E85" s="175"/>
      <c r="F85" s="175"/>
      <c r="G85" s="175"/>
      <c r="H85" s="175"/>
      <c r="J85" s="175"/>
      <c r="K85" s="175"/>
      <c r="L85" s="176"/>
    </row>
    <row r="86" spans="2:63" s="1" customFormat="1" ht="22.5" customHeight="1">
      <c r="B86" s="43"/>
      <c r="C86" s="65"/>
      <c r="D86" s="65"/>
      <c r="E86" s="421" t="s">
        <v>506</v>
      </c>
      <c r="F86" s="422"/>
      <c r="G86" s="422"/>
      <c r="H86" s="422"/>
      <c r="I86" s="174"/>
      <c r="J86" s="65"/>
      <c r="K86" s="65"/>
      <c r="L86" s="63"/>
    </row>
    <row r="87" spans="2:63" s="1" customFormat="1" ht="14.45" customHeight="1">
      <c r="B87" s="43"/>
      <c r="C87" s="67" t="s">
        <v>139</v>
      </c>
      <c r="D87" s="65"/>
      <c r="E87" s="65"/>
      <c r="F87" s="65"/>
      <c r="G87" s="65"/>
      <c r="H87" s="65"/>
      <c r="I87" s="174"/>
      <c r="J87" s="65"/>
      <c r="K87" s="65"/>
      <c r="L87" s="63"/>
    </row>
    <row r="88" spans="2:63" s="1" customFormat="1" ht="23.25" customHeight="1">
      <c r="B88" s="43"/>
      <c r="C88" s="65"/>
      <c r="D88" s="65"/>
      <c r="E88" s="390" t="str">
        <f>E13</f>
        <v>1-2 - SO 102 -Neuznatelné náklady - soupis prací</v>
      </c>
      <c r="F88" s="422"/>
      <c r="G88" s="422"/>
      <c r="H88" s="422"/>
      <c r="I88" s="174"/>
      <c r="J88" s="65"/>
      <c r="K88" s="65"/>
      <c r="L88" s="63"/>
    </row>
    <row r="89" spans="2:63" s="1" customFormat="1" ht="6.95" customHeight="1">
      <c r="B89" s="43"/>
      <c r="C89" s="65"/>
      <c r="D89" s="65"/>
      <c r="E89" s="65"/>
      <c r="F89" s="65"/>
      <c r="G89" s="65"/>
      <c r="H89" s="65"/>
      <c r="I89" s="174"/>
      <c r="J89" s="65"/>
      <c r="K89" s="65"/>
      <c r="L89" s="63"/>
    </row>
    <row r="90" spans="2:63" s="1" customFormat="1" ht="18" customHeight="1">
      <c r="B90" s="43"/>
      <c r="C90" s="67" t="s">
        <v>26</v>
      </c>
      <c r="D90" s="65"/>
      <c r="E90" s="65"/>
      <c r="F90" s="177" t="str">
        <f>F16</f>
        <v xml:space="preserve"> Bělkovice-Lašťany</v>
      </c>
      <c r="G90" s="65"/>
      <c r="H90" s="65"/>
      <c r="I90" s="178" t="s">
        <v>28</v>
      </c>
      <c r="J90" s="75" t="str">
        <f>IF(J16="","",J16)</f>
        <v>22.12.2016</v>
      </c>
      <c r="K90" s="65"/>
      <c r="L90" s="63"/>
    </row>
    <row r="91" spans="2:63" s="1" customFormat="1" ht="6.95" customHeight="1">
      <c r="B91" s="43"/>
      <c r="C91" s="65"/>
      <c r="D91" s="65"/>
      <c r="E91" s="65"/>
      <c r="F91" s="65"/>
      <c r="G91" s="65"/>
      <c r="H91" s="65"/>
      <c r="I91" s="174"/>
      <c r="J91" s="65"/>
      <c r="K91" s="65"/>
      <c r="L91" s="63"/>
    </row>
    <row r="92" spans="2:63" s="1" customFormat="1">
      <c r="B92" s="43"/>
      <c r="C92" s="67" t="s">
        <v>36</v>
      </c>
      <c r="D92" s="65"/>
      <c r="E92" s="65"/>
      <c r="F92" s="177" t="str">
        <f>E19</f>
        <v>Obec  Bělkovice-Lašťany</v>
      </c>
      <c r="G92" s="65"/>
      <c r="H92" s="65"/>
      <c r="I92" s="178" t="s">
        <v>44</v>
      </c>
      <c r="J92" s="177" t="str">
        <f>E25</f>
        <v>Ing. Petr Doležel</v>
      </c>
      <c r="K92" s="65"/>
      <c r="L92" s="63"/>
    </row>
    <row r="93" spans="2:63" s="1" customFormat="1" ht="14.45" customHeight="1">
      <c r="B93" s="43"/>
      <c r="C93" s="67" t="s">
        <v>42</v>
      </c>
      <c r="D93" s="65"/>
      <c r="E93" s="65"/>
      <c r="F93" s="177" t="str">
        <f>IF(E22="","",E22)</f>
        <v/>
      </c>
      <c r="G93" s="65"/>
      <c r="H93" s="65"/>
      <c r="I93" s="174"/>
      <c r="J93" s="65"/>
      <c r="K93" s="65"/>
      <c r="L93" s="63"/>
    </row>
    <row r="94" spans="2:63" s="1" customFormat="1" ht="10.35" customHeight="1">
      <c r="B94" s="43"/>
      <c r="C94" s="65"/>
      <c r="D94" s="65"/>
      <c r="E94" s="65"/>
      <c r="F94" s="65"/>
      <c r="G94" s="65"/>
      <c r="H94" s="65"/>
      <c r="I94" s="174"/>
      <c r="J94" s="65"/>
      <c r="K94" s="65"/>
      <c r="L94" s="63"/>
    </row>
    <row r="95" spans="2:63" s="10" customFormat="1" ht="29.25" customHeight="1">
      <c r="B95" s="179"/>
      <c r="C95" s="180" t="s">
        <v>154</v>
      </c>
      <c r="D95" s="181" t="s">
        <v>70</v>
      </c>
      <c r="E95" s="181" t="s">
        <v>66</v>
      </c>
      <c r="F95" s="181" t="s">
        <v>155</v>
      </c>
      <c r="G95" s="181" t="s">
        <v>156</v>
      </c>
      <c r="H95" s="181" t="s">
        <v>157</v>
      </c>
      <c r="I95" s="182" t="s">
        <v>158</v>
      </c>
      <c r="J95" s="181" t="s">
        <v>143</v>
      </c>
      <c r="K95" s="183" t="s">
        <v>159</v>
      </c>
      <c r="L95" s="184"/>
      <c r="M95" s="83" t="s">
        <v>160</v>
      </c>
      <c r="N95" s="84" t="s">
        <v>55</v>
      </c>
      <c r="O95" s="84" t="s">
        <v>161</v>
      </c>
      <c r="P95" s="84" t="s">
        <v>162</v>
      </c>
      <c r="Q95" s="84" t="s">
        <v>163</v>
      </c>
      <c r="R95" s="84" t="s">
        <v>164</v>
      </c>
      <c r="S95" s="84" t="s">
        <v>165</v>
      </c>
      <c r="T95" s="85" t="s">
        <v>166</v>
      </c>
    </row>
    <row r="96" spans="2:63" s="1" customFormat="1" ht="29.25" customHeight="1">
      <c r="B96" s="43"/>
      <c r="C96" s="89" t="s">
        <v>144</v>
      </c>
      <c r="D96" s="65"/>
      <c r="E96" s="65"/>
      <c r="F96" s="65"/>
      <c r="G96" s="65"/>
      <c r="H96" s="65"/>
      <c r="I96" s="174"/>
      <c r="J96" s="185">
        <f>BK96</f>
        <v>0</v>
      </c>
      <c r="K96" s="65"/>
      <c r="L96" s="63"/>
      <c r="M96" s="86"/>
      <c r="N96" s="87"/>
      <c r="O96" s="87"/>
      <c r="P96" s="186">
        <f>P97</f>
        <v>0</v>
      </c>
      <c r="Q96" s="87"/>
      <c r="R96" s="186">
        <f>R97</f>
        <v>473.31920172000002</v>
      </c>
      <c r="S96" s="87"/>
      <c r="T96" s="187">
        <f>T97</f>
        <v>18.688499999999998</v>
      </c>
      <c r="AT96" s="25" t="s">
        <v>84</v>
      </c>
      <c r="AU96" s="25" t="s">
        <v>145</v>
      </c>
      <c r="BK96" s="188">
        <f>BK97</f>
        <v>0</v>
      </c>
    </row>
    <row r="97" spans="2:65" s="11" customFormat="1" ht="37.35" customHeight="1">
      <c r="B97" s="189"/>
      <c r="C97" s="190"/>
      <c r="D97" s="191" t="s">
        <v>84</v>
      </c>
      <c r="E97" s="192" t="s">
        <v>167</v>
      </c>
      <c r="F97" s="192" t="s">
        <v>168</v>
      </c>
      <c r="G97" s="190"/>
      <c r="H97" s="190"/>
      <c r="I97" s="193"/>
      <c r="J97" s="194">
        <f>BK97</f>
        <v>0</v>
      </c>
      <c r="K97" s="190"/>
      <c r="L97" s="195"/>
      <c r="M97" s="196"/>
      <c r="N97" s="197"/>
      <c r="O97" s="197"/>
      <c r="P97" s="198">
        <f>P98+P192+P246+P345+P346+P355+P360</f>
        <v>0</v>
      </c>
      <c r="Q97" s="197"/>
      <c r="R97" s="198">
        <f>R98+R192+R246+R345+R346+R355+R360</f>
        <v>473.31920172000002</v>
      </c>
      <c r="S97" s="197"/>
      <c r="T97" s="199">
        <f>T98+T192+T246+T345+T346+T355+T360</f>
        <v>18.688499999999998</v>
      </c>
      <c r="AR97" s="200" t="s">
        <v>25</v>
      </c>
      <c r="AT97" s="201" t="s">
        <v>84</v>
      </c>
      <c r="AU97" s="201" t="s">
        <v>85</v>
      </c>
      <c r="AY97" s="200" t="s">
        <v>169</v>
      </c>
      <c r="BK97" s="202">
        <f>BK98+BK192+BK246+BK345+BK346+BK355+BK360</f>
        <v>0</v>
      </c>
    </row>
    <row r="98" spans="2:65" s="11" customFormat="1" ht="19.899999999999999" customHeight="1">
      <c r="B98" s="189"/>
      <c r="C98" s="190"/>
      <c r="D98" s="203" t="s">
        <v>84</v>
      </c>
      <c r="E98" s="204" t="s">
        <v>170</v>
      </c>
      <c r="F98" s="204" t="s">
        <v>171</v>
      </c>
      <c r="G98" s="190"/>
      <c r="H98" s="190"/>
      <c r="I98" s="193"/>
      <c r="J98" s="205">
        <f>BK98</f>
        <v>0</v>
      </c>
      <c r="K98" s="190"/>
      <c r="L98" s="195"/>
      <c r="M98" s="196"/>
      <c r="N98" s="197"/>
      <c r="O98" s="197"/>
      <c r="P98" s="198">
        <f>SUM(P99:P191)</f>
        <v>0</v>
      </c>
      <c r="Q98" s="197"/>
      <c r="R98" s="198">
        <f>SUM(R99:R191)</f>
        <v>6.1200000000000004E-3</v>
      </c>
      <c r="S98" s="197"/>
      <c r="T98" s="199">
        <f>SUM(T99:T191)</f>
        <v>0</v>
      </c>
      <c r="AR98" s="200" t="s">
        <v>25</v>
      </c>
      <c r="AT98" s="201" t="s">
        <v>84</v>
      </c>
      <c r="AU98" s="201" t="s">
        <v>25</v>
      </c>
      <c r="AY98" s="200" t="s">
        <v>169</v>
      </c>
      <c r="BK98" s="202">
        <f>SUM(BK99:BK191)</f>
        <v>0</v>
      </c>
    </row>
    <row r="99" spans="2:65" s="1" customFormat="1" ht="22.5" customHeight="1">
      <c r="B99" s="43"/>
      <c r="C99" s="206" t="s">
        <v>25</v>
      </c>
      <c r="D99" s="206" t="s">
        <v>172</v>
      </c>
      <c r="E99" s="207" t="s">
        <v>510</v>
      </c>
      <c r="F99" s="208" t="s">
        <v>511</v>
      </c>
      <c r="G99" s="209" t="s">
        <v>175</v>
      </c>
      <c r="H99" s="210">
        <v>23.9</v>
      </c>
      <c r="I99" s="211"/>
      <c r="J99" s="212">
        <f>ROUND(I99*H99,2)</f>
        <v>0</v>
      </c>
      <c r="K99" s="208" t="s">
        <v>176</v>
      </c>
      <c r="L99" s="63"/>
      <c r="M99" s="213" t="s">
        <v>50</v>
      </c>
      <c r="N99" s="214" t="s">
        <v>56</v>
      </c>
      <c r="O99" s="44"/>
      <c r="P99" s="215">
        <f>O99*H99</f>
        <v>0</v>
      </c>
      <c r="Q99" s="215">
        <v>0</v>
      </c>
      <c r="R99" s="215">
        <f>Q99*H99</f>
        <v>0</v>
      </c>
      <c r="S99" s="215">
        <v>0</v>
      </c>
      <c r="T99" s="216">
        <f>S99*H99</f>
        <v>0</v>
      </c>
      <c r="AR99" s="25" t="s">
        <v>124</v>
      </c>
      <c r="AT99" s="25" t="s">
        <v>172</v>
      </c>
      <c r="AU99" s="25" t="s">
        <v>92</v>
      </c>
      <c r="AY99" s="25" t="s">
        <v>169</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124</v>
      </c>
      <c r="BM99" s="25" t="s">
        <v>512</v>
      </c>
    </row>
    <row r="100" spans="2:65" s="1" customFormat="1" ht="27">
      <c r="B100" s="43"/>
      <c r="C100" s="65"/>
      <c r="D100" s="218" t="s">
        <v>178</v>
      </c>
      <c r="E100" s="65"/>
      <c r="F100" s="219" t="s">
        <v>513</v>
      </c>
      <c r="G100" s="65"/>
      <c r="H100" s="65"/>
      <c r="I100" s="174"/>
      <c r="J100" s="65"/>
      <c r="K100" s="65"/>
      <c r="L100" s="63"/>
      <c r="M100" s="220"/>
      <c r="N100" s="44"/>
      <c r="O100" s="44"/>
      <c r="P100" s="44"/>
      <c r="Q100" s="44"/>
      <c r="R100" s="44"/>
      <c r="S100" s="44"/>
      <c r="T100" s="80"/>
      <c r="AT100" s="25" t="s">
        <v>178</v>
      </c>
      <c r="AU100" s="25" t="s">
        <v>92</v>
      </c>
    </row>
    <row r="101" spans="2:65" s="1" customFormat="1" ht="229.5">
      <c r="B101" s="43"/>
      <c r="C101" s="65"/>
      <c r="D101" s="218" t="s">
        <v>180</v>
      </c>
      <c r="E101" s="65"/>
      <c r="F101" s="221" t="s">
        <v>514</v>
      </c>
      <c r="G101" s="65"/>
      <c r="H101" s="65"/>
      <c r="I101" s="174"/>
      <c r="J101" s="65"/>
      <c r="K101" s="65"/>
      <c r="L101" s="63"/>
      <c r="M101" s="220"/>
      <c r="N101" s="44"/>
      <c r="O101" s="44"/>
      <c r="P101" s="44"/>
      <c r="Q101" s="44"/>
      <c r="R101" s="44"/>
      <c r="S101" s="44"/>
      <c r="T101" s="80"/>
      <c r="AT101" s="25" t="s">
        <v>180</v>
      </c>
      <c r="AU101" s="25" t="s">
        <v>92</v>
      </c>
    </row>
    <row r="102" spans="2:65" s="12" customFormat="1" ht="13.5">
      <c r="B102" s="222"/>
      <c r="C102" s="223"/>
      <c r="D102" s="218" t="s">
        <v>182</v>
      </c>
      <c r="E102" s="224" t="s">
        <v>50</v>
      </c>
      <c r="F102" s="225" t="s">
        <v>515</v>
      </c>
      <c r="G102" s="223"/>
      <c r="H102" s="226" t="s">
        <v>50</v>
      </c>
      <c r="I102" s="227"/>
      <c r="J102" s="223"/>
      <c r="K102" s="223"/>
      <c r="L102" s="228"/>
      <c r="M102" s="229"/>
      <c r="N102" s="230"/>
      <c r="O102" s="230"/>
      <c r="P102" s="230"/>
      <c r="Q102" s="230"/>
      <c r="R102" s="230"/>
      <c r="S102" s="230"/>
      <c r="T102" s="231"/>
      <c r="AT102" s="232" t="s">
        <v>182</v>
      </c>
      <c r="AU102" s="232" t="s">
        <v>92</v>
      </c>
      <c r="AV102" s="12" t="s">
        <v>25</v>
      </c>
      <c r="AW102" s="12" t="s">
        <v>48</v>
      </c>
      <c r="AX102" s="12" t="s">
        <v>85</v>
      </c>
      <c r="AY102" s="232" t="s">
        <v>169</v>
      </c>
    </row>
    <row r="103" spans="2:65" s="13" customFormat="1" ht="13.5">
      <c r="B103" s="233"/>
      <c r="C103" s="234"/>
      <c r="D103" s="235" t="s">
        <v>182</v>
      </c>
      <c r="E103" s="236" t="s">
        <v>50</v>
      </c>
      <c r="F103" s="237" t="s">
        <v>516</v>
      </c>
      <c r="G103" s="234"/>
      <c r="H103" s="238">
        <v>23.9</v>
      </c>
      <c r="I103" s="239"/>
      <c r="J103" s="234"/>
      <c r="K103" s="234"/>
      <c r="L103" s="240"/>
      <c r="M103" s="241"/>
      <c r="N103" s="242"/>
      <c r="O103" s="242"/>
      <c r="P103" s="242"/>
      <c r="Q103" s="242"/>
      <c r="R103" s="242"/>
      <c r="S103" s="242"/>
      <c r="T103" s="243"/>
      <c r="AT103" s="244" t="s">
        <v>182</v>
      </c>
      <c r="AU103" s="244" t="s">
        <v>92</v>
      </c>
      <c r="AV103" s="13" t="s">
        <v>92</v>
      </c>
      <c r="AW103" s="13" t="s">
        <v>48</v>
      </c>
      <c r="AX103" s="13" t="s">
        <v>85</v>
      </c>
      <c r="AY103" s="244" t="s">
        <v>169</v>
      </c>
    </row>
    <row r="104" spans="2:65" s="1" customFormat="1" ht="22.5" customHeight="1">
      <c r="B104" s="43"/>
      <c r="C104" s="206" t="s">
        <v>92</v>
      </c>
      <c r="D104" s="206" t="s">
        <v>172</v>
      </c>
      <c r="E104" s="207" t="s">
        <v>173</v>
      </c>
      <c r="F104" s="208" t="s">
        <v>174</v>
      </c>
      <c r="G104" s="209" t="s">
        <v>175</v>
      </c>
      <c r="H104" s="210">
        <v>144.35</v>
      </c>
      <c r="I104" s="211"/>
      <c r="J104" s="212">
        <f>ROUND(I104*H104,2)</f>
        <v>0</v>
      </c>
      <c r="K104" s="208" t="s">
        <v>176</v>
      </c>
      <c r="L104" s="63"/>
      <c r="M104" s="213" t="s">
        <v>50</v>
      </c>
      <c r="N104" s="214" t="s">
        <v>56</v>
      </c>
      <c r="O104" s="44"/>
      <c r="P104" s="215">
        <f>O104*H104</f>
        <v>0</v>
      </c>
      <c r="Q104" s="215">
        <v>0</v>
      </c>
      <c r="R104" s="215">
        <f>Q104*H104</f>
        <v>0</v>
      </c>
      <c r="S104" s="215">
        <v>0</v>
      </c>
      <c r="T104" s="216">
        <f>S104*H104</f>
        <v>0</v>
      </c>
      <c r="AR104" s="25" t="s">
        <v>124</v>
      </c>
      <c r="AT104" s="25" t="s">
        <v>172</v>
      </c>
      <c r="AU104" s="25" t="s">
        <v>92</v>
      </c>
      <c r="AY104" s="25" t="s">
        <v>169</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124</v>
      </c>
      <c r="BM104" s="25" t="s">
        <v>177</v>
      </c>
    </row>
    <row r="105" spans="2:65" s="1" customFormat="1" ht="27">
      <c r="B105" s="43"/>
      <c r="C105" s="65"/>
      <c r="D105" s="218" t="s">
        <v>178</v>
      </c>
      <c r="E105" s="65"/>
      <c r="F105" s="219" t="s">
        <v>179</v>
      </c>
      <c r="G105" s="65"/>
      <c r="H105" s="65"/>
      <c r="I105" s="174"/>
      <c r="J105" s="65"/>
      <c r="K105" s="65"/>
      <c r="L105" s="63"/>
      <c r="M105" s="220"/>
      <c r="N105" s="44"/>
      <c r="O105" s="44"/>
      <c r="P105" s="44"/>
      <c r="Q105" s="44"/>
      <c r="R105" s="44"/>
      <c r="S105" s="44"/>
      <c r="T105" s="80"/>
      <c r="AT105" s="25" t="s">
        <v>178</v>
      </c>
      <c r="AU105" s="25" t="s">
        <v>92</v>
      </c>
    </row>
    <row r="106" spans="2:65" s="1" customFormat="1" ht="270">
      <c r="B106" s="43"/>
      <c r="C106" s="65"/>
      <c r="D106" s="218" t="s">
        <v>180</v>
      </c>
      <c r="E106" s="65"/>
      <c r="F106" s="221" t="s">
        <v>181</v>
      </c>
      <c r="G106" s="65"/>
      <c r="H106" s="65"/>
      <c r="I106" s="174"/>
      <c r="J106" s="65"/>
      <c r="K106" s="65"/>
      <c r="L106" s="63"/>
      <c r="M106" s="220"/>
      <c r="N106" s="44"/>
      <c r="O106" s="44"/>
      <c r="P106" s="44"/>
      <c r="Q106" s="44"/>
      <c r="R106" s="44"/>
      <c r="S106" s="44"/>
      <c r="T106" s="80"/>
      <c r="AT106" s="25" t="s">
        <v>180</v>
      </c>
      <c r="AU106" s="25" t="s">
        <v>92</v>
      </c>
    </row>
    <row r="107" spans="2:65" s="12" customFormat="1" ht="13.5">
      <c r="B107" s="222"/>
      <c r="C107" s="223"/>
      <c r="D107" s="218" t="s">
        <v>182</v>
      </c>
      <c r="E107" s="224" t="s">
        <v>50</v>
      </c>
      <c r="F107" s="225" t="s">
        <v>183</v>
      </c>
      <c r="G107" s="223"/>
      <c r="H107" s="226" t="s">
        <v>50</v>
      </c>
      <c r="I107" s="227"/>
      <c r="J107" s="223"/>
      <c r="K107" s="223"/>
      <c r="L107" s="228"/>
      <c r="M107" s="229"/>
      <c r="N107" s="230"/>
      <c r="O107" s="230"/>
      <c r="P107" s="230"/>
      <c r="Q107" s="230"/>
      <c r="R107" s="230"/>
      <c r="S107" s="230"/>
      <c r="T107" s="231"/>
      <c r="AT107" s="232" t="s">
        <v>182</v>
      </c>
      <c r="AU107" s="232" t="s">
        <v>92</v>
      </c>
      <c r="AV107" s="12" t="s">
        <v>25</v>
      </c>
      <c r="AW107" s="12" t="s">
        <v>48</v>
      </c>
      <c r="AX107" s="12" t="s">
        <v>85</v>
      </c>
      <c r="AY107" s="232" t="s">
        <v>169</v>
      </c>
    </row>
    <row r="108" spans="2:65" s="13" customFormat="1" ht="13.5">
      <c r="B108" s="233"/>
      <c r="C108" s="234"/>
      <c r="D108" s="235" t="s">
        <v>182</v>
      </c>
      <c r="E108" s="236" t="s">
        <v>50</v>
      </c>
      <c r="F108" s="237" t="s">
        <v>517</v>
      </c>
      <c r="G108" s="234"/>
      <c r="H108" s="238">
        <v>144.35</v>
      </c>
      <c r="I108" s="239"/>
      <c r="J108" s="234"/>
      <c r="K108" s="234"/>
      <c r="L108" s="240"/>
      <c r="M108" s="241"/>
      <c r="N108" s="242"/>
      <c r="O108" s="242"/>
      <c r="P108" s="242"/>
      <c r="Q108" s="242"/>
      <c r="R108" s="242"/>
      <c r="S108" s="242"/>
      <c r="T108" s="243"/>
      <c r="AT108" s="244" t="s">
        <v>182</v>
      </c>
      <c r="AU108" s="244" t="s">
        <v>92</v>
      </c>
      <c r="AV108" s="13" t="s">
        <v>92</v>
      </c>
      <c r="AW108" s="13" t="s">
        <v>48</v>
      </c>
      <c r="AX108" s="13" t="s">
        <v>85</v>
      </c>
      <c r="AY108" s="244" t="s">
        <v>169</v>
      </c>
    </row>
    <row r="109" spans="2:65" s="1" customFormat="1" ht="22.5" customHeight="1">
      <c r="B109" s="43"/>
      <c r="C109" s="206" t="s">
        <v>100</v>
      </c>
      <c r="D109" s="206" t="s">
        <v>172</v>
      </c>
      <c r="E109" s="207" t="s">
        <v>518</v>
      </c>
      <c r="F109" s="208" t="s">
        <v>519</v>
      </c>
      <c r="G109" s="209" t="s">
        <v>175</v>
      </c>
      <c r="H109" s="210">
        <v>23.9</v>
      </c>
      <c r="I109" s="211"/>
      <c r="J109" s="212">
        <f>ROUND(I109*H109,2)</f>
        <v>0</v>
      </c>
      <c r="K109" s="208" t="s">
        <v>176</v>
      </c>
      <c r="L109" s="63"/>
      <c r="M109" s="213" t="s">
        <v>50</v>
      </c>
      <c r="N109" s="214" t="s">
        <v>56</v>
      </c>
      <c r="O109" s="44"/>
      <c r="P109" s="215">
        <f>O109*H109</f>
        <v>0</v>
      </c>
      <c r="Q109" s="215">
        <v>0</v>
      </c>
      <c r="R109" s="215">
        <f>Q109*H109</f>
        <v>0</v>
      </c>
      <c r="S109" s="215">
        <v>0</v>
      </c>
      <c r="T109" s="216">
        <f>S109*H109</f>
        <v>0</v>
      </c>
      <c r="AR109" s="25" t="s">
        <v>124</v>
      </c>
      <c r="AT109" s="25" t="s">
        <v>172</v>
      </c>
      <c r="AU109" s="25" t="s">
        <v>92</v>
      </c>
      <c r="AY109" s="25" t="s">
        <v>169</v>
      </c>
      <c r="BE109" s="217">
        <f>IF(N109="základní",J109,0)</f>
        <v>0</v>
      </c>
      <c r="BF109" s="217">
        <f>IF(N109="snížená",J109,0)</f>
        <v>0</v>
      </c>
      <c r="BG109" s="217">
        <f>IF(N109="zákl. přenesená",J109,0)</f>
        <v>0</v>
      </c>
      <c r="BH109" s="217">
        <f>IF(N109="sníž. přenesená",J109,0)</f>
        <v>0</v>
      </c>
      <c r="BI109" s="217">
        <f>IF(N109="nulová",J109,0)</f>
        <v>0</v>
      </c>
      <c r="BJ109" s="25" t="s">
        <v>25</v>
      </c>
      <c r="BK109" s="217">
        <f>ROUND(I109*H109,2)</f>
        <v>0</v>
      </c>
      <c r="BL109" s="25" t="s">
        <v>124</v>
      </c>
      <c r="BM109" s="25" t="s">
        <v>520</v>
      </c>
    </row>
    <row r="110" spans="2:65" s="1" customFormat="1" ht="40.5">
      <c r="B110" s="43"/>
      <c r="C110" s="65"/>
      <c r="D110" s="218" t="s">
        <v>178</v>
      </c>
      <c r="E110" s="65"/>
      <c r="F110" s="219" t="s">
        <v>521</v>
      </c>
      <c r="G110" s="65"/>
      <c r="H110" s="65"/>
      <c r="I110" s="174"/>
      <c r="J110" s="65"/>
      <c r="K110" s="65"/>
      <c r="L110" s="63"/>
      <c r="M110" s="220"/>
      <c r="N110" s="44"/>
      <c r="O110" s="44"/>
      <c r="P110" s="44"/>
      <c r="Q110" s="44"/>
      <c r="R110" s="44"/>
      <c r="S110" s="44"/>
      <c r="T110" s="80"/>
      <c r="AT110" s="25" t="s">
        <v>178</v>
      </c>
      <c r="AU110" s="25" t="s">
        <v>92</v>
      </c>
    </row>
    <row r="111" spans="2:65" s="1" customFormat="1" ht="189">
      <c r="B111" s="43"/>
      <c r="C111" s="65"/>
      <c r="D111" s="218" t="s">
        <v>180</v>
      </c>
      <c r="E111" s="65"/>
      <c r="F111" s="221" t="s">
        <v>188</v>
      </c>
      <c r="G111" s="65"/>
      <c r="H111" s="65"/>
      <c r="I111" s="174"/>
      <c r="J111" s="65"/>
      <c r="K111" s="65"/>
      <c r="L111" s="63"/>
      <c r="M111" s="220"/>
      <c r="N111" s="44"/>
      <c r="O111" s="44"/>
      <c r="P111" s="44"/>
      <c r="Q111" s="44"/>
      <c r="R111" s="44"/>
      <c r="S111" s="44"/>
      <c r="T111" s="80"/>
      <c r="AT111" s="25" t="s">
        <v>180</v>
      </c>
      <c r="AU111" s="25" t="s">
        <v>92</v>
      </c>
    </row>
    <row r="112" spans="2:65" s="12" customFormat="1" ht="13.5">
      <c r="B112" s="222"/>
      <c r="C112" s="223"/>
      <c r="D112" s="218" t="s">
        <v>182</v>
      </c>
      <c r="E112" s="224" t="s">
        <v>50</v>
      </c>
      <c r="F112" s="225" t="s">
        <v>522</v>
      </c>
      <c r="G112" s="223"/>
      <c r="H112" s="226" t="s">
        <v>50</v>
      </c>
      <c r="I112" s="227"/>
      <c r="J112" s="223"/>
      <c r="K112" s="223"/>
      <c r="L112" s="228"/>
      <c r="M112" s="229"/>
      <c r="N112" s="230"/>
      <c r="O112" s="230"/>
      <c r="P112" s="230"/>
      <c r="Q112" s="230"/>
      <c r="R112" s="230"/>
      <c r="S112" s="230"/>
      <c r="T112" s="231"/>
      <c r="AT112" s="232" t="s">
        <v>182</v>
      </c>
      <c r="AU112" s="232" t="s">
        <v>92</v>
      </c>
      <c r="AV112" s="12" t="s">
        <v>25</v>
      </c>
      <c r="AW112" s="12" t="s">
        <v>48</v>
      </c>
      <c r="AX112" s="12" t="s">
        <v>85</v>
      </c>
      <c r="AY112" s="232" t="s">
        <v>169</v>
      </c>
    </row>
    <row r="113" spans="2:65" s="13" customFormat="1" ht="13.5">
      <c r="B113" s="233"/>
      <c r="C113" s="234"/>
      <c r="D113" s="235" t="s">
        <v>182</v>
      </c>
      <c r="E113" s="236" t="s">
        <v>50</v>
      </c>
      <c r="F113" s="237" t="s">
        <v>516</v>
      </c>
      <c r="G113" s="234"/>
      <c r="H113" s="238">
        <v>23.9</v>
      </c>
      <c r="I113" s="239"/>
      <c r="J113" s="234"/>
      <c r="K113" s="234"/>
      <c r="L113" s="240"/>
      <c r="M113" s="241"/>
      <c r="N113" s="242"/>
      <c r="O113" s="242"/>
      <c r="P113" s="242"/>
      <c r="Q113" s="242"/>
      <c r="R113" s="242"/>
      <c r="S113" s="242"/>
      <c r="T113" s="243"/>
      <c r="AT113" s="244" t="s">
        <v>182</v>
      </c>
      <c r="AU113" s="244" t="s">
        <v>92</v>
      </c>
      <c r="AV113" s="13" t="s">
        <v>92</v>
      </c>
      <c r="AW113" s="13" t="s">
        <v>48</v>
      </c>
      <c r="AX113" s="13" t="s">
        <v>85</v>
      </c>
      <c r="AY113" s="244" t="s">
        <v>169</v>
      </c>
    </row>
    <row r="114" spans="2:65" s="1" customFormat="1" ht="22.5" customHeight="1">
      <c r="B114" s="43"/>
      <c r="C114" s="206" t="s">
        <v>124</v>
      </c>
      <c r="D114" s="206" t="s">
        <v>172</v>
      </c>
      <c r="E114" s="207" t="s">
        <v>185</v>
      </c>
      <c r="F114" s="208" t="s">
        <v>186</v>
      </c>
      <c r="G114" s="209" t="s">
        <v>175</v>
      </c>
      <c r="H114" s="210">
        <v>144.35</v>
      </c>
      <c r="I114" s="211"/>
      <c r="J114" s="212">
        <f>ROUND(I114*H114,2)</f>
        <v>0</v>
      </c>
      <c r="K114" s="208" t="s">
        <v>176</v>
      </c>
      <c r="L114" s="63"/>
      <c r="M114" s="213" t="s">
        <v>50</v>
      </c>
      <c r="N114" s="214" t="s">
        <v>56</v>
      </c>
      <c r="O114" s="44"/>
      <c r="P114" s="215">
        <f>O114*H114</f>
        <v>0</v>
      </c>
      <c r="Q114" s="215">
        <v>0</v>
      </c>
      <c r="R114" s="215">
        <f>Q114*H114</f>
        <v>0</v>
      </c>
      <c r="S114" s="215">
        <v>0</v>
      </c>
      <c r="T114" s="216">
        <f>S114*H114</f>
        <v>0</v>
      </c>
      <c r="AR114" s="25" t="s">
        <v>124</v>
      </c>
      <c r="AT114" s="25" t="s">
        <v>172</v>
      </c>
      <c r="AU114" s="25" t="s">
        <v>92</v>
      </c>
      <c r="AY114" s="25" t="s">
        <v>169</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124</v>
      </c>
      <c r="BM114" s="25" t="s">
        <v>100</v>
      </c>
    </row>
    <row r="115" spans="2:65" s="1" customFormat="1" ht="40.5">
      <c r="B115" s="43"/>
      <c r="C115" s="65"/>
      <c r="D115" s="218" t="s">
        <v>178</v>
      </c>
      <c r="E115" s="65"/>
      <c r="F115" s="219" t="s">
        <v>187</v>
      </c>
      <c r="G115" s="65"/>
      <c r="H115" s="65"/>
      <c r="I115" s="174"/>
      <c r="J115" s="65"/>
      <c r="K115" s="65"/>
      <c r="L115" s="63"/>
      <c r="M115" s="220"/>
      <c r="N115" s="44"/>
      <c r="O115" s="44"/>
      <c r="P115" s="44"/>
      <c r="Q115" s="44"/>
      <c r="R115" s="44"/>
      <c r="S115" s="44"/>
      <c r="T115" s="80"/>
      <c r="AT115" s="25" t="s">
        <v>178</v>
      </c>
      <c r="AU115" s="25" t="s">
        <v>92</v>
      </c>
    </row>
    <row r="116" spans="2:65" s="1" customFormat="1" ht="189">
      <c r="B116" s="43"/>
      <c r="C116" s="65"/>
      <c r="D116" s="218" t="s">
        <v>180</v>
      </c>
      <c r="E116" s="65"/>
      <c r="F116" s="221" t="s">
        <v>188</v>
      </c>
      <c r="G116" s="65"/>
      <c r="H116" s="65"/>
      <c r="I116" s="174"/>
      <c r="J116" s="65"/>
      <c r="K116" s="65"/>
      <c r="L116" s="63"/>
      <c r="M116" s="220"/>
      <c r="N116" s="44"/>
      <c r="O116" s="44"/>
      <c r="P116" s="44"/>
      <c r="Q116" s="44"/>
      <c r="R116" s="44"/>
      <c r="S116" s="44"/>
      <c r="T116" s="80"/>
      <c r="AT116" s="25" t="s">
        <v>180</v>
      </c>
      <c r="AU116" s="25" t="s">
        <v>92</v>
      </c>
    </row>
    <row r="117" spans="2:65" s="12" customFormat="1" ht="13.5">
      <c r="B117" s="222"/>
      <c r="C117" s="223"/>
      <c r="D117" s="218" t="s">
        <v>182</v>
      </c>
      <c r="E117" s="224" t="s">
        <v>50</v>
      </c>
      <c r="F117" s="225" t="s">
        <v>183</v>
      </c>
      <c r="G117" s="223"/>
      <c r="H117" s="226" t="s">
        <v>50</v>
      </c>
      <c r="I117" s="227"/>
      <c r="J117" s="223"/>
      <c r="K117" s="223"/>
      <c r="L117" s="228"/>
      <c r="M117" s="229"/>
      <c r="N117" s="230"/>
      <c r="O117" s="230"/>
      <c r="P117" s="230"/>
      <c r="Q117" s="230"/>
      <c r="R117" s="230"/>
      <c r="S117" s="230"/>
      <c r="T117" s="231"/>
      <c r="AT117" s="232" t="s">
        <v>182</v>
      </c>
      <c r="AU117" s="232" t="s">
        <v>92</v>
      </c>
      <c r="AV117" s="12" t="s">
        <v>25</v>
      </c>
      <c r="AW117" s="12" t="s">
        <v>48</v>
      </c>
      <c r="AX117" s="12" t="s">
        <v>85</v>
      </c>
      <c r="AY117" s="232" t="s">
        <v>169</v>
      </c>
    </row>
    <row r="118" spans="2:65" s="13" customFormat="1" ht="13.5">
      <c r="B118" s="233"/>
      <c r="C118" s="234"/>
      <c r="D118" s="235" t="s">
        <v>182</v>
      </c>
      <c r="E118" s="236" t="s">
        <v>50</v>
      </c>
      <c r="F118" s="237" t="s">
        <v>517</v>
      </c>
      <c r="G118" s="234"/>
      <c r="H118" s="238">
        <v>144.35</v>
      </c>
      <c r="I118" s="239"/>
      <c r="J118" s="234"/>
      <c r="K118" s="234"/>
      <c r="L118" s="240"/>
      <c r="M118" s="241"/>
      <c r="N118" s="242"/>
      <c r="O118" s="242"/>
      <c r="P118" s="242"/>
      <c r="Q118" s="242"/>
      <c r="R118" s="242"/>
      <c r="S118" s="242"/>
      <c r="T118" s="243"/>
      <c r="AT118" s="244" t="s">
        <v>182</v>
      </c>
      <c r="AU118" s="244" t="s">
        <v>92</v>
      </c>
      <c r="AV118" s="13" t="s">
        <v>92</v>
      </c>
      <c r="AW118" s="13" t="s">
        <v>48</v>
      </c>
      <c r="AX118" s="13" t="s">
        <v>85</v>
      </c>
      <c r="AY118" s="244" t="s">
        <v>169</v>
      </c>
    </row>
    <row r="119" spans="2:65" s="1" customFormat="1" ht="31.5" customHeight="1">
      <c r="B119" s="43"/>
      <c r="C119" s="206" t="s">
        <v>198</v>
      </c>
      <c r="D119" s="206" t="s">
        <v>172</v>
      </c>
      <c r="E119" s="207" t="s">
        <v>189</v>
      </c>
      <c r="F119" s="208" t="s">
        <v>190</v>
      </c>
      <c r="G119" s="209" t="s">
        <v>175</v>
      </c>
      <c r="H119" s="210">
        <v>721.75</v>
      </c>
      <c r="I119" s="211"/>
      <c r="J119" s="212">
        <f>ROUND(I119*H119,2)</f>
        <v>0</v>
      </c>
      <c r="K119" s="208" t="s">
        <v>176</v>
      </c>
      <c r="L119" s="63"/>
      <c r="M119" s="213" t="s">
        <v>50</v>
      </c>
      <c r="N119" s="214" t="s">
        <v>56</v>
      </c>
      <c r="O119" s="44"/>
      <c r="P119" s="215">
        <f>O119*H119</f>
        <v>0</v>
      </c>
      <c r="Q119" s="215">
        <v>0</v>
      </c>
      <c r="R119" s="215">
        <f>Q119*H119</f>
        <v>0</v>
      </c>
      <c r="S119" s="215">
        <v>0</v>
      </c>
      <c r="T119" s="216">
        <f>S119*H119</f>
        <v>0</v>
      </c>
      <c r="AR119" s="25" t="s">
        <v>124</v>
      </c>
      <c r="AT119" s="25" t="s">
        <v>172</v>
      </c>
      <c r="AU119" s="25" t="s">
        <v>92</v>
      </c>
      <c r="AY119" s="25" t="s">
        <v>169</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124</v>
      </c>
      <c r="BM119" s="25" t="s">
        <v>191</v>
      </c>
    </row>
    <row r="120" spans="2:65" s="1" customFormat="1" ht="40.5">
      <c r="B120" s="43"/>
      <c r="C120" s="65"/>
      <c r="D120" s="218" t="s">
        <v>178</v>
      </c>
      <c r="E120" s="65"/>
      <c r="F120" s="219" t="s">
        <v>192</v>
      </c>
      <c r="G120" s="65"/>
      <c r="H120" s="65"/>
      <c r="I120" s="174"/>
      <c r="J120" s="65"/>
      <c r="K120" s="65"/>
      <c r="L120" s="63"/>
      <c r="M120" s="220"/>
      <c r="N120" s="44"/>
      <c r="O120" s="44"/>
      <c r="P120" s="44"/>
      <c r="Q120" s="44"/>
      <c r="R120" s="44"/>
      <c r="S120" s="44"/>
      <c r="T120" s="80"/>
      <c r="AT120" s="25" t="s">
        <v>178</v>
      </c>
      <c r="AU120" s="25" t="s">
        <v>92</v>
      </c>
    </row>
    <row r="121" spans="2:65" s="1" customFormat="1" ht="189">
      <c r="B121" s="43"/>
      <c r="C121" s="65"/>
      <c r="D121" s="218" t="s">
        <v>180</v>
      </c>
      <c r="E121" s="65"/>
      <c r="F121" s="221" t="s">
        <v>188</v>
      </c>
      <c r="G121" s="65"/>
      <c r="H121" s="65"/>
      <c r="I121" s="174"/>
      <c r="J121" s="65"/>
      <c r="K121" s="65"/>
      <c r="L121" s="63"/>
      <c r="M121" s="220"/>
      <c r="N121" s="44"/>
      <c r="O121" s="44"/>
      <c r="P121" s="44"/>
      <c r="Q121" s="44"/>
      <c r="R121" s="44"/>
      <c r="S121" s="44"/>
      <c r="T121" s="80"/>
      <c r="AT121" s="25" t="s">
        <v>180</v>
      </c>
      <c r="AU121" s="25" t="s">
        <v>92</v>
      </c>
    </row>
    <row r="122" spans="2:65" s="12" customFormat="1" ht="13.5">
      <c r="B122" s="222"/>
      <c r="C122" s="223"/>
      <c r="D122" s="218" t="s">
        <v>182</v>
      </c>
      <c r="E122" s="224" t="s">
        <v>50</v>
      </c>
      <c r="F122" s="225" t="s">
        <v>193</v>
      </c>
      <c r="G122" s="223"/>
      <c r="H122" s="226" t="s">
        <v>50</v>
      </c>
      <c r="I122" s="227"/>
      <c r="J122" s="223"/>
      <c r="K122" s="223"/>
      <c r="L122" s="228"/>
      <c r="M122" s="229"/>
      <c r="N122" s="230"/>
      <c r="O122" s="230"/>
      <c r="P122" s="230"/>
      <c r="Q122" s="230"/>
      <c r="R122" s="230"/>
      <c r="S122" s="230"/>
      <c r="T122" s="231"/>
      <c r="AT122" s="232" t="s">
        <v>182</v>
      </c>
      <c r="AU122" s="232" t="s">
        <v>92</v>
      </c>
      <c r="AV122" s="12" t="s">
        <v>25</v>
      </c>
      <c r="AW122" s="12" t="s">
        <v>48</v>
      </c>
      <c r="AX122" s="12" t="s">
        <v>85</v>
      </c>
      <c r="AY122" s="232" t="s">
        <v>169</v>
      </c>
    </row>
    <row r="123" spans="2:65" s="12" customFormat="1" ht="13.5">
      <c r="B123" s="222"/>
      <c r="C123" s="223"/>
      <c r="D123" s="218" t="s">
        <v>182</v>
      </c>
      <c r="E123" s="224" t="s">
        <v>50</v>
      </c>
      <c r="F123" s="225" t="s">
        <v>183</v>
      </c>
      <c r="G123" s="223"/>
      <c r="H123" s="226" t="s">
        <v>50</v>
      </c>
      <c r="I123" s="227"/>
      <c r="J123" s="223"/>
      <c r="K123" s="223"/>
      <c r="L123" s="228"/>
      <c r="M123" s="229"/>
      <c r="N123" s="230"/>
      <c r="O123" s="230"/>
      <c r="P123" s="230"/>
      <c r="Q123" s="230"/>
      <c r="R123" s="230"/>
      <c r="S123" s="230"/>
      <c r="T123" s="231"/>
      <c r="AT123" s="232" t="s">
        <v>182</v>
      </c>
      <c r="AU123" s="232" t="s">
        <v>92</v>
      </c>
      <c r="AV123" s="12" t="s">
        <v>25</v>
      </c>
      <c r="AW123" s="12" t="s">
        <v>48</v>
      </c>
      <c r="AX123" s="12" t="s">
        <v>85</v>
      </c>
      <c r="AY123" s="232" t="s">
        <v>169</v>
      </c>
    </row>
    <row r="124" spans="2:65" s="13" customFormat="1" ht="13.5">
      <c r="B124" s="233"/>
      <c r="C124" s="234"/>
      <c r="D124" s="235" t="s">
        <v>182</v>
      </c>
      <c r="E124" s="236" t="s">
        <v>50</v>
      </c>
      <c r="F124" s="237" t="s">
        <v>523</v>
      </c>
      <c r="G124" s="234"/>
      <c r="H124" s="238">
        <v>721.75</v>
      </c>
      <c r="I124" s="239"/>
      <c r="J124" s="234"/>
      <c r="K124" s="234"/>
      <c r="L124" s="240"/>
      <c r="M124" s="241"/>
      <c r="N124" s="242"/>
      <c r="O124" s="242"/>
      <c r="P124" s="242"/>
      <c r="Q124" s="242"/>
      <c r="R124" s="242"/>
      <c r="S124" s="242"/>
      <c r="T124" s="243"/>
      <c r="AT124" s="244" t="s">
        <v>182</v>
      </c>
      <c r="AU124" s="244" t="s">
        <v>92</v>
      </c>
      <c r="AV124" s="13" t="s">
        <v>92</v>
      </c>
      <c r="AW124" s="13" t="s">
        <v>48</v>
      </c>
      <c r="AX124" s="13" t="s">
        <v>85</v>
      </c>
      <c r="AY124" s="244" t="s">
        <v>169</v>
      </c>
    </row>
    <row r="125" spans="2:65" s="1" customFormat="1" ht="22.5" customHeight="1">
      <c r="B125" s="43"/>
      <c r="C125" s="206" t="s">
        <v>212</v>
      </c>
      <c r="D125" s="206" t="s">
        <v>172</v>
      </c>
      <c r="E125" s="207" t="s">
        <v>195</v>
      </c>
      <c r="F125" s="208" t="s">
        <v>196</v>
      </c>
      <c r="G125" s="209" t="s">
        <v>197</v>
      </c>
      <c r="H125" s="210">
        <v>259.83</v>
      </c>
      <c r="I125" s="211"/>
      <c r="J125" s="212">
        <f>ROUND(I125*H125,2)</f>
        <v>0</v>
      </c>
      <c r="K125" s="208" t="s">
        <v>176</v>
      </c>
      <c r="L125" s="63"/>
      <c r="M125" s="213" t="s">
        <v>50</v>
      </c>
      <c r="N125" s="214" t="s">
        <v>56</v>
      </c>
      <c r="O125" s="44"/>
      <c r="P125" s="215">
        <f>O125*H125</f>
        <v>0</v>
      </c>
      <c r="Q125" s="215">
        <v>0</v>
      </c>
      <c r="R125" s="215">
        <f>Q125*H125</f>
        <v>0</v>
      </c>
      <c r="S125" s="215">
        <v>0</v>
      </c>
      <c r="T125" s="216">
        <f>S125*H125</f>
        <v>0</v>
      </c>
      <c r="AR125" s="25" t="s">
        <v>124</v>
      </c>
      <c r="AT125" s="25" t="s">
        <v>172</v>
      </c>
      <c r="AU125" s="25" t="s">
        <v>92</v>
      </c>
      <c r="AY125" s="25" t="s">
        <v>169</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124</v>
      </c>
      <c r="BM125" s="25" t="s">
        <v>198</v>
      </c>
    </row>
    <row r="126" spans="2:65" s="1" customFormat="1" ht="13.5">
      <c r="B126" s="43"/>
      <c r="C126" s="65"/>
      <c r="D126" s="218" t="s">
        <v>178</v>
      </c>
      <c r="E126" s="65"/>
      <c r="F126" s="219" t="s">
        <v>199</v>
      </c>
      <c r="G126" s="65"/>
      <c r="H126" s="65"/>
      <c r="I126" s="174"/>
      <c r="J126" s="65"/>
      <c r="K126" s="65"/>
      <c r="L126" s="63"/>
      <c r="M126" s="220"/>
      <c r="N126" s="44"/>
      <c r="O126" s="44"/>
      <c r="P126" s="44"/>
      <c r="Q126" s="44"/>
      <c r="R126" s="44"/>
      <c r="S126" s="44"/>
      <c r="T126" s="80"/>
      <c r="AT126" s="25" t="s">
        <v>178</v>
      </c>
      <c r="AU126" s="25" t="s">
        <v>92</v>
      </c>
    </row>
    <row r="127" spans="2:65" s="1" customFormat="1" ht="297">
      <c r="B127" s="43"/>
      <c r="C127" s="65"/>
      <c r="D127" s="218" t="s">
        <v>180</v>
      </c>
      <c r="E127" s="65"/>
      <c r="F127" s="221" t="s">
        <v>200</v>
      </c>
      <c r="G127" s="65"/>
      <c r="H127" s="65"/>
      <c r="I127" s="174"/>
      <c r="J127" s="65"/>
      <c r="K127" s="65"/>
      <c r="L127" s="63"/>
      <c r="M127" s="220"/>
      <c r="N127" s="44"/>
      <c r="O127" s="44"/>
      <c r="P127" s="44"/>
      <c r="Q127" s="44"/>
      <c r="R127" s="44"/>
      <c r="S127" s="44"/>
      <c r="T127" s="80"/>
      <c r="AT127" s="25" t="s">
        <v>180</v>
      </c>
      <c r="AU127" s="25" t="s">
        <v>92</v>
      </c>
    </row>
    <row r="128" spans="2:65" s="12" customFormat="1" ht="13.5">
      <c r="B128" s="222"/>
      <c r="C128" s="223"/>
      <c r="D128" s="218" t="s">
        <v>182</v>
      </c>
      <c r="E128" s="224" t="s">
        <v>50</v>
      </c>
      <c r="F128" s="225" t="s">
        <v>183</v>
      </c>
      <c r="G128" s="223"/>
      <c r="H128" s="226" t="s">
        <v>50</v>
      </c>
      <c r="I128" s="227"/>
      <c r="J128" s="223"/>
      <c r="K128" s="223"/>
      <c r="L128" s="228"/>
      <c r="M128" s="229"/>
      <c r="N128" s="230"/>
      <c r="O128" s="230"/>
      <c r="P128" s="230"/>
      <c r="Q128" s="230"/>
      <c r="R128" s="230"/>
      <c r="S128" s="230"/>
      <c r="T128" s="231"/>
      <c r="AT128" s="232" t="s">
        <v>182</v>
      </c>
      <c r="AU128" s="232" t="s">
        <v>92</v>
      </c>
      <c r="AV128" s="12" t="s">
        <v>25</v>
      </c>
      <c r="AW128" s="12" t="s">
        <v>48</v>
      </c>
      <c r="AX128" s="12" t="s">
        <v>85</v>
      </c>
      <c r="AY128" s="232" t="s">
        <v>169</v>
      </c>
    </row>
    <row r="129" spans="2:65" s="13" customFormat="1" ht="13.5">
      <c r="B129" s="233"/>
      <c r="C129" s="234"/>
      <c r="D129" s="235" t="s">
        <v>182</v>
      </c>
      <c r="E129" s="236" t="s">
        <v>50</v>
      </c>
      <c r="F129" s="237" t="s">
        <v>524</v>
      </c>
      <c r="G129" s="234"/>
      <c r="H129" s="238">
        <v>259.83</v>
      </c>
      <c r="I129" s="239"/>
      <c r="J129" s="234"/>
      <c r="K129" s="234"/>
      <c r="L129" s="240"/>
      <c r="M129" s="241"/>
      <c r="N129" s="242"/>
      <c r="O129" s="242"/>
      <c r="P129" s="242"/>
      <c r="Q129" s="242"/>
      <c r="R129" s="242"/>
      <c r="S129" s="242"/>
      <c r="T129" s="243"/>
      <c r="AT129" s="244" t="s">
        <v>182</v>
      </c>
      <c r="AU129" s="244" t="s">
        <v>92</v>
      </c>
      <c r="AV129" s="13" t="s">
        <v>92</v>
      </c>
      <c r="AW129" s="13" t="s">
        <v>48</v>
      </c>
      <c r="AX129" s="13" t="s">
        <v>25</v>
      </c>
      <c r="AY129" s="244" t="s">
        <v>169</v>
      </c>
    </row>
    <row r="130" spans="2:65" s="1" customFormat="1" ht="22.5" customHeight="1">
      <c r="B130" s="43"/>
      <c r="C130" s="206" t="s">
        <v>220</v>
      </c>
      <c r="D130" s="206" t="s">
        <v>172</v>
      </c>
      <c r="E130" s="207" t="s">
        <v>525</v>
      </c>
      <c r="F130" s="208" t="s">
        <v>526</v>
      </c>
      <c r="G130" s="209" t="s">
        <v>175</v>
      </c>
      <c r="H130" s="210">
        <v>163.19999999999999</v>
      </c>
      <c r="I130" s="211"/>
      <c r="J130" s="212">
        <f>ROUND(I130*H130,2)</f>
        <v>0</v>
      </c>
      <c r="K130" s="208" t="s">
        <v>176</v>
      </c>
      <c r="L130" s="63"/>
      <c r="M130" s="213" t="s">
        <v>50</v>
      </c>
      <c r="N130" s="214" t="s">
        <v>56</v>
      </c>
      <c r="O130" s="44"/>
      <c r="P130" s="215">
        <f>O130*H130</f>
        <v>0</v>
      </c>
      <c r="Q130" s="215">
        <v>0</v>
      </c>
      <c r="R130" s="215">
        <f>Q130*H130</f>
        <v>0</v>
      </c>
      <c r="S130" s="215">
        <v>0</v>
      </c>
      <c r="T130" s="216">
        <f>S130*H130</f>
        <v>0</v>
      </c>
      <c r="AR130" s="25" t="s">
        <v>124</v>
      </c>
      <c r="AT130" s="25" t="s">
        <v>172</v>
      </c>
      <c r="AU130" s="25" t="s">
        <v>92</v>
      </c>
      <c r="AY130" s="25" t="s">
        <v>169</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124</v>
      </c>
      <c r="BM130" s="25" t="s">
        <v>527</v>
      </c>
    </row>
    <row r="131" spans="2:65" s="1" customFormat="1" ht="27">
      <c r="B131" s="43"/>
      <c r="C131" s="65"/>
      <c r="D131" s="218" t="s">
        <v>178</v>
      </c>
      <c r="E131" s="65"/>
      <c r="F131" s="219" t="s">
        <v>528</v>
      </c>
      <c r="G131" s="65"/>
      <c r="H131" s="65"/>
      <c r="I131" s="174"/>
      <c r="J131" s="65"/>
      <c r="K131" s="65"/>
      <c r="L131" s="63"/>
      <c r="M131" s="220"/>
      <c r="N131" s="44"/>
      <c r="O131" s="44"/>
      <c r="P131" s="44"/>
      <c r="Q131" s="44"/>
      <c r="R131" s="44"/>
      <c r="S131" s="44"/>
      <c r="T131" s="80"/>
      <c r="AT131" s="25" t="s">
        <v>178</v>
      </c>
      <c r="AU131" s="25" t="s">
        <v>92</v>
      </c>
    </row>
    <row r="132" spans="2:65" s="1" customFormat="1" ht="148.5">
      <c r="B132" s="43"/>
      <c r="C132" s="65"/>
      <c r="D132" s="218" t="s">
        <v>180</v>
      </c>
      <c r="E132" s="65"/>
      <c r="F132" s="221" t="s">
        <v>529</v>
      </c>
      <c r="G132" s="65"/>
      <c r="H132" s="65"/>
      <c r="I132" s="174"/>
      <c r="J132" s="65"/>
      <c r="K132" s="65"/>
      <c r="L132" s="63"/>
      <c r="M132" s="220"/>
      <c r="N132" s="44"/>
      <c r="O132" s="44"/>
      <c r="P132" s="44"/>
      <c r="Q132" s="44"/>
      <c r="R132" s="44"/>
      <c r="S132" s="44"/>
      <c r="T132" s="80"/>
      <c r="AT132" s="25" t="s">
        <v>180</v>
      </c>
      <c r="AU132" s="25" t="s">
        <v>92</v>
      </c>
    </row>
    <row r="133" spans="2:65" s="12" customFormat="1" ht="13.5">
      <c r="B133" s="222"/>
      <c r="C133" s="223"/>
      <c r="D133" s="218" t="s">
        <v>182</v>
      </c>
      <c r="E133" s="224" t="s">
        <v>50</v>
      </c>
      <c r="F133" s="225" t="s">
        <v>530</v>
      </c>
      <c r="G133" s="223"/>
      <c r="H133" s="226" t="s">
        <v>50</v>
      </c>
      <c r="I133" s="227"/>
      <c r="J133" s="223"/>
      <c r="K133" s="223"/>
      <c r="L133" s="228"/>
      <c r="M133" s="229"/>
      <c r="N133" s="230"/>
      <c r="O133" s="230"/>
      <c r="P133" s="230"/>
      <c r="Q133" s="230"/>
      <c r="R133" s="230"/>
      <c r="S133" s="230"/>
      <c r="T133" s="231"/>
      <c r="AT133" s="232" t="s">
        <v>182</v>
      </c>
      <c r="AU133" s="232" t="s">
        <v>92</v>
      </c>
      <c r="AV133" s="12" t="s">
        <v>25</v>
      </c>
      <c r="AW133" s="12" t="s">
        <v>48</v>
      </c>
      <c r="AX133" s="12" t="s">
        <v>85</v>
      </c>
      <c r="AY133" s="232" t="s">
        <v>169</v>
      </c>
    </row>
    <row r="134" spans="2:65" s="13" customFormat="1" ht="13.5">
      <c r="B134" s="233"/>
      <c r="C134" s="234"/>
      <c r="D134" s="218" t="s">
        <v>182</v>
      </c>
      <c r="E134" s="245" t="s">
        <v>50</v>
      </c>
      <c r="F134" s="246" t="s">
        <v>531</v>
      </c>
      <c r="G134" s="234"/>
      <c r="H134" s="247">
        <v>40.799999999999997</v>
      </c>
      <c r="I134" s="239"/>
      <c r="J134" s="234"/>
      <c r="K134" s="234"/>
      <c r="L134" s="240"/>
      <c r="M134" s="241"/>
      <c r="N134" s="242"/>
      <c r="O134" s="242"/>
      <c r="P134" s="242"/>
      <c r="Q134" s="242"/>
      <c r="R134" s="242"/>
      <c r="S134" s="242"/>
      <c r="T134" s="243"/>
      <c r="AT134" s="244" t="s">
        <v>182</v>
      </c>
      <c r="AU134" s="244" t="s">
        <v>92</v>
      </c>
      <c r="AV134" s="13" t="s">
        <v>92</v>
      </c>
      <c r="AW134" s="13" t="s">
        <v>48</v>
      </c>
      <c r="AX134" s="13" t="s">
        <v>85</v>
      </c>
      <c r="AY134" s="244" t="s">
        <v>169</v>
      </c>
    </row>
    <row r="135" spans="2:65" s="12" customFormat="1" ht="13.5">
      <c r="B135" s="222"/>
      <c r="C135" s="223"/>
      <c r="D135" s="218" t="s">
        <v>182</v>
      </c>
      <c r="E135" s="224" t="s">
        <v>50</v>
      </c>
      <c r="F135" s="225" t="s">
        <v>532</v>
      </c>
      <c r="G135" s="223"/>
      <c r="H135" s="226" t="s">
        <v>50</v>
      </c>
      <c r="I135" s="227"/>
      <c r="J135" s="223"/>
      <c r="K135" s="223"/>
      <c r="L135" s="228"/>
      <c r="M135" s="229"/>
      <c r="N135" s="230"/>
      <c r="O135" s="230"/>
      <c r="P135" s="230"/>
      <c r="Q135" s="230"/>
      <c r="R135" s="230"/>
      <c r="S135" s="230"/>
      <c r="T135" s="231"/>
      <c r="AT135" s="232" t="s">
        <v>182</v>
      </c>
      <c r="AU135" s="232" t="s">
        <v>92</v>
      </c>
      <c r="AV135" s="12" t="s">
        <v>25</v>
      </c>
      <c r="AW135" s="12" t="s">
        <v>48</v>
      </c>
      <c r="AX135" s="12" t="s">
        <v>85</v>
      </c>
      <c r="AY135" s="232" t="s">
        <v>169</v>
      </c>
    </row>
    <row r="136" spans="2:65" s="13" customFormat="1" ht="13.5">
      <c r="B136" s="233"/>
      <c r="C136" s="234"/>
      <c r="D136" s="235" t="s">
        <v>182</v>
      </c>
      <c r="E136" s="236" t="s">
        <v>50</v>
      </c>
      <c r="F136" s="237" t="s">
        <v>533</v>
      </c>
      <c r="G136" s="234"/>
      <c r="H136" s="238">
        <v>122.4</v>
      </c>
      <c r="I136" s="239"/>
      <c r="J136" s="234"/>
      <c r="K136" s="234"/>
      <c r="L136" s="240"/>
      <c r="M136" s="241"/>
      <c r="N136" s="242"/>
      <c r="O136" s="242"/>
      <c r="P136" s="242"/>
      <c r="Q136" s="242"/>
      <c r="R136" s="242"/>
      <c r="S136" s="242"/>
      <c r="T136" s="243"/>
      <c r="AT136" s="244" t="s">
        <v>182</v>
      </c>
      <c r="AU136" s="244" t="s">
        <v>92</v>
      </c>
      <c r="AV136" s="13" t="s">
        <v>92</v>
      </c>
      <c r="AW136" s="13" t="s">
        <v>48</v>
      </c>
      <c r="AX136" s="13" t="s">
        <v>85</v>
      </c>
      <c r="AY136" s="244" t="s">
        <v>169</v>
      </c>
    </row>
    <row r="137" spans="2:65" s="1" customFormat="1" ht="22.5" customHeight="1">
      <c r="B137" s="43"/>
      <c r="C137" s="206" t="s">
        <v>224</v>
      </c>
      <c r="D137" s="206" t="s">
        <v>172</v>
      </c>
      <c r="E137" s="207" t="s">
        <v>518</v>
      </c>
      <c r="F137" s="208" t="s">
        <v>519</v>
      </c>
      <c r="G137" s="209" t="s">
        <v>175</v>
      </c>
      <c r="H137" s="210">
        <v>23.9</v>
      </c>
      <c r="I137" s="211"/>
      <c r="J137" s="212">
        <f>ROUND(I137*H137,2)</f>
        <v>0</v>
      </c>
      <c r="K137" s="208" t="s">
        <v>176</v>
      </c>
      <c r="L137" s="63"/>
      <c r="M137" s="213" t="s">
        <v>50</v>
      </c>
      <c r="N137" s="214" t="s">
        <v>56</v>
      </c>
      <c r="O137" s="44"/>
      <c r="P137" s="215">
        <f>O137*H137</f>
        <v>0</v>
      </c>
      <c r="Q137" s="215">
        <v>0</v>
      </c>
      <c r="R137" s="215">
        <f>Q137*H137</f>
        <v>0</v>
      </c>
      <c r="S137" s="215">
        <v>0</v>
      </c>
      <c r="T137" s="216">
        <f>S137*H137</f>
        <v>0</v>
      </c>
      <c r="AR137" s="25" t="s">
        <v>124</v>
      </c>
      <c r="AT137" s="25" t="s">
        <v>172</v>
      </c>
      <c r="AU137" s="25" t="s">
        <v>92</v>
      </c>
      <c r="AY137" s="25" t="s">
        <v>169</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124</v>
      </c>
      <c r="BM137" s="25" t="s">
        <v>534</v>
      </c>
    </row>
    <row r="138" spans="2:65" s="1" customFormat="1" ht="40.5">
      <c r="B138" s="43"/>
      <c r="C138" s="65"/>
      <c r="D138" s="218" t="s">
        <v>178</v>
      </c>
      <c r="E138" s="65"/>
      <c r="F138" s="219" t="s">
        <v>521</v>
      </c>
      <c r="G138" s="65"/>
      <c r="H138" s="65"/>
      <c r="I138" s="174"/>
      <c r="J138" s="65"/>
      <c r="K138" s="65"/>
      <c r="L138" s="63"/>
      <c r="M138" s="220"/>
      <c r="N138" s="44"/>
      <c r="O138" s="44"/>
      <c r="P138" s="44"/>
      <c r="Q138" s="44"/>
      <c r="R138" s="44"/>
      <c r="S138" s="44"/>
      <c r="T138" s="80"/>
      <c r="AT138" s="25" t="s">
        <v>178</v>
      </c>
      <c r="AU138" s="25" t="s">
        <v>92</v>
      </c>
    </row>
    <row r="139" spans="2:65" s="1" customFormat="1" ht="189">
      <c r="B139" s="43"/>
      <c r="C139" s="65"/>
      <c r="D139" s="218" t="s">
        <v>180</v>
      </c>
      <c r="E139" s="65"/>
      <c r="F139" s="221" t="s">
        <v>188</v>
      </c>
      <c r="G139" s="65"/>
      <c r="H139" s="65"/>
      <c r="I139" s="174"/>
      <c r="J139" s="65"/>
      <c r="K139" s="65"/>
      <c r="L139" s="63"/>
      <c r="M139" s="220"/>
      <c r="N139" s="44"/>
      <c r="O139" s="44"/>
      <c r="P139" s="44"/>
      <c r="Q139" s="44"/>
      <c r="R139" s="44"/>
      <c r="S139" s="44"/>
      <c r="T139" s="80"/>
      <c r="AT139" s="25" t="s">
        <v>180</v>
      </c>
      <c r="AU139" s="25" t="s">
        <v>92</v>
      </c>
    </row>
    <row r="140" spans="2:65" s="12" customFormat="1" ht="13.5">
      <c r="B140" s="222"/>
      <c r="C140" s="223"/>
      <c r="D140" s="218" t="s">
        <v>182</v>
      </c>
      <c r="E140" s="224" t="s">
        <v>50</v>
      </c>
      <c r="F140" s="225" t="s">
        <v>522</v>
      </c>
      <c r="G140" s="223"/>
      <c r="H140" s="226" t="s">
        <v>50</v>
      </c>
      <c r="I140" s="227"/>
      <c r="J140" s="223"/>
      <c r="K140" s="223"/>
      <c r="L140" s="228"/>
      <c r="M140" s="229"/>
      <c r="N140" s="230"/>
      <c r="O140" s="230"/>
      <c r="P140" s="230"/>
      <c r="Q140" s="230"/>
      <c r="R140" s="230"/>
      <c r="S140" s="230"/>
      <c r="T140" s="231"/>
      <c r="AT140" s="232" t="s">
        <v>182</v>
      </c>
      <c r="AU140" s="232" t="s">
        <v>92</v>
      </c>
      <c r="AV140" s="12" t="s">
        <v>25</v>
      </c>
      <c r="AW140" s="12" t="s">
        <v>48</v>
      </c>
      <c r="AX140" s="12" t="s">
        <v>85</v>
      </c>
      <c r="AY140" s="232" t="s">
        <v>169</v>
      </c>
    </row>
    <row r="141" spans="2:65" s="13" customFormat="1" ht="13.5">
      <c r="B141" s="233"/>
      <c r="C141" s="234"/>
      <c r="D141" s="235" t="s">
        <v>182</v>
      </c>
      <c r="E141" s="236" t="s">
        <v>50</v>
      </c>
      <c r="F141" s="237" t="s">
        <v>516</v>
      </c>
      <c r="G141" s="234"/>
      <c r="H141" s="238">
        <v>23.9</v>
      </c>
      <c r="I141" s="239"/>
      <c r="J141" s="234"/>
      <c r="K141" s="234"/>
      <c r="L141" s="240"/>
      <c r="M141" s="241"/>
      <c r="N141" s="242"/>
      <c r="O141" s="242"/>
      <c r="P141" s="242"/>
      <c r="Q141" s="242"/>
      <c r="R141" s="242"/>
      <c r="S141" s="242"/>
      <c r="T141" s="243"/>
      <c r="AT141" s="244" t="s">
        <v>182</v>
      </c>
      <c r="AU141" s="244" t="s">
        <v>92</v>
      </c>
      <c r="AV141" s="13" t="s">
        <v>92</v>
      </c>
      <c r="AW141" s="13" t="s">
        <v>48</v>
      </c>
      <c r="AX141" s="13" t="s">
        <v>85</v>
      </c>
      <c r="AY141" s="244" t="s">
        <v>169</v>
      </c>
    </row>
    <row r="142" spans="2:65" s="1" customFormat="1" ht="22.5" customHeight="1">
      <c r="B142" s="43"/>
      <c r="C142" s="206" t="s">
        <v>219</v>
      </c>
      <c r="D142" s="206" t="s">
        <v>172</v>
      </c>
      <c r="E142" s="207" t="s">
        <v>185</v>
      </c>
      <c r="F142" s="208" t="s">
        <v>186</v>
      </c>
      <c r="G142" s="209" t="s">
        <v>175</v>
      </c>
      <c r="H142" s="210">
        <v>139.30000000000001</v>
      </c>
      <c r="I142" s="211"/>
      <c r="J142" s="212">
        <f>ROUND(I142*H142,2)</f>
        <v>0</v>
      </c>
      <c r="K142" s="208" t="s">
        <v>176</v>
      </c>
      <c r="L142" s="63"/>
      <c r="M142" s="213" t="s">
        <v>50</v>
      </c>
      <c r="N142" s="214" t="s">
        <v>56</v>
      </c>
      <c r="O142" s="44"/>
      <c r="P142" s="215">
        <f>O142*H142</f>
        <v>0</v>
      </c>
      <c r="Q142" s="215">
        <v>0</v>
      </c>
      <c r="R142" s="215">
        <f>Q142*H142</f>
        <v>0</v>
      </c>
      <c r="S142" s="215">
        <v>0</v>
      </c>
      <c r="T142" s="216">
        <f>S142*H142</f>
        <v>0</v>
      </c>
      <c r="AR142" s="25" t="s">
        <v>124</v>
      </c>
      <c r="AT142" s="25" t="s">
        <v>172</v>
      </c>
      <c r="AU142" s="25" t="s">
        <v>92</v>
      </c>
      <c r="AY142" s="25" t="s">
        <v>169</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124</v>
      </c>
      <c r="BM142" s="25" t="s">
        <v>535</v>
      </c>
    </row>
    <row r="143" spans="2:65" s="1" customFormat="1" ht="40.5">
      <c r="B143" s="43"/>
      <c r="C143" s="65"/>
      <c r="D143" s="218" t="s">
        <v>178</v>
      </c>
      <c r="E143" s="65"/>
      <c r="F143" s="219" t="s">
        <v>187</v>
      </c>
      <c r="G143" s="65"/>
      <c r="H143" s="65"/>
      <c r="I143" s="174"/>
      <c r="J143" s="65"/>
      <c r="K143" s="65"/>
      <c r="L143" s="63"/>
      <c r="M143" s="220"/>
      <c r="N143" s="44"/>
      <c r="O143" s="44"/>
      <c r="P143" s="44"/>
      <c r="Q143" s="44"/>
      <c r="R143" s="44"/>
      <c r="S143" s="44"/>
      <c r="T143" s="80"/>
      <c r="AT143" s="25" t="s">
        <v>178</v>
      </c>
      <c r="AU143" s="25" t="s">
        <v>92</v>
      </c>
    </row>
    <row r="144" spans="2:65" s="1" customFormat="1" ht="189">
      <c r="B144" s="43"/>
      <c r="C144" s="65"/>
      <c r="D144" s="218" t="s">
        <v>180</v>
      </c>
      <c r="E144" s="65"/>
      <c r="F144" s="221" t="s">
        <v>188</v>
      </c>
      <c r="G144" s="65"/>
      <c r="H144" s="65"/>
      <c r="I144" s="174"/>
      <c r="J144" s="65"/>
      <c r="K144" s="65"/>
      <c r="L144" s="63"/>
      <c r="M144" s="220"/>
      <c r="N144" s="44"/>
      <c r="O144" s="44"/>
      <c r="P144" s="44"/>
      <c r="Q144" s="44"/>
      <c r="R144" s="44"/>
      <c r="S144" s="44"/>
      <c r="T144" s="80"/>
      <c r="AT144" s="25" t="s">
        <v>180</v>
      </c>
      <c r="AU144" s="25" t="s">
        <v>92</v>
      </c>
    </row>
    <row r="145" spans="2:65" s="12" customFormat="1" ht="13.5">
      <c r="B145" s="222"/>
      <c r="C145" s="223"/>
      <c r="D145" s="218" t="s">
        <v>182</v>
      </c>
      <c r="E145" s="224" t="s">
        <v>50</v>
      </c>
      <c r="F145" s="225" t="s">
        <v>530</v>
      </c>
      <c r="G145" s="223"/>
      <c r="H145" s="226" t="s">
        <v>50</v>
      </c>
      <c r="I145" s="227"/>
      <c r="J145" s="223"/>
      <c r="K145" s="223"/>
      <c r="L145" s="228"/>
      <c r="M145" s="229"/>
      <c r="N145" s="230"/>
      <c r="O145" s="230"/>
      <c r="P145" s="230"/>
      <c r="Q145" s="230"/>
      <c r="R145" s="230"/>
      <c r="S145" s="230"/>
      <c r="T145" s="231"/>
      <c r="AT145" s="232" t="s">
        <v>182</v>
      </c>
      <c r="AU145" s="232" t="s">
        <v>92</v>
      </c>
      <c r="AV145" s="12" t="s">
        <v>25</v>
      </c>
      <c r="AW145" s="12" t="s">
        <v>48</v>
      </c>
      <c r="AX145" s="12" t="s">
        <v>85</v>
      </c>
      <c r="AY145" s="232" t="s">
        <v>169</v>
      </c>
    </row>
    <row r="146" spans="2:65" s="13" customFormat="1" ht="13.5">
      <c r="B146" s="233"/>
      <c r="C146" s="234"/>
      <c r="D146" s="218" t="s">
        <v>182</v>
      </c>
      <c r="E146" s="245" t="s">
        <v>50</v>
      </c>
      <c r="F146" s="246" t="s">
        <v>536</v>
      </c>
      <c r="G146" s="234"/>
      <c r="H146" s="247">
        <v>16.899999999999999</v>
      </c>
      <c r="I146" s="239"/>
      <c r="J146" s="234"/>
      <c r="K146" s="234"/>
      <c r="L146" s="240"/>
      <c r="M146" s="241"/>
      <c r="N146" s="242"/>
      <c r="O146" s="242"/>
      <c r="P146" s="242"/>
      <c r="Q146" s="242"/>
      <c r="R146" s="242"/>
      <c r="S146" s="242"/>
      <c r="T146" s="243"/>
      <c r="AT146" s="244" t="s">
        <v>182</v>
      </c>
      <c r="AU146" s="244" t="s">
        <v>92</v>
      </c>
      <c r="AV146" s="13" t="s">
        <v>92</v>
      </c>
      <c r="AW146" s="13" t="s">
        <v>48</v>
      </c>
      <c r="AX146" s="13" t="s">
        <v>85</v>
      </c>
      <c r="AY146" s="244" t="s">
        <v>169</v>
      </c>
    </row>
    <row r="147" spans="2:65" s="12" customFormat="1" ht="13.5">
      <c r="B147" s="222"/>
      <c r="C147" s="223"/>
      <c r="D147" s="218" t="s">
        <v>182</v>
      </c>
      <c r="E147" s="224" t="s">
        <v>50</v>
      </c>
      <c r="F147" s="225" t="s">
        <v>532</v>
      </c>
      <c r="G147" s="223"/>
      <c r="H147" s="226" t="s">
        <v>50</v>
      </c>
      <c r="I147" s="227"/>
      <c r="J147" s="223"/>
      <c r="K147" s="223"/>
      <c r="L147" s="228"/>
      <c r="M147" s="229"/>
      <c r="N147" s="230"/>
      <c r="O147" s="230"/>
      <c r="P147" s="230"/>
      <c r="Q147" s="230"/>
      <c r="R147" s="230"/>
      <c r="S147" s="230"/>
      <c r="T147" s="231"/>
      <c r="AT147" s="232" t="s">
        <v>182</v>
      </c>
      <c r="AU147" s="232" t="s">
        <v>92</v>
      </c>
      <c r="AV147" s="12" t="s">
        <v>25</v>
      </c>
      <c r="AW147" s="12" t="s">
        <v>48</v>
      </c>
      <c r="AX147" s="12" t="s">
        <v>85</v>
      </c>
      <c r="AY147" s="232" t="s">
        <v>169</v>
      </c>
    </row>
    <row r="148" spans="2:65" s="13" customFormat="1" ht="13.5">
      <c r="B148" s="233"/>
      <c r="C148" s="234"/>
      <c r="D148" s="235" t="s">
        <v>182</v>
      </c>
      <c r="E148" s="236" t="s">
        <v>50</v>
      </c>
      <c r="F148" s="237" t="s">
        <v>533</v>
      </c>
      <c r="G148" s="234"/>
      <c r="H148" s="238">
        <v>122.4</v>
      </c>
      <c r="I148" s="239"/>
      <c r="J148" s="234"/>
      <c r="K148" s="234"/>
      <c r="L148" s="240"/>
      <c r="M148" s="241"/>
      <c r="N148" s="242"/>
      <c r="O148" s="242"/>
      <c r="P148" s="242"/>
      <c r="Q148" s="242"/>
      <c r="R148" s="242"/>
      <c r="S148" s="242"/>
      <c r="T148" s="243"/>
      <c r="AT148" s="244" t="s">
        <v>182</v>
      </c>
      <c r="AU148" s="244" t="s">
        <v>92</v>
      </c>
      <c r="AV148" s="13" t="s">
        <v>92</v>
      </c>
      <c r="AW148" s="13" t="s">
        <v>48</v>
      </c>
      <c r="AX148" s="13" t="s">
        <v>85</v>
      </c>
      <c r="AY148" s="244" t="s">
        <v>169</v>
      </c>
    </row>
    <row r="149" spans="2:65" s="1" customFormat="1" ht="22.5" customHeight="1">
      <c r="B149" s="43"/>
      <c r="C149" s="206" t="s">
        <v>30</v>
      </c>
      <c r="D149" s="206" t="s">
        <v>172</v>
      </c>
      <c r="E149" s="207" t="s">
        <v>537</v>
      </c>
      <c r="F149" s="208" t="s">
        <v>538</v>
      </c>
      <c r="G149" s="209" t="s">
        <v>204</v>
      </c>
      <c r="H149" s="210">
        <v>408</v>
      </c>
      <c r="I149" s="211"/>
      <c r="J149" s="212">
        <f>ROUND(I149*H149,2)</f>
        <v>0</v>
      </c>
      <c r="K149" s="208" t="s">
        <v>176</v>
      </c>
      <c r="L149" s="63"/>
      <c r="M149" s="213" t="s">
        <v>50</v>
      </c>
      <c r="N149" s="214" t="s">
        <v>56</v>
      </c>
      <c r="O149" s="44"/>
      <c r="P149" s="215">
        <f>O149*H149</f>
        <v>0</v>
      </c>
      <c r="Q149" s="215">
        <v>0</v>
      </c>
      <c r="R149" s="215">
        <f>Q149*H149</f>
        <v>0</v>
      </c>
      <c r="S149" s="215">
        <v>0</v>
      </c>
      <c r="T149" s="216">
        <f>S149*H149</f>
        <v>0</v>
      </c>
      <c r="AR149" s="25" t="s">
        <v>124</v>
      </c>
      <c r="AT149" s="25" t="s">
        <v>172</v>
      </c>
      <c r="AU149" s="25" t="s">
        <v>92</v>
      </c>
      <c r="AY149" s="25" t="s">
        <v>169</v>
      </c>
      <c r="BE149" s="217">
        <f>IF(N149="základní",J149,0)</f>
        <v>0</v>
      </c>
      <c r="BF149" s="217">
        <f>IF(N149="snížená",J149,0)</f>
        <v>0</v>
      </c>
      <c r="BG149" s="217">
        <f>IF(N149="zákl. přenesená",J149,0)</f>
        <v>0</v>
      </c>
      <c r="BH149" s="217">
        <f>IF(N149="sníž. přenesená",J149,0)</f>
        <v>0</v>
      </c>
      <c r="BI149" s="217">
        <f>IF(N149="nulová",J149,0)</f>
        <v>0</v>
      </c>
      <c r="BJ149" s="25" t="s">
        <v>25</v>
      </c>
      <c r="BK149" s="217">
        <f>ROUND(I149*H149,2)</f>
        <v>0</v>
      </c>
      <c r="BL149" s="25" t="s">
        <v>124</v>
      </c>
      <c r="BM149" s="25" t="s">
        <v>539</v>
      </c>
    </row>
    <row r="150" spans="2:65" s="1" customFormat="1" ht="27">
      <c r="B150" s="43"/>
      <c r="C150" s="65"/>
      <c r="D150" s="218" t="s">
        <v>178</v>
      </c>
      <c r="E150" s="65"/>
      <c r="F150" s="219" t="s">
        <v>540</v>
      </c>
      <c r="G150" s="65"/>
      <c r="H150" s="65"/>
      <c r="I150" s="174"/>
      <c r="J150" s="65"/>
      <c r="K150" s="65"/>
      <c r="L150" s="63"/>
      <c r="M150" s="220"/>
      <c r="N150" s="44"/>
      <c r="O150" s="44"/>
      <c r="P150" s="44"/>
      <c r="Q150" s="44"/>
      <c r="R150" s="44"/>
      <c r="S150" s="44"/>
      <c r="T150" s="80"/>
      <c r="AT150" s="25" t="s">
        <v>178</v>
      </c>
      <c r="AU150" s="25" t="s">
        <v>92</v>
      </c>
    </row>
    <row r="151" spans="2:65" s="1" customFormat="1" ht="121.5">
      <c r="B151" s="43"/>
      <c r="C151" s="65"/>
      <c r="D151" s="218" t="s">
        <v>180</v>
      </c>
      <c r="E151" s="65"/>
      <c r="F151" s="221" t="s">
        <v>541</v>
      </c>
      <c r="G151" s="65"/>
      <c r="H151" s="65"/>
      <c r="I151" s="174"/>
      <c r="J151" s="65"/>
      <c r="K151" s="65"/>
      <c r="L151" s="63"/>
      <c r="M151" s="220"/>
      <c r="N151" s="44"/>
      <c r="O151" s="44"/>
      <c r="P151" s="44"/>
      <c r="Q151" s="44"/>
      <c r="R151" s="44"/>
      <c r="S151" s="44"/>
      <c r="T151" s="80"/>
      <c r="AT151" s="25" t="s">
        <v>180</v>
      </c>
      <c r="AU151" s="25" t="s">
        <v>92</v>
      </c>
    </row>
    <row r="152" spans="2:65" s="12" customFormat="1" ht="13.5">
      <c r="B152" s="222"/>
      <c r="C152" s="223"/>
      <c r="D152" s="218" t="s">
        <v>182</v>
      </c>
      <c r="E152" s="224" t="s">
        <v>50</v>
      </c>
      <c r="F152" s="225" t="s">
        <v>530</v>
      </c>
      <c r="G152" s="223"/>
      <c r="H152" s="226" t="s">
        <v>50</v>
      </c>
      <c r="I152" s="227"/>
      <c r="J152" s="223"/>
      <c r="K152" s="223"/>
      <c r="L152" s="228"/>
      <c r="M152" s="229"/>
      <c r="N152" s="230"/>
      <c r="O152" s="230"/>
      <c r="P152" s="230"/>
      <c r="Q152" s="230"/>
      <c r="R152" s="230"/>
      <c r="S152" s="230"/>
      <c r="T152" s="231"/>
      <c r="AT152" s="232" t="s">
        <v>182</v>
      </c>
      <c r="AU152" s="232" t="s">
        <v>92</v>
      </c>
      <c r="AV152" s="12" t="s">
        <v>25</v>
      </c>
      <c r="AW152" s="12" t="s">
        <v>48</v>
      </c>
      <c r="AX152" s="12" t="s">
        <v>85</v>
      </c>
      <c r="AY152" s="232" t="s">
        <v>169</v>
      </c>
    </row>
    <row r="153" spans="2:65" s="13" customFormat="1" ht="13.5">
      <c r="B153" s="233"/>
      <c r="C153" s="234"/>
      <c r="D153" s="235" t="s">
        <v>182</v>
      </c>
      <c r="E153" s="236" t="s">
        <v>50</v>
      </c>
      <c r="F153" s="237" t="s">
        <v>542</v>
      </c>
      <c r="G153" s="234"/>
      <c r="H153" s="238">
        <v>408</v>
      </c>
      <c r="I153" s="239"/>
      <c r="J153" s="234"/>
      <c r="K153" s="234"/>
      <c r="L153" s="240"/>
      <c r="M153" s="241"/>
      <c r="N153" s="242"/>
      <c r="O153" s="242"/>
      <c r="P153" s="242"/>
      <c r="Q153" s="242"/>
      <c r="R153" s="242"/>
      <c r="S153" s="242"/>
      <c r="T153" s="243"/>
      <c r="AT153" s="244" t="s">
        <v>182</v>
      </c>
      <c r="AU153" s="244" t="s">
        <v>92</v>
      </c>
      <c r="AV153" s="13" t="s">
        <v>92</v>
      </c>
      <c r="AW153" s="13" t="s">
        <v>48</v>
      </c>
      <c r="AX153" s="13" t="s">
        <v>85</v>
      </c>
      <c r="AY153" s="244" t="s">
        <v>169</v>
      </c>
    </row>
    <row r="154" spans="2:65" s="1" customFormat="1" ht="22.5" customHeight="1">
      <c r="B154" s="43"/>
      <c r="C154" s="206" t="s">
        <v>244</v>
      </c>
      <c r="D154" s="206" t="s">
        <v>172</v>
      </c>
      <c r="E154" s="207" t="s">
        <v>543</v>
      </c>
      <c r="F154" s="208" t="s">
        <v>544</v>
      </c>
      <c r="G154" s="209" t="s">
        <v>204</v>
      </c>
      <c r="H154" s="210">
        <v>408</v>
      </c>
      <c r="I154" s="211"/>
      <c r="J154" s="212">
        <f>ROUND(I154*H154,2)</f>
        <v>0</v>
      </c>
      <c r="K154" s="208" t="s">
        <v>176</v>
      </c>
      <c r="L154" s="63"/>
      <c r="M154" s="213" t="s">
        <v>50</v>
      </c>
      <c r="N154" s="214" t="s">
        <v>56</v>
      </c>
      <c r="O154" s="44"/>
      <c r="P154" s="215">
        <f>O154*H154</f>
        <v>0</v>
      </c>
      <c r="Q154" s="215">
        <v>0</v>
      </c>
      <c r="R154" s="215">
        <f>Q154*H154</f>
        <v>0</v>
      </c>
      <c r="S154" s="215">
        <v>0</v>
      </c>
      <c r="T154" s="216">
        <f>S154*H154</f>
        <v>0</v>
      </c>
      <c r="AR154" s="25" t="s">
        <v>124</v>
      </c>
      <c r="AT154" s="25" t="s">
        <v>172</v>
      </c>
      <c r="AU154" s="25" t="s">
        <v>92</v>
      </c>
      <c r="AY154" s="25" t="s">
        <v>169</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124</v>
      </c>
      <c r="BM154" s="25" t="s">
        <v>545</v>
      </c>
    </row>
    <row r="155" spans="2:65" s="1" customFormat="1" ht="27">
      <c r="B155" s="43"/>
      <c r="C155" s="65"/>
      <c r="D155" s="218" t="s">
        <v>178</v>
      </c>
      <c r="E155" s="65"/>
      <c r="F155" s="219" t="s">
        <v>546</v>
      </c>
      <c r="G155" s="65"/>
      <c r="H155" s="65"/>
      <c r="I155" s="174"/>
      <c r="J155" s="65"/>
      <c r="K155" s="65"/>
      <c r="L155" s="63"/>
      <c r="M155" s="220"/>
      <c r="N155" s="44"/>
      <c r="O155" s="44"/>
      <c r="P155" s="44"/>
      <c r="Q155" s="44"/>
      <c r="R155" s="44"/>
      <c r="S155" s="44"/>
      <c r="T155" s="80"/>
      <c r="AT155" s="25" t="s">
        <v>178</v>
      </c>
      <c r="AU155" s="25" t="s">
        <v>92</v>
      </c>
    </row>
    <row r="156" spans="2:65" s="1" customFormat="1" ht="121.5">
      <c r="B156" s="43"/>
      <c r="C156" s="65"/>
      <c r="D156" s="218" t="s">
        <v>180</v>
      </c>
      <c r="E156" s="65"/>
      <c r="F156" s="221" t="s">
        <v>541</v>
      </c>
      <c r="G156" s="65"/>
      <c r="H156" s="65"/>
      <c r="I156" s="174"/>
      <c r="J156" s="65"/>
      <c r="K156" s="65"/>
      <c r="L156" s="63"/>
      <c r="M156" s="220"/>
      <c r="N156" s="44"/>
      <c r="O156" s="44"/>
      <c r="P156" s="44"/>
      <c r="Q156" s="44"/>
      <c r="R156" s="44"/>
      <c r="S156" s="44"/>
      <c r="T156" s="80"/>
      <c r="AT156" s="25" t="s">
        <v>180</v>
      </c>
      <c r="AU156" s="25" t="s">
        <v>92</v>
      </c>
    </row>
    <row r="157" spans="2:65" s="12" customFormat="1" ht="13.5">
      <c r="B157" s="222"/>
      <c r="C157" s="223"/>
      <c r="D157" s="218" t="s">
        <v>182</v>
      </c>
      <c r="E157" s="224" t="s">
        <v>50</v>
      </c>
      <c r="F157" s="225" t="s">
        <v>532</v>
      </c>
      <c r="G157" s="223"/>
      <c r="H157" s="226" t="s">
        <v>50</v>
      </c>
      <c r="I157" s="227"/>
      <c r="J157" s="223"/>
      <c r="K157" s="223"/>
      <c r="L157" s="228"/>
      <c r="M157" s="229"/>
      <c r="N157" s="230"/>
      <c r="O157" s="230"/>
      <c r="P157" s="230"/>
      <c r="Q157" s="230"/>
      <c r="R157" s="230"/>
      <c r="S157" s="230"/>
      <c r="T157" s="231"/>
      <c r="AT157" s="232" t="s">
        <v>182</v>
      </c>
      <c r="AU157" s="232" t="s">
        <v>92</v>
      </c>
      <c r="AV157" s="12" t="s">
        <v>25</v>
      </c>
      <c r="AW157" s="12" t="s">
        <v>48</v>
      </c>
      <c r="AX157" s="12" t="s">
        <v>85</v>
      </c>
      <c r="AY157" s="232" t="s">
        <v>169</v>
      </c>
    </row>
    <row r="158" spans="2:65" s="13" customFormat="1" ht="13.5">
      <c r="B158" s="233"/>
      <c r="C158" s="234"/>
      <c r="D158" s="235" t="s">
        <v>182</v>
      </c>
      <c r="E158" s="236" t="s">
        <v>50</v>
      </c>
      <c r="F158" s="237" t="s">
        <v>542</v>
      </c>
      <c r="G158" s="234"/>
      <c r="H158" s="238">
        <v>408</v>
      </c>
      <c r="I158" s="239"/>
      <c r="J158" s="234"/>
      <c r="K158" s="234"/>
      <c r="L158" s="240"/>
      <c r="M158" s="241"/>
      <c r="N158" s="242"/>
      <c r="O158" s="242"/>
      <c r="P158" s="242"/>
      <c r="Q158" s="242"/>
      <c r="R158" s="242"/>
      <c r="S158" s="242"/>
      <c r="T158" s="243"/>
      <c r="AT158" s="244" t="s">
        <v>182</v>
      </c>
      <c r="AU158" s="244" t="s">
        <v>92</v>
      </c>
      <c r="AV158" s="13" t="s">
        <v>92</v>
      </c>
      <c r="AW158" s="13" t="s">
        <v>48</v>
      </c>
      <c r="AX158" s="13" t="s">
        <v>85</v>
      </c>
      <c r="AY158" s="244" t="s">
        <v>169</v>
      </c>
    </row>
    <row r="159" spans="2:65" s="1" customFormat="1" ht="22.5" customHeight="1">
      <c r="B159" s="43"/>
      <c r="C159" s="248" t="s">
        <v>249</v>
      </c>
      <c r="D159" s="248" t="s">
        <v>221</v>
      </c>
      <c r="E159" s="249" t="s">
        <v>547</v>
      </c>
      <c r="F159" s="250" t="s">
        <v>548</v>
      </c>
      <c r="G159" s="251" t="s">
        <v>175</v>
      </c>
      <c r="H159" s="252">
        <v>139.30000000000001</v>
      </c>
      <c r="I159" s="253"/>
      <c r="J159" s="254">
        <f>ROUND(I159*H159,2)</f>
        <v>0</v>
      </c>
      <c r="K159" s="250" t="s">
        <v>50</v>
      </c>
      <c r="L159" s="255"/>
      <c r="M159" s="256" t="s">
        <v>50</v>
      </c>
      <c r="N159" s="257" t="s">
        <v>56</v>
      </c>
      <c r="O159" s="44"/>
      <c r="P159" s="215">
        <f>O159*H159</f>
        <v>0</v>
      </c>
      <c r="Q159" s="215">
        <v>0</v>
      </c>
      <c r="R159" s="215">
        <f>Q159*H159</f>
        <v>0</v>
      </c>
      <c r="S159" s="215">
        <v>0</v>
      </c>
      <c r="T159" s="216">
        <f>S159*H159</f>
        <v>0</v>
      </c>
      <c r="AR159" s="25" t="s">
        <v>224</v>
      </c>
      <c r="AT159" s="25" t="s">
        <v>221</v>
      </c>
      <c r="AU159" s="25" t="s">
        <v>92</v>
      </c>
      <c r="AY159" s="25" t="s">
        <v>169</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124</v>
      </c>
      <c r="BM159" s="25" t="s">
        <v>549</v>
      </c>
    </row>
    <row r="160" spans="2:65" s="1" customFormat="1" ht="13.5">
      <c r="B160" s="43"/>
      <c r="C160" s="65"/>
      <c r="D160" s="218" t="s">
        <v>178</v>
      </c>
      <c r="E160" s="65"/>
      <c r="F160" s="219" t="s">
        <v>550</v>
      </c>
      <c r="G160" s="65"/>
      <c r="H160" s="65"/>
      <c r="I160" s="174"/>
      <c r="J160" s="65"/>
      <c r="K160" s="65"/>
      <c r="L160" s="63"/>
      <c r="M160" s="220"/>
      <c r="N160" s="44"/>
      <c r="O160" s="44"/>
      <c r="P160" s="44"/>
      <c r="Q160" s="44"/>
      <c r="R160" s="44"/>
      <c r="S160" s="44"/>
      <c r="T160" s="80"/>
      <c r="AT160" s="25" t="s">
        <v>178</v>
      </c>
      <c r="AU160" s="25" t="s">
        <v>92</v>
      </c>
    </row>
    <row r="161" spans="2:65" s="12" customFormat="1" ht="13.5">
      <c r="B161" s="222"/>
      <c r="C161" s="223"/>
      <c r="D161" s="218" t="s">
        <v>182</v>
      </c>
      <c r="E161" s="224" t="s">
        <v>50</v>
      </c>
      <c r="F161" s="225" t="s">
        <v>551</v>
      </c>
      <c r="G161" s="223"/>
      <c r="H161" s="226" t="s">
        <v>50</v>
      </c>
      <c r="I161" s="227"/>
      <c r="J161" s="223"/>
      <c r="K161" s="223"/>
      <c r="L161" s="228"/>
      <c r="M161" s="229"/>
      <c r="N161" s="230"/>
      <c r="O161" s="230"/>
      <c r="P161" s="230"/>
      <c r="Q161" s="230"/>
      <c r="R161" s="230"/>
      <c r="S161" s="230"/>
      <c r="T161" s="231"/>
      <c r="AT161" s="232" t="s">
        <v>182</v>
      </c>
      <c r="AU161" s="232" t="s">
        <v>92</v>
      </c>
      <c r="AV161" s="12" t="s">
        <v>25</v>
      </c>
      <c r="AW161" s="12" t="s">
        <v>48</v>
      </c>
      <c r="AX161" s="12" t="s">
        <v>85</v>
      </c>
      <c r="AY161" s="232" t="s">
        <v>169</v>
      </c>
    </row>
    <row r="162" spans="2:65" s="13" customFormat="1" ht="13.5">
      <c r="B162" s="233"/>
      <c r="C162" s="234"/>
      <c r="D162" s="218" t="s">
        <v>182</v>
      </c>
      <c r="E162" s="245" t="s">
        <v>50</v>
      </c>
      <c r="F162" s="246" t="s">
        <v>536</v>
      </c>
      <c r="G162" s="234"/>
      <c r="H162" s="247">
        <v>16.899999999999999</v>
      </c>
      <c r="I162" s="239"/>
      <c r="J162" s="234"/>
      <c r="K162" s="234"/>
      <c r="L162" s="240"/>
      <c r="M162" s="241"/>
      <c r="N162" s="242"/>
      <c r="O162" s="242"/>
      <c r="P162" s="242"/>
      <c r="Q162" s="242"/>
      <c r="R162" s="242"/>
      <c r="S162" s="242"/>
      <c r="T162" s="243"/>
      <c r="AT162" s="244" t="s">
        <v>182</v>
      </c>
      <c r="AU162" s="244" t="s">
        <v>92</v>
      </c>
      <c r="AV162" s="13" t="s">
        <v>92</v>
      </c>
      <c r="AW162" s="13" t="s">
        <v>48</v>
      </c>
      <c r="AX162" s="13" t="s">
        <v>85</v>
      </c>
      <c r="AY162" s="244" t="s">
        <v>169</v>
      </c>
    </row>
    <row r="163" spans="2:65" s="12" customFormat="1" ht="13.5">
      <c r="B163" s="222"/>
      <c r="C163" s="223"/>
      <c r="D163" s="218" t="s">
        <v>182</v>
      </c>
      <c r="E163" s="224" t="s">
        <v>50</v>
      </c>
      <c r="F163" s="225" t="s">
        <v>532</v>
      </c>
      <c r="G163" s="223"/>
      <c r="H163" s="226" t="s">
        <v>50</v>
      </c>
      <c r="I163" s="227"/>
      <c r="J163" s="223"/>
      <c r="K163" s="223"/>
      <c r="L163" s="228"/>
      <c r="M163" s="229"/>
      <c r="N163" s="230"/>
      <c r="O163" s="230"/>
      <c r="P163" s="230"/>
      <c r="Q163" s="230"/>
      <c r="R163" s="230"/>
      <c r="S163" s="230"/>
      <c r="T163" s="231"/>
      <c r="AT163" s="232" t="s">
        <v>182</v>
      </c>
      <c r="AU163" s="232" t="s">
        <v>92</v>
      </c>
      <c r="AV163" s="12" t="s">
        <v>25</v>
      </c>
      <c r="AW163" s="12" t="s">
        <v>48</v>
      </c>
      <c r="AX163" s="12" t="s">
        <v>85</v>
      </c>
      <c r="AY163" s="232" t="s">
        <v>169</v>
      </c>
    </row>
    <row r="164" spans="2:65" s="13" customFormat="1" ht="13.5">
      <c r="B164" s="233"/>
      <c r="C164" s="234"/>
      <c r="D164" s="235" t="s">
        <v>182</v>
      </c>
      <c r="E164" s="236" t="s">
        <v>50</v>
      </c>
      <c r="F164" s="237" t="s">
        <v>533</v>
      </c>
      <c r="G164" s="234"/>
      <c r="H164" s="238">
        <v>122.4</v>
      </c>
      <c r="I164" s="239"/>
      <c r="J164" s="234"/>
      <c r="K164" s="234"/>
      <c r="L164" s="240"/>
      <c r="M164" s="241"/>
      <c r="N164" s="242"/>
      <c r="O164" s="242"/>
      <c r="P164" s="242"/>
      <c r="Q164" s="242"/>
      <c r="R164" s="242"/>
      <c r="S164" s="242"/>
      <c r="T164" s="243"/>
      <c r="AT164" s="244" t="s">
        <v>182</v>
      </c>
      <c r="AU164" s="244" t="s">
        <v>92</v>
      </c>
      <c r="AV164" s="13" t="s">
        <v>92</v>
      </c>
      <c r="AW164" s="13" t="s">
        <v>48</v>
      </c>
      <c r="AX164" s="13" t="s">
        <v>85</v>
      </c>
      <c r="AY164" s="244" t="s">
        <v>169</v>
      </c>
    </row>
    <row r="165" spans="2:65" s="1" customFormat="1" ht="22.5" customHeight="1">
      <c r="B165" s="43"/>
      <c r="C165" s="206" t="s">
        <v>254</v>
      </c>
      <c r="D165" s="206" t="s">
        <v>172</v>
      </c>
      <c r="E165" s="207" t="s">
        <v>552</v>
      </c>
      <c r="F165" s="208" t="s">
        <v>553</v>
      </c>
      <c r="G165" s="209" t="s">
        <v>204</v>
      </c>
      <c r="H165" s="210">
        <v>408</v>
      </c>
      <c r="I165" s="211"/>
      <c r="J165" s="212">
        <f>ROUND(I165*H165,2)</f>
        <v>0</v>
      </c>
      <c r="K165" s="208" t="s">
        <v>176</v>
      </c>
      <c r="L165" s="63"/>
      <c r="M165" s="213" t="s">
        <v>50</v>
      </c>
      <c r="N165" s="214" t="s">
        <v>56</v>
      </c>
      <c r="O165" s="44"/>
      <c r="P165" s="215">
        <f>O165*H165</f>
        <v>0</v>
      </c>
      <c r="Q165" s="215">
        <v>0</v>
      </c>
      <c r="R165" s="215">
        <f>Q165*H165</f>
        <v>0</v>
      </c>
      <c r="S165" s="215">
        <v>0</v>
      </c>
      <c r="T165" s="216">
        <f>S165*H165</f>
        <v>0</v>
      </c>
      <c r="AR165" s="25" t="s">
        <v>124</v>
      </c>
      <c r="AT165" s="25" t="s">
        <v>172</v>
      </c>
      <c r="AU165" s="25" t="s">
        <v>92</v>
      </c>
      <c r="AY165" s="25" t="s">
        <v>169</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124</v>
      </c>
      <c r="BM165" s="25" t="s">
        <v>554</v>
      </c>
    </row>
    <row r="166" spans="2:65" s="1" customFormat="1" ht="27">
      <c r="B166" s="43"/>
      <c r="C166" s="65"/>
      <c r="D166" s="218" t="s">
        <v>178</v>
      </c>
      <c r="E166" s="65"/>
      <c r="F166" s="219" t="s">
        <v>555</v>
      </c>
      <c r="G166" s="65"/>
      <c r="H166" s="65"/>
      <c r="I166" s="174"/>
      <c r="J166" s="65"/>
      <c r="K166" s="65"/>
      <c r="L166" s="63"/>
      <c r="M166" s="220"/>
      <c r="N166" s="44"/>
      <c r="O166" s="44"/>
      <c r="P166" s="44"/>
      <c r="Q166" s="44"/>
      <c r="R166" s="44"/>
      <c r="S166" s="44"/>
      <c r="T166" s="80"/>
      <c r="AT166" s="25" t="s">
        <v>178</v>
      </c>
      <c r="AU166" s="25" t="s">
        <v>92</v>
      </c>
    </row>
    <row r="167" spans="2:65" s="1" customFormat="1" ht="121.5">
      <c r="B167" s="43"/>
      <c r="C167" s="65"/>
      <c r="D167" s="218" t="s">
        <v>180</v>
      </c>
      <c r="E167" s="65"/>
      <c r="F167" s="221" t="s">
        <v>556</v>
      </c>
      <c r="G167" s="65"/>
      <c r="H167" s="65"/>
      <c r="I167" s="174"/>
      <c r="J167" s="65"/>
      <c r="K167" s="65"/>
      <c r="L167" s="63"/>
      <c r="M167" s="220"/>
      <c r="N167" s="44"/>
      <c r="O167" s="44"/>
      <c r="P167" s="44"/>
      <c r="Q167" s="44"/>
      <c r="R167" s="44"/>
      <c r="S167" s="44"/>
      <c r="T167" s="80"/>
      <c r="AT167" s="25" t="s">
        <v>180</v>
      </c>
      <c r="AU167" s="25" t="s">
        <v>92</v>
      </c>
    </row>
    <row r="168" spans="2:65" s="12" customFormat="1" ht="13.5">
      <c r="B168" s="222"/>
      <c r="C168" s="223"/>
      <c r="D168" s="218" t="s">
        <v>182</v>
      </c>
      <c r="E168" s="224" t="s">
        <v>50</v>
      </c>
      <c r="F168" s="225" t="s">
        <v>551</v>
      </c>
      <c r="G168" s="223"/>
      <c r="H168" s="226" t="s">
        <v>50</v>
      </c>
      <c r="I168" s="227"/>
      <c r="J168" s="223"/>
      <c r="K168" s="223"/>
      <c r="L168" s="228"/>
      <c r="M168" s="229"/>
      <c r="N168" s="230"/>
      <c r="O168" s="230"/>
      <c r="P168" s="230"/>
      <c r="Q168" s="230"/>
      <c r="R168" s="230"/>
      <c r="S168" s="230"/>
      <c r="T168" s="231"/>
      <c r="AT168" s="232" t="s">
        <v>182</v>
      </c>
      <c r="AU168" s="232" t="s">
        <v>92</v>
      </c>
      <c r="AV168" s="12" t="s">
        <v>25</v>
      </c>
      <c r="AW168" s="12" t="s">
        <v>48</v>
      </c>
      <c r="AX168" s="12" t="s">
        <v>85</v>
      </c>
      <c r="AY168" s="232" t="s">
        <v>169</v>
      </c>
    </row>
    <row r="169" spans="2:65" s="13" customFormat="1" ht="13.5">
      <c r="B169" s="233"/>
      <c r="C169" s="234"/>
      <c r="D169" s="235" t="s">
        <v>182</v>
      </c>
      <c r="E169" s="236" t="s">
        <v>50</v>
      </c>
      <c r="F169" s="237" t="s">
        <v>542</v>
      </c>
      <c r="G169" s="234"/>
      <c r="H169" s="238">
        <v>408</v>
      </c>
      <c r="I169" s="239"/>
      <c r="J169" s="234"/>
      <c r="K169" s="234"/>
      <c r="L169" s="240"/>
      <c r="M169" s="241"/>
      <c r="N169" s="242"/>
      <c r="O169" s="242"/>
      <c r="P169" s="242"/>
      <c r="Q169" s="242"/>
      <c r="R169" s="242"/>
      <c r="S169" s="242"/>
      <c r="T169" s="243"/>
      <c r="AT169" s="244" t="s">
        <v>182</v>
      </c>
      <c r="AU169" s="244" t="s">
        <v>92</v>
      </c>
      <c r="AV169" s="13" t="s">
        <v>92</v>
      </c>
      <c r="AW169" s="13" t="s">
        <v>48</v>
      </c>
      <c r="AX169" s="13" t="s">
        <v>85</v>
      </c>
      <c r="AY169" s="244" t="s">
        <v>169</v>
      </c>
    </row>
    <row r="170" spans="2:65" s="1" customFormat="1" ht="22.5" customHeight="1">
      <c r="B170" s="43"/>
      <c r="C170" s="248" t="s">
        <v>257</v>
      </c>
      <c r="D170" s="248" t="s">
        <v>221</v>
      </c>
      <c r="E170" s="249" t="s">
        <v>557</v>
      </c>
      <c r="F170" s="250" t="s">
        <v>558</v>
      </c>
      <c r="G170" s="251" t="s">
        <v>559</v>
      </c>
      <c r="H170" s="252">
        <v>6.12</v>
      </c>
      <c r="I170" s="253"/>
      <c r="J170" s="254">
        <f>ROUND(I170*H170,2)</f>
        <v>0</v>
      </c>
      <c r="K170" s="250" t="s">
        <v>176</v>
      </c>
      <c r="L170" s="255"/>
      <c r="M170" s="256" t="s">
        <v>50</v>
      </c>
      <c r="N170" s="257" t="s">
        <v>56</v>
      </c>
      <c r="O170" s="44"/>
      <c r="P170" s="215">
        <f>O170*H170</f>
        <v>0</v>
      </c>
      <c r="Q170" s="215">
        <v>1E-3</v>
      </c>
      <c r="R170" s="215">
        <f>Q170*H170</f>
        <v>6.1200000000000004E-3</v>
      </c>
      <c r="S170" s="215">
        <v>0</v>
      </c>
      <c r="T170" s="216">
        <f>S170*H170</f>
        <v>0</v>
      </c>
      <c r="AR170" s="25" t="s">
        <v>224</v>
      </c>
      <c r="AT170" s="25" t="s">
        <v>221</v>
      </c>
      <c r="AU170" s="25" t="s">
        <v>92</v>
      </c>
      <c r="AY170" s="25" t="s">
        <v>169</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124</v>
      </c>
      <c r="BM170" s="25" t="s">
        <v>560</v>
      </c>
    </row>
    <row r="171" spans="2:65" s="1" customFormat="1" ht="13.5">
      <c r="B171" s="43"/>
      <c r="C171" s="65"/>
      <c r="D171" s="218" t="s">
        <v>178</v>
      </c>
      <c r="E171" s="65"/>
      <c r="F171" s="219" t="s">
        <v>558</v>
      </c>
      <c r="G171" s="65"/>
      <c r="H171" s="65"/>
      <c r="I171" s="174"/>
      <c r="J171" s="65"/>
      <c r="K171" s="65"/>
      <c r="L171" s="63"/>
      <c r="M171" s="220"/>
      <c r="N171" s="44"/>
      <c r="O171" s="44"/>
      <c r="P171" s="44"/>
      <c r="Q171" s="44"/>
      <c r="R171" s="44"/>
      <c r="S171" s="44"/>
      <c r="T171" s="80"/>
      <c r="AT171" s="25" t="s">
        <v>178</v>
      </c>
      <c r="AU171" s="25" t="s">
        <v>92</v>
      </c>
    </row>
    <row r="172" spans="2:65" s="12" customFormat="1" ht="13.5">
      <c r="B172" s="222"/>
      <c r="C172" s="223"/>
      <c r="D172" s="218" t="s">
        <v>182</v>
      </c>
      <c r="E172" s="224" t="s">
        <v>50</v>
      </c>
      <c r="F172" s="225" t="s">
        <v>551</v>
      </c>
      <c r="G172" s="223"/>
      <c r="H172" s="226" t="s">
        <v>50</v>
      </c>
      <c r="I172" s="227"/>
      <c r="J172" s="223"/>
      <c r="K172" s="223"/>
      <c r="L172" s="228"/>
      <c r="M172" s="229"/>
      <c r="N172" s="230"/>
      <c r="O172" s="230"/>
      <c r="P172" s="230"/>
      <c r="Q172" s="230"/>
      <c r="R172" s="230"/>
      <c r="S172" s="230"/>
      <c r="T172" s="231"/>
      <c r="AT172" s="232" t="s">
        <v>182</v>
      </c>
      <c r="AU172" s="232" t="s">
        <v>92</v>
      </c>
      <c r="AV172" s="12" t="s">
        <v>25</v>
      </c>
      <c r="AW172" s="12" t="s">
        <v>48</v>
      </c>
      <c r="AX172" s="12" t="s">
        <v>85</v>
      </c>
      <c r="AY172" s="232" t="s">
        <v>169</v>
      </c>
    </row>
    <row r="173" spans="2:65" s="13" customFormat="1" ht="13.5">
      <c r="B173" s="233"/>
      <c r="C173" s="234"/>
      <c r="D173" s="235" t="s">
        <v>182</v>
      </c>
      <c r="E173" s="236" t="s">
        <v>50</v>
      </c>
      <c r="F173" s="237" t="s">
        <v>561</v>
      </c>
      <c r="G173" s="234"/>
      <c r="H173" s="238">
        <v>6.12</v>
      </c>
      <c r="I173" s="239"/>
      <c r="J173" s="234"/>
      <c r="K173" s="234"/>
      <c r="L173" s="240"/>
      <c r="M173" s="241"/>
      <c r="N173" s="242"/>
      <c r="O173" s="242"/>
      <c r="P173" s="242"/>
      <c r="Q173" s="242"/>
      <c r="R173" s="242"/>
      <c r="S173" s="242"/>
      <c r="T173" s="243"/>
      <c r="AT173" s="244" t="s">
        <v>182</v>
      </c>
      <c r="AU173" s="244" t="s">
        <v>92</v>
      </c>
      <c r="AV173" s="13" t="s">
        <v>92</v>
      </c>
      <c r="AW173" s="13" t="s">
        <v>48</v>
      </c>
      <c r="AX173" s="13" t="s">
        <v>85</v>
      </c>
      <c r="AY173" s="244" t="s">
        <v>169</v>
      </c>
    </row>
    <row r="174" spans="2:65" s="1" customFormat="1" ht="22.5" customHeight="1">
      <c r="B174" s="43"/>
      <c r="C174" s="206" t="s">
        <v>10</v>
      </c>
      <c r="D174" s="206" t="s">
        <v>172</v>
      </c>
      <c r="E174" s="207" t="s">
        <v>202</v>
      </c>
      <c r="F174" s="208" t="s">
        <v>203</v>
      </c>
      <c r="G174" s="209" t="s">
        <v>204</v>
      </c>
      <c r="H174" s="210">
        <v>842</v>
      </c>
      <c r="I174" s="211"/>
      <c r="J174" s="212">
        <f>ROUND(I174*H174,2)</f>
        <v>0</v>
      </c>
      <c r="K174" s="208" t="s">
        <v>176</v>
      </c>
      <c r="L174" s="63"/>
      <c r="M174" s="213" t="s">
        <v>50</v>
      </c>
      <c r="N174" s="214" t="s">
        <v>56</v>
      </c>
      <c r="O174" s="44"/>
      <c r="P174" s="215">
        <f>O174*H174</f>
        <v>0</v>
      </c>
      <c r="Q174" s="215">
        <v>0</v>
      </c>
      <c r="R174" s="215">
        <f>Q174*H174</f>
        <v>0</v>
      </c>
      <c r="S174" s="215">
        <v>0</v>
      </c>
      <c r="T174" s="216">
        <f>S174*H174</f>
        <v>0</v>
      </c>
      <c r="AR174" s="25" t="s">
        <v>124</v>
      </c>
      <c r="AT174" s="25" t="s">
        <v>172</v>
      </c>
      <c r="AU174" s="25" t="s">
        <v>92</v>
      </c>
      <c r="AY174" s="25" t="s">
        <v>169</v>
      </c>
      <c r="BE174" s="217">
        <f>IF(N174="základní",J174,0)</f>
        <v>0</v>
      </c>
      <c r="BF174" s="217">
        <f>IF(N174="snížená",J174,0)</f>
        <v>0</v>
      </c>
      <c r="BG174" s="217">
        <f>IF(N174="zákl. přenesená",J174,0)</f>
        <v>0</v>
      </c>
      <c r="BH174" s="217">
        <f>IF(N174="sníž. přenesená",J174,0)</f>
        <v>0</v>
      </c>
      <c r="BI174" s="217">
        <f>IF(N174="nulová",J174,0)</f>
        <v>0</v>
      </c>
      <c r="BJ174" s="25" t="s">
        <v>25</v>
      </c>
      <c r="BK174" s="217">
        <f>ROUND(I174*H174,2)</f>
        <v>0</v>
      </c>
      <c r="BL174" s="25" t="s">
        <v>124</v>
      </c>
      <c r="BM174" s="25" t="s">
        <v>205</v>
      </c>
    </row>
    <row r="175" spans="2:65" s="1" customFormat="1" ht="13.5">
      <c r="B175" s="43"/>
      <c r="C175" s="65"/>
      <c r="D175" s="218" t="s">
        <v>178</v>
      </c>
      <c r="E175" s="65"/>
      <c r="F175" s="219" t="s">
        <v>206</v>
      </c>
      <c r="G175" s="65"/>
      <c r="H175" s="65"/>
      <c r="I175" s="174"/>
      <c r="J175" s="65"/>
      <c r="K175" s="65"/>
      <c r="L175" s="63"/>
      <c r="M175" s="220"/>
      <c r="N175" s="44"/>
      <c r="O175" s="44"/>
      <c r="P175" s="44"/>
      <c r="Q175" s="44"/>
      <c r="R175" s="44"/>
      <c r="S175" s="44"/>
      <c r="T175" s="80"/>
      <c r="AT175" s="25" t="s">
        <v>178</v>
      </c>
      <c r="AU175" s="25" t="s">
        <v>92</v>
      </c>
    </row>
    <row r="176" spans="2:65" s="1" customFormat="1" ht="175.5">
      <c r="B176" s="43"/>
      <c r="C176" s="65"/>
      <c r="D176" s="218" t="s">
        <v>180</v>
      </c>
      <c r="E176" s="65"/>
      <c r="F176" s="221" t="s">
        <v>207</v>
      </c>
      <c r="G176" s="65"/>
      <c r="H176" s="65"/>
      <c r="I176" s="174"/>
      <c r="J176" s="65"/>
      <c r="K176" s="65"/>
      <c r="L176" s="63"/>
      <c r="M176" s="220"/>
      <c r="N176" s="44"/>
      <c r="O176" s="44"/>
      <c r="P176" s="44"/>
      <c r="Q176" s="44"/>
      <c r="R176" s="44"/>
      <c r="S176" s="44"/>
      <c r="T176" s="80"/>
      <c r="AT176" s="25" t="s">
        <v>180</v>
      </c>
      <c r="AU176" s="25" t="s">
        <v>92</v>
      </c>
    </row>
    <row r="177" spans="2:65" s="12" customFormat="1" ht="13.5">
      <c r="B177" s="222"/>
      <c r="C177" s="223"/>
      <c r="D177" s="218" t="s">
        <v>182</v>
      </c>
      <c r="E177" s="224" t="s">
        <v>50</v>
      </c>
      <c r="F177" s="225" t="s">
        <v>210</v>
      </c>
      <c r="G177" s="223"/>
      <c r="H177" s="226" t="s">
        <v>50</v>
      </c>
      <c r="I177" s="227"/>
      <c r="J177" s="223"/>
      <c r="K177" s="223"/>
      <c r="L177" s="228"/>
      <c r="M177" s="229"/>
      <c r="N177" s="230"/>
      <c r="O177" s="230"/>
      <c r="P177" s="230"/>
      <c r="Q177" s="230"/>
      <c r="R177" s="230"/>
      <c r="S177" s="230"/>
      <c r="T177" s="231"/>
      <c r="AT177" s="232" t="s">
        <v>182</v>
      </c>
      <c r="AU177" s="232" t="s">
        <v>92</v>
      </c>
      <c r="AV177" s="12" t="s">
        <v>25</v>
      </c>
      <c r="AW177" s="12" t="s">
        <v>48</v>
      </c>
      <c r="AX177" s="12" t="s">
        <v>85</v>
      </c>
      <c r="AY177" s="232" t="s">
        <v>169</v>
      </c>
    </row>
    <row r="178" spans="2:65" s="13" customFormat="1" ht="13.5">
      <c r="B178" s="233"/>
      <c r="C178" s="234"/>
      <c r="D178" s="218" t="s">
        <v>182</v>
      </c>
      <c r="E178" s="245" t="s">
        <v>50</v>
      </c>
      <c r="F178" s="246" t="s">
        <v>562</v>
      </c>
      <c r="G178" s="234"/>
      <c r="H178" s="247">
        <v>555</v>
      </c>
      <c r="I178" s="239"/>
      <c r="J178" s="234"/>
      <c r="K178" s="234"/>
      <c r="L178" s="240"/>
      <c r="M178" s="241"/>
      <c r="N178" s="242"/>
      <c r="O178" s="242"/>
      <c r="P178" s="242"/>
      <c r="Q178" s="242"/>
      <c r="R178" s="242"/>
      <c r="S178" s="242"/>
      <c r="T178" s="243"/>
      <c r="AT178" s="244" t="s">
        <v>182</v>
      </c>
      <c r="AU178" s="244" t="s">
        <v>92</v>
      </c>
      <c r="AV178" s="13" t="s">
        <v>92</v>
      </c>
      <c r="AW178" s="13" t="s">
        <v>48</v>
      </c>
      <c r="AX178" s="13" t="s">
        <v>85</v>
      </c>
      <c r="AY178" s="244" t="s">
        <v>169</v>
      </c>
    </row>
    <row r="179" spans="2:65" s="12" customFormat="1" ht="13.5">
      <c r="B179" s="222"/>
      <c r="C179" s="223"/>
      <c r="D179" s="218" t="s">
        <v>182</v>
      </c>
      <c r="E179" s="224" t="s">
        <v>50</v>
      </c>
      <c r="F179" s="225" t="s">
        <v>218</v>
      </c>
      <c r="G179" s="223"/>
      <c r="H179" s="226" t="s">
        <v>50</v>
      </c>
      <c r="I179" s="227"/>
      <c r="J179" s="223"/>
      <c r="K179" s="223"/>
      <c r="L179" s="228"/>
      <c r="M179" s="229"/>
      <c r="N179" s="230"/>
      <c r="O179" s="230"/>
      <c r="P179" s="230"/>
      <c r="Q179" s="230"/>
      <c r="R179" s="230"/>
      <c r="S179" s="230"/>
      <c r="T179" s="231"/>
      <c r="AT179" s="232" t="s">
        <v>182</v>
      </c>
      <c r="AU179" s="232" t="s">
        <v>92</v>
      </c>
      <c r="AV179" s="12" t="s">
        <v>25</v>
      </c>
      <c r="AW179" s="12" t="s">
        <v>48</v>
      </c>
      <c r="AX179" s="12" t="s">
        <v>85</v>
      </c>
      <c r="AY179" s="232" t="s">
        <v>169</v>
      </c>
    </row>
    <row r="180" spans="2:65" s="13" customFormat="1" ht="13.5">
      <c r="B180" s="233"/>
      <c r="C180" s="234"/>
      <c r="D180" s="218" t="s">
        <v>182</v>
      </c>
      <c r="E180" s="245" t="s">
        <v>50</v>
      </c>
      <c r="F180" s="246" t="s">
        <v>293</v>
      </c>
      <c r="G180" s="234"/>
      <c r="H180" s="247">
        <v>19</v>
      </c>
      <c r="I180" s="239"/>
      <c r="J180" s="234"/>
      <c r="K180" s="234"/>
      <c r="L180" s="240"/>
      <c r="M180" s="241"/>
      <c r="N180" s="242"/>
      <c r="O180" s="242"/>
      <c r="P180" s="242"/>
      <c r="Q180" s="242"/>
      <c r="R180" s="242"/>
      <c r="S180" s="242"/>
      <c r="T180" s="243"/>
      <c r="AT180" s="244" t="s">
        <v>182</v>
      </c>
      <c r="AU180" s="244" t="s">
        <v>92</v>
      </c>
      <c r="AV180" s="13" t="s">
        <v>92</v>
      </c>
      <c r="AW180" s="13" t="s">
        <v>48</v>
      </c>
      <c r="AX180" s="13" t="s">
        <v>85</v>
      </c>
      <c r="AY180" s="244" t="s">
        <v>169</v>
      </c>
    </row>
    <row r="181" spans="2:65" s="12" customFormat="1" ht="13.5">
      <c r="B181" s="222"/>
      <c r="C181" s="223"/>
      <c r="D181" s="218" t="s">
        <v>182</v>
      </c>
      <c r="E181" s="224" t="s">
        <v>50</v>
      </c>
      <c r="F181" s="225" t="s">
        <v>563</v>
      </c>
      <c r="G181" s="223"/>
      <c r="H181" s="226" t="s">
        <v>50</v>
      </c>
      <c r="I181" s="227"/>
      <c r="J181" s="223"/>
      <c r="K181" s="223"/>
      <c r="L181" s="228"/>
      <c r="M181" s="229"/>
      <c r="N181" s="230"/>
      <c r="O181" s="230"/>
      <c r="P181" s="230"/>
      <c r="Q181" s="230"/>
      <c r="R181" s="230"/>
      <c r="S181" s="230"/>
      <c r="T181" s="231"/>
      <c r="AT181" s="232" t="s">
        <v>182</v>
      </c>
      <c r="AU181" s="232" t="s">
        <v>92</v>
      </c>
      <c r="AV181" s="12" t="s">
        <v>25</v>
      </c>
      <c r="AW181" s="12" t="s">
        <v>48</v>
      </c>
      <c r="AX181" s="12" t="s">
        <v>85</v>
      </c>
      <c r="AY181" s="232" t="s">
        <v>169</v>
      </c>
    </row>
    <row r="182" spans="2:65" s="13" customFormat="1" ht="13.5">
      <c r="B182" s="233"/>
      <c r="C182" s="234"/>
      <c r="D182" s="218" t="s">
        <v>182</v>
      </c>
      <c r="E182" s="245" t="s">
        <v>50</v>
      </c>
      <c r="F182" s="246" t="s">
        <v>564</v>
      </c>
      <c r="G182" s="234"/>
      <c r="H182" s="247">
        <v>145</v>
      </c>
      <c r="I182" s="239"/>
      <c r="J182" s="234"/>
      <c r="K182" s="234"/>
      <c r="L182" s="240"/>
      <c r="M182" s="241"/>
      <c r="N182" s="242"/>
      <c r="O182" s="242"/>
      <c r="P182" s="242"/>
      <c r="Q182" s="242"/>
      <c r="R182" s="242"/>
      <c r="S182" s="242"/>
      <c r="T182" s="243"/>
      <c r="AT182" s="244" t="s">
        <v>182</v>
      </c>
      <c r="AU182" s="244" t="s">
        <v>92</v>
      </c>
      <c r="AV182" s="13" t="s">
        <v>92</v>
      </c>
      <c r="AW182" s="13" t="s">
        <v>48</v>
      </c>
      <c r="AX182" s="13" t="s">
        <v>85</v>
      </c>
      <c r="AY182" s="244" t="s">
        <v>169</v>
      </c>
    </row>
    <row r="183" spans="2:65" s="12" customFormat="1" ht="13.5">
      <c r="B183" s="222"/>
      <c r="C183" s="223"/>
      <c r="D183" s="218" t="s">
        <v>182</v>
      </c>
      <c r="E183" s="224" t="s">
        <v>50</v>
      </c>
      <c r="F183" s="225" t="s">
        <v>565</v>
      </c>
      <c r="G183" s="223"/>
      <c r="H183" s="226" t="s">
        <v>50</v>
      </c>
      <c r="I183" s="227"/>
      <c r="J183" s="223"/>
      <c r="K183" s="223"/>
      <c r="L183" s="228"/>
      <c r="M183" s="229"/>
      <c r="N183" s="230"/>
      <c r="O183" s="230"/>
      <c r="P183" s="230"/>
      <c r="Q183" s="230"/>
      <c r="R183" s="230"/>
      <c r="S183" s="230"/>
      <c r="T183" s="231"/>
      <c r="AT183" s="232" t="s">
        <v>182</v>
      </c>
      <c r="AU183" s="232" t="s">
        <v>92</v>
      </c>
      <c r="AV183" s="12" t="s">
        <v>25</v>
      </c>
      <c r="AW183" s="12" t="s">
        <v>48</v>
      </c>
      <c r="AX183" s="12" t="s">
        <v>85</v>
      </c>
      <c r="AY183" s="232" t="s">
        <v>169</v>
      </c>
    </row>
    <row r="184" spans="2:65" s="13" customFormat="1" ht="13.5">
      <c r="B184" s="233"/>
      <c r="C184" s="234"/>
      <c r="D184" s="218" t="s">
        <v>182</v>
      </c>
      <c r="E184" s="245" t="s">
        <v>50</v>
      </c>
      <c r="F184" s="246" t="s">
        <v>566</v>
      </c>
      <c r="G184" s="234"/>
      <c r="H184" s="247">
        <v>120</v>
      </c>
      <c r="I184" s="239"/>
      <c r="J184" s="234"/>
      <c r="K184" s="234"/>
      <c r="L184" s="240"/>
      <c r="M184" s="241"/>
      <c r="N184" s="242"/>
      <c r="O184" s="242"/>
      <c r="P184" s="242"/>
      <c r="Q184" s="242"/>
      <c r="R184" s="242"/>
      <c r="S184" s="242"/>
      <c r="T184" s="243"/>
      <c r="AT184" s="244" t="s">
        <v>182</v>
      </c>
      <c r="AU184" s="244" t="s">
        <v>92</v>
      </c>
      <c r="AV184" s="13" t="s">
        <v>92</v>
      </c>
      <c r="AW184" s="13" t="s">
        <v>48</v>
      </c>
      <c r="AX184" s="13" t="s">
        <v>85</v>
      </c>
      <c r="AY184" s="244" t="s">
        <v>169</v>
      </c>
    </row>
    <row r="185" spans="2:65" s="12" customFormat="1" ht="13.5">
      <c r="B185" s="222"/>
      <c r="C185" s="223"/>
      <c r="D185" s="218" t="s">
        <v>182</v>
      </c>
      <c r="E185" s="224" t="s">
        <v>50</v>
      </c>
      <c r="F185" s="225" t="s">
        <v>567</v>
      </c>
      <c r="G185" s="223"/>
      <c r="H185" s="226" t="s">
        <v>50</v>
      </c>
      <c r="I185" s="227"/>
      <c r="J185" s="223"/>
      <c r="K185" s="223"/>
      <c r="L185" s="228"/>
      <c r="M185" s="229"/>
      <c r="N185" s="230"/>
      <c r="O185" s="230"/>
      <c r="P185" s="230"/>
      <c r="Q185" s="230"/>
      <c r="R185" s="230"/>
      <c r="S185" s="230"/>
      <c r="T185" s="231"/>
      <c r="AT185" s="232" t="s">
        <v>182</v>
      </c>
      <c r="AU185" s="232" t="s">
        <v>92</v>
      </c>
      <c r="AV185" s="12" t="s">
        <v>25</v>
      </c>
      <c r="AW185" s="12" t="s">
        <v>48</v>
      </c>
      <c r="AX185" s="12" t="s">
        <v>85</v>
      </c>
      <c r="AY185" s="232" t="s">
        <v>169</v>
      </c>
    </row>
    <row r="186" spans="2:65" s="13" customFormat="1" ht="13.5">
      <c r="B186" s="233"/>
      <c r="C186" s="234"/>
      <c r="D186" s="235" t="s">
        <v>182</v>
      </c>
      <c r="E186" s="236" t="s">
        <v>50</v>
      </c>
      <c r="F186" s="237" t="s">
        <v>100</v>
      </c>
      <c r="G186" s="234"/>
      <c r="H186" s="238">
        <v>3</v>
      </c>
      <c r="I186" s="239"/>
      <c r="J186" s="234"/>
      <c r="K186" s="234"/>
      <c r="L186" s="240"/>
      <c r="M186" s="241"/>
      <c r="N186" s="242"/>
      <c r="O186" s="242"/>
      <c r="P186" s="242"/>
      <c r="Q186" s="242"/>
      <c r="R186" s="242"/>
      <c r="S186" s="242"/>
      <c r="T186" s="243"/>
      <c r="AT186" s="244" t="s">
        <v>182</v>
      </c>
      <c r="AU186" s="244" t="s">
        <v>92</v>
      </c>
      <c r="AV186" s="13" t="s">
        <v>92</v>
      </c>
      <c r="AW186" s="13" t="s">
        <v>48</v>
      </c>
      <c r="AX186" s="13" t="s">
        <v>85</v>
      </c>
      <c r="AY186" s="244" t="s">
        <v>169</v>
      </c>
    </row>
    <row r="187" spans="2:65" s="1" customFormat="1" ht="22.5" customHeight="1">
      <c r="B187" s="43"/>
      <c r="C187" s="206" t="s">
        <v>273</v>
      </c>
      <c r="D187" s="206" t="s">
        <v>172</v>
      </c>
      <c r="E187" s="207" t="s">
        <v>568</v>
      </c>
      <c r="F187" s="208" t="s">
        <v>569</v>
      </c>
      <c r="G187" s="209" t="s">
        <v>204</v>
      </c>
      <c r="H187" s="210">
        <v>129</v>
      </c>
      <c r="I187" s="211"/>
      <c r="J187" s="212">
        <f>ROUND(I187*H187,2)</f>
        <v>0</v>
      </c>
      <c r="K187" s="208" t="s">
        <v>176</v>
      </c>
      <c r="L187" s="63"/>
      <c r="M187" s="213" t="s">
        <v>50</v>
      </c>
      <c r="N187" s="214" t="s">
        <v>56</v>
      </c>
      <c r="O187" s="44"/>
      <c r="P187" s="215">
        <f>O187*H187</f>
        <v>0</v>
      </c>
      <c r="Q187" s="215">
        <v>0</v>
      </c>
      <c r="R187" s="215">
        <f>Q187*H187</f>
        <v>0</v>
      </c>
      <c r="S187" s="215">
        <v>0</v>
      </c>
      <c r="T187" s="216">
        <f>S187*H187</f>
        <v>0</v>
      </c>
      <c r="AR187" s="25" t="s">
        <v>124</v>
      </c>
      <c r="AT187" s="25" t="s">
        <v>172</v>
      </c>
      <c r="AU187" s="25" t="s">
        <v>92</v>
      </c>
      <c r="AY187" s="25" t="s">
        <v>169</v>
      </c>
      <c r="BE187" s="217">
        <f>IF(N187="základní",J187,0)</f>
        <v>0</v>
      </c>
      <c r="BF187" s="217">
        <f>IF(N187="snížená",J187,0)</f>
        <v>0</v>
      </c>
      <c r="BG187" s="217">
        <f>IF(N187="zákl. přenesená",J187,0)</f>
        <v>0</v>
      </c>
      <c r="BH187" s="217">
        <f>IF(N187="sníž. přenesená",J187,0)</f>
        <v>0</v>
      </c>
      <c r="BI187" s="217">
        <f>IF(N187="nulová",J187,0)</f>
        <v>0</v>
      </c>
      <c r="BJ187" s="25" t="s">
        <v>25</v>
      </c>
      <c r="BK187" s="217">
        <f>ROUND(I187*H187,2)</f>
        <v>0</v>
      </c>
      <c r="BL187" s="25" t="s">
        <v>124</v>
      </c>
      <c r="BM187" s="25" t="s">
        <v>570</v>
      </c>
    </row>
    <row r="188" spans="2:65" s="1" customFormat="1" ht="27">
      <c r="B188" s="43"/>
      <c r="C188" s="65"/>
      <c r="D188" s="218" t="s">
        <v>178</v>
      </c>
      <c r="E188" s="65"/>
      <c r="F188" s="219" t="s">
        <v>571</v>
      </c>
      <c r="G188" s="65"/>
      <c r="H188" s="65"/>
      <c r="I188" s="174"/>
      <c r="J188" s="65"/>
      <c r="K188" s="65"/>
      <c r="L188" s="63"/>
      <c r="M188" s="220"/>
      <c r="N188" s="44"/>
      <c r="O188" s="44"/>
      <c r="P188" s="44"/>
      <c r="Q188" s="44"/>
      <c r="R188" s="44"/>
      <c r="S188" s="44"/>
      <c r="T188" s="80"/>
      <c r="AT188" s="25" t="s">
        <v>178</v>
      </c>
      <c r="AU188" s="25" t="s">
        <v>92</v>
      </c>
    </row>
    <row r="189" spans="2:65" s="1" customFormat="1" ht="67.5">
      <c r="B189" s="43"/>
      <c r="C189" s="65"/>
      <c r="D189" s="218" t="s">
        <v>180</v>
      </c>
      <c r="E189" s="65"/>
      <c r="F189" s="221" t="s">
        <v>572</v>
      </c>
      <c r="G189" s="65"/>
      <c r="H189" s="65"/>
      <c r="I189" s="174"/>
      <c r="J189" s="65"/>
      <c r="K189" s="65"/>
      <c r="L189" s="63"/>
      <c r="M189" s="220"/>
      <c r="N189" s="44"/>
      <c r="O189" s="44"/>
      <c r="P189" s="44"/>
      <c r="Q189" s="44"/>
      <c r="R189" s="44"/>
      <c r="S189" s="44"/>
      <c r="T189" s="80"/>
      <c r="AT189" s="25" t="s">
        <v>180</v>
      </c>
      <c r="AU189" s="25" t="s">
        <v>92</v>
      </c>
    </row>
    <row r="190" spans="2:65" s="12" customFormat="1" ht="13.5">
      <c r="B190" s="222"/>
      <c r="C190" s="223"/>
      <c r="D190" s="218" t="s">
        <v>182</v>
      </c>
      <c r="E190" s="224" t="s">
        <v>50</v>
      </c>
      <c r="F190" s="225" t="s">
        <v>573</v>
      </c>
      <c r="G190" s="223"/>
      <c r="H190" s="226" t="s">
        <v>50</v>
      </c>
      <c r="I190" s="227"/>
      <c r="J190" s="223"/>
      <c r="K190" s="223"/>
      <c r="L190" s="228"/>
      <c r="M190" s="229"/>
      <c r="N190" s="230"/>
      <c r="O190" s="230"/>
      <c r="P190" s="230"/>
      <c r="Q190" s="230"/>
      <c r="R190" s="230"/>
      <c r="S190" s="230"/>
      <c r="T190" s="231"/>
      <c r="AT190" s="232" t="s">
        <v>182</v>
      </c>
      <c r="AU190" s="232" t="s">
        <v>92</v>
      </c>
      <c r="AV190" s="12" t="s">
        <v>25</v>
      </c>
      <c r="AW190" s="12" t="s">
        <v>48</v>
      </c>
      <c r="AX190" s="12" t="s">
        <v>85</v>
      </c>
      <c r="AY190" s="232" t="s">
        <v>169</v>
      </c>
    </row>
    <row r="191" spans="2:65" s="13" customFormat="1" ht="13.5">
      <c r="B191" s="233"/>
      <c r="C191" s="234"/>
      <c r="D191" s="218" t="s">
        <v>182</v>
      </c>
      <c r="E191" s="245" t="s">
        <v>50</v>
      </c>
      <c r="F191" s="246" t="s">
        <v>574</v>
      </c>
      <c r="G191" s="234"/>
      <c r="H191" s="247">
        <v>129</v>
      </c>
      <c r="I191" s="239"/>
      <c r="J191" s="234"/>
      <c r="K191" s="234"/>
      <c r="L191" s="240"/>
      <c r="M191" s="241"/>
      <c r="N191" s="242"/>
      <c r="O191" s="242"/>
      <c r="P191" s="242"/>
      <c r="Q191" s="242"/>
      <c r="R191" s="242"/>
      <c r="S191" s="242"/>
      <c r="T191" s="243"/>
      <c r="AT191" s="244" t="s">
        <v>182</v>
      </c>
      <c r="AU191" s="244" t="s">
        <v>92</v>
      </c>
      <c r="AV191" s="13" t="s">
        <v>92</v>
      </c>
      <c r="AW191" s="13" t="s">
        <v>48</v>
      </c>
      <c r="AX191" s="13" t="s">
        <v>85</v>
      </c>
      <c r="AY191" s="244" t="s">
        <v>169</v>
      </c>
    </row>
    <row r="192" spans="2:65" s="11" customFormat="1" ht="29.85" customHeight="1">
      <c r="B192" s="189"/>
      <c r="C192" s="190"/>
      <c r="D192" s="203" t="s">
        <v>84</v>
      </c>
      <c r="E192" s="204" t="s">
        <v>237</v>
      </c>
      <c r="F192" s="204" t="s">
        <v>238</v>
      </c>
      <c r="G192" s="190"/>
      <c r="H192" s="190"/>
      <c r="I192" s="193"/>
      <c r="J192" s="205">
        <f>BK192</f>
        <v>0</v>
      </c>
      <c r="K192" s="190"/>
      <c r="L192" s="195"/>
      <c r="M192" s="196"/>
      <c r="N192" s="197"/>
      <c r="O192" s="197"/>
      <c r="P192" s="198">
        <f>SUM(P193:P245)</f>
        <v>0</v>
      </c>
      <c r="Q192" s="197"/>
      <c r="R192" s="198">
        <f>SUM(R193:R245)</f>
        <v>345.29982999999999</v>
      </c>
      <c r="S192" s="197"/>
      <c r="T192" s="199">
        <f>SUM(T193:T245)</f>
        <v>0</v>
      </c>
      <c r="AR192" s="200" t="s">
        <v>25</v>
      </c>
      <c r="AT192" s="201" t="s">
        <v>84</v>
      </c>
      <c r="AU192" s="201" t="s">
        <v>25</v>
      </c>
      <c r="AY192" s="200" t="s">
        <v>169</v>
      </c>
      <c r="BK192" s="202">
        <f>SUM(BK193:BK245)</f>
        <v>0</v>
      </c>
    </row>
    <row r="193" spans="2:65" s="1" customFormat="1" ht="22.5" customHeight="1">
      <c r="B193" s="43"/>
      <c r="C193" s="206" t="s">
        <v>279</v>
      </c>
      <c r="D193" s="206" t="s">
        <v>172</v>
      </c>
      <c r="E193" s="207" t="s">
        <v>239</v>
      </c>
      <c r="F193" s="208" t="s">
        <v>240</v>
      </c>
      <c r="G193" s="209" t="s">
        <v>204</v>
      </c>
      <c r="H193" s="210">
        <v>304</v>
      </c>
      <c r="I193" s="211"/>
      <c r="J193" s="212">
        <f>ROUND(I193*H193,2)</f>
        <v>0</v>
      </c>
      <c r="K193" s="208" t="s">
        <v>176</v>
      </c>
      <c r="L193" s="63"/>
      <c r="M193" s="213" t="s">
        <v>50</v>
      </c>
      <c r="N193" s="214" t="s">
        <v>56</v>
      </c>
      <c r="O193" s="44"/>
      <c r="P193" s="215">
        <f>O193*H193</f>
        <v>0</v>
      </c>
      <c r="Q193" s="215">
        <v>0.27994000000000002</v>
      </c>
      <c r="R193" s="215">
        <f>Q193*H193</f>
        <v>85.101760000000013</v>
      </c>
      <c r="S193" s="215">
        <v>0</v>
      </c>
      <c r="T193" s="216">
        <f>S193*H193</f>
        <v>0</v>
      </c>
      <c r="AR193" s="25" t="s">
        <v>124</v>
      </c>
      <c r="AT193" s="25" t="s">
        <v>172</v>
      </c>
      <c r="AU193" s="25" t="s">
        <v>92</v>
      </c>
      <c r="AY193" s="25" t="s">
        <v>169</v>
      </c>
      <c r="BE193" s="217">
        <f>IF(N193="základní",J193,0)</f>
        <v>0</v>
      </c>
      <c r="BF193" s="217">
        <f>IF(N193="snížená",J193,0)</f>
        <v>0</v>
      </c>
      <c r="BG193" s="217">
        <f>IF(N193="zákl. přenesená",J193,0)</f>
        <v>0</v>
      </c>
      <c r="BH193" s="217">
        <f>IF(N193="sníž. přenesená",J193,0)</f>
        <v>0</v>
      </c>
      <c r="BI193" s="217">
        <f>IF(N193="nulová",J193,0)</f>
        <v>0</v>
      </c>
      <c r="BJ193" s="25" t="s">
        <v>25</v>
      </c>
      <c r="BK193" s="217">
        <f>ROUND(I193*H193,2)</f>
        <v>0</v>
      </c>
      <c r="BL193" s="25" t="s">
        <v>124</v>
      </c>
      <c r="BM193" s="25" t="s">
        <v>241</v>
      </c>
    </row>
    <row r="194" spans="2:65" s="1" customFormat="1" ht="13.5">
      <c r="B194" s="43"/>
      <c r="C194" s="65"/>
      <c r="D194" s="218" t="s">
        <v>178</v>
      </c>
      <c r="E194" s="65"/>
      <c r="F194" s="219" t="s">
        <v>242</v>
      </c>
      <c r="G194" s="65"/>
      <c r="H194" s="65"/>
      <c r="I194" s="174"/>
      <c r="J194" s="65"/>
      <c r="K194" s="65"/>
      <c r="L194" s="63"/>
      <c r="M194" s="220"/>
      <c r="N194" s="44"/>
      <c r="O194" s="44"/>
      <c r="P194" s="44"/>
      <c r="Q194" s="44"/>
      <c r="R194" s="44"/>
      <c r="S194" s="44"/>
      <c r="T194" s="80"/>
      <c r="AT194" s="25" t="s">
        <v>178</v>
      </c>
      <c r="AU194" s="25" t="s">
        <v>92</v>
      </c>
    </row>
    <row r="195" spans="2:65" s="12" customFormat="1" ht="13.5">
      <c r="B195" s="222"/>
      <c r="C195" s="223"/>
      <c r="D195" s="218" t="s">
        <v>182</v>
      </c>
      <c r="E195" s="224" t="s">
        <v>50</v>
      </c>
      <c r="F195" s="225" t="s">
        <v>210</v>
      </c>
      <c r="G195" s="223"/>
      <c r="H195" s="226" t="s">
        <v>50</v>
      </c>
      <c r="I195" s="227"/>
      <c r="J195" s="223"/>
      <c r="K195" s="223"/>
      <c r="L195" s="228"/>
      <c r="M195" s="229"/>
      <c r="N195" s="230"/>
      <c r="O195" s="230"/>
      <c r="P195" s="230"/>
      <c r="Q195" s="230"/>
      <c r="R195" s="230"/>
      <c r="S195" s="230"/>
      <c r="T195" s="231"/>
      <c r="AT195" s="232" t="s">
        <v>182</v>
      </c>
      <c r="AU195" s="232" t="s">
        <v>92</v>
      </c>
      <c r="AV195" s="12" t="s">
        <v>25</v>
      </c>
      <c r="AW195" s="12" t="s">
        <v>48</v>
      </c>
      <c r="AX195" s="12" t="s">
        <v>85</v>
      </c>
      <c r="AY195" s="232" t="s">
        <v>169</v>
      </c>
    </row>
    <row r="196" spans="2:65" s="13" customFormat="1" ht="13.5">
      <c r="B196" s="233"/>
      <c r="C196" s="234"/>
      <c r="D196" s="218" t="s">
        <v>182</v>
      </c>
      <c r="E196" s="245" t="s">
        <v>50</v>
      </c>
      <c r="F196" s="246" t="s">
        <v>575</v>
      </c>
      <c r="G196" s="234"/>
      <c r="H196" s="247">
        <v>55</v>
      </c>
      <c r="I196" s="239"/>
      <c r="J196" s="234"/>
      <c r="K196" s="234"/>
      <c r="L196" s="240"/>
      <c r="M196" s="241"/>
      <c r="N196" s="242"/>
      <c r="O196" s="242"/>
      <c r="P196" s="242"/>
      <c r="Q196" s="242"/>
      <c r="R196" s="242"/>
      <c r="S196" s="242"/>
      <c r="T196" s="243"/>
      <c r="AT196" s="244" t="s">
        <v>182</v>
      </c>
      <c r="AU196" s="244" t="s">
        <v>92</v>
      </c>
      <c r="AV196" s="13" t="s">
        <v>92</v>
      </c>
      <c r="AW196" s="13" t="s">
        <v>48</v>
      </c>
      <c r="AX196" s="13" t="s">
        <v>85</v>
      </c>
      <c r="AY196" s="244" t="s">
        <v>169</v>
      </c>
    </row>
    <row r="197" spans="2:65" s="12" customFormat="1" ht="13.5">
      <c r="B197" s="222"/>
      <c r="C197" s="223"/>
      <c r="D197" s="218" t="s">
        <v>182</v>
      </c>
      <c r="E197" s="224" t="s">
        <v>50</v>
      </c>
      <c r="F197" s="225" t="s">
        <v>387</v>
      </c>
      <c r="G197" s="223"/>
      <c r="H197" s="226" t="s">
        <v>50</v>
      </c>
      <c r="I197" s="227"/>
      <c r="J197" s="223"/>
      <c r="K197" s="223"/>
      <c r="L197" s="228"/>
      <c r="M197" s="229"/>
      <c r="N197" s="230"/>
      <c r="O197" s="230"/>
      <c r="P197" s="230"/>
      <c r="Q197" s="230"/>
      <c r="R197" s="230"/>
      <c r="S197" s="230"/>
      <c r="T197" s="231"/>
      <c r="AT197" s="232" t="s">
        <v>182</v>
      </c>
      <c r="AU197" s="232" t="s">
        <v>92</v>
      </c>
      <c r="AV197" s="12" t="s">
        <v>25</v>
      </c>
      <c r="AW197" s="12" t="s">
        <v>48</v>
      </c>
      <c r="AX197" s="12" t="s">
        <v>85</v>
      </c>
      <c r="AY197" s="232" t="s">
        <v>169</v>
      </c>
    </row>
    <row r="198" spans="2:65" s="13" customFormat="1" ht="13.5">
      <c r="B198" s="233"/>
      <c r="C198" s="234"/>
      <c r="D198" s="218" t="s">
        <v>182</v>
      </c>
      <c r="E198" s="245" t="s">
        <v>50</v>
      </c>
      <c r="F198" s="246" t="s">
        <v>574</v>
      </c>
      <c r="G198" s="234"/>
      <c r="H198" s="247">
        <v>129</v>
      </c>
      <c r="I198" s="239"/>
      <c r="J198" s="234"/>
      <c r="K198" s="234"/>
      <c r="L198" s="240"/>
      <c r="M198" s="241"/>
      <c r="N198" s="242"/>
      <c r="O198" s="242"/>
      <c r="P198" s="242"/>
      <c r="Q198" s="242"/>
      <c r="R198" s="242"/>
      <c r="S198" s="242"/>
      <c r="T198" s="243"/>
      <c r="AT198" s="244" t="s">
        <v>182</v>
      </c>
      <c r="AU198" s="244" t="s">
        <v>92</v>
      </c>
      <c r="AV198" s="13" t="s">
        <v>92</v>
      </c>
      <c r="AW198" s="13" t="s">
        <v>48</v>
      </c>
      <c r="AX198" s="13" t="s">
        <v>85</v>
      </c>
      <c r="AY198" s="244" t="s">
        <v>169</v>
      </c>
    </row>
    <row r="199" spans="2:65" s="12" customFormat="1" ht="13.5">
      <c r="B199" s="222"/>
      <c r="C199" s="223"/>
      <c r="D199" s="218" t="s">
        <v>182</v>
      </c>
      <c r="E199" s="224" t="s">
        <v>50</v>
      </c>
      <c r="F199" s="225" t="s">
        <v>576</v>
      </c>
      <c r="G199" s="223"/>
      <c r="H199" s="226" t="s">
        <v>50</v>
      </c>
      <c r="I199" s="227"/>
      <c r="J199" s="223"/>
      <c r="K199" s="223"/>
      <c r="L199" s="228"/>
      <c r="M199" s="229"/>
      <c r="N199" s="230"/>
      <c r="O199" s="230"/>
      <c r="P199" s="230"/>
      <c r="Q199" s="230"/>
      <c r="R199" s="230"/>
      <c r="S199" s="230"/>
      <c r="T199" s="231"/>
      <c r="AT199" s="232" t="s">
        <v>182</v>
      </c>
      <c r="AU199" s="232" t="s">
        <v>92</v>
      </c>
      <c r="AV199" s="12" t="s">
        <v>25</v>
      </c>
      <c r="AW199" s="12" t="s">
        <v>48</v>
      </c>
      <c r="AX199" s="12" t="s">
        <v>85</v>
      </c>
      <c r="AY199" s="232" t="s">
        <v>169</v>
      </c>
    </row>
    <row r="200" spans="2:65" s="13" customFormat="1" ht="13.5">
      <c r="B200" s="233"/>
      <c r="C200" s="234"/>
      <c r="D200" s="235" t="s">
        <v>182</v>
      </c>
      <c r="E200" s="236" t="s">
        <v>50</v>
      </c>
      <c r="F200" s="237" t="s">
        <v>566</v>
      </c>
      <c r="G200" s="234"/>
      <c r="H200" s="238">
        <v>120</v>
      </c>
      <c r="I200" s="239"/>
      <c r="J200" s="234"/>
      <c r="K200" s="234"/>
      <c r="L200" s="240"/>
      <c r="M200" s="241"/>
      <c r="N200" s="242"/>
      <c r="O200" s="242"/>
      <c r="P200" s="242"/>
      <c r="Q200" s="242"/>
      <c r="R200" s="242"/>
      <c r="S200" s="242"/>
      <c r="T200" s="243"/>
      <c r="AT200" s="244" t="s">
        <v>182</v>
      </c>
      <c r="AU200" s="244" t="s">
        <v>92</v>
      </c>
      <c r="AV200" s="13" t="s">
        <v>92</v>
      </c>
      <c r="AW200" s="13" t="s">
        <v>48</v>
      </c>
      <c r="AX200" s="13" t="s">
        <v>85</v>
      </c>
      <c r="AY200" s="244" t="s">
        <v>169</v>
      </c>
    </row>
    <row r="201" spans="2:65" s="1" customFormat="1" ht="22.5" customHeight="1">
      <c r="B201" s="43"/>
      <c r="C201" s="206" t="s">
        <v>285</v>
      </c>
      <c r="D201" s="206" t="s">
        <v>172</v>
      </c>
      <c r="E201" s="207" t="s">
        <v>245</v>
      </c>
      <c r="F201" s="208" t="s">
        <v>246</v>
      </c>
      <c r="G201" s="209" t="s">
        <v>204</v>
      </c>
      <c r="H201" s="210">
        <v>265</v>
      </c>
      <c r="I201" s="211"/>
      <c r="J201" s="212">
        <f>ROUND(I201*H201,2)</f>
        <v>0</v>
      </c>
      <c r="K201" s="208" t="s">
        <v>176</v>
      </c>
      <c r="L201" s="63"/>
      <c r="M201" s="213" t="s">
        <v>50</v>
      </c>
      <c r="N201" s="214" t="s">
        <v>56</v>
      </c>
      <c r="O201" s="44"/>
      <c r="P201" s="215">
        <f>O201*H201</f>
        <v>0</v>
      </c>
      <c r="Q201" s="215">
        <v>0.378</v>
      </c>
      <c r="R201" s="215">
        <f>Q201*H201</f>
        <v>100.17</v>
      </c>
      <c r="S201" s="215">
        <v>0</v>
      </c>
      <c r="T201" s="216">
        <f>S201*H201</f>
        <v>0</v>
      </c>
      <c r="AR201" s="25" t="s">
        <v>124</v>
      </c>
      <c r="AT201" s="25" t="s">
        <v>172</v>
      </c>
      <c r="AU201" s="25" t="s">
        <v>92</v>
      </c>
      <c r="AY201" s="25" t="s">
        <v>169</v>
      </c>
      <c r="BE201" s="217">
        <f>IF(N201="základní",J201,0)</f>
        <v>0</v>
      </c>
      <c r="BF201" s="217">
        <f>IF(N201="snížená",J201,0)</f>
        <v>0</v>
      </c>
      <c r="BG201" s="217">
        <f>IF(N201="zákl. přenesená",J201,0)</f>
        <v>0</v>
      </c>
      <c r="BH201" s="217">
        <f>IF(N201="sníž. přenesená",J201,0)</f>
        <v>0</v>
      </c>
      <c r="BI201" s="217">
        <f>IF(N201="nulová",J201,0)</f>
        <v>0</v>
      </c>
      <c r="BJ201" s="25" t="s">
        <v>25</v>
      </c>
      <c r="BK201" s="217">
        <f>ROUND(I201*H201,2)</f>
        <v>0</v>
      </c>
      <c r="BL201" s="25" t="s">
        <v>124</v>
      </c>
      <c r="BM201" s="25" t="s">
        <v>247</v>
      </c>
    </row>
    <row r="202" spans="2:65" s="1" customFormat="1" ht="13.5">
      <c r="B202" s="43"/>
      <c r="C202" s="65"/>
      <c r="D202" s="218" t="s">
        <v>178</v>
      </c>
      <c r="E202" s="65"/>
      <c r="F202" s="219" t="s">
        <v>248</v>
      </c>
      <c r="G202" s="65"/>
      <c r="H202" s="65"/>
      <c r="I202" s="174"/>
      <c r="J202" s="65"/>
      <c r="K202" s="65"/>
      <c r="L202" s="63"/>
      <c r="M202" s="220"/>
      <c r="N202" s="44"/>
      <c r="O202" s="44"/>
      <c r="P202" s="44"/>
      <c r="Q202" s="44"/>
      <c r="R202" s="44"/>
      <c r="S202" s="44"/>
      <c r="T202" s="80"/>
      <c r="AT202" s="25" t="s">
        <v>178</v>
      </c>
      <c r="AU202" s="25" t="s">
        <v>92</v>
      </c>
    </row>
    <row r="203" spans="2:65" s="12" customFormat="1" ht="13.5">
      <c r="B203" s="222"/>
      <c r="C203" s="223"/>
      <c r="D203" s="218" t="s">
        <v>182</v>
      </c>
      <c r="E203" s="224" t="s">
        <v>50</v>
      </c>
      <c r="F203" s="225" t="s">
        <v>563</v>
      </c>
      <c r="G203" s="223"/>
      <c r="H203" s="226" t="s">
        <v>50</v>
      </c>
      <c r="I203" s="227"/>
      <c r="J203" s="223"/>
      <c r="K203" s="223"/>
      <c r="L203" s="228"/>
      <c r="M203" s="229"/>
      <c r="N203" s="230"/>
      <c r="O203" s="230"/>
      <c r="P203" s="230"/>
      <c r="Q203" s="230"/>
      <c r="R203" s="230"/>
      <c r="S203" s="230"/>
      <c r="T203" s="231"/>
      <c r="AT203" s="232" t="s">
        <v>182</v>
      </c>
      <c r="AU203" s="232" t="s">
        <v>92</v>
      </c>
      <c r="AV203" s="12" t="s">
        <v>25</v>
      </c>
      <c r="AW203" s="12" t="s">
        <v>48</v>
      </c>
      <c r="AX203" s="12" t="s">
        <v>85</v>
      </c>
      <c r="AY203" s="232" t="s">
        <v>169</v>
      </c>
    </row>
    <row r="204" spans="2:65" s="13" customFormat="1" ht="13.5">
      <c r="B204" s="233"/>
      <c r="C204" s="234"/>
      <c r="D204" s="218" t="s">
        <v>182</v>
      </c>
      <c r="E204" s="245" t="s">
        <v>50</v>
      </c>
      <c r="F204" s="246" t="s">
        <v>564</v>
      </c>
      <c r="G204" s="234"/>
      <c r="H204" s="247">
        <v>145</v>
      </c>
      <c r="I204" s="239"/>
      <c r="J204" s="234"/>
      <c r="K204" s="234"/>
      <c r="L204" s="240"/>
      <c r="M204" s="241"/>
      <c r="N204" s="242"/>
      <c r="O204" s="242"/>
      <c r="P204" s="242"/>
      <c r="Q204" s="242"/>
      <c r="R204" s="242"/>
      <c r="S204" s="242"/>
      <c r="T204" s="243"/>
      <c r="AT204" s="244" t="s">
        <v>182</v>
      </c>
      <c r="AU204" s="244" t="s">
        <v>92</v>
      </c>
      <c r="AV204" s="13" t="s">
        <v>92</v>
      </c>
      <c r="AW204" s="13" t="s">
        <v>48</v>
      </c>
      <c r="AX204" s="13" t="s">
        <v>85</v>
      </c>
      <c r="AY204" s="244" t="s">
        <v>169</v>
      </c>
    </row>
    <row r="205" spans="2:65" s="12" customFormat="1" ht="13.5">
      <c r="B205" s="222"/>
      <c r="C205" s="223"/>
      <c r="D205" s="218" t="s">
        <v>182</v>
      </c>
      <c r="E205" s="224" t="s">
        <v>50</v>
      </c>
      <c r="F205" s="225" t="s">
        <v>565</v>
      </c>
      <c r="G205" s="223"/>
      <c r="H205" s="226" t="s">
        <v>50</v>
      </c>
      <c r="I205" s="227"/>
      <c r="J205" s="223"/>
      <c r="K205" s="223"/>
      <c r="L205" s="228"/>
      <c r="M205" s="229"/>
      <c r="N205" s="230"/>
      <c r="O205" s="230"/>
      <c r="P205" s="230"/>
      <c r="Q205" s="230"/>
      <c r="R205" s="230"/>
      <c r="S205" s="230"/>
      <c r="T205" s="231"/>
      <c r="AT205" s="232" t="s">
        <v>182</v>
      </c>
      <c r="AU205" s="232" t="s">
        <v>92</v>
      </c>
      <c r="AV205" s="12" t="s">
        <v>25</v>
      </c>
      <c r="AW205" s="12" t="s">
        <v>48</v>
      </c>
      <c r="AX205" s="12" t="s">
        <v>85</v>
      </c>
      <c r="AY205" s="232" t="s">
        <v>169</v>
      </c>
    </row>
    <row r="206" spans="2:65" s="13" customFormat="1" ht="13.5">
      <c r="B206" s="233"/>
      <c r="C206" s="234"/>
      <c r="D206" s="235" t="s">
        <v>182</v>
      </c>
      <c r="E206" s="236" t="s">
        <v>50</v>
      </c>
      <c r="F206" s="237" t="s">
        <v>566</v>
      </c>
      <c r="G206" s="234"/>
      <c r="H206" s="238">
        <v>120</v>
      </c>
      <c r="I206" s="239"/>
      <c r="J206" s="234"/>
      <c r="K206" s="234"/>
      <c r="L206" s="240"/>
      <c r="M206" s="241"/>
      <c r="N206" s="242"/>
      <c r="O206" s="242"/>
      <c r="P206" s="242"/>
      <c r="Q206" s="242"/>
      <c r="R206" s="242"/>
      <c r="S206" s="242"/>
      <c r="T206" s="243"/>
      <c r="AT206" s="244" t="s">
        <v>182</v>
      </c>
      <c r="AU206" s="244" t="s">
        <v>92</v>
      </c>
      <c r="AV206" s="13" t="s">
        <v>92</v>
      </c>
      <c r="AW206" s="13" t="s">
        <v>48</v>
      </c>
      <c r="AX206" s="13" t="s">
        <v>85</v>
      </c>
      <c r="AY206" s="244" t="s">
        <v>169</v>
      </c>
    </row>
    <row r="207" spans="2:65" s="1" customFormat="1" ht="22.5" customHeight="1">
      <c r="B207" s="43"/>
      <c r="C207" s="206" t="s">
        <v>293</v>
      </c>
      <c r="D207" s="206" t="s">
        <v>172</v>
      </c>
      <c r="E207" s="207" t="s">
        <v>250</v>
      </c>
      <c r="F207" s="208" t="s">
        <v>251</v>
      </c>
      <c r="G207" s="209" t="s">
        <v>204</v>
      </c>
      <c r="H207" s="210">
        <v>22</v>
      </c>
      <c r="I207" s="211"/>
      <c r="J207" s="212">
        <f>ROUND(I207*H207,2)</f>
        <v>0</v>
      </c>
      <c r="K207" s="208" t="s">
        <v>176</v>
      </c>
      <c r="L207" s="63"/>
      <c r="M207" s="213" t="s">
        <v>50</v>
      </c>
      <c r="N207" s="214" t="s">
        <v>56</v>
      </c>
      <c r="O207" s="44"/>
      <c r="P207" s="215">
        <f>O207*H207</f>
        <v>0</v>
      </c>
      <c r="Q207" s="215">
        <v>0.56699999999999995</v>
      </c>
      <c r="R207" s="215">
        <f>Q207*H207</f>
        <v>12.473999999999998</v>
      </c>
      <c r="S207" s="215">
        <v>0</v>
      </c>
      <c r="T207" s="216">
        <f>S207*H207</f>
        <v>0</v>
      </c>
      <c r="AR207" s="25" t="s">
        <v>124</v>
      </c>
      <c r="AT207" s="25" t="s">
        <v>172</v>
      </c>
      <c r="AU207" s="25" t="s">
        <v>92</v>
      </c>
      <c r="AY207" s="25" t="s">
        <v>169</v>
      </c>
      <c r="BE207" s="217">
        <f>IF(N207="základní",J207,0)</f>
        <v>0</v>
      </c>
      <c r="BF207" s="217">
        <f>IF(N207="snížená",J207,0)</f>
        <v>0</v>
      </c>
      <c r="BG207" s="217">
        <f>IF(N207="zákl. přenesená",J207,0)</f>
        <v>0</v>
      </c>
      <c r="BH207" s="217">
        <f>IF(N207="sníž. přenesená",J207,0)</f>
        <v>0</v>
      </c>
      <c r="BI207" s="217">
        <f>IF(N207="nulová",J207,0)</f>
        <v>0</v>
      </c>
      <c r="BJ207" s="25" t="s">
        <v>25</v>
      </c>
      <c r="BK207" s="217">
        <f>ROUND(I207*H207,2)</f>
        <v>0</v>
      </c>
      <c r="BL207" s="25" t="s">
        <v>124</v>
      </c>
      <c r="BM207" s="25" t="s">
        <v>252</v>
      </c>
    </row>
    <row r="208" spans="2:65" s="1" customFormat="1" ht="13.5">
      <c r="B208" s="43"/>
      <c r="C208" s="65"/>
      <c r="D208" s="218" t="s">
        <v>178</v>
      </c>
      <c r="E208" s="65"/>
      <c r="F208" s="219" t="s">
        <v>253</v>
      </c>
      <c r="G208" s="65"/>
      <c r="H208" s="65"/>
      <c r="I208" s="174"/>
      <c r="J208" s="65"/>
      <c r="K208" s="65"/>
      <c r="L208" s="63"/>
      <c r="M208" s="220"/>
      <c r="N208" s="44"/>
      <c r="O208" s="44"/>
      <c r="P208" s="44"/>
      <c r="Q208" s="44"/>
      <c r="R208" s="44"/>
      <c r="S208" s="44"/>
      <c r="T208" s="80"/>
      <c r="AT208" s="25" t="s">
        <v>178</v>
      </c>
      <c r="AU208" s="25" t="s">
        <v>92</v>
      </c>
    </row>
    <row r="209" spans="2:65" s="12" customFormat="1" ht="13.5">
      <c r="B209" s="222"/>
      <c r="C209" s="223"/>
      <c r="D209" s="218" t="s">
        <v>182</v>
      </c>
      <c r="E209" s="224" t="s">
        <v>50</v>
      </c>
      <c r="F209" s="225" t="s">
        <v>218</v>
      </c>
      <c r="G209" s="223"/>
      <c r="H209" s="226" t="s">
        <v>50</v>
      </c>
      <c r="I209" s="227"/>
      <c r="J209" s="223"/>
      <c r="K209" s="223"/>
      <c r="L209" s="228"/>
      <c r="M209" s="229"/>
      <c r="N209" s="230"/>
      <c r="O209" s="230"/>
      <c r="P209" s="230"/>
      <c r="Q209" s="230"/>
      <c r="R209" s="230"/>
      <c r="S209" s="230"/>
      <c r="T209" s="231"/>
      <c r="AT209" s="232" t="s">
        <v>182</v>
      </c>
      <c r="AU209" s="232" t="s">
        <v>92</v>
      </c>
      <c r="AV209" s="12" t="s">
        <v>25</v>
      </c>
      <c r="AW209" s="12" t="s">
        <v>48</v>
      </c>
      <c r="AX209" s="12" t="s">
        <v>85</v>
      </c>
      <c r="AY209" s="232" t="s">
        <v>169</v>
      </c>
    </row>
    <row r="210" spans="2:65" s="13" customFormat="1" ht="13.5">
      <c r="B210" s="233"/>
      <c r="C210" s="234"/>
      <c r="D210" s="218" t="s">
        <v>182</v>
      </c>
      <c r="E210" s="245" t="s">
        <v>50</v>
      </c>
      <c r="F210" s="246" t="s">
        <v>293</v>
      </c>
      <c r="G210" s="234"/>
      <c r="H210" s="247">
        <v>19</v>
      </c>
      <c r="I210" s="239"/>
      <c r="J210" s="234"/>
      <c r="K210" s="234"/>
      <c r="L210" s="240"/>
      <c r="M210" s="241"/>
      <c r="N210" s="242"/>
      <c r="O210" s="242"/>
      <c r="P210" s="242"/>
      <c r="Q210" s="242"/>
      <c r="R210" s="242"/>
      <c r="S210" s="242"/>
      <c r="T210" s="243"/>
      <c r="AT210" s="244" t="s">
        <v>182</v>
      </c>
      <c r="AU210" s="244" t="s">
        <v>92</v>
      </c>
      <c r="AV210" s="13" t="s">
        <v>92</v>
      </c>
      <c r="AW210" s="13" t="s">
        <v>48</v>
      </c>
      <c r="AX210" s="13" t="s">
        <v>85</v>
      </c>
      <c r="AY210" s="244" t="s">
        <v>169</v>
      </c>
    </row>
    <row r="211" spans="2:65" s="12" customFormat="1" ht="13.5">
      <c r="B211" s="222"/>
      <c r="C211" s="223"/>
      <c r="D211" s="218" t="s">
        <v>182</v>
      </c>
      <c r="E211" s="224" t="s">
        <v>50</v>
      </c>
      <c r="F211" s="225" t="s">
        <v>567</v>
      </c>
      <c r="G211" s="223"/>
      <c r="H211" s="226" t="s">
        <v>50</v>
      </c>
      <c r="I211" s="227"/>
      <c r="J211" s="223"/>
      <c r="K211" s="223"/>
      <c r="L211" s="228"/>
      <c r="M211" s="229"/>
      <c r="N211" s="230"/>
      <c r="O211" s="230"/>
      <c r="P211" s="230"/>
      <c r="Q211" s="230"/>
      <c r="R211" s="230"/>
      <c r="S211" s="230"/>
      <c r="T211" s="231"/>
      <c r="AT211" s="232" t="s">
        <v>182</v>
      </c>
      <c r="AU211" s="232" t="s">
        <v>92</v>
      </c>
      <c r="AV211" s="12" t="s">
        <v>25</v>
      </c>
      <c r="AW211" s="12" t="s">
        <v>48</v>
      </c>
      <c r="AX211" s="12" t="s">
        <v>85</v>
      </c>
      <c r="AY211" s="232" t="s">
        <v>169</v>
      </c>
    </row>
    <row r="212" spans="2:65" s="13" customFormat="1" ht="13.5">
      <c r="B212" s="233"/>
      <c r="C212" s="234"/>
      <c r="D212" s="235" t="s">
        <v>182</v>
      </c>
      <c r="E212" s="236" t="s">
        <v>50</v>
      </c>
      <c r="F212" s="237" t="s">
        <v>100</v>
      </c>
      <c r="G212" s="234"/>
      <c r="H212" s="238">
        <v>3</v>
      </c>
      <c r="I212" s="239"/>
      <c r="J212" s="234"/>
      <c r="K212" s="234"/>
      <c r="L212" s="240"/>
      <c r="M212" s="241"/>
      <c r="N212" s="242"/>
      <c r="O212" s="242"/>
      <c r="P212" s="242"/>
      <c r="Q212" s="242"/>
      <c r="R212" s="242"/>
      <c r="S212" s="242"/>
      <c r="T212" s="243"/>
      <c r="AT212" s="244" t="s">
        <v>182</v>
      </c>
      <c r="AU212" s="244" t="s">
        <v>92</v>
      </c>
      <c r="AV212" s="13" t="s">
        <v>92</v>
      </c>
      <c r="AW212" s="13" t="s">
        <v>48</v>
      </c>
      <c r="AX212" s="13" t="s">
        <v>85</v>
      </c>
      <c r="AY212" s="244" t="s">
        <v>169</v>
      </c>
    </row>
    <row r="213" spans="2:65" s="1" customFormat="1" ht="22.5" customHeight="1">
      <c r="B213" s="43"/>
      <c r="C213" s="206" t="s">
        <v>299</v>
      </c>
      <c r="D213" s="206" t="s">
        <v>172</v>
      </c>
      <c r="E213" s="207" t="s">
        <v>577</v>
      </c>
      <c r="F213" s="208" t="s">
        <v>578</v>
      </c>
      <c r="G213" s="209" t="s">
        <v>204</v>
      </c>
      <c r="H213" s="210">
        <v>129</v>
      </c>
      <c r="I213" s="211"/>
      <c r="J213" s="212">
        <f>ROUND(I213*H213,2)</f>
        <v>0</v>
      </c>
      <c r="K213" s="208" t="s">
        <v>50</v>
      </c>
      <c r="L213" s="63"/>
      <c r="M213" s="213" t="s">
        <v>50</v>
      </c>
      <c r="N213" s="214" t="s">
        <v>56</v>
      </c>
      <c r="O213" s="44"/>
      <c r="P213" s="215">
        <f>O213*H213</f>
        <v>0</v>
      </c>
      <c r="Q213" s="215">
        <v>1.1419999999999999</v>
      </c>
      <c r="R213" s="215">
        <f>Q213*H213</f>
        <v>147.31799999999998</v>
      </c>
      <c r="S213" s="215">
        <v>0</v>
      </c>
      <c r="T213" s="216">
        <f>S213*H213</f>
        <v>0</v>
      </c>
      <c r="AR213" s="25" t="s">
        <v>124</v>
      </c>
      <c r="AT213" s="25" t="s">
        <v>172</v>
      </c>
      <c r="AU213" s="25" t="s">
        <v>92</v>
      </c>
      <c r="AY213" s="25" t="s">
        <v>169</v>
      </c>
      <c r="BE213" s="217">
        <f>IF(N213="základní",J213,0)</f>
        <v>0</v>
      </c>
      <c r="BF213" s="217">
        <f>IF(N213="snížená",J213,0)</f>
        <v>0</v>
      </c>
      <c r="BG213" s="217">
        <f>IF(N213="zákl. přenesená",J213,0)</f>
        <v>0</v>
      </c>
      <c r="BH213" s="217">
        <f>IF(N213="sníž. přenesená",J213,0)</f>
        <v>0</v>
      </c>
      <c r="BI213" s="217">
        <f>IF(N213="nulová",J213,0)</f>
        <v>0</v>
      </c>
      <c r="BJ213" s="25" t="s">
        <v>25</v>
      </c>
      <c r="BK213" s="217">
        <f>ROUND(I213*H213,2)</f>
        <v>0</v>
      </c>
      <c r="BL213" s="25" t="s">
        <v>124</v>
      </c>
      <c r="BM213" s="25" t="s">
        <v>579</v>
      </c>
    </row>
    <row r="214" spans="2:65" s="1" customFormat="1" ht="13.5">
      <c r="B214" s="43"/>
      <c r="C214" s="65"/>
      <c r="D214" s="218" t="s">
        <v>178</v>
      </c>
      <c r="E214" s="65"/>
      <c r="F214" s="219" t="s">
        <v>578</v>
      </c>
      <c r="G214" s="65"/>
      <c r="H214" s="65"/>
      <c r="I214" s="174"/>
      <c r="J214" s="65"/>
      <c r="K214" s="65"/>
      <c r="L214" s="63"/>
      <c r="M214" s="220"/>
      <c r="N214" s="44"/>
      <c r="O214" s="44"/>
      <c r="P214" s="44"/>
      <c r="Q214" s="44"/>
      <c r="R214" s="44"/>
      <c r="S214" s="44"/>
      <c r="T214" s="80"/>
      <c r="AT214" s="25" t="s">
        <v>178</v>
      </c>
      <c r="AU214" s="25" t="s">
        <v>92</v>
      </c>
    </row>
    <row r="215" spans="2:65" s="12" customFormat="1" ht="13.5">
      <c r="B215" s="222"/>
      <c r="C215" s="223"/>
      <c r="D215" s="218" t="s">
        <v>182</v>
      </c>
      <c r="E215" s="224" t="s">
        <v>50</v>
      </c>
      <c r="F215" s="225" t="s">
        <v>580</v>
      </c>
      <c r="G215" s="223"/>
      <c r="H215" s="226" t="s">
        <v>50</v>
      </c>
      <c r="I215" s="227"/>
      <c r="J215" s="223"/>
      <c r="K215" s="223"/>
      <c r="L215" s="228"/>
      <c r="M215" s="229"/>
      <c r="N215" s="230"/>
      <c r="O215" s="230"/>
      <c r="P215" s="230"/>
      <c r="Q215" s="230"/>
      <c r="R215" s="230"/>
      <c r="S215" s="230"/>
      <c r="T215" s="231"/>
      <c r="AT215" s="232" t="s">
        <v>182</v>
      </c>
      <c r="AU215" s="232" t="s">
        <v>92</v>
      </c>
      <c r="AV215" s="12" t="s">
        <v>25</v>
      </c>
      <c r="AW215" s="12" t="s">
        <v>48</v>
      </c>
      <c r="AX215" s="12" t="s">
        <v>85</v>
      </c>
      <c r="AY215" s="232" t="s">
        <v>169</v>
      </c>
    </row>
    <row r="216" spans="2:65" s="13" customFormat="1" ht="13.5">
      <c r="B216" s="233"/>
      <c r="C216" s="234"/>
      <c r="D216" s="235" t="s">
        <v>182</v>
      </c>
      <c r="E216" s="236" t="s">
        <v>50</v>
      </c>
      <c r="F216" s="237" t="s">
        <v>574</v>
      </c>
      <c r="G216" s="234"/>
      <c r="H216" s="238">
        <v>129</v>
      </c>
      <c r="I216" s="239"/>
      <c r="J216" s="234"/>
      <c r="K216" s="234"/>
      <c r="L216" s="240"/>
      <c r="M216" s="241"/>
      <c r="N216" s="242"/>
      <c r="O216" s="242"/>
      <c r="P216" s="242"/>
      <c r="Q216" s="242"/>
      <c r="R216" s="242"/>
      <c r="S216" s="242"/>
      <c r="T216" s="243"/>
      <c r="AT216" s="244" t="s">
        <v>182</v>
      </c>
      <c r="AU216" s="244" t="s">
        <v>92</v>
      </c>
      <c r="AV216" s="13" t="s">
        <v>92</v>
      </c>
      <c r="AW216" s="13" t="s">
        <v>48</v>
      </c>
      <c r="AX216" s="13" t="s">
        <v>25</v>
      </c>
      <c r="AY216" s="244" t="s">
        <v>169</v>
      </c>
    </row>
    <row r="217" spans="2:65" s="1" customFormat="1" ht="22.5" customHeight="1">
      <c r="B217" s="43"/>
      <c r="C217" s="206" t="s">
        <v>9</v>
      </c>
      <c r="D217" s="206" t="s">
        <v>172</v>
      </c>
      <c r="E217" s="207" t="s">
        <v>581</v>
      </c>
      <c r="F217" s="208" t="s">
        <v>582</v>
      </c>
      <c r="G217" s="209" t="s">
        <v>204</v>
      </c>
      <c r="H217" s="210">
        <v>387</v>
      </c>
      <c r="I217" s="211"/>
      <c r="J217" s="212">
        <f>ROUND(I217*H217,2)</f>
        <v>0</v>
      </c>
      <c r="K217" s="208" t="s">
        <v>176</v>
      </c>
      <c r="L217" s="63"/>
      <c r="M217" s="213" t="s">
        <v>50</v>
      </c>
      <c r="N217" s="214" t="s">
        <v>56</v>
      </c>
      <c r="O217" s="44"/>
      <c r="P217" s="215">
        <f>O217*H217</f>
        <v>0</v>
      </c>
      <c r="Q217" s="215">
        <v>6.0999999999999997E-4</v>
      </c>
      <c r="R217" s="215">
        <f>Q217*H217</f>
        <v>0.23607</v>
      </c>
      <c r="S217" s="215">
        <v>0</v>
      </c>
      <c r="T217" s="216">
        <f>S217*H217</f>
        <v>0</v>
      </c>
      <c r="AR217" s="25" t="s">
        <v>124</v>
      </c>
      <c r="AT217" s="25" t="s">
        <v>172</v>
      </c>
      <c r="AU217" s="25" t="s">
        <v>92</v>
      </c>
      <c r="AY217" s="25" t="s">
        <v>169</v>
      </c>
      <c r="BE217" s="217">
        <f>IF(N217="základní",J217,0)</f>
        <v>0</v>
      </c>
      <c r="BF217" s="217">
        <f>IF(N217="snížená",J217,0)</f>
        <v>0</v>
      </c>
      <c r="BG217" s="217">
        <f>IF(N217="zákl. přenesená",J217,0)</f>
        <v>0</v>
      </c>
      <c r="BH217" s="217">
        <f>IF(N217="sníž. přenesená",J217,0)</f>
        <v>0</v>
      </c>
      <c r="BI217" s="217">
        <f>IF(N217="nulová",J217,0)</f>
        <v>0</v>
      </c>
      <c r="BJ217" s="25" t="s">
        <v>25</v>
      </c>
      <c r="BK217" s="217">
        <f>ROUND(I217*H217,2)</f>
        <v>0</v>
      </c>
      <c r="BL217" s="25" t="s">
        <v>124</v>
      </c>
      <c r="BM217" s="25" t="s">
        <v>583</v>
      </c>
    </row>
    <row r="218" spans="2:65" s="1" customFormat="1" ht="13.5">
      <c r="B218" s="43"/>
      <c r="C218" s="65"/>
      <c r="D218" s="218" t="s">
        <v>178</v>
      </c>
      <c r="E218" s="65"/>
      <c r="F218" s="219" t="s">
        <v>584</v>
      </c>
      <c r="G218" s="65"/>
      <c r="H218" s="65"/>
      <c r="I218" s="174"/>
      <c r="J218" s="65"/>
      <c r="K218" s="65"/>
      <c r="L218" s="63"/>
      <c r="M218" s="220"/>
      <c r="N218" s="44"/>
      <c r="O218" s="44"/>
      <c r="P218" s="44"/>
      <c r="Q218" s="44"/>
      <c r="R218" s="44"/>
      <c r="S218" s="44"/>
      <c r="T218" s="80"/>
      <c r="AT218" s="25" t="s">
        <v>178</v>
      </c>
      <c r="AU218" s="25" t="s">
        <v>92</v>
      </c>
    </row>
    <row r="219" spans="2:65" s="12" customFormat="1" ht="13.5">
      <c r="B219" s="222"/>
      <c r="C219" s="223"/>
      <c r="D219" s="218" t="s">
        <v>182</v>
      </c>
      <c r="E219" s="224" t="s">
        <v>50</v>
      </c>
      <c r="F219" s="225" t="s">
        <v>278</v>
      </c>
      <c r="G219" s="223"/>
      <c r="H219" s="226" t="s">
        <v>50</v>
      </c>
      <c r="I219" s="227"/>
      <c r="J219" s="223"/>
      <c r="K219" s="223"/>
      <c r="L219" s="228"/>
      <c r="M219" s="229"/>
      <c r="N219" s="230"/>
      <c r="O219" s="230"/>
      <c r="P219" s="230"/>
      <c r="Q219" s="230"/>
      <c r="R219" s="230"/>
      <c r="S219" s="230"/>
      <c r="T219" s="231"/>
      <c r="AT219" s="232" t="s">
        <v>182</v>
      </c>
      <c r="AU219" s="232" t="s">
        <v>92</v>
      </c>
      <c r="AV219" s="12" t="s">
        <v>25</v>
      </c>
      <c r="AW219" s="12" t="s">
        <v>48</v>
      </c>
      <c r="AX219" s="12" t="s">
        <v>85</v>
      </c>
      <c r="AY219" s="232" t="s">
        <v>169</v>
      </c>
    </row>
    <row r="220" spans="2:65" s="13" customFormat="1" ht="13.5">
      <c r="B220" s="233"/>
      <c r="C220" s="234"/>
      <c r="D220" s="218" t="s">
        <v>182</v>
      </c>
      <c r="E220" s="245" t="s">
        <v>50</v>
      </c>
      <c r="F220" s="246" t="s">
        <v>574</v>
      </c>
      <c r="G220" s="234"/>
      <c r="H220" s="247">
        <v>129</v>
      </c>
      <c r="I220" s="239"/>
      <c r="J220" s="234"/>
      <c r="K220" s="234"/>
      <c r="L220" s="240"/>
      <c r="M220" s="241"/>
      <c r="N220" s="242"/>
      <c r="O220" s="242"/>
      <c r="P220" s="242"/>
      <c r="Q220" s="242"/>
      <c r="R220" s="242"/>
      <c r="S220" s="242"/>
      <c r="T220" s="243"/>
      <c r="AT220" s="244" t="s">
        <v>182</v>
      </c>
      <c r="AU220" s="244" t="s">
        <v>92</v>
      </c>
      <c r="AV220" s="13" t="s">
        <v>92</v>
      </c>
      <c r="AW220" s="13" t="s">
        <v>48</v>
      </c>
      <c r="AX220" s="13" t="s">
        <v>85</v>
      </c>
      <c r="AY220" s="244" t="s">
        <v>169</v>
      </c>
    </row>
    <row r="221" spans="2:65" s="12" customFormat="1" ht="13.5">
      <c r="B221" s="222"/>
      <c r="C221" s="223"/>
      <c r="D221" s="218" t="s">
        <v>182</v>
      </c>
      <c r="E221" s="224" t="s">
        <v>50</v>
      </c>
      <c r="F221" s="225" t="s">
        <v>243</v>
      </c>
      <c r="G221" s="223"/>
      <c r="H221" s="226" t="s">
        <v>50</v>
      </c>
      <c r="I221" s="227"/>
      <c r="J221" s="223"/>
      <c r="K221" s="223"/>
      <c r="L221" s="228"/>
      <c r="M221" s="229"/>
      <c r="N221" s="230"/>
      <c r="O221" s="230"/>
      <c r="P221" s="230"/>
      <c r="Q221" s="230"/>
      <c r="R221" s="230"/>
      <c r="S221" s="230"/>
      <c r="T221" s="231"/>
      <c r="AT221" s="232" t="s">
        <v>182</v>
      </c>
      <c r="AU221" s="232" t="s">
        <v>92</v>
      </c>
      <c r="AV221" s="12" t="s">
        <v>25</v>
      </c>
      <c r="AW221" s="12" t="s">
        <v>48</v>
      </c>
      <c r="AX221" s="12" t="s">
        <v>85</v>
      </c>
      <c r="AY221" s="232" t="s">
        <v>169</v>
      </c>
    </row>
    <row r="222" spans="2:65" s="13" customFormat="1" ht="13.5">
      <c r="B222" s="233"/>
      <c r="C222" s="234"/>
      <c r="D222" s="218" t="s">
        <v>182</v>
      </c>
      <c r="E222" s="245" t="s">
        <v>50</v>
      </c>
      <c r="F222" s="246" t="s">
        <v>574</v>
      </c>
      <c r="G222" s="234"/>
      <c r="H222" s="247">
        <v>129</v>
      </c>
      <c r="I222" s="239"/>
      <c r="J222" s="234"/>
      <c r="K222" s="234"/>
      <c r="L222" s="240"/>
      <c r="M222" s="241"/>
      <c r="N222" s="242"/>
      <c r="O222" s="242"/>
      <c r="P222" s="242"/>
      <c r="Q222" s="242"/>
      <c r="R222" s="242"/>
      <c r="S222" s="242"/>
      <c r="T222" s="243"/>
      <c r="AT222" s="244" t="s">
        <v>182</v>
      </c>
      <c r="AU222" s="244" t="s">
        <v>92</v>
      </c>
      <c r="AV222" s="13" t="s">
        <v>92</v>
      </c>
      <c r="AW222" s="13" t="s">
        <v>48</v>
      </c>
      <c r="AX222" s="13" t="s">
        <v>85</v>
      </c>
      <c r="AY222" s="244" t="s">
        <v>169</v>
      </c>
    </row>
    <row r="223" spans="2:65" s="12" customFormat="1" ht="13.5">
      <c r="B223" s="222"/>
      <c r="C223" s="223"/>
      <c r="D223" s="218" t="s">
        <v>182</v>
      </c>
      <c r="E223" s="224" t="s">
        <v>50</v>
      </c>
      <c r="F223" s="225" t="s">
        <v>208</v>
      </c>
      <c r="G223" s="223"/>
      <c r="H223" s="226" t="s">
        <v>50</v>
      </c>
      <c r="I223" s="227"/>
      <c r="J223" s="223"/>
      <c r="K223" s="223"/>
      <c r="L223" s="228"/>
      <c r="M223" s="229"/>
      <c r="N223" s="230"/>
      <c r="O223" s="230"/>
      <c r="P223" s="230"/>
      <c r="Q223" s="230"/>
      <c r="R223" s="230"/>
      <c r="S223" s="230"/>
      <c r="T223" s="231"/>
      <c r="AT223" s="232" t="s">
        <v>182</v>
      </c>
      <c r="AU223" s="232" t="s">
        <v>92</v>
      </c>
      <c r="AV223" s="12" t="s">
        <v>25</v>
      </c>
      <c r="AW223" s="12" t="s">
        <v>48</v>
      </c>
      <c r="AX223" s="12" t="s">
        <v>85</v>
      </c>
      <c r="AY223" s="232" t="s">
        <v>169</v>
      </c>
    </row>
    <row r="224" spans="2:65" s="13" customFormat="1" ht="13.5">
      <c r="B224" s="233"/>
      <c r="C224" s="234"/>
      <c r="D224" s="235" t="s">
        <v>182</v>
      </c>
      <c r="E224" s="236" t="s">
        <v>50</v>
      </c>
      <c r="F224" s="237" t="s">
        <v>574</v>
      </c>
      <c r="G224" s="234"/>
      <c r="H224" s="238">
        <v>129</v>
      </c>
      <c r="I224" s="239"/>
      <c r="J224" s="234"/>
      <c r="K224" s="234"/>
      <c r="L224" s="240"/>
      <c r="M224" s="241"/>
      <c r="N224" s="242"/>
      <c r="O224" s="242"/>
      <c r="P224" s="242"/>
      <c r="Q224" s="242"/>
      <c r="R224" s="242"/>
      <c r="S224" s="242"/>
      <c r="T224" s="243"/>
      <c r="AT224" s="244" t="s">
        <v>182</v>
      </c>
      <c r="AU224" s="244" t="s">
        <v>92</v>
      </c>
      <c r="AV224" s="13" t="s">
        <v>92</v>
      </c>
      <c r="AW224" s="13" t="s">
        <v>48</v>
      </c>
      <c r="AX224" s="13" t="s">
        <v>85</v>
      </c>
      <c r="AY224" s="244" t="s">
        <v>169</v>
      </c>
    </row>
    <row r="225" spans="2:65" s="1" customFormat="1" ht="22.5" customHeight="1">
      <c r="B225" s="43"/>
      <c r="C225" s="206" t="s">
        <v>321</v>
      </c>
      <c r="D225" s="206" t="s">
        <v>172</v>
      </c>
      <c r="E225" s="207" t="s">
        <v>585</v>
      </c>
      <c r="F225" s="208" t="s">
        <v>586</v>
      </c>
      <c r="G225" s="209" t="s">
        <v>204</v>
      </c>
      <c r="H225" s="210">
        <v>129</v>
      </c>
      <c r="I225" s="211"/>
      <c r="J225" s="212">
        <f>ROUND(I225*H225,2)</f>
        <v>0</v>
      </c>
      <c r="K225" s="208" t="s">
        <v>176</v>
      </c>
      <c r="L225" s="63"/>
      <c r="M225" s="213" t="s">
        <v>50</v>
      </c>
      <c r="N225" s="214" t="s">
        <v>56</v>
      </c>
      <c r="O225" s="44"/>
      <c r="P225" s="215">
        <f>O225*H225</f>
        <v>0</v>
      </c>
      <c r="Q225" s="215">
        <v>0</v>
      </c>
      <c r="R225" s="215">
        <f>Q225*H225</f>
        <v>0</v>
      </c>
      <c r="S225" s="215">
        <v>0</v>
      </c>
      <c r="T225" s="216">
        <f>S225*H225</f>
        <v>0</v>
      </c>
      <c r="AR225" s="25" t="s">
        <v>124</v>
      </c>
      <c r="AT225" s="25" t="s">
        <v>172</v>
      </c>
      <c r="AU225" s="25" t="s">
        <v>92</v>
      </c>
      <c r="AY225" s="25" t="s">
        <v>169</v>
      </c>
      <c r="BE225" s="217">
        <f>IF(N225="základní",J225,0)</f>
        <v>0</v>
      </c>
      <c r="BF225" s="217">
        <f>IF(N225="snížená",J225,0)</f>
        <v>0</v>
      </c>
      <c r="BG225" s="217">
        <f>IF(N225="zákl. přenesená",J225,0)</f>
        <v>0</v>
      </c>
      <c r="BH225" s="217">
        <f>IF(N225="sníž. přenesená",J225,0)</f>
        <v>0</v>
      </c>
      <c r="BI225" s="217">
        <f>IF(N225="nulová",J225,0)</f>
        <v>0</v>
      </c>
      <c r="BJ225" s="25" t="s">
        <v>25</v>
      </c>
      <c r="BK225" s="217">
        <f>ROUND(I225*H225,2)</f>
        <v>0</v>
      </c>
      <c r="BL225" s="25" t="s">
        <v>124</v>
      </c>
      <c r="BM225" s="25" t="s">
        <v>587</v>
      </c>
    </row>
    <row r="226" spans="2:65" s="1" customFormat="1" ht="27">
      <c r="B226" s="43"/>
      <c r="C226" s="65"/>
      <c r="D226" s="218" t="s">
        <v>178</v>
      </c>
      <c r="E226" s="65"/>
      <c r="F226" s="219" t="s">
        <v>588</v>
      </c>
      <c r="G226" s="65"/>
      <c r="H226" s="65"/>
      <c r="I226" s="174"/>
      <c r="J226" s="65"/>
      <c r="K226" s="65"/>
      <c r="L226" s="63"/>
      <c r="M226" s="220"/>
      <c r="N226" s="44"/>
      <c r="O226" s="44"/>
      <c r="P226" s="44"/>
      <c r="Q226" s="44"/>
      <c r="R226" s="44"/>
      <c r="S226" s="44"/>
      <c r="T226" s="80"/>
      <c r="AT226" s="25" t="s">
        <v>178</v>
      </c>
      <c r="AU226" s="25" t="s">
        <v>92</v>
      </c>
    </row>
    <row r="227" spans="2:65" s="1" customFormat="1" ht="27">
      <c r="B227" s="43"/>
      <c r="C227" s="65"/>
      <c r="D227" s="218" t="s">
        <v>180</v>
      </c>
      <c r="E227" s="65"/>
      <c r="F227" s="221" t="s">
        <v>589</v>
      </c>
      <c r="G227" s="65"/>
      <c r="H227" s="65"/>
      <c r="I227" s="174"/>
      <c r="J227" s="65"/>
      <c r="K227" s="65"/>
      <c r="L227" s="63"/>
      <c r="M227" s="220"/>
      <c r="N227" s="44"/>
      <c r="O227" s="44"/>
      <c r="P227" s="44"/>
      <c r="Q227" s="44"/>
      <c r="R227" s="44"/>
      <c r="S227" s="44"/>
      <c r="T227" s="80"/>
      <c r="AT227" s="25" t="s">
        <v>180</v>
      </c>
      <c r="AU227" s="25" t="s">
        <v>92</v>
      </c>
    </row>
    <row r="228" spans="2:65" s="12" customFormat="1" ht="13.5">
      <c r="B228" s="222"/>
      <c r="C228" s="223"/>
      <c r="D228" s="218" t="s">
        <v>182</v>
      </c>
      <c r="E228" s="224" t="s">
        <v>50</v>
      </c>
      <c r="F228" s="225" t="s">
        <v>590</v>
      </c>
      <c r="G228" s="223"/>
      <c r="H228" s="226" t="s">
        <v>50</v>
      </c>
      <c r="I228" s="227"/>
      <c r="J228" s="223"/>
      <c r="K228" s="223"/>
      <c r="L228" s="228"/>
      <c r="M228" s="229"/>
      <c r="N228" s="230"/>
      <c r="O228" s="230"/>
      <c r="P228" s="230"/>
      <c r="Q228" s="230"/>
      <c r="R228" s="230"/>
      <c r="S228" s="230"/>
      <c r="T228" s="231"/>
      <c r="AT228" s="232" t="s">
        <v>182</v>
      </c>
      <c r="AU228" s="232" t="s">
        <v>92</v>
      </c>
      <c r="AV228" s="12" t="s">
        <v>25</v>
      </c>
      <c r="AW228" s="12" t="s">
        <v>48</v>
      </c>
      <c r="AX228" s="12" t="s">
        <v>85</v>
      </c>
      <c r="AY228" s="232" t="s">
        <v>169</v>
      </c>
    </row>
    <row r="229" spans="2:65" s="12" customFormat="1" ht="13.5">
      <c r="B229" s="222"/>
      <c r="C229" s="223"/>
      <c r="D229" s="218" t="s">
        <v>182</v>
      </c>
      <c r="E229" s="224" t="s">
        <v>50</v>
      </c>
      <c r="F229" s="225" t="s">
        <v>243</v>
      </c>
      <c r="G229" s="223"/>
      <c r="H229" s="226" t="s">
        <v>50</v>
      </c>
      <c r="I229" s="227"/>
      <c r="J229" s="223"/>
      <c r="K229" s="223"/>
      <c r="L229" s="228"/>
      <c r="M229" s="229"/>
      <c r="N229" s="230"/>
      <c r="O229" s="230"/>
      <c r="P229" s="230"/>
      <c r="Q229" s="230"/>
      <c r="R229" s="230"/>
      <c r="S229" s="230"/>
      <c r="T229" s="231"/>
      <c r="AT229" s="232" t="s">
        <v>182</v>
      </c>
      <c r="AU229" s="232" t="s">
        <v>92</v>
      </c>
      <c r="AV229" s="12" t="s">
        <v>25</v>
      </c>
      <c r="AW229" s="12" t="s">
        <v>48</v>
      </c>
      <c r="AX229" s="12" t="s">
        <v>85</v>
      </c>
      <c r="AY229" s="232" t="s">
        <v>169</v>
      </c>
    </row>
    <row r="230" spans="2:65" s="13" customFormat="1" ht="13.5">
      <c r="B230" s="233"/>
      <c r="C230" s="234"/>
      <c r="D230" s="235" t="s">
        <v>182</v>
      </c>
      <c r="E230" s="236" t="s">
        <v>50</v>
      </c>
      <c r="F230" s="237" t="s">
        <v>574</v>
      </c>
      <c r="G230" s="234"/>
      <c r="H230" s="238">
        <v>129</v>
      </c>
      <c r="I230" s="239"/>
      <c r="J230" s="234"/>
      <c r="K230" s="234"/>
      <c r="L230" s="240"/>
      <c r="M230" s="241"/>
      <c r="N230" s="242"/>
      <c r="O230" s="242"/>
      <c r="P230" s="242"/>
      <c r="Q230" s="242"/>
      <c r="R230" s="242"/>
      <c r="S230" s="242"/>
      <c r="T230" s="243"/>
      <c r="AT230" s="244" t="s">
        <v>182</v>
      </c>
      <c r="AU230" s="244" t="s">
        <v>92</v>
      </c>
      <c r="AV230" s="13" t="s">
        <v>92</v>
      </c>
      <c r="AW230" s="13" t="s">
        <v>48</v>
      </c>
      <c r="AX230" s="13" t="s">
        <v>85</v>
      </c>
      <c r="AY230" s="244" t="s">
        <v>169</v>
      </c>
    </row>
    <row r="231" spans="2:65" s="1" customFormat="1" ht="22.5" customHeight="1">
      <c r="B231" s="43"/>
      <c r="C231" s="206" t="s">
        <v>329</v>
      </c>
      <c r="D231" s="206" t="s">
        <v>172</v>
      </c>
      <c r="E231" s="207" t="s">
        <v>591</v>
      </c>
      <c r="F231" s="208" t="s">
        <v>592</v>
      </c>
      <c r="G231" s="209" t="s">
        <v>204</v>
      </c>
      <c r="H231" s="210">
        <v>129</v>
      </c>
      <c r="I231" s="211"/>
      <c r="J231" s="212">
        <f>ROUND(I231*H231,2)</f>
        <v>0</v>
      </c>
      <c r="K231" s="208" t="s">
        <v>176</v>
      </c>
      <c r="L231" s="63"/>
      <c r="M231" s="213" t="s">
        <v>50</v>
      </c>
      <c r="N231" s="214" t="s">
        <v>56</v>
      </c>
      <c r="O231" s="44"/>
      <c r="P231" s="215">
        <f>O231*H231</f>
        <v>0</v>
      </c>
      <c r="Q231" s="215">
        <v>0</v>
      </c>
      <c r="R231" s="215">
        <f>Q231*H231</f>
        <v>0</v>
      </c>
      <c r="S231" s="215">
        <v>0</v>
      </c>
      <c r="T231" s="216">
        <f>S231*H231</f>
        <v>0</v>
      </c>
      <c r="AR231" s="25" t="s">
        <v>124</v>
      </c>
      <c r="AT231" s="25" t="s">
        <v>172</v>
      </c>
      <c r="AU231" s="25" t="s">
        <v>92</v>
      </c>
      <c r="AY231" s="25" t="s">
        <v>169</v>
      </c>
      <c r="BE231" s="217">
        <f>IF(N231="základní",J231,0)</f>
        <v>0</v>
      </c>
      <c r="BF231" s="217">
        <f>IF(N231="snížená",J231,0)</f>
        <v>0</v>
      </c>
      <c r="BG231" s="217">
        <f>IF(N231="zákl. přenesená",J231,0)</f>
        <v>0</v>
      </c>
      <c r="BH231" s="217">
        <f>IF(N231="sníž. přenesená",J231,0)</f>
        <v>0</v>
      </c>
      <c r="BI231" s="217">
        <f>IF(N231="nulová",J231,0)</f>
        <v>0</v>
      </c>
      <c r="BJ231" s="25" t="s">
        <v>25</v>
      </c>
      <c r="BK231" s="217">
        <f>ROUND(I231*H231,2)</f>
        <v>0</v>
      </c>
      <c r="BL231" s="25" t="s">
        <v>124</v>
      </c>
      <c r="BM231" s="25" t="s">
        <v>593</v>
      </c>
    </row>
    <row r="232" spans="2:65" s="1" customFormat="1" ht="27">
      <c r="B232" s="43"/>
      <c r="C232" s="65"/>
      <c r="D232" s="218" t="s">
        <v>178</v>
      </c>
      <c r="E232" s="65"/>
      <c r="F232" s="219" t="s">
        <v>594</v>
      </c>
      <c r="G232" s="65"/>
      <c r="H232" s="65"/>
      <c r="I232" s="174"/>
      <c r="J232" s="65"/>
      <c r="K232" s="65"/>
      <c r="L232" s="63"/>
      <c r="M232" s="220"/>
      <c r="N232" s="44"/>
      <c r="O232" s="44"/>
      <c r="P232" s="44"/>
      <c r="Q232" s="44"/>
      <c r="R232" s="44"/>
      <c r="S232" s="44"/>
      <c r="T232" s="80"/>
      <c r="AT232" s="25" t="s">
        <v>178</v>
      </c>
      <c r="AU232" s="25" t="s">
        <v>92</v>
      </c>
    </row>
    <row r="233" spans="2:65" s="1" customFormat="1" ht="27">
      <c r="B233" s="43"/>
      <c r="C233" s="65"/>
      <c r="D233" s="218" t="s">
        <v>180</v>
      </c>
      <c r="E233" s="65"/>
      <c r="F233" s="221" t="s">
        <v>595</v>
      </c>
      <c r="G233" s="65"/>
      <c r="H233" s="65"/>
      <c r="I233" s="174"/>
      <c r="J233" s="65"/>
      <c r="K233" s="65"/>
      <c r="L233" s="63"/>
      <c r="M233" s="220"/>
      <c r="N233" s="44"/>
      <c r="O233" s="44"/>
      <c r="P233" s="44"/>
      <c r="Q233" s="44"/>
      <c r="R233" s="44"/>
      <c r="S233" s="44"/>
      <c r="T233" s="80"/>
      <c r="AT233" s="25" t="s">
        <v>180</v>
      </c>
      <c r="AU233" s="25" t="s">
        <v>92</v>
      </c>
    </row>
    <row r="234" spans="2:65" s="12" customFormat="1" ht="13.5">
      <c r="B234" s="222"/>
      <c r="C234" s="223"/>
      <c r="D234" s="218" t="s">
        <v>182</v>
      </c>
      <c r="E234" s="224" t="s">
        <v>50</v>
      </c>
      <c r="F234" s="225" t="s">
        <v>596</v>
      </c>
      <c r="G234" s="223"/>
      <c r="H234" s="226" t="s">
        <v>50</v>
      </c>
      <c r="I234" s="227"/>
      <c r="J234" s="223"/>
      <c r="K234" s="223"/>
      <c r="L234" s="228"/>
      <c r="M234" s="229"/>
      <c r="N234" s="230"/>
      <c r="O234" s="230"/>
      <c r="P234" s="230"/>
      <c r="Q234" s="230"/>
      <c r="R234" s="230"/>
      <c r="S234" s="230"/>
      <c r="T234" s="231"/>
      <c r="AT234" s="232" t="s">
        <v>182</v>
      </c>
      <c r="AU234" s="232" t="s">
        <v>92</v>
      </c>
      <c r="AV234" s="12" t="s">
        <v>25</v>
      </c>
      <c r="AW234" s="12" t="s">
        <v>48</v>
      </c>
      <c r="AX234" s="12" t="s">
        <v>85</v>
      </c>
      <c r="AY234" s="232" t="s">
        <v>169</v>
      </c>
    </row>
    <row r="235" spans="2:65" s="12" customFormat="1" ht="13.5">
      <c r="B235" s="222"/>
      <c r="C235" s="223"/>
      <c r="D235" s="218" t="s">
        <v>182</v>
      </c>
      <c r="E235" s="224" t="s">
        <v>50</v>
      </c>
      <c r="F235" s="225" t="s">
        <v>208</v>
      </c>
      <c r="G235" s="223"/>
      <c r="H235" s="226" t="s">
        <v>50</v>
      </c>
      <c r="I235" s="227"/>
      <c r="J235" s="223"/>
      <c r="K235" s="223"/>
      <c r="L235" s="228"/>
      <c r="M235" s="229"/>
      <c r="N235" s="230"/>
      <c r="O235" s="230"/>
      <c r="P235" s="230"/>
      <c r="Q235" s="230"/>
      <c r="R235" s="230"/>
      <c r="S235" s="230"/>
      <c r="T235" s="231"/>
      <c r="AT235" s="232" t="s">
        <v>182</v>
      </c>
      <c r="AU235" s="232" t="s">
        <v>92</v>
      </c>
      <c r="AV235" s="12" t="s">
        <v>25</v>
      </c>
      <c r="AW235" s="12" t="s">
        <v>48</v>
      </c>
      <c r="AX235" s="12" t="s">
        <v>85</v>
      </c>
      <c r="AY235" s="232" t="s">
        <v>169</v>
      </c>
    </row>
    <row r="236" spans="2:65" s="13" customFormat="1" ht="13.5">
      <c r="B236" s="233"/>
      <c r="C236" s="234"/>
      <c r="D236" s="235" t="s">
        <v>182</v>
      </c>
      <c r="E236" s="236" t="s">
        <v>50</v>
      </c>
      <c r="F236" s="237" t="s">
        <v>574</v>
      </c>
      <c r="G236" s="234"/>
      <c r="H236" s="238">
        <v>129</v>
      </c>
      <c r="I236" s="239"/>
      <c r="J236" s="234"/>
      <c r="K236" s="234"/>
      <c r="L236" s="240"/>
      <c r="M236" s="241"/>
      <c r="N236" s="242"/>
      <c r="O236" s="242"/>
      <c r="P236" s="242"/>
      <c r="Q236" s="242"/>
      <c r="R236" s="242"/>
      <c r="S236" s="242"/>
      <c r="T236" s="243"/>
      <c r="AT236" s="244" t="s">
        <v>182</v>
      </c>
      <c r="AU236" s="244" t="s">
        <v>92</v>
      </c>
      <c r="AV236" s="13" t="s">
        <v>92</v>
      </c>
      <c r="AW236" s="13" t="s">
        <v>48</v>
      </c>
      <c r="AX236" s="13" t="s">
        <v>85</v>
      </c>
      <c r="AY236" s="244" t="s">
        <v>169</v>
      </c>
    </row>
    <row r="237" spans="2:65" s="1" customFormat="1" ht="31.5" customHeight="1">
      <c r="B237" s="43"/>
      <c r="C237" s="206" t="s">
        <v>336</v>
      </c>
      <c r="D237" s="206" t="s">
        <v>172</v>
      </c>
      <c r="E237" s="207" t="s">
        <v>597</v>
      </c>
      <c r="F237" s="208" t="s">
        <v>598</v>
      </c>
      <c r="G237" s="209" t="s">
        <v>204</v>
      </c>
      <c r="H237" s="210">
        <v>129</v>
      </c>
      <c r="I237" s="211"/>
      <c r="J237" s="212">
        <f>ROUND(I237*H237,2)</f>
        <v>0</v>
      </c>
      <c r="K237" s="208" t="s">
        <v>176</v>
      </c>
      <c r="L237" s="63"/>
      <c r="M237" s="213" t="s">
        <v>50</v>
      </c>
      <c r="N237" s="214" t="s">
        <v>56</v>
      </c>
      <c r="O237" s="44"/>
      <c r="P237" s="215">
        <f>O237*H237</f>
        <v>0</v>
      </c>
      <c r="Q237" s="215">
        <v>0</v>
      </c>
      <c r="R237" s="215">
        <f>Q237*H237</f>
        <v>0</v>
      </c>
      <c r="S237" s="215">
        <v>0</v>
      </c>
      <c r="T237" s="216">
        <f>S237*H237</f>
        <v>0</v>
      </c>
      <c r="AR237" s="25" t="s">
        <v>124</v>
      </c>
      <c r="AT237" s="25" t="s">
        <v>172</v>
      </c>
      <c r="AU237" s="25" t="s">
        <v>92</v>
      </c>
      <c r="AY237" s="25" t="s">
        <v>169</v>
      </c>
      <c r="BE237" s="217">
        <f>IF(N237="základní",J237,0)</f>
        <v>0</v>
      </c>
      <c r="BF237" s="217">
        <f>IF(N237="snížená",J237,0)</f>
        <v>0</v>
      </c>
      <c r="BG237" s="217">
        <f>IF(N237="zákl. přenesená",J237,0)</f>
        <v>0</v>
      </c>
      <c r="BH237" s="217">
        <f>IF(N237="sníž. přenesená",J237,0)</f>
        <v>0</v>
      </c>
      <c r="BI237" s="217">
        <f>IF(N237="nulová",J237,0)</f>
        <v>0</v>
      </c>
      <c r="BJ237" s="25" t="s">
        <v>25</v>
      </c>
      <c r="BK237" s="217">
        <f>ROUND(I237*H237,2)</f>
        <v>0</v>
      </c>
      <c r="BL237" s="25" t="s">
        <v>124</v>
      </c>
      <c r="BM237" s="25" t="s">
        <v>599</v>
      </c>
    </row>
    <row r="238" spans="2:65" s="1" customFormat="1" ht="27">
      <c r="B238" s="43"/>
      <c r="C238" s="65"/>
      <c r="D238" s="218" t="s">
        <v>178</v>
      </c>
      <c r="E238" s="65"/>
      <c r="F238" s="219" t="s">
        <v>600</v>
      </c>
      <c r="G238" s="65"/>
      <c r="H238" s="65"/>
      <c r="I238" s="174"/>
      <c r="J238" s="65"/>
      <c r="K238" s="65"/>
      <c r="L238" s="63"/>
      <c r="M238" s="220"/>
      <c r="N238" s="44"/>
      <c r="O238" s="44"/>
      <c r="P238" s="44"/>
      <c r="Q238" s="44"/>
      <c r="R238" s="44"/>
      <c r="S238" s="44"/>
      <c r="T238" s="80"/>
      <c r="AT238" s="25" t="s">
        <v>178</v>
      </c>
      <c r="AU238" s="25" t="s">
        <v>92</v>
      </c>
    </row>
    <row r="239" spans="2:65" s="1" customFormat="1" ht="27">
      <c r="B239" s="43"/>
      <c r="C239" s="65"/>
      <c r="D239" s="218" t="s">
        <v>180</v>
      </c>
      <c r="E239" s="65"/>
      <c r="F239" s="221" t="s">
        <v>601</v>
      </c>
      <c r="G239" s="65"/>
      <c r="H239" s="65"/>
      <c r="I239" s="174"/>
      <c r="J239" s="65"/>
      <c r="K239" s="65"/>
      <c r="L239" s="63"/>
      <c r="M239" s="220"/>
      <c r="N239" s="44"/>
      <c r="O239" s="44"/>
      <c r="P239" s="44"/>
      <c r="Q239" s="44"/>
      <c r="R239" s="44"/>
      <c r="S239" s="44"/>
      <c r="T239" s="80"/>
      <c r="AT239" s="25" t="s">
        <v>180</v>
      </c>
      <c r="AU239" s="25" t="s">
        <v>92</v>
      </c>
    </row>
    <row r="240" spans="2:65" s="12" customFormat="1" ht="13.5">
      <c r="B240" s="222"/>
      <c r="C240" s="223"/>
      <c r="D240" s="218" t="s">
        <v>182</v>
      </c>
      <c r="E240" s="224" t="s">
        <v>50</v>
      </c>
      <c r="F240" s="225" t="s">
        <v>602</v>
      </c>
      <c r="G240" s="223"/>
      <c r="H240" s="226" t="s">
        <v>50</v>
      </c>
      <c r="I240" s="227"/>
      <c r="J240" s="223"/>
      <c r="K240" s="223"/>
      <c r="L240" s="228"/>
      <c r="M240" s="229"/>
      <c r="N240" s="230"/>
      <c r="O240" s="230"/>
      <c r="P240" s="230"/>
      <c r="Q240" s="230"/>
      <c r="R240" s="230"/>
      <c r="S240" s="230"/>
      <c r="T240" s="231"/>
      <c r="AT240" s="232" t="s">
        <v>182</v>
      </c>
      <c r="AU240" s="232" t="s">
        <v>92</v>
      </c>
      <c r="AV240" s="12" t="s">
        <v>25</v>
      </c>
      <c r="AW240" s="12" t="s">
        <v>48</v>
      </c>
      <c r="AX240" s="12" t="s">
        <v>85</v>
      </c>
      <c r="AY240" s="232" t="s">
        <v>169</v>
      </c>
    </row>
    <row r="241" spans="2:65" s="12" customFormat="1" ht="13.5">
      <c r="B241" s="222"/>
      <c r="C241" s="223"/>
      <c r="D241" s="218" t="s">
        <v>182</v>
      </c>
      <c r="E241" s="224" t="s">
        <v>50</v>
      </c>
      <c r="F241" s="225" t="s">
        <v>278</v>
      </c>
      <c r="G241" s="223"/>
      <c r="H241" s="226" t="s">
        <v>50</v>
      </c>
      <c r="I241" s="227"/>
      <c r="J241" s="223"/>
      <c r="K241" s="223"/>
      <c r="L241" s="228"/>
      <c r="M241" s="229"/>
      <c r="N241" s="230"/>
      <c r="O241" s="230"/>
      <c r="P241" s="230"/>
      <c r="Q241" s="230"/>
      <c r="R241" s="230"/>
      <c r="S241" s="230"/>
      <c r="T241" s="231"/>
      <c r="AT241" s="232" t="s">
        <v>182</v>
      </c>
      <c r="AU241" s="232" t="s">
        <v>92</v>
      </c>
      <c r="AV241" s="12" t="s">
        <v>25</v>
      </c>
      <c r="AW241" s="12" t="s">
        <v>48</v>
      </c>
      <c r="AX241" s="12" t="s">
        <v>85</v>
      </c>
      <c r="AY241" s="232" t="s">
        <v>169</v>
      </c>
    </row>
    <row r="242" spans="2:65" s="13" customFormat="1" ht="13.5">
      <c r="B242" s="233"/>
      <c r="C242" s="234"/>
      <c r="D242" s="235" t="s">
        <v>182</v>
      </c>
      <c r="E242" s="236" t="s">
        <v>50</v>
      </c>
      <c r="F242" s="237" t="s">
        <v>574</v>
      </c>
      <c r="G242" s="234"/>
      <c r="H242" s="238">
        <v>129</v>
      </c>
      <c r="I242" s="239"/>
      <c r="J242" s="234"/>
      <c r="K242" s="234"/>
      <c r="L242" s="240"/>
      <c r="M242" s="241"/>
      <c r="N242" s="242"/>
      <c r="O242" s="242"/>
      <c r="P242" s="242"/>
      <c r="Q242" s="242"/>
      <c r="R242" s="242"/>
      <c r="S242" s="242"/>
      <c r="T242" s="243"/>
      <c r="AT242" s="244" t="s">
        <v>182</v>
      </c>
      <c r="AU242" s="244" t="s">
        <v>92</v>
      </c>
      <c r="AV242" s="13" t="s">
        <v>92</v>
      </c>
      <c r="AW242" s="13" t="s">
        <v>48</v>
      </c>
      <c r="AX242" s="13" t="s">
        <v>85</v>
      </c>
      <c r="AY242" s="244" t="s">
        <v>169</v>
      </c>
    </row>
    <row r="243" spans="2:65" s="1" customFormat="1" ht="31.5" customHeight="1">
      <c r="B243" s="43"/>
      <c r="C243" s="206" t="s">
        <v>209</v>
      </c>
      <c r="D243" s="206" t="s">
        <v>172</v>
      </c>
      <c r="E243" s="207" t="s">
        <v>255</v>
      </c>
      <c r="F243" s="208" t="s">
        <v>256</v>
      </c>
      <c r="G243" s="209" t="s">
        <v>197</v>
      </c>
      <c r="H243" s="210">
        <v>345.3</v>
      </c>
      <c r="I243" s="211"/>
      <c r="J243" s="212">
        <f>ROUND(I243*H243,2)</f>
        <v>0</v>
      </c>
      <c r="K243" s="208" t="s">
        <v>176</v>
      </c>
      <c r="L243" s="63"/>
      <c r="M243" s="213" t="s">
        <v>50</v>
      </c>
      <c r="N243" s="214" t="s">
        <v>56</v>
      </c>
      <c r="O243" s="44"/>
      <c r="P243" s="215">
        <f>O243*H243</f>
        <v>0</v>
      </c>
      <c r="Q243" s="215">
        <v>0</v>
      </c>
      <c r="R243" s="215">
        <f>Q243*H243</f>
        <v>0</v>
      </c>
      <c r="S243" s="215">
        <v>0</v>
      </c>
      <c r="T243" s="216">
        <f>S243*H243</f>
        <v>0</v>
      </c>
      <c r="AR243" s="25" t="s">
        <v>124</v>
      </c>
      <c r="AT243" s="25" t="s">
        <v>172</v>
      </c>
      <c r="AU243" s="25" t="s">
        <v>92</v>
      </c>
      <c r="AY243" s="25" t="s">
        <v>169</v>
      </c>
      <c r="BE243" s="217">
        <f>IF(N243="základní",J243,0)</f>
        <v>0</v>
      </c>
      <c r="BF243" s="217">
        <f>IF(N243="snížená",J243,0)</f>
        <v>0</v>
      </c>
      <c r="BG243" s="217">
        <f>IF(N243="zákl. přenesená",J243,0)</f>
        <v>0</v>
      </c>
      <c r="BH243" s="217">
        <f>IF(N243="sníž. přenesená",J243,0)</f>
        <v>0</v>
      </c>
      <c r="BI243" s="217">
        <f>IF(N243="nulová",J243,0)</f>
        <v>0</v>
      </c>
      <c r="BJ243" s="25" t="s">
        <v>25</v>
      </c>
      <c r="BK243" s="217">
        <f>ROUND(I243*H243,2)</f>
        <v>0</v>
      </c>
      <c r="BL243" s="25" t="s">
        <v>124</v>
      </c>
      <c r="BM243" s="25" t="s">
        <v>257</v>
      </c>
    </row>
    <row r="244" spans="2:65" s="1" customFormat="1" ht="27">
      <c r="B244" s="43"/>
      <c r="C244" s="65"/>
      <c r="D244" s="218" t="s">
        <v>178</v>
      </c>
      <c r="E244" s="65"/>
      <c r="F244" s="219" t="s">
        <v>258</v>
      </c>
      <c r="G244" s="65"/>
      <c r="H244" s="65"/>
      <c r="I244" s="174"/>
      <c r="J244" s="65"/>
      <c r="K244" s="65"/>
      <c r="L244" s="63"/>
      <c r="M244" s="220"/>
      <c r="N244" s="44"/>
      <c r="O244" s="44"/>
      <c r="P244" s="44"/>
      <c r="Q244" s="44"/>
      <c r="R244" s="44"/>
      <c r="S244" s="44"/>
      <c r="T244" s="80"/>
      <c r="AT244" s="25" t="s">
        <v>178</v>
      </c>
      <c r="AU244" s="25" t="s">
        <v>92</v>
      </c>
    </row>
    <row r="245" spans="2:65" s="1" customFormat="1" ht="27">
      <c r="B245" s="43"/>
      <c r="C245" s="65"/>
      <c r="D245" s="218" t="s">
        <v>180</v>
      </c>
      <c r="E245" s="65"/>
      <c r="F245" s="221" t="s">
        <v>259</v>
      </c>
      <c r="G245" s="65"/>
      <c r="H245" s="65"/>
      <c r="I245" s="174"/>
      <c r="J245" s="65"/>
      <c r="K245" s="65"/>
      <c r="L245" s="63"/>
      <c r="M245" s="220"/>
      <c r="N245" s="44"/>
      <c r="O245" s="44"/>
      <c r="P245" s="44"/>
      <c r="Q245" s="44"/>
      <c r="R245" s="44"/>
      <c r="S245" s="44"/>
      <c r="T245" s="80"/>
      <c r="AT245" s="25" t="s">
        <v>180</v>
      </c>
      <c r="AU245" s="25" t="s">
        <v>92</v>
      </c>
    </row>
    <row r="246" spans="2:65" s="11" customFormat="1" ht="29.85" customHeight="1">
      <c r="B246" s="189"/>
      <c r="C246" s="190"/>
      <c r="D246" s="203" t="s">
        <v>84</v>
      </c>
      <c r="E246" s="204" t="s">
        <v>260</v>
      </c>
      <c r="F246" s="204" t="s">
        <v>261</v>
      </c>
      <c r="G246" s="190"/>
      <c r="H246" s="190"/>
      <c r="I246" s="193"/>
      <c r="J246" s="205">
        <f>BK246</f>
        <v>0</v>
      </c>
      <c r="K246" s="190"/>
      <c r="L246" s="195"/>
      <c r="M246" s="196"/>
      <c r="N246" s="197"/>
      <c r="O246" s="197"/>
      <c r="P246" s="198">
        <f>SUM(P247:P344)</f>
        <v>0</v>
      </c>
      <c r="Q246" s="197"/>
      <c r="R246" s="198">
        <f>SUM(R247:R344)</f>
        <v>120.60001172</v>
      </c>
      <c r="S246" s="197"/>
      <c r="T246" s="199">
        <f>SUM(T247:T344)</f>
        <v>0</v>
      </c>
      <c r="AR246" s="200" t="s">
        <v>25</v>
      </c>
      <c r="AT246" s="201" t="s">
        <v>84</v>
      </c>
      <c r="AU246" s="201" t="s">
        <v>25</v>
      </c>
      <c r="AY246" s="200" t="s">
        <v>169</v>
      </c>
      <c r="BK246" s="202">
        <f>SUM(BK247:BK344)</f>
        <v>0</v>
      </c>
    </row>
    <row r="247" spans="2:65" s="1" customFormat="1" ht="22.5" customHeight="1">
      <c r="B247" s="43"/>
      <c r="C247" s="206" t="s">
        <v>350</v>
      </c>
      <c r="D247" s="206" t="s">
        <v>172</v>
      </c>
      <c r="E247" s="207" t="s">
        <v>603</v>
      </c>
      <c r="F247" s="208" t="s">
        <v>604</v>
      </c>
      <c r="G247" s="209" t="s">
        <v>204</v>
      </c>
      <c r="H247" s="210">
        <v>10</v>
      </c>
      <c r="I247" s="211"/>
      <c r="J247" s="212">
        <f>ROUND(I247*H247,2)</f>
        <v>0</v>
      </c>
      <c r="K247" s="208" t="s">
        <v>176</v>
      </c>
      <c r="L247" s="63"/>
      <c r="M247" s="213" t="s">
        <v>50</v>
      </c>
      <c r="N247" s="214" t="s">
        <v>56</v>
      </c>
      <c r="O247" s="44"/>
      <c r="P247" s="215">
        <f>O247*H247</f>
        <v>0</v>
      </c>
      <c r="Q247" s="215">
        <v>0.1837</v>
      </c>
      <c r="R247" s="215">
        <f>Q247*H247</f>
        <v>1.837</v>
      </c>
      <c r="S247" s="215">
        <v>0</v>
      </c>
      <c r="T247" s="216">
        <f>S247*H247</f>
        <v>0</v>
      </c>
      <c r="AR247" s="25" t="s">
        <v>124</v>
      </c>
      <c r="AT247" s="25" t="s">
        <v>172</v>
      </c>
      <c r="AU247" s="25" t="s">
        <v>92</v>
      </c>
      <c r="AY247" s="25" t="s">
        <v>169</v>
      </c>
      <c r="BE247" s="217">
        <f>IF(N247="základní",J247,0)</f>
        <v>0</v>
      </c>
      <c r="BF247" s="217">
        <f>IF(N247="snížená",J247,0)</f>
        <v>0</v>
      </c>
      <c r="BG247" s="217">
        <f>IF(N247="zákl. přenesená",J247,0)</f>
        <v>0</v>
      </c>
      <c r="BH247" s="217">
        <f>IF(N247="sníž. přenesená",J247,0)</f>
        <v>0</v>
      </c>
      <c r="BI247" s="217">
        <f>IF(N247="nulová",J247,0)</f>
        <v>0</v>
      </c>
      <c r="BJ247" s="25" t="s">
        <v>25</v>
      </c>
      <c r="BK247" s="217">
        <f>ROUND(I247*H247,2)</f>
        <v>0</v>
      </c>
      <c r="BL247" s="25" t="s">
        <v>124</v>
      </c>
      <c r="BM247" s="25" t="s">
        <v>605</v>
      </c>
    </row>
    <row r="248" spans="2:65" s="1" customFormat="1" ht="27">
      <c r="B248" s="43"/>
      <c r="C248" s="65"/>
      <c r="D248" s="218" t="s">
        <v>178</v>
      </c>
      <c r="E248" s="65"/>
      <c r="F248" s="219" t="s">
        <v>606</v>
      </c>
      <c r="G248" s="65"/>
      <c r="H248" s="65"/>
      <c r="I248" s="174"/>
      <c r="J248" s="65"/>
      <c r="K248" s="65"/>
      <c r="L248" s="63"/>
      <c r="M248" s="220"/>
      <c r="N248" s="44"/>
      <c r="O248" s="44"/>
      <c r="P248" s="44"/>
      <c r="Q248" s="44"/>
      <c r="R248" s="44"/>
      <c r="S248" s="44"/>
      <c r="T248" s="80"/>
      <c r="AT248" s="25" t="s">
        <v>178</v>
      </c>
      <c r="AU248" s="25" t="s">
        <v>92</v>
      </c>
    </row>
    <row r="249" spans="2:65" s="1" customFormat="1" ht="148.5">
      <c r="B249" s="43"/>
      <c r="C249" s="65"/>
      <c r="D249" s="218" t="s">
        <v>180</v>
      </c>
      <c r="E249" s="65"/>
      <c r="F249" s="221" t="s">
        <v>607</v>
      </c>
      <c r="G249" s="65"/>
      <c r="H249" s="65"/>
      <c r="I249" s="174"/>
      <c r="J249" s="65"/>
      <c r="K249" s="65"/>
      <c r="L249" s="63"/>
      <c r="M249" s="220"/>
      <c r="N249" s="44"/>
      <c r="O249" s="44"/>
      <c r="P249" s="44"/>
      <c r="Q249" s="44"/>
      <c r="R249" s="44"/>
      <c r="S249" s="44"/>
      <c r="T249" s="80"/>
      <c r="AT249" s="25" t="s">
        <v>180</v>
      </c>
      <c r="AU249" s="25" t="s">
        <v>92</v>
      </c>
    </row>
    <row r="250" spans="2:65" s="12" customFormat="1" ht="13.5">
      <c r="B250" s="222"/>
      <c r="C250" s="223"/>
      <c r="D250" s="218" t="s">
        <v>182</v>
      </c>
      <c r="E250" s="224" t="s">
        <v>50</v>
      </c>
      <c r="F250" s="225" t="s">
        <v>608</v>
      </c>
      <c r="G250" s="223"/>
      <c r="H250" s="226" t="s">
        <v>50</v>
      </c>
      <c r="I250" s="227"/>
      <c r="J250" s="223"/>
      <c r="K250" s="223"/>
      <c r="L250" s="228"/>
      <c r="M250" s="229"/>
      <c r="N250" s="230"/>
      <c r="O250" s="230"/>
      <c r="P250" s="230"/>
      <c r="Q250" s="230"/>
      <c r="R250" s="230"/>
      <c r="S250" s="230"/>
      <c r="T250" s="231"/>
      <c r="AT250" s="232" t="s">
        <v>182</v>
      </c>
      <c r="AU250" s="232" t="s">
        <v>92</v>
      </c>
      <c r="AV250" s="12" t="s">
        <v>25</v>
      </c>
      <c r="AW250" s="12" t="s">
        <v>48</v>
      </c>
      <c r="AX250" s="12" t="s">
        <v>85</v>
      </c>
      <c r="AY250" s="232" t="s">
        <v>169</v>
      </c>
    </row>
    <row r="251" spans="2:65" s="13" customFormat="1" ht="13.5">
      <c r="B251" s="233"/>
      <c r="C251" s="234"/>
      <c r="D251" s="235" t="s">
        <v>182</v>
      </c>
      <c r="E251" s="236" t="s">
        <v>50</v>
      </c>
      <c r="F251" s="237" t="s">
        <v>30</v>
      </c>
      <c r="G251" s="234"/>
      <c r="H251" s="238">
        <v>10</v>
      </c>
      <c r="I251" s="239"/>
      <c r="J251" s="234"/>
      <c r="K251" s="234"/>
      <c r="L251" s="240"/>
      <c r="M251" s="241"/>
      <c r="N251" s="242"/>
      <c r="O251" s="242"/>
      <c r="P251" s="242"/>
      <c r="Q251" s="242"/>
      <c r="R251" s="242"/>
      <c r="S251" s="242"/>
      <c r="T251" s="243"/>
      <c r="AT251" s="244" t="s">
        <v>182</v>
      </c>
      <c r="AU251" s="244" t="s">
        <v>92</v>
      </c>
      <c r="AV251" s="13" t="s">
        <v>92</v>
      </c>
      <c r="AW251" s="13" t="s">
        <v>48</v>
      </c>
      <c r="AX251" s="13" t="s">
        <v>85</v>
      </c>
      <c r="AY251" s="244" t="s">
        <v>169</v>
      </c>
    </row>
    <row r="252" spans="2:65" s="1" customFormat="1" ht="22.5" customHeight="1">
      <c r="B252" s="43"/>
      <c r="C252" s="206" t="s">
        <v>357</v>
      </c>
      <c r="D252" s="206" t="s">
        <v>172</v>
      </c>
      <c r="E252" s="207" t="s">
        <v>609</v>
      </c>
      <c r="F252" s="208" t="s">
        <v>610</v>
      </c>
      <c r="G252" s="209" t="s">
        <v>204</v>
      </c>
      <c r="H252" s="210">
        <v>139</v>
      </c>
      <c r="I252" s="211"/>
      <c r="J252" s="212">
        <f>ROUND(I252*H252,2)</f>
        <v>0</v>
      </c>
      <c r="K252" s="208" t="s">
        <v>176</v>
      </c>
      <c r="L252" s="63"/>
      <c r="M252" s="213" t="s">
        <v>50</v>
      </c>
      <c r="N252" s="214" t="s">
        <v>56</v>
      </c>
      <c r="O252" s="44"/>
      <c r="P252" s="215">
        <f>O252*H252</f>
        <v>0</v>
      </c>
      <c r="Q252" s="215">
        <v>0.1837</v>
      </c>
      <c r="R252" s="215">
        <f>Q252*H252</f>
        <v>25.534300000000002</v>
      </c>
      <c r="S252" s="215">
        <v>0</v>
      </c>
      <c r="T252" s="216">
        <f>S252*H252</f>
        <v>0</v>
      </c>
      <c r="AR252" s="25" t="s">
        <v>124</v>
      </c>
      <c r="AT252" s="25" t="s">
        <v>172</v>
      </c>
      <c r="AU252" s="25" t="s">
        <v>92</v>
      </c>
      <c r="AY252" s="25" t="s">
        <v>169</v>
      </c>
      <c r="BE252" s="217">
        <f>IF(N252="základní",J252,0)</f>
        <v>0</v>
      </c>
      <c r="BF252" s="217">
        <f>IF(N252="snížená",J252,0)</f>
        <v>0</v>
      </c>
      <c r="BG252" s="217">
        <f>IF(N252="zákl. přenesená",J252,0)</f>
        <v>0</v>
      </c>
      <c r="BH252" s="217">
        <f>IF(N252="sníž. přenesená",J252,0)</f>
        <v>0</v>
      </c>
      <c r="BI252" s="217">
        <f>IF(N252="nulová",J252,0)</f>
        <v>0</v>
      </c>
      <c r="BJ252" s="25" t="s">
        <v>25</v>
      </c>
      <c r="BK252" s="217">
        <f>ROUND(I252*H252,2)</f>
        <v>0</v>
      </c>
      <c r="BL252" s="25" t="s">
        <v>124</v>
      </c>
      <c r="BM252" s="25" t="s">
        <v>611</v>
      </c>
    </row>
    <row r="253" spans="2:65" s="1" customFormat="1" ht="27">
      <c r="B253" s="43"/>
      <c r="C253" s="65"/>
      <c r="D253" s="218" t="s">
        <v>178</v>
      </c>
      <c r="E253" s="65"/>
      <c r="F253" s="219" t="s">
        <v>612</v>
      </c>
      <c r="G253" s="65"/>
      <c r="H253" s="65"/>
      <c r="I253" s="174"/>
      <c r="J253" s="65"/>
      <c r="K253" s="65"/>
      <c r="L253" s="63"/>
      <c r="M253" s="220"/>
      <c r="N253" s="44"/>
      <c r="O253" s="44"/>
      <c r="P253" s="44"/>
      <c r="Q253" s="44"/>
      <c r="R253" s="44"/>
      <c r="S253" s="44"/>
      <c r="T253" s="80"/>
      <c r="AT253" s="25" t="s">
        <v>178</v>
      </c>
      <c r="AU253" s="25" t="s">
        <v>92</v>
      </c>
    </row>
    <row r="254" spans="2:65" s="1" customFormat="1" ht="148.5">
      <c r="B254" s="43"/>
      <c r="C254" s="65"/>
      <c r="D254" s="218" t="s">
        <v>180</v>
      </c>
      <c r="E254" s="65"/>
      <c r="F254" s="221" t="s">
        <v>607</v>
      </c>
      <c r="G254" s="65"/>
      <c r="H254" s="65"/>
      <c r="I254" s="174"/>
      <c r="J254" s="65"/>
      <c r="K254" s="65"/>
      <c r="L254" s="63"/>
      <c r="M254" s="220"/>
      <c r="N254" s="44"/>
      <c r="O254" s="44"/>
      <c r="P254" s="44"/>
      <c r="Q254" s="44"/>
      <c r="R254" s="44"/>
      <c r="S254" s="44"/>
      <c r="T254" s="80"/>
      <c r="AT254" s="25" t="s">
        <v>180</v>
      </c>
      <c r="AU254" s="25" t="s">
        <v>92</v>
      </c>
    </row>
    <row r="255" spans="2:65" s="12" customFormat="1" ht="13.5">
      <c r="B255" s="222"/>
      <c r="C255" s="223"/>
      <c r="D255" s="218" t="s">
        <v>182</v>
      </c>
      <c r="E255" s="224" t="s">
        <v>50</v>
      </c>
      <c r="F255" s="225" t="s">
        <v>313</v>
      </c>
      <c r="G255" s="223"/>
      <c r="H255" s="226" t="s">
        <v>50</v>
      </c>
      <c r="I255" s="227"/>
      <c r="J255" s="223"/>
      <c r="K255" s="223"/>
      <c r="L255" s="228"/>
      <c r="M255" s="229"/>
      <c r="N255" s="230"/>
      <c r="O255" s="230"/>
      <c r="P255" s="230"/>
      <c r="Q255" s="230"/>
      <c r="R255" s="230"/>
      <c r="S255" s="230"/>
      <c r="T255" s="231"/>
      <c r="AT255" s="232" t="s">
        <v>182</v>
      </c>
      <c r="AU255" s="232" t="s">
        <v>92</v>
      </c>
      <c r="AV255" s="12" t="s">
        <v>25</v>
      </c>
      <c r="AW255" s="12" t="s">
        <v>48</v>
      </c>
      <c r="AX255" s="12" t="s">
        <v>85</v>
      </c>
      <c r="AY255" s="232" t="s">
        <v>169</v>
      </c>
    </row>
    <row r="256" spans="2:65" s="13" customFormat="1" ht="13.5">
      <c r="B256" s="233"/>
      <c r="C256" s="234"/>
      <c r="D256" s="218" t="s">
        <v>182</v>
      </c>
      <c r="E256" s="245" t="s">
        <v>50</v>
      </c>
      <c r="F256" s="246" t="s">
        <v>566</v>
      </c>
      <c r="G256" s="234"/>
      <c r="H256" s="247">
        <v>120</v>
      </c>
      <c r="I256" s="239"/>
      <c r="J256" s="234"/>
      <c r="K256" s="234"/>
      <c r="L256" s="240"/>
      <c r="M256" s="241"/>
      <c r="N256" s="242"/>
      <c r="O256" s="242"/>
      <c r="P256" s="242"/>
      <c r="Q256" s="242"/>
      <c r="R256" s="242"/>
      <c r="S256" s="242"/>
      <c r="T256" s="243"/>
      <c r="AT256" s="244" t="s">
        <v>182</v>
      </c>
      <c r="AU256" s="244" t="s">
        <v>92</v>
      </c>
      <c r="AV256" s="13" t="s">
        <v>92</v>
      </c>
      <c r="AW256" s="13" t="s">
        <v>48</v>
      </c>
      <c r="AX256" s="13" t="s">
        <v>85</v>
      </c>
      <c r="AY256" s="244" t="s">
        <v>169</v>
      </c>
    </row>
    <row r="257" spans="2:65" s="12" customFormat="1" ht="13.5">
      <c r="B257" s="222"/>
      <c r="C257" s="223"/>
      <c r="D257" s="218" t="s">
        <v>182</v>
      </c>
      <c r="E257" s="224" t="s">
        <v>50</v>
      </c>
      <c r="F257" s="225" t="s">
        <v>613</v>
      </c>
      <c r="G257" s="223"/>
      <c r="H257" s="226" t="s">
        <v>50</v>
      </c>
      <c r="I257" s="227"/>
      <c r="J257" s="223"/>
      <c r="K257" s="223"/>
      <c r="L257" s="228"/>
      <c r="M257" s="229"/>
      <c r="N257" s="230"/>
      <c r="O257" s="230"/>
      <c r="P257" s="230"/>
      <c r="Q257" s="230"/>
      <c r="R257" s="230"/>
      <c r="S257" s="230"/>
      <c r="T257" s="231"/>
      <c r="AT257" s="232" t="s">
        <v>182</v>
      </c>
      <c r="AU257" s="232" t="s">
        <v>92</v>
      </c>
      <c r="AV257" s="12" t="s">
        <v>25</v>
      </c>
      <c r="AW257" s="12" t="s">
        <v>48</v>
      </c>
      <c r="AX257" s="12" t="s">
        <v>85</v>
      </c>
      <c r="AY257" s="232" t="s">
        <v>169</v>
      </c>
    </row>
    <row r="258" spans="2:65" s="13" customFormat="1" ht="13.5">
      <c r="B258" s="233"/>
      <c r="C258" s="234"/>
      <c r="D258" s="235" t="s">
        <v>182</v>
      </c>
      <c r="E258" s="236" t="s">
        <v>50</v>
      </c>
      <c r="F258" s="237" t="s">
        <v>293</v>
      </c>
      <c r="G258" s="234"/>
      <c r="H258" s="238">
        <v>19</v>
      </c>
      <c r="I258" s="239"/>
      <c r="J258" s="234"/>
      <c r="K258" s="234"/>
      <c r="L258" s="240"/>
      <c r="M258" s="241"/>
      <c r="N258" s="242"/>
      <c r="O258" s="242"/>
      <c r="P258" s="242"/>
      <c r="Q258" s="242"/>
      <c r="R258" s="242"/>
      <c r="S258" s="242"/>
      <c r="T258" s="243"/>
      <c r="AT258" s="244" t="s">
        <v>182</v>
      </c>
      <c r="AU258" s="244" t="s">
        <v>92</v>
      </c>
      <c r="AV258" s="13" t="s">
        <v>92</v>
      </c>
      <c r="AW258" s="13" t="s">
        <v>48</v>
      </c>
      <c r="AX258" s="13" t="s">
        <v>85</v>
      </c>
      <c r="AY258" s="244" t="s">
        <v>169</v>
      </c>
    </row>
    <row r="259" spans="2:65" s="1" customFormat="1" ht="31.5" customHeight="1">
      <c r="B259" s="43"/>
      <c r="C259" s="206" t="s">
        <v>368</v>
      </c>
      <c r="D259" s="206" t="s">
        <v>172</v>
      </c>
      <c r="E259" s="207" t="s">
        <v>286</v>
      </c>
      <c r="F259" s="208" t="s">
        <v>287</v>
      </c>
      <c r="G259" s="209" t="s">
        <v>204</v>
      </c>
      <c r="H259" s="210">
        <v>3</v>
      </c>
      <c r="I259" s="211"/>
      <c r="J259" s="212">
        <f>ROUND(I259*H259,2)</f>
        <v>0</v>
      </c>
      <c r="K259" s="208" t="s">
        <v>176</v>
      </c>
      <c r="L259" s="63"/>
      <c r="M259" s="213" t="s">
        <v>50</v>
      </c>
      <c r="N259" s="214" t="s">
        <v>56</v>
      </c>
      <c r="O259" s="44"/>
      <c r="P259" s="215">
        <f>O259*H259</f>
        <v>0</v>
      </c>
      <c r="Q259" s="215">
        <v>0.10100000000000001</v>
      </c>
      <c r="R259" s="215">
        <f>Q259*H259</f>
        <v>0.30300000000000005</v>
      </c>
      <c r="S259" s="215">
        <v>0</v>
      </c>
      <c r="T259" s="216">
        <f>S259*H259</f>
        <v>0</v>
      </c>
      <c r="AR259" s="25" t="s">
        <v>124</v>
      </c>
      <c r="AT259" s="25" t="s">
        <v>172</v>
      </c>
      <c r="AU259" s="25" t="s">
        <v>92</v>
      </c>
      <c r="AY259" s="25" t="s">
        <v>169</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124</v>
      </c>
      <c r="BM259" s="25" t="s">
        <v>288</v>
      </c>
    </row>
    <row r="260" spans="2:65" s="1" customFormat="1" ht="40.5">
      <c r="B260" s="43"/>
      <c r="C260" s="65"/>
      <c r="D260" s="218" t="s">
        <v>178</v>
      </c>
      <c r="E260" s="65"/>
      <c r="F260" s="219" t="s">
        <v>289</v>
      </c>
      <c r="G260" s="65"/>
      <c r="H260" s="65"/>
      <c r="I260" s="174"/>
      <c r="J260" s="65"/>
      <c r="K260" s="65"/>
      <c r="L260" s="63"/>
      <c r="M260" s="220"/>
      <c r="N260" s="44"/>
      <c r="O260" s="44"/>
      <c r="P260" s="44"/>
      <c r="Q260" s="44"/>
      <c r="R260" s="44"/>
      <c r="S260" s="44"/>
      <c r="T260" s="80"/>
      <c r="AT260" s="25" t="s">
        <v>178</v>
      </c>
      <c r="AU260" s="25" t="s">
        <v>92</v>
      </c>
    </row>
    <row r="261" spans="2:65" s="1" customFormat="1" ht="81">
      <c r="B261" s="43"/>
      <c r="C261" s="65"/>
      <c r="D261" s="218" t="s">
        <v>180</v>
      </c>
      <c r="E261" s="65"/>
      <c r="F261" s="221" t="s">
        <v>290</v>
      </c>
      <c r="G261" s="65"/>
      <c r="H261" s="65"/>
      <c r="I261" s="174"/>
      <c r="J261" s="65"/>
      <c r="K261" s="65"/>
      <c r="L261" s="63"/>
      <c r="M261" s="220"/>
      <c r="N261" s="44"/>
      <c r="O261" s="44"/>
      <c r="P261" s="44"/>
      <c r="Q261" s="44"/>
      <c r="R261" s="44"/>
      <c r="S261" s="44"/>
      <c r="T261" s="80"/>
      <c r="AT261" s="25" t="s">
        <v>180</v>
      </c>
      <c r="AU261" s="25" t="s">
        <v>92</v>
      </c>
    </row>
    <row r="262" spans="2:65" s="12" customFormat="1" ht="13.5">
      <c r="B262" s="222"/>
      <c r="C262" s="223"/>
      <c r="D262" s="218" t="s">
        <v>182</v>
      </c>
      <c r="E262" s="224" t="s">
        <v>50</v>
      </c>
      <c r="F262" s="225" t="s">
        <v>326</v>
      </c>
      <c r="G262" s="223"/>
      <c r="H262" s="226" t="s">
        <v>50</v>
      </c>
      <c r="I262" s="227"/>
      <c r="J262" s="223"/>
      <c r="K262" s="223"/>
      <c r="L262" s="228"/>
      <c r="M262" s="229"/>
      <c r="N262" s="230"/>
      <c r="O262" s="230"/>
      <c r="P262" s="230"/>
      <c r="Q262" s="230"/>
      <c r="R262" s="230"/>
      <c r="S262" s="230"/>
      <c r="T262" s="231"/>
      <c r="AT262" s="232" t="s">
        <v>182</v>
      </c>
      <c r="AU262" s="232" t="s">
        <v>92</v>
      </c>
      <c r="AV262" s="12" t="s">
        <v>25</v>
      </c>
      <c r="AW262" s="12" t="s">
        <v>48</v>
      </c>
      <c r="AX262" s="12" t="s">
        <v>85</v>
      </c>
      <c r="AY262" s="232" t="s">
        <v>169</v>
      </c>
    </row>
    <row r="263" spans="2:65" s="13" customFormat="1" ht="13.5">
      <c r="B263" s="233"/>
      <c r="C263" s="234"/>
      <c r="D263" s="235" t="s">
        <v>182</v>
      </c>
      <c r="E263" s="236" t="s">
        <v>50</v>
      </c>
      <c r="F263" s="237" t="s">
        <v>100</v>
      </c>
      <c r="G263" s="234"/>
      <c r="H263" s="238">
        <v>3</v>
      </c>
      <c r="I263" s="239"/>
      <c r="J263" s="234"/>
      <c r="K263" s="234"/>
      <c r="L263" s="240"/>
      <c r="M263" s="241"/>
      <c r="N263" s="242"/>
      <c r="O263" s="242"/>
      <c r="P263" s="242"/>
      <c r="Q263" s="242"/>
      <c r="R263" s="242"/>
      <c r="S263" s="242"/>
      <c r="T263" s="243"/>
      <c r="AT263" s="244" t="s">
        <v>182</v>
      </c>
      <c r="AU263" s="244" t="s">
        <v>92</v>
      </c>
      <c r="AV263" s="13" t="s">
        <v>92</v>
      </c>
      <c r="AW263" s="13" t="s">
        <v>48</v>
      </c>
      <c r="AX263" s="13" t="s">
        <v>85</v>
      </c>
      <c r="AY263" s="244" t="s">
        <v>169</v>
      </c>
    </row>
    <row r="264" spans="2:65" s="1" customFormat="1" ht="22.5" customHeight="1">
      <c r="B264" s="43"/>
      <c r="C264" s="248" t="s">
        <v>374</v>
      </c>
      <c r="D264" s="248" t="s">
        <v>221</v>
      </c>
      <c r="E264" s="249" t="s">
        <v>294</v>
      </c>
      <c r="F264" s="250" t="s">
        <v>295</v>
      </c>
      <c r="G264" s="251" t="s">
        <v>204</v>
      </c>
      <c r="H264" s="252">
        <v>3.03</v>
      </c>
      <c r="I264" s="253"/>
      <c r="J264" s="254">
        <f>ROUND(I264*H264,2)</f>
        <v>0</v>
      </c>
      <c r="K264" s="250" t="s">
        <v>50</v>
      </c>
      <c r="L264" s="255"/>
      <c r="M264" s="256" t="s">
        <v>50</v>
      </c>
      <c r="N264" s="257" t="s">
        <v>56</v>
      </c>
      <c r="O264" s="44"/>
      <c r="P264" s="215">
        <f>O264*H264</f>
        <v>0</v>
      </c>
      <c r="Q264" s="215">
        <v>0.12</v>
      </c>
      <c r="R264" s="215">
        <f>Q264*H264</f>
        <v>0.36359999999999998</v>
      </c>
      <c r="S264" s="215">
        <v>0</v>
      </c>
      <c r="T264" s="216">
        <f>S264*H264</f>
        <v>0</v>
      </c>
      <c r="AR264" s="25" t="s">
        <v>224</v>
      </c>
      <c r="AT264" s="25" t="s">
        <v>221</v>
      </c>
      <c r="AU264" s="25" t="s">
        <v>92</v>
      </c>
      <c r="AY264" s="25" t="s">
        <v>169</v>
      </c>
      <c r="BE264" s="217">
        <f>IF(N264="základní",J264,0)</f>
        <v>0</v>
      </c>
      <c r="BF264" s="217">
        <f>IF(N264="snížená",J264,0)</f>
        <v>0</v>
      </c>
      <c r="BG264" s="217">
        <f>IF(N264="zákl. přenesená",J264,0)</f>
        <v>0</v>
      </c>
      <c r="BH264" s="217">
        <f>IF(N264="sníž. přenesená",J264,0)</f>
        <v>0</v>
      </c>
      <c r="BI264" s="217">
        <f>IF(N264="nulová",J264,0)</f>
        <v>0</v>
      </c>
      <c r="BJ264" s="25" t="s">
        <v>25</v>
      </c>
      <c r="BK264" s="217">
        <f>ROUND(I264*H264,2)</f>
        <v>0</v>
      </c>
      <c r="BL264" s="25" t="s">
        <v>124</v>
      </c>
      <c r="BM264" s="25" t="s">
        <v>296</v>
      </c>
    </row>
    <row r="265" spans="2:65" s="1" customFormat="1" ht="13.5">
      <c r="B265" s="43"/>
      <c r="C265" s="65"/>
      <c r="D265" s="218" t="s">
        <v>178</v>
      </c>
      <c r="E265" s="65"/>
      <c r="F265" s="219" t="s">
        <v>297</v>
      </c>
      <c r="G265" s="65"/>
      <c r="H265" s="65"/>
      <c r="I265" s="174"/>
      <c r="J265" s="65"/>
      <c r="K265" s="65"/>
      <c r="L265" s="63"/>
      <c r="M265" s="220"/>
      <c r="N265" s="44"/>
      <c r="O265" s="44"/>
      <c r="P265" s="44"/>
      <c r="Q265" s="44"/>
      <c r="R265" s="44"/>
      <c r="S265" s="44"/>
      <c r="T265" s="80"/>
      <c r="AT265" s="25" t="s">
        <v>178</v>
      </c>
      <c r="AU265" s="25" t="s">
        <v>92</v>
      </c>
    </row>
    <row r="266" spans="2:65" s="12" customFormat="1" ht="13.5">
      <c r="B266" s="222"/>
      <c r="C266" s="223"/>
      <c r="D266" s="218" t="s">
        <v>182</v>
      </c>
      <c r="E266" s="224" t="s">
        <v>50</v>
      </c>
      <c r="F266" s="225" t="s">
        <v>326</v>
      </c>
      <c r="G266" s="223"/>
      <c r="H266" s="226" t="s">
        <v>50</v>
      </c>
      <c r="I266" s="227"/>
      <c r="J266" s="223"/>
      <c r="K266" s="223"/>
      <c r="L266" s="228"/>
      <c r="M266" s="229"/>
      <c r="N266" s="230"/>
      <c r="O266" s="230"/>
      <c r="P266" s="230"/>
      <c r="Q266" s="230"/>
      <c r="R266" s="230"/>
      <c r="S266" s="230"/>
      <c r="T266" s="231"/>
      <c r="AT266" s="232" t="s">
        <v>182</v>
      </c>
      <c r="AU266" s="232" t="s">
        <v>92</v>
      </c>
      <c r="AV266" s="12" t="s">
        <v>25</v>
      </c>
      <c r="AW266" s="12" t="s">
        <v>48</v>
      </c>
      <c r="AX266" s="12" t="s">
        <v>85</v>
      </c>
      <c r="AY266" s="232" t="s">
        <v>169</v>
      </c>
    </row>
    <row r="267" spans="2:65" s="13" customFormat="1" ht="13.5">
      <c r="B267" s="233"/>
      <c r="C267" s="234"/>
      <c r="D267" s="235" t="s">
        <v>182</v>
      </c>
      <c r="E267" s="236" t="s">
        <v>50</v>
      </c>
      <c r="F267" s="237" t="s">
        <v>614</v>
      </c>
      <c r="G267" s="234"/>
      <c r="H267" s="238">
        <v>3.03</v>
      </c>
      <c r="I267" s="239"/>
      <c r="J267" s="234"/>
      <c r="K267" s="234"/>
      <c r="L267" s="240"/>
      <c r="M267" s="241"/>
      <c r="N267" s="242"/>
      <c r="O267" s="242"/>
      <c r="P267" s="242"/>
      <c r="Q267" s="242"/>
      <c r="R267" s="242"/>
      <c r="S267" s="242"/>
      <c r="T267" s="243"/>
      <c r="AT267" s="244" t="s">
        <v>182</v>
      </c>
      <c r="AU267" s="244" t="s">
        <v>92</v>
      </c>
      <c r="AV267" s="13" t="s">
        <v>92</v>
      </c>
      <c r="AW267" s="13" t="s">
        <v>48</v>
      </c>
      <c r="AX267" s="13" t="s">
        <v>85</v>
      </c>
      <c r="AY267" s="244" t="s">
        <v>169</v>
      </c>
    </row>
    <row r="268" spans="2:65" s="1" customFormat="1" ht="22.5" customHeight="1">
      <c r="B268" s="43"/>
      <c r="C268" s="206" t="s">
        <v>381</v>
      </c>
      <c r="D268" s="206" t="s">
        <v>172</v>
      </c>
      <c r="E268" s="207" t="s">
        <v>615</v>
      </c>
      <c r="F268" s="208" t="s">
        <v>616</v>
      </c>
      <c r="G268" s="209" t="s">
        <v>302</v>
      </c>
      <c r="H268" s="210">
        <v>54</v>
      </c>
      <c r="I268" s="211"/>
      <c r="J268" s="212">
        <f>ROUND(I268*H268,2)</f>
        <v>0</v>
      </c>
      <c r="K268" s="208" t="s">
        <v>176</v>
      </c>
      <c r="L268" s="63"/>
      <c r="M268" s="213" t="s">
        <v>50</v>
      </c>
      <c r="N268" s="214" t="s">
        <v>56</v>
      </c>
      <c r="O268" s="44"/>
      <c r="P268" s="215">
        <f>O268*H268</f>
        <v>0</v>
      </c>
      <c r="Q268" s="215">
        <v>8.9779999999999999E-2</v>
      </c>
      <c r="R268" s="215">
        <f>Q268*H268</f>
        <v>4.8481199999999998</v>
      </c>
      <c r="S268" s="215">
        <v>0</v>
      </c>
      <c r="T268" s="216">
        <f>S268*H268</f>
        <v>0</v>
      </c>
      <c r="AR268" s="25" t="s">
        <v>124</v>
      </c>
      <c r="AT268" s="25" t="s">
        <v>172</v>
      </c>
      <c r="AU268" s="25" t="s">
        <v>92</v>
      </c>
      <c r="AY268" s="25" t="s">
        <v>169</v>
      </c>
      <c r="BE268" s="217">
        <f>IF(N268="základní",J268,0)</f>
        <v>0</v>
      </c>
      <c r="BF268" s="217">
        <f>IF(N268="snížená",J268,0)</f>
        <v>0</v>
      </c>
      <c r="BG268" s="217">
        <f>IF(N268="zákl. přenesená",J268,0)</f>
        <v>0</v>
      </c>
      <c r="BH268" s="217">
        <f>IF(N268="sníž. přenesená",J268,0)</f>
        <v>0</v>
      </c>
      <c r="BI268" s="217">
        <f>IF(N268="nulová",J268,0)</f>
        <v>0</v>
      </c>
      <c r="BJ268" s="25" t="s">
        <v>25</v>
      </c>
      <c r="BK268" s="217">
        <f>ROUND(I268*H268,2)</f>
        <v>0</v>
      </c>
      <c r="BL268" s="25" t="s">
        <v>124</v>
      </c>
      <c r="BM268" s="25" t="s">
        <v>617</v>
      </c>
    </row>
    <row r="269" spans="2:65" s="1" customFormat="1" ht="40.5">
      <c r="B269" s="43"/>
      <c r="C269" s="65"/>
      <c r="D269" s="218" t="s">
        <v>178</v>
      </c>
      <c r="E269" s="65"/>
      <c r="F269" s="219" t="s">
        <v>618</v>
      </c>
      <c r="G269" s="65"/>
      <c r="H269" s="65"/>
      <c r="I269" s="174"/>
      <c r="J269" s="65"/>
      <c r="K269" s="65"/>
      <c r="L269" s="63"/>
      <c r="M269" s="220"/>
      <c r="N269" s="44"/>
      <c r="O269" s="44"/>
      <c r="P269" s="44"/>
      <c r="Q269" s="44"/>
      <c r="R269" s="44"/>
      <c r="S269" s="44"/>
      <c r="T269" s="80"/>
      <c r="AT269" s="25" t="s">
        <v>178</v>
      </c>
      <c r="AU269" s="25" t="s">
        <v>92</v>
      </c>
    </row>
    <row r="270" spans="2:65" s="1" customFormat="1" ht="135">
      <c r="B270" s="43"/>
      <c r="C270" s="65"/>
      <c r="D270" s="218" t="s">
        <v>180</v>
      </c>
      <c r="E270" s="65"/>
      <c r="F270" s="221" t="s">
        <v>619</v>
      </c>
      <c r="G270" s="65"/>
      <c r="H270" s="65"/>
      <c r="I270" s="174"/>
      <c r="J270" s="65"/>
      <c r="K270" s="65"/>
      <c r="L270" s="63"/>
      <c r="M270" s="220"/>
      <c r="N270" s="44"/>
      <c r="O270" s="44"/>
      <c r="P270" s="44"/>
      <c r="Q270" s="44"/>
      <c r="R270" s="44"/>
      <c r="S270" s="44"/>
      <c r="T270" s="80"/>
      <c r="AT270" s="25" t="s">
        <v>180</v>
      </c>
      <c r="AU270" s="25" t="s">
        <v>92</v>
      </c>
    </row>
    <row r="271" spans="2:65" s="12" customFormat="1" ht="13.5">
      <c r="B271" s="222"/>
      <c r="C271" s="223"/>
      <c r="D271" s="218" t="s">
        <v>182</v>
      </c>
      <c r="E271" s="224" t="s">
        <v>50</v>
      </c>
      <c r="F271" s="225" t="s">
        <v>448</v>
      </c>
      <c r="G271" s="223"/>
      <c r="H271" s="226" t="s">
        <v>50</v>
      </c>
      <c r="I271" s="227"/>
      <c r="J271" s="223"/>
      <c r="K271" s="223"/>
      <c r="L271" s="228"/>
      <c r="M271" s="229"/>
      <c r="N271" s="230"/>
      <c r="O271" s="230"/>
      <c r="P271" s="230"/>
      <c r="Q271" s="230"/>
      <c r="R271" s="230"/>
      <c r="S271" s="230"/>
      <c r="T271" s="231"/>
      <c r="AT271" s="232" t="s">
        <v>182</v>
      </c>
      <c r="AU271" s="232" t="s">
        <v>92</v>
      </c>
      <c r="AV271" s="12" t="s">
        <v>25</v>
      </c>
      <c r="AW271" s="12" t="s">
        <v>48</v>
      </c>
      <c r="AX271" s="12" t="s">
        <v>85</v>
      </c>
      <c r="AY271" s="232" t="s">
        <v>169</v>
      </c>
    </row>
    <row r="272" spans="2:65" s="13" customFormat="1" ht="13.5">
      <c r="B272" s="233"/>
      <c r="C272" s="234"/>
      <c r="D272" s="235" t="s">
        <v>182</v>
      </c>
      <c r="E272" s="236" t="s">
        <v>50</v>
      </c>
      <c r="F272" s="237" t="s">
        <v>620</v>
      </c>
      <c r="G272" s="234"/>
      <c r="H272" s="238">
        <v>54</v>
      </c>
      <c r="I272" s="239"/>
      <c r="J272" s="234"/>
      <c r="K272" s="234"/>
      <c r="L272" s="240"/>
      <c r="M272" s="241"/>
      <c r="N272" s="242"/>
      <c r="O272" s="242"/>
      <c r="P272" s="242"/>
      <c r="Q272" s="242"/>
      <c r="R272" s="242"/>
      <c r="S272" s="242"/>
      <c r="T272" s="243"/>
      <c r="AT272" s="244" t="s">
        <v>182</v>
      </c>
      <c r="AU272" s="244" t="s">
        <v>92</v>
      </c>
      <c r="AV272" s="13" t="s">
        <v>92</v>
      </c>
      <c r="AW272" s="13" t="s">
        <v>48</v>
      </c>
      <c r="AX272" s="13" t="s">
        <v>85</v>
      </c>
      <c r="AY272" s="244" t="s">
        <v>169</v>
      </c>
    </row>
    <row r="273" spans="2:65" s="1" customFormat="1" ht="31.5" customHeight="1">
      <c r="B273" s="43"/>
      <c r="C273" s="206" t="s">
        <v>389</v>
      </c>
      <c r="D273" s="206" t="s">
        <v>172</v>
      </c>
      <c r="E273" s="207" t="s">
        <v>300</v>
      </c>
      <c r="F273" s="208" t="s">
        <v>301</v>
      </c>
      <c r="G273" s="209" t="s">
        <v>302</v>
      </c>
      <c r="H273" s="210">
        <v>245.6</v>
      </c>
      <c r="I273" s="211"/>
      <c r="J273" s="212">
        <f>ROUND(I273*H273,2)</f>
        <v>0</v>
      </c>
      <c r="K273" s="208" t="s">
        <v>176</v>
      </c>
      <c r="L273" s="63"/>
      <c r="M273" s="213" t="s">
        <v>50</v>
      </c>
      <c r="N273" s="214" t="s">
        <v>56</v>
      </c>
      <c r="O273" s="44"/>
      <c r="P273" s="215">
        <f>O273*H273</f>
        <v>0</v>
      </c>
      <c r="Q273" s="215">
        <v>0.15540000000000001</v>
      </c>
      <c r="R273" s="215">
        <f>Q273*H273</f>
        <v>38.166240000000002</v>
      </c>
      <c r="S273" s="215">
        <v>0</v>
      </c>
      <c r="T273" s="216">
        <f>S273*H273</f>
        <v>0</v>
      </c>
      <c r="AR273" s="25" t="s">
        <v>124</v>
      </c>
      <c r="AT273" s="25" t="s">
        <v>172</v>
      </c>
      <c r="AU273" s="25" t="s">
        <v>92</v>
      </c>
      <c r="AY273" s="25" t="s">
        <v>169</v>
      </c>
      <c r="BE273" s="217">
        <f>IF(N273="základní",J273,0)</f>
        <v>0</v>
      </c>
      <c r="BF273" s="217">
        <f>IF(N273="snížená",J273,0)</f>
        <v>0</v>
      </c>
      <c r="BG273" s="217">
        <f>IF(N273="zákl. přenesená",J273,0)</f>
        <v>0</v>
      </c>
      <c r="BH273" s="217">
        <f>IF(N273="sníž. přenesená",J273,0)</f>
        <v>0</v>
      </c>
      <c r="BI273" s="217">
        <f>IF(N273="nulová",J273,0)</f>
        <v>0</v>
      </c>
      <c r="BJ273" s="25" t="s">
        <v>25</v>
      </c>
      <c r="BK273" s="217">
        <f>ROUND(I273*H273,2)</f>
        <v>0</v>
      </c>
      <c r="BL273" s="25" t="s">
        <v>124</v>
      </c>
      <c r="BM273" s="25" t="s">
        <v>303</v>
      </c>
    </row>
    <row r="274" spans="2:65" s="1" customFormat="1" ht="40.5">
      <c r="B274" s="43"/>
      <c r="C274" s="65"/>
      <c r="D274" s="218" t="s">
        <v>178</v>
      </c>
      <c r="E274" s="65"/>
      <c r="F274" s="219" t="s">
        <v>304</v>
      </c>
      <c r="G274" s="65"/>
      <c r="H274" s="65"/>
      <c r="I274" s="174"/>
      <c r="J274" s="65"/>
      <c r="K274" s="65"/>
      <c r="L274" s="63"/>
      <c r="M274" s="220"/>
      <c r="N274" s="44"/>
      <c r="O274" s="44"/>
      <c r="P274" s="44"/>
      <c r="Q274" s="44"/>
      <c r="R274" s="44"/>
      <c r="S274" s="44"/>
      <c r="T274" s="80"/>
      <c r="AT274" s="25" t="s">
        <v>178</v>
      </c>
      <c r="AU274" s="25" t="s">
        <v>92</v>
      </c>
    </row>
    <row r="275" spans="2:65" s="1" customFormat="1" ht="94.5">
      <c r="B275" s="43"/>
      <c r="C275" s="65"/>
      <c r="D275" s="218" t="s">
        <v>180</v>
      </c>
      <c r="E275" s="65"/>
      <c r="F275" s="221" t="s">
        <v>305</v>
      </c>
      <c r="G275" s="65"/>
      <c r="H275" s="65"/>
      <c r="I275" s="174"/>
      <c r="J275" s="65"/>
      <c r="K275" s="65"/>
      <c r="L275" s="63"/>
      <c r="M275" s="220"/>
      <c r="N275" s="44"/>
      <c r="O275" s="44"/>
      <c r="P275" s="44"/>
      <c r="Q275" s="44"/>
      <c r="R275" s="44"/>
      <c r="S275" s="44"/>
      <c r="T275" s="80"/>
      <c r="AT275" s="25" t="s">
        <v>180</v>
      </c>
      <c r="AU275" s="25" t="s">
        <v>92</v>
      </c>
    </row>
    <row r="276" spans="2:65" s="12" customFormat="1" ht="13.5">
      <c r="B276" s="222"/>
      <c r="C276" s="223"/>
      <c r="D276" s="218" t="s">
        <v>182</v>
      </c>
      <c r="E276" s="224" t="s">
        <v>50</v>
      </c>
      <c r="F276" s="225" t="s">
        <v>435</v>
      </c>
      <c r="G276" s="223"/>
      <c r="H276" s="226" t="s">
        <v>50</v>
      </c>
      <c r="I276" s="227"/>
      <c r="J276" s="223"/>
      <c r="K276" s="223"/>
      <c r="L276" s="228"/>
      <c r="M276" s="229"/>
      <c r="N276" s="230"/>
      <c r="O276" s="230"/>
      <c r="P276" s="230"/>
      <c r="Q276" s="230"/>
      <c r="R276" s="230"/>
      <c r="S276" s="230"/>
      <c r="T276" s="231"/>
      <c r="AT276" s="232" t="s">
        <v>182</v>
      </c>
      <c r="AU276" s="232" t="s">
        <v>92</v>
      </c>
      <c r="AV276" s="12" t="s">
        <v>25</v>
      </c>
      <c r="AW276" s="12" t="s">
        <v>48</v>
      </c>
      <c r="AX276" s="12" t="s">
        <v>85</v>
      </c>
      <c r="AY276" s="232" t="s">
        <v>169</v>
      </c>
    </row>
    <row r="277" spans="2:65" s="13" customFormat="1" ht="13.5">
      <c r="B277" s="233"/>
      <c r="C277" s="234"/>
      <c r="D277" s="218" t="s">
        <v>182</v>
      </c>
      <c r="E277" s="245" t="s">
        <v>50</v>
      </c>
      <c r="F277" s="246" t="s">
        <v>621</v>
      </c>
      <c r="G277" s="234"/>
      <c r="H277" s="247">
        <v>165</v>
      </c>
      <c r="I277" s="239"/>
      <c r="J277" s="234"/>
      <c r="K277" s="234"/>
      <c r="L277" s="240"/>
      <c r="M277" s="241"/>
      <c r="N277" s="242"/>
      <c r="O277" s="242"/>
      <c r="P277" s="242"/>
      <c r="Q277" s="242"/>
      <c r="R277" s="242"/>
      <c r="S277" s="242"/>
      <c r="T277" s="243"/>
      <c r="AT277" s="244" t="s">
        <v>182</v>
      </c>
      <c r="AU277" s="244" t="s">
        <v>92</v>
      </c>
      <c r="AV277" s="13" t="s">
        <v>92</v>
      </c>
      <c r="AW277" s="13" t="s">
        <v>48</v>
      </c>
      <c r="AX277" s="13" t="s">
        <v>85</v>
      </c>
      <c r="AY277" s="244" t="s">
        <v>169</v>
      </c>
    </row>
    <row r="278" spans="2:65" s="12" customFormat="1" ht="13.5">
      <c r="B278" s="222"/>
      <c r="C278" s="223"/>
      <c r="D278" s="218" t="s">
        <v>182</v>
      </c>
      <c r="E278" s="224" t="s">
        <v>50</v>
      </c>
      <c r="F278" s="225" t="s">
        <v>436</v>
      </c>
      <c r="G278" s="223"/>
      <c r="H278" s="226" t="s">
        <v>50</v>
      </c>
      <c r="I278" s="227"/>
      <c r="J278" s="223"/>
      <c r="K278" s="223"/>
      <c r="L278" s="228"/>
      <c r="M278" s="229"/>
      <c r="N278" s="230"/>
      <c r="O278" s="230"/>
      <c r="P278" s="230"/>
      <c r="Q278" s="230"/>
      <c r="R278" s="230"/>
      <c r="S278" s="230"/>
      <c r="T278" s="231"/>
      <c r="AT278" s="232" t="s">
        <v>182</v>
      </c>
      <c r="AU278" s="232" t="s">
        <v>92</v>
      </c>
      <c r="AV278" s="12" t="s">
        <v>25</v>
      </c>
      <c r="AW278" s="12" t="s">
        <v>48</v>
      </c>
      <c r="AX278" s="12" t="s">
        <v>85</v>
      </c>
      <c r="AY278" s="232" t="s">
        <v>169</v>
      </c>
    </row>
    <row r="279" spans="2:65" s="13" customFormat="1" ht="13.5">
      <c r="B279" s="233"/>
      <c r="C279" s="234"/>
      <c r="D279" s="218" t="s">
        <v>182</v>
      </c>
      <c r="E279" s="245" t="s">
        <v>50</v>
      </c>
      <c r="F279" s="246" t="s">
        <v>622</v>
      </c>
      <c r="G279" s="234"/>
      <c r="H279" s="247">
        <v>5.6</v>
      </c>
      <c r="I279" s="239"/>
      <c r="J279" s="234"/>
      <c r="K279" s="234"/>
      <c r="L279" s="240"/>
      <c r="M279" s="241"/>
      <c r="N279" s="242"/>
      <c r="O279" s="242"/>
      <c r="P279" s="242"/>
      <c r="Q279" s="242"/>
      <c r="R279" s="242"/>
      <c r="S279" s="242"/>
      <c r="T279" s="243"/>
      <c r="AT279" s="244" t="s">
        <v>182</v>
      </c>
      <c r="AU279" s="244" t="s">
        <v>92</v>
      </c>
      <c r="AV279" s="13" t="s">
        <v>92</v>
      </c>
      <c r="AW279" s="13" t="s">
        <v>48</v>
      </c>
      <c r="AX279" s="13" t="s">
        <v>85</v>
      </c>
      <c r="AY279" s="244" t="s">
        <v>169</v>
      </c>
    </row>
    <row r="280" spans="2:65" s="12" customFormat="1" ht="13.5">
      <c r="B280" s="222"/>
      <c r="C280" s="223"/>
      <c r="D280" s="218" t="s">
        <v>182</v>
      </c>
      <c r="E280" s="224" t="s">
        <v>50</v>
      </c>
      <c r="F280" s="225" t="s">
        <v>450</v>
      </c>
      <c r="G280" s="223"/>
      <c r="H280" s="226" t="s">
        <v>50</v>
      </c>
      <c r="I280" s="227"/>
      <c r="J280" s="223"/>
      <c r="K280" s="223"/>
      <c r="L280" s="228"/>
      <c r="M280" s="229"/>
      <c r="N280" s="230"/>
      <c r="O280" s="230"/>
      <c r="P280" s="230"/>
      <c r="Q280" s="230"/>
      <c r="R280" s="230"/>
      <c r="S280" s="230"/>
      <c r="T280" s="231"/>
      <c r="AT280" s="232" t="s">
        <v>182</v>
      </c>
      <c r="AU280" s="232" t="s">
        <v>92</v>
      </c>
      <c r="AV280" s="12" t="s">
        <v>25</v>
      </c>
      <c r="AW280" s="12" t="s">
        <v>48</v>
      </c>
      <c r="AX280" s="12" t="s">
        <v>85</v>
      </c>
      <c r="AY280" s="232" t="s">
        <v>169</v>
      </c>
    </row>
    <row r="281" spans="2:65" s="13" customFormat="1" ht="13.5">
      <c r="B281" s="233"/>
      <c r="C281" s="234"/>
      <c r="D281" s="218" t="s">
        <v>182</v>
      </c>
      <c r="E281" s="245" t="s">
        <v>50</v>
      </c>
      <c r="F281" s="246" t="s">
        <v>260</v>
      </c>
      <c r="G281" s="234"/>
      <c r="H281" s="247">
        <v>59</v>
      </c>
      <c r="I281" s="239"/>
      <c r="J281" s="234"/>
      <c r="K281" s="234"/>
      <c r="L281" s="240"/>
      <c r="M281" s="241"/>
      <c r="N281" s="242"/>
      <c r="O281" s="242"/>
      <c r="P281" s="242"/>
      <c r="Q281" s="242"/>
      <c r="R281" s="242"/>
      <c r="S281" s="242"/>
      <c r="T281" s="243"/>
      <c r="AT281" s="244" t="s">
        <v>182</v>
      </c>
      <c r="AU281" s="244" t="s">
        <v>92</v>
      </c>
      <c r="AV281" s="13" t="s">
        <v>92</v>
      </c>
      <c r="AW281" s="13" t="s">
        <v>48</v>
      </c>
      <c r="AX281" s="13" t="s">
        <v>85</v>
      </c>
      <c r="AY281" s="244" t="s">
        <v>169</v>
      </c>
    </row>
    <row r="282" spans="2:65" s="12" customFormat="1" ht="13.5">
      <c r="B282" s="222"/>
      <c r="C282" s="223"/>
      <c r="D282" s="218" t="s">
        <v>182</v>
      </c>
      <c r="E282" s="224" t="s">
        <v>50</v>
      </c>
      <c r="F282" s="225" t="s">
        <v>348</v>
      </c>
      <c r="G282" s="223"/>
      <c r="H282" s="226" t="s">
        <v>50</v>
      </c>
      <c r="I282" s="227"/>
      <c r="J282" s="223"/>
      <c r="K282" s="223"/>
      <c r="L282" s="228"/>
      <c r="M282" s="229"/>
      <c r="N282" s="230"/>
      <c r="O282" s="230"/>
      <c r="P282" s="230"/>
      <c r="Q282" s="230"/>
      <c r="R282" s="230"/>
      <c r="S282" s="230"/>
      <c r="T282" s="231"/>
      <c r="AT282" s="232" t="s">
        <v>182</v>
      </c>
      <c r="AU282" s="232" t="s">
        <v>92</v>
      </c>
      <c r="AV282" s="12" t="s">
        <v>25</v>
      </c>
      <c r="AW282" s="12" t="s">
        <v>48</v>
      </c>
      <c r="AX282" s="12" t="s">
        <v>85</v>
      </c>
      <c r="AY282" s="232" t="s">
        <v>169</v>
      </c>
    </row>
    <row r="283" spans="2:65" s="13" customFormat="1" ht="13.5">
      <c r="B283" s="233"/>
      <c r="C283" s="234"/>
      <c r="D283" s="218" t="s">
        <v>182</v>
      </c>
      <c r="E283" s="245" t="s">
        <v>50</v>
      </c>
      <c r="F283" s="246" t="s">
        <v>219</v>
      </c>
      <c r="G283" s="234"/>
      <c r="H283" s="247">
        <v>9</v>
      </c>
      <c r="I283" s="239"/>
      <c r="J283" s="234"/>
      <c r="K283" s="234"/>
      <c r="L283" s="240"/>
      <c r="M283" s="241"/>
      <c r="N283" s="242"/>
      <c r="O283" s="242"/>
      <c r="P283" s="242"/>
      <c r="Q283" s="242"/>
      <c r="R283" s="242"/>
      <c r="S283" s="242"/>
      <c r="T283" s="243"/>
      <c r="AT283" s="244" t="s">
        <v>182</v>
      </c>
      <c r="AU283" s="244" t="s">
        <v>92</v>
      </c>
      <c r="AV283" s="13" t="s">
        <v>92</v>
      </c>
      <c r="AW283" s="13" t="s">
        <v>48</v>
      </c>
      <c r="AX283" s="13" t="s">
        <v>85</v>
      </c>
      <c r="AY283" s="244" t="s">
        <v>169</v>
      </c>
    </row>
    <row r="284" spans="2:65" s="12" customFormat="1" ht="13.5">
      <c r="B284" s="222"/>
      <c r="C284" s="223"/>
      <c r="D284" s="218" t="s">
        <v>182</v>
      </c>
      <c r="E284" s="224" t="s">
        <v>50</v>
      </c>
      <c r="F284" s="225" t="s">
        <v>306</v>
      </c>
      <c r="G284" s="223"/>
      <c r="H284" s="226" t="s">
        <v>50</v>
      </c>
      <c r="I284" s="227"/>
      <c r="J284" s="223"/>
      <c r="K284" s="223"/>
      <c r="L284" s="228"/>
      <c r="M284" s="229"/>
      <c r="N284" s="230"/>
      <c r="O284" s="230"/>
      <c r="P284" s="230"/>
      <c r="Q284" s="230"/>
      <c r="R284" s="230"/>
      <c r="S284" s="230"/>
      <c r="T284" s="231"/>
      <c r="AT284" s="232" t="s">
        <v>182</v>
      </c>
      <c r="AU284" s="232" t="s">
        <v>92</v>
      </c>
      <c r="AV284" s="12" t="s">
        <v>25</v>
      </c>
      <c r="AW284" s="12" t="s">
        <v>48</v>
      </c>
      <c r="AX284" s="12" t="s">
        <v>85</v>
      </c>
      <c r="AY284" s="232" t="s">
        <v>169</v>
      </c>
    </row>
    <row r="285" spans="2:65" s="13" customFormat="1" ht="13.5">
      <c r="B285" s="233"/>
      <c r="C285" s="234"/>
      <c r="D285" s="235" t="s">
        <v>182</v>
      </c>
      <c r="E285" s="236" t="s">
        <v>50</v>
      </c>
      <c r="F285" s="237" t="s">
        <v>220</v>
      </c>
      <c r="G285" s="234"/>
      <c r="H285" s="238">
        <v>7</v>
      </c>
      <c r="I285" s="239"/>
      <c r="J285" s="234"/>
      <c r="K285" s="234"/>
      <c r="L285" s="240"/>
      <c r="M285" s="241"/>
      <c r="N285" s="242"/>
      <c r="O285" s="242"/>
      <c r="P285" s="242"/>
      <c r="Q285" s="242"/>
      <c r="R285" s="242"/>
      <c r="S285" s="242"/>
      <c r="T285" s="243"/>
      <c r="AT285" s="244" t="s">
        <v>182</v>
      </c>
      <c r="AU285" s="244" t="s">
        <v>92</v>
      </c>
      <c r="AV285" s="13" t="s">
        <v>92</v>
      </c>
      <c r="AW285" s="13" t="s">
        <v>48</v>
      </c>
      <c r="AX285" s="13" t="s">
        <v>85</v>
      </c>
      <c r="AY285" s="244" t="s">
        <v>169</v>
      </c>
    </row>
    <row r="286" spans="2:65" s="1" customFormat="1" ht="22.5" customHeight="1">
      <c r="B286" s="43"/>
      <c r="C286" s="248" t="s">
        <v>394</v>
      </c>
      <c r="D286" s="248" t="s">
        <v>221</v>
      </c>
      <c r="E286" s="249" t="s">
        <v>314</v>
      </c>
      <c r="F286" s="250" t="s">
        <v>315</v>
      </c>
      <c r="G286" s="251" t="s">
        <v>316</v>
      </c>
      <c r="H286" s="252">
        <v>166.65</v>
      </c>
      <c r="I286" s="253"/>
      <c r="J286" s="254">
        <f>ROUND(I286*H286,2)</f>
        <v>0</v>
      </c>
      <c r="K286" s="250" t="s">
        <v>176</v>
      </c>
      <c r="L286" s="255"/>
      <c r="M286" s="256" t="s">
        <v>50</v>
      </c>
      <c r="N286" s="257" t="s">
        <v>56</v>
      </c>
      <c r="O286" s="44"/>
      <c r="P286" s="215">
        <f>O286*H286</f>
        <v>0</v>
      </c>
      <c r="Q286" s="215">
        <v>8.2100000000000006E-2</v>
      </c>
      <c r="R286" s="215">
        <f>Q286*H286</f>
        <v>13.681965000000002</v>
      </c>
      <c r="S286" s="215">
        <v>0</v>
      </c>
      <c r="T286" s="216">
        <f>S286*H286</f>
        <v>0</v>
      </c>
      <c r="AR286" s="25" t="s">
        <v>224</v>
      </c>
      <c r="AT286" s="25" t="s">
        <v>221</v>
      </c>
      <c r="AU286" s="25" t="s">
        <v>92</v>
      </c>
      <c r="AY286" s="25" t="s">
        <v>169</v>
      </c>
      <c r="BE286" s="217">
        <f>IF(N286="základní",J286,0)</f>
        <v>0</v>
      </c>
      <c r="BF286" s="217">
        <f>IF(N286="snížená",J286,0)</f>
        <v>0</v>
      </c>
      <c r="BG286" s="217">
        <f>IF(N286="zákl. přenesená",J286,0)</f>
        <v>0</v>
      </c>
      <c r="BH286" s="217">
        <f>IF(N286="sníž. přenesená",J286,0)</f>
        <v>0</v>
      </c>
      <c r="BI286" s="217">
        <f>IF(N286="nulová",J286,0)</f>
        <v>0</v>
      </c>
      <c r="BJ286" s="25" t="s">
        <v>25</v>
      </c>
      <c r="BK286" s="217">
        <f>ROUND(I286*H286,2)</f>
        <v>0</v>
      </c>
      <c r="BL286" s="25" t="s">
        <v>124</v>
      </c>
      <c r="BM286" s="25" t="s">
        <v>317</v>
      </c>
    </row>
    <row r="287" spans="2:65" s="1" customFormat="1" ht="13.5">
      <c r="B287" s="43"/>
      <c r="C287" s="65"/>
      <c r="D287" s="218" t="s">
        <v>178</v>
      </c>
      <c r="E287" s="65"/>
      <c r="F287" s="219" t="s">
        <v>318</v>
      </c>
      <c r="G287" s="65"/>
      <c r="H287" s="65"/>
      <c r="I287" s="174"/>
      <c r="J287" s="65"/>
      <c r="K287" s="65"/>
      <c r="L287" s="63"/>
      <c r="M287" s="220"/>
      <c r="N287" s="44"/>
      <c r="O287" s="44"/>
      <c r="P287" s="44"/>
      <c r="Q287" s="44"/>
      <c r="R287" s="44"/>
      <c r="S287" s="44"/>
      <c r="T287" s="80"/>
      <c r="AT287" s="25" t="s">
        <v>178</v>
      </c>
      <c r="AU287" s="25" t="s">
        <v>92</v>
      </c>
    </row>
    <row r="288" spans="2:65" s="12" customFormat="1" ht="13.5">
      <c r="B288" s="222"/>
      <c r="C288" s="223"/>
      <c r="D288" s="218" t="s">
        <v>182</v>
      </c>
      <c r="E288" s="224" t="s">
        <v>50</v>
      </c>
      <c r="F288" s="225" t="s">
        <v>623</v>
      </c>
      <c r="G288" s="223"/>
      <c r="H288" s="226" t="s">
        <v>50</v>
      </c>
      <c r="I288" s="227"/>
      <c r="J288" s="223"/>
      <c r="K288" s="223"/>
      <c r="L288" s="228"/>
      <c r="M288" s="229"/>
      <c r="N288" s="230"/>
      <c r="O288" s="230"/>
      <c r="P288" s="230"/>
      <c r="Q288" s="230"/>
      <c r="R288" s="230"/>
      <c r="S288" s="230"/>
      <c r="T288" s="231"/>
      <c r="AT288" s="232" t="s">
        <v>182</v>
      </c>
      <c r="AU288" s="232" t="s">
        <v>92</v>
      </c>
      <c r="AV288" s="12" t="s">
        <v>25</v>
      </c>
      <c r="AW288" s="12" t="s">
        <v>48</v>
      </c>
      <c r="AX288" s="12" t="s">
        <v>85</v>
      </c>
      <c r="AY288" s="232" t="s">
        <v>169</v>
      </c>
    </row>
    <row r="289" spans="2:65" s="13" customFormat="1" ht="13.5">
      <c r="B289" s="233"/>
      <c r="C289" s="234"/>
      <c r="D289" s="235" t="s">
        <v>182</v>
      </c>
      <c r="E289" s="236" t="s">
        <v>50</v>
      </c>
      <c r="F289" s="237" t="s">
        <v>624</v>
      </c>
      <c r="G289" s="234"/>
      <c r="H289" s="238">
        <v>166.65</v>
      </c>
      <c r="I289" s="239"/>
      <c r="J289" s="234"/>
      <c r="K289" s="234"/>
      <c r="L289" s="240"/>
      <c r="M289" s="241"/>
      <c r="N289" s="242"/>
      <c r="O289" s="242"/>
      <c r="P289" s="242"/>
      <c r="Q289" s="242"/>
      <c r="R289" s="242"/>
      <c r="S289" s="242"/>
      <c r="T289" s="243"/>
      <c r="AT289" s="244" t="s">
        <v>182</v>
      </c>
      <c r="AU289" s="244" t="s">
        <v>92</v>
      </c>
      <c r="AV289" s="13" t="s">
        <v>92</v>
      </c>
      <c r="AW289" s="13" t="s">
        <v>48</v>
      </c>
      <c r="AX289" s="13" t="s">
        <v>85</v>
      </c>
      <c r="AY289" s="244" t="s">
        <v>169</v>
      </c>
    </row>
    <row r="290" spans="2:65" s="1" customFormat="1" ht="22.5" customHeight="1">
      <c r="B290" s="43"/>
      <c r="C290" s="248" t="s">
        <v>410</v>
      </c>
      <c r="D290" s="248" t="s">
        <v>221</v>
      </c>
      <c r="E290" s="249" t="s">
        <v>322</v>
      </c>
      <c r="F290" s="250" t="s">
        <v>323</v>
      </c>
      <c r="G290" s="251" t="s">
        <v>316</v>
      </c>
      <c r="H290" s="252">
        <v>16.16</v>
      </c>
      <c r="I290" s="253"/>
      <c r="J290" s="254">
        <f>ROUND(I290*H290,2)</f>
        <v>0</v>
      </c>
      <c r="K290" s="250" t="s">
        <v>176</v>
      </c>
      <c r="L290" s="255"/>
      <c r="M290" s="256" t="s">
        <v>50</v>
      </c>
      <c r="N290" s="257" t="s">
        <v>56</v>
      </c>
      <c r="O290" s="44"/>
      <c r="P290" s="215">
        <f>O290*H290</f>
        <v>0</v>
      </c>
      <c r="Q290" s="215">
        <v>6.4000000000000001E-2</v>
      </c>
      <c r="R290" s="215">
        <f>Q290*H290</f>
        <v>1.03424</v>
      </c>
      <c r="S290" s="215">
        <v>0</v>
      </c>
      <c r="T290" s="216">
        <f>S290*H290</f>
        <v>0</v>
      </c>
      <c r="AR290" s="25" t="s">
        <v>224</v>
      </c>
      <c r="AT290" s="25" t="s">
        <v>221</v>
      </c>
      <c r="AU290" s="25" t="s">
        <v>92</v>
      </c>
      <c r="AY290" s="25" t="s">
        <v>169</v>
      </c>
      <c r="BE290" s="217">
        <f>IF(N290="základní",J290,0)</f>
        <v>0</v>
      </c>
      <c r="BF290" s="217">
        <f>IF(N290="snížená",J290,0)</f>
        <v>0</v>
      </c>
      <c r="BG290" s="217">
        <f>IF(N290="zákl. přenesená",J290,0)</f>
        <v>0</v>
      </c>
      <c r="BH290" s="217">
        <f>IF(N290="sníž. přenesená",J290,0)</f>
        <v>0</v>
      </c>
      <c r="BI290" s="217">
        <f>IF(N290="nulová",J290,0)</f>
        <v>0</v>
      </c>
      <c r="BJ290" s="25" t="s">
        <v>25</v>
      </c>
      <c r="BK290" s="217">
        <f>ROUND(I290*H290,2)</f>
        <v>0</v>
      </c>
      <c r="BL290" s="25" t="s">
        <v>124</v>
      </c>
      <c r="BM290" s="25" t="s">
        <v>324</v>
      </c>
    </row>
    <row r="291" spans="2:65" s="1" customFormat="1" ht="13.5">
      <c r="B291" s="43"/>
      <c r="C291" s="65"/>
      <c r="D291" s="218" t="s">
        <v>178</v>
      </c>
      <c r="E291" s="65"/>
      <c r="F291" s="219" t="s">
        <v>325</v>
      </c>
      <c r="G291" s="65"/>
      <c r="H291" s="65"/>
      <c r="I291" s="174"/>
      <c r="J291" s="65"/>
      <c r="K291" s="65"/>
      <c r="L291" s="63"/>
      <c r="M291" s="220"/>
      <c r="N291" s="44"/>
      <c r="O291" s="44"/>
      <c r="P291" s="44"/>
      <c r="Q291" s="44"/>
      <c r="R291" s="44"/>
      <c r="S291" s="44"/>
      <c r="T291" s="80"/>
      <c r="AT291" s="25" t="s">
        <v>178</v>
      </c>
      <c r="AU291" s="25" t="s">
        <v>92</v>
      </c>
    </row>
    <row r="292" spans="2:65" s="12" customFormat="1" ht="13.5">
      <c r="B292" s="222"/>
      <c r="C292" s="223"/>
      <c r="D292" s="218" t="s">
        <v>182</v>
      </c>
      <c r="E292" s="224" t="s">
        <v>50</v>
      </c>
      <c r="F292" s="225" t="s">
        <v>625</v>
      </c>
      <c r="G292" s="223"/>
      <c r="H292" s="226" t="s">
        <v>50</v>
      </c>
      <c r="I292" s="227"/>
      <c r="J292" s="223"/>
      <c r="K292" s="223"/>
      <c r="L292" s="228"/>
      <c r="M292" s="229"/>
      <c r="N292" s="230"/>
      <c r="O292" s="230"/>
      <c r="P292" s="230"/>
      <c r="Q292" s="230"/>
      <c r="R292" s="230"/>
      <c r="S292" s="230"/>
      <c r="T292" s="231"/>
      <c r="AT292" s="232" t="s">
        <v>182</v>
      </c>
      <c r="AU292" s="232" t="s">
        <v>92</v>
      </c>
      <c r="AV292" s="12" t="s">
        <v>25</v>
      </c>
      <c r="AW292" s="12" t="s">
        <v>48</v>
      </c>
      <c r="AX292" s="12" t="s">
        <v>85</v>
      </c>
      <c r="AY292" s="232" t="s">
        <v>169</v>
      </c>
    </row>
    <row r="293" spans="2:65" s="13" customFormat="1" ht="13.5">
      <c r="B293" s="233"/>
      <c r="C293" s="234"/>
      <c r="D293" s="218" t="s">
        <v>182</v>
      </c>
      <c r="E293" s="245" t="s">
        <v>50</v>
      </c>
      <c r="F293" s="246" t="s">
        <v>626</v>
      </c>
      <c r="G293" s="234"/>
      <c r="H293" s="247">
        <v>9.09</v>
      </c>
      <c r="I293" s="239"/>
      <c r="J293" s="234"/>
      <c r="K293" s="234"/>
      <c r="L293" s="240"/>
      <c r="M293" s="241"/>
      <c r="N293" s="242"/>
      <c r="O293" s="242"/>
      <c r="P293" s="242"/>
      <c r="Q293" s="242"/>
      <c r="R293" s="242"/>
      <c r="S293" s="242"/>
      <c r="T293" s="243"/>
      <c r="AT293" s="244" t="s">
        <v>182</v>
      </c>
      <c r="AU293" s="244" t="s">
        <v>92</v>
      </c>
      <c r="AV293" s="13" t="s">
        <v>92</v>
      </c>
      <c r="AW293" s="13" t="s">
        <v>48</v>
      </c>
      <c r="AX293" s="13" t="s">
        <v>85</v>
      </c>
      <c r="AY293" s="244" t="s">
        <v>169</v>
      </c>
    </row>
    <row r="294" spans="2:65" s="12" customFormat="1" ht="13.5">
      <c r="B294" s="222"/>
      <c r="C294" s="223"/>
      <c r="D294" s="218" t="s">
        <v>182</v>
      </c>
      <c r="E294" s="224" t="s">
        <v>50</v>
      </c>
      <c r="F294" s="225" t="s">
        <v>306</v>
      </c>
      <c r="G294" s="223"/>
      <c r="H294" s="226" t="s">
        <v>50</v>
      </c>
      <c r="I294" s="227"/>
      <c r="J294" s="223"/>
      <c r="K294" s="223"/>
      <c r="L294" s="228"/>
      <c r="M294" s="229"/>
      <c r="N294" s="230"/>
      <c r="O294" s="230"/>
      <c r="P294" s="230"/>
      <c r="Q294" s="230"/>
      <c r="R294" s="230"/>
      <c r="S294" s="230"/>
      <c r="T294" s="231"/>
      <c r="AT294" s="232" t="s">
        <v>182</v>
      </c>
      <c r="AU294" s="232" t="s">
        <v>92</v>
      </c>
      <c r="AV294" s="12" t="s">
        <v>25</v>
      </c>
      <c r="AW294" s="12" t="s">
        <v>48</v>
      </c>
      <c r="AX294" s="12" t="s">
        <v>85</v>
      </c>
      <c r="AY294" s="232" t="s">
        <v>169</v>
      </c>
    </row>
    <row r="295" spans="2:65" s="13" customFormat="1" ht="13.5">
      <c r="B295" s="233"/>
      <c r="C295" s="234"/>
      <c r="D295" s="235" t="s">
        <v>182</v>
      </c>
      <c r="E295" s="236" t="s">
        <v>50</v>
      </c>
      <c r="F295" s="237" t="s">
        <v>328</v>
      </c>
      <c r="G295" s="234"/>
      <c r="H295" s="238">
        <v>7.07</v>
      </c>
      <c r="I295" s="239"/>
      <c r="J295" s="234"/>
      <c r="K295" s="234"/>
      <c r="L295" s="240"/>
      <c r="M295" s="241"/>
      <c r="N295" s="242"/>
      <c r="O295" s="242"/>
      <c r="P295" s="242"/>
      <c r="Q295" s="242"/>
      <c r="R295" s="242"/>
      <c r="S295" s="242"/>
      <c r="T295" s="243"/>
      <c r="AT295" s="244" t="s">
        <v>182</v>
      </c>
      <c r="AU295" s="244" t="s">
        <v>92</v>
      </c>
      <c r="AV295" s="13" t="s">
        <v>92</v>
      </c>
      <c r="AW295" s="13" t="s">
        <v>48</v>
      </c>
      <c r="AX295" s="13" t="s">
        <v>85</v>
      </c>
      <c r="AY295" s="244" t="s">
        <v>169</v>
      </c>
    </row>
    <row r="296" spans="2:65" s="1" customFormat="1" ht="22.5" customHeight="1">
      <c r="B296" s="43"/>
      <c r="C296" s="248" t="s">
        <v>416</v>
      </c>
      <c r="D296" s="248" t="s">
        <v>221</v>
      </c>
      <c r="E296" s="249" t="s">
        <v>330</v>
      </c>
      <c r="F296" s="250" t="s">
        <v>331</v>
      </c>
      <c r="G296" s="251" t="s">
        <v>316</v>
      </c>
      <c r="H296" s="252">
        <v>59.59</v>
      </c>
      <c r="I296" s="253"/>
      <c r="J296" s="254">
        <f>ROUND(I296*H296,2)</f>
        <v>0</v>
      </c>
      <c r="K296" s="250" t="s">
        <v>176</v>
      </c>
      <c r="L296" s="255"/>
      <c r="M296" s="256" t="s">
        <v>50</v>
      </c>
      <c r="N296" s="257" t="s">
        <v>56</v>
      </c>
      <c r="O296" s="44"/>
      <c r="P296" s="215">
        <f>O296*H296</f>
        <v>0</v>
      </c>
      <c r="Q296" s="215">
        <v>4.8300000000000003E-2</v>
      </c>
      <c r="R296" s="215">
        <f>Q296*H296</f>
        <v>2.8781970000000001</v>
      </c>
      <c r="S296" s="215">
        <v>0</v>
      </c>
      <c r="T296" s="216">
        <f>S296*H296</f>
        <v>0</v>
      </c>
      <c r="AR296" s="25" t="s">
        <v>224</v>
      </c>
      <c r="AT296" s="25" t="s">
        <v>221</v>
      </c>
      <c r="AU296" s="25" t="s">
        <v>92</v>
      </c>
      <c r="AY296" s="25" t="s">
        <v>169</v>
      </c>
      <c r="BE296" s="217">
        <f>IF(N296="základní",J296,0)</f>
        <v>0</v>
      </c>
      <c r="BF296" s="217">
        <f>IF(N296="snížená",J296,0)</f>
        <v>0</v>
      </c>
      <c r="BG296" s="217">
        <f>IF(N296="zákl. přenesená",J296,0)</f>
        <v>0</v>
      </c>
      <c r="BH296" s="217">
        <f>IF(N296="sníž. přenesená",J296,0)</f>
        <v>0</v>
      </c>
      <c r="BI296" s="217">
        <f>IF(N296="nulová",J296,0)</f>
        <v>0</v>
      </c>
      <c r="BJ296" s="25" t="s">
        <v>25</v>
      </c>
      <c r="BK296" s="217">
        <f>ROUND(I296*H296,2)</f>
        <v>0</v>
      </c>
      <c r="BL296" s="25" t="s">
        <v>124</v>
      </c>
      <c r="BM296" s="25" t="s">
        <v>332</v>
      </c>
    </row>
    <row r="297" spans="2:65" s="1" customFormat="1" ht="13.5">
      <c r="B297" s="43"/>
      <c r="C297" s="65"/>
      <c r="D297" s="218" t="s">
        <v>178</v>
      </c>
      <c r="E297" s="65"/>
      <c r="F297" s="219" t="s">
        <v>333</v>
      </c>
      <c r="G297" s="65"/>
      <c r="H297" s="65"/>
      <c r="I297" s="174"/>
      <c r="J297" s="65"/>
      <c r="K297" s="65"/>
      <c r="L297" s="63"/>
      <c r="M297" s="220"/>
      <c r="N297" s="44"/>
      <c r="O297" s="44"/>
      <c r="P297" s="44"/>
      <c r="Q297" s="44"/>
      <c r="R297" s="44"/>
      <c r="S297" s="44"/>
      <c r="T297" s="80"/>
      <c r="AT297" s="25" t="s">
        <v>178</v>
      </c>
      <c r="AU297" s="25" t="s">
        <v>92</v>
      </c>
    </row>
    <row r="298" spans="2:65" s="12" customFormat="1" ht="13.5">
      <c r="B298" s="222"/>
      <c r="C298" s="223"/>
      <c r="D298" s="218" t="s">
        <v>182</v>
      </c>
      <c r="E298" s="224" t="s">
        <v>50</v>
      </c>
      <c r="F298" s="225" t="s">
        <v>627</v>
      </c>
      <c r="G298" s="223"/>
      <c r="H298" s="226" t="s">
        <v>50</v>
      </c>
      <c r="I298" s="227"/>
      <c r="J298" s="223"/>
      <c r="K298" s="223"/>
      <c r="L298" s="228"/>
      <c r="M298" s="229"/>
      <c r="N298" s="230"/>
      <c r="O298" s="230"/>
      <c r="P298" s="230"/>
      <c r="Q298" s="230"/>
      <c r="R298" s="230"/>
      <c r="S298" s="230"/>
      <c r="T298" s="231"/>
      <c r="AT298" s="232" t="s">
        <v>182</v>
      </c>
      <c r="AU298" s="232" t="s">
        <v>92</v>
      </c>
      <c r="AV298" s="12" t="s">
        <v>25</v>
      </c>
      <c r="AW298" s="12" t="s">
        <v>48</v>
      </c>
      <c r="AX298" s="12" t="s">
        <v>85</v>
      </c>
      <c r="AY298" s="232" t="s">
        <v>169</v>
      </c>
    </row>
    <row r="299" spans="2:65" s="13" customFormat="1" ht="13.5">
      <c r="B299" s="233"/>
      <c r="C299" s="234"/>
      <c r="D299" s="235" t="s">
        <v>182</v>
      </c>
      <c r="E299" s="236" t="s">
        <v>50</v>
      </c>
      <c r="F299" s="237" t="s">
        <v>628</v>
      </c>
      <c r="G299" s="234"/>
      <c r="H299" s="238">
        <v>59.59</v>
      </c>
      <c r="I299" s="239"/>
      <c r="J299" s="234"/>
      <c r="K299" s="234"/>
      <c r="L299" s="240"/>
      <c r="M299" s="241"/>
      <c r="N299" s="242"/>
      <c r="O299" s="242"/>
      <c r="P299" s="242"/>
      <c r="Q299" s="242"/>
      <c r="R299" s="242"/>
      <c r="S299" s="242"/>
      <c r="T299" s="243"/>
      <c r="AT299" s="244" t="s">
        <v>182</v>
      </c>
      <c r="AU299" s="244" t="s">
        <v>92</v>
      </c>
      <c r="AV299" s="13" t="s">
        <v>92</v>
      </c>
      <c r="AW299" s="13" t="s">
        <v>48</v>
      </c>
      <c r="AX299" s="13" t="s">
        <v>85</v>
      </c>
      <c r="AY299" s="244" t="s">
        <v>169</v>
      </c>
    </row>
    <row r="300" spans="2:65" s="1" customFormat="1" ht="22.5" customHeight="1">
      <c r="B300" s="43"/>
      <c r="C300" s="248" t="s">
        <v>423</v>
      </c>
      <c r="D300" s="248" t="s">
        <v>221</v>
      </c>
      <c r="E300" s="249" t="s">
        <v>337</v>
      </c>
      <c r="F300" s="250" t="s">
        <v>338</v>
      </c>
      <c r="G300" s="251" t="s">
        <v>316</v>
      </c>
      <c r="H300" s="252">
        <v>7.07</v>
      </c>
      <c r="I300" s="253"/>
      <c r="J300" s="254">
        <f>ROUND(I300*H300,2)</f>
        <v>0</v>
      </c>
      <c r="K300" s="250" t="s">
        <v>176</v>
      </c>
      <c r="L300" s="255"/>
      <c r="M300" s="256" t="s">
        <v>50</v>
      </c>
      <c r="N300" s="257" t="s">
        <v>56</v>
      </c>
      <c r="O300" s="44"/>
      <c r="P300" s="215">
        <f>O300*H300</f>
        <v>0</v>
      </c>
      <c r="Q300" s="215">
        <v>5.8500000000000003E-2</v>
      </c>
      <c r="R300" s="215">
        <f>Q300*H300</f>
        <v>0.41359500000000005</v>
      </c>
      <c r="S300" s="215">
        <v>0</v>
      </c>
      <c r="T300" s="216">
        <f>S300*H300</f>
        <v>0</v>
      </c>
      <c r="AR300" s="25" t="s">
        <v>224</v>
      </c>
      <c r="AT300" s="25" t="s">
        <v>221</v>
      </c>
      <c r="AU300" s="25" t="s">
        <v>92</v>
      </c>
      <c r="AY300" s="25" t="s">
        <v>169</v>
      </c>
      <c r="BE300" s="217">
        <f>IF(N300="základní",J300,0)</f>
        <v>0</v>
      </c>
      <c r="BF300" s="217">
        <f>IF(N300="snížená",J300,0)</f>
        <v>0</v>
      </c>
      <c r="BG300" s="217">
        <f>IF(N300="zákl. přenesená",J300,0)</f>
        <v>0</v>
      </c>
      <c r="BH300" s="217">
        <f>IF(N300="sníž. přenesená",J300,0)</f>
        <v>0</v>
      </c>
      <c r="BI300" s="217">
        <f>IF(N300="nulová",J300,0)</f>
        <v>0</v>
      </c>
      <c r="BJ300" s="25" t="s">
        <v>25</v>
      </c>
      <c r="BK300" s="217">
        <f>ROUND(I300*H300,2)</f>
        <v>0</v>
      </c>
      <c r="BL300" s="25" t="s">
        <v>124</v>
      </c>
      <c r="BM300" s="25" t="s">
        <v>339</v>
      </c>
    </row>
    <row r="301" spans="2:65" s="1" customFormat="1" ht="13.5">
      <c r="B301" s="43"/>
      <c r="C301" s="65"/>
      <c r="D301" s="218" t="s">
        <v>178</v>
      </c>
      <c r="E301" s="65"/>
      <c r="F301" s="219" t="s">
        <v>340</v>
      </c>
      <c r="G301" s="65"/>
      <c r="H301" s="65"/>
      <c r="I301" s="174"/>
      <c r="J301" s="65"/>
      <c r="K301" s="65"/>
      <c r="L301" s="63"/>
      <c r="M301" s="220"/>
      <c r="N301" s="44"/>
      <c r="O301" s="44"/>
      <c r="P301" s="44"/>
      <c r="Q301" s="44"/>
      <c r="R301" s="44"/>
      <c r="S301" s="44"/>
      <c r="T301" s="80"/>
      <c r="AT301" s="25" t="s">
        <v>178</v>
      </c>
      <c r="AU301" s="25" t="s">
        <v>92</v>
      </c>
    </row>
    <row r="302" spans="2:65" s="12" customFormat="1" ht="13.5">
      <c r="B302" s="222"/>
      <c r="C302" s="223"/>
      <c r="D302" s="218" t="s">
        <v>182</v>
      </c>
      <c r="E302" s="224" t="s">
        <v>50</v>
      </c>
      <c r="F302" s="225" t="s">
        <v>629</v>
      </c>
      <c r="G302" s="223"/>
      <c r="H302" s="226" t="s">
        <v>50</v>
      </c>
      <c r="I302" s="227"/>
      <c r="J302" s="223"/>
      <c r="K302" s="223"/>
      <c r="L302" s="228"/>
      <c r="M302" s="229"/>
      <c r="N302" s="230"/>
      <c r="O302" s="230"/>
      <c r="P302" s="230"/>
      <c r="Q302" s="230"/>
      <c r="R302" s="230"/>
      <c r="S302" s="230"/>
      <c r="T302" s="231"/>
      <c r="AT302" s="232" t="s">
        <v>182</v>
      </c>
      <c r="AU302" s="232" t="s">
        <v>92</v>
      </c>
      <c r="AV302" s="12" t="s">
        <v>25</v>
      </c>
      <c r="AW302" s="12" t="s">
        <v>48</v>
      </c>
      <c r="AX302" s="12" t="s">
        <v>85</v>
      </c>
      <c r="AY302" s="232" t="s">
        <v>169</v>
      </c>
    </row>
    <row r="303" spans="2:65" s="13" customFormat="1" ht="13.5">
      <c r="B303" s="233"/>
      <c r="C303" s="234"/>
      <c r="D303" s="235" t="s">
        <v>182</v>
      </c>
      <c r="E303" s="236" t="s">
        <v>50</v>
      </c>
      <c r="F303" s="237" t="s">
        <v>328</v>
      </c>
      <c r="G303" s="234"/>
      <c r="H303" s="238">
        <v>7.07</v>
      </c>
      <c r="I303" s="239"/>
      <c r="J303" s="234"/>
      <c r="K303" s="234"/>
      <c r="L303" s="240"/>
      <c r="M303" s="241"/>
      <c r="N303" s="242"/>
      <c r="O303" s="242"/>
      <c r="P303" s="242"/>
      <c r="Q303" s="242"/>
      <c r="R303" s="242"/>
      <c r="S303" s="242"/>
      <c r="T303" s="243"/>
      <c r="AT303" s="244" t="s">
        <v>182</v>
      </c>
      <c r="AU303" s="244" t="s">
        <v>92</v>
      </c>
      <c r="AV303" s="13" t="s">
        <v>92</v>
      </c>
      <c r="AW303" s="13" t="s">
        <v>48</v>
      </c>
      <c r="AX303" s="13" t="s">
        <v>85</v>
      </c>
      <c r="AY303" s="244" t="s">
        <v>169</v>
      </c>
    </row>
    <row r="304" spans="2:65" s="1" customFormat="1" ht="31.5" customHeight="1">
      <c r="B304" s="43"/>
      <c r="C304" s="206" t="s">
        <v>429</v>
      </c>
      <c r="D304" s="206" t="s">
        <v>172</v>
      </c>
      <c r="E304" s="207" t="s">
        <v>630</v>
      </c>
      <c r="F304" s="208" t="s">
        <v>631</v>
      </c>
      <c r="G304" s="209" t="s">
        <v>302</v>
      </c>
      <c r="H304" s="210">
        <v>14</v>
      </c>
      <c r="I304" s="211"/>
      <c r="J304" s="212">
        <f>ROUND(I304*H304,2)</f>
        <v>0</v>
      </c>
      <c r="K304" s="208" t="s">
        <v>176</v>
      </c>
      <c r="L304" s="63"/>
      <c r="M304" s="213" t="s">
        <v>50</v>
      </c>
      <c r="N304" s="214" t="s">
        <v>56</v>
      </c>
      <c r="O304" s="44"/>
      <c r="P304" s="215">
        <f>O304*H304</f>
        <v>0</v>
      </c>
      <c r="Q304" s="215">
        <v>0.12064</v>
      </c>
      <c r="R304" s="215">
        <f>Q304*H304</f>
        <v>1.68896</v>
      </c>
      <c r="S304" s="215">
        <v>0</v>
      </c>
      <c r="T304" s="216">
        <f>S304*H304</f>
        <v>0</v>
      </c>
      <c r="AR304" s="25" t="s">
        <v>124</v>
      </c>
      <c r="AT304" s="25" t="s">
        <v>172</v>
      </c>
      <c r="AU304" s="25" t="s">
        <v>92</v>
      </c>
      <c r="AY304" s="25" t="s">
        <v>169</v>
      </c>
      <c r="BE304" s="217">
        <f>IF(N304="základní",J304,0)</f>
        <v>0</v>
      </c>
      <c r="BF304" s="217">
        <f>IF(N304="snížená",J304,0)</f>
        <v>0</v>
      </c>
      <c r="BG304" s="217">
        <f>IF(N304="zákl. přenesená",J304,0)</f>
        <v>0</v>
      </c>
      <c r="BH304" s="217">
        <f>IF(N304="sníž. přenesená",J304,0)</f>
        <v>0</v>
      </c>
      <c r="BI304" s="217">
        <f>IF(N304="nulová",J304,0)</f>
        <v>0</v>
      </c>
      <c r="BJ304" s="25" t="s">
        <v>25</v>
      </c>
      <c r="BK304" s="217">
        <f>ROUND(I304*H304,2)</f>
        <v>0</v>
      </c>
      <c r="BL304" s="25" t="s">
        <v>124</v>
      </c>
      <c r="BM304" s="25" t="s">
        <v>632</v>
      </c>
    </row>
    <row r="305" spans="2:65" s="1" customFormat="1" ht="13.5">
      <c r="B305" s="43"/>
      <c r="C305" s="65"/>
      <c r="D305" s="218" t="s">
        <v>178</v>
      </c>
      <c r="E305" s="65"/>
      <c r="F305" s="219" t="s">
        <v>633</v>
      </c>
      <c r="G305" s="65"/>
      <c r="H305" s="65"/>
      <c r="I305" s="174"/>
      <c r="J305" s="65"/>
      <c r="K305" s="65"/>
      <c r="L305" s="63"/>
      <c r="M305" s="220"/>
      <c r="N305" s="44"/>
      <c r="O305" s="44"/>
      <c r="P305" s="44"/>
      <c r="Q305" s="44"/>
      <c r="R305" s="44"/>
      <c r="S305" s="44"/>
      <c r="T305" s="80"/>
      <c r="AT305" s="25" t="s">
        <v>178</v>
      </c>
      <c r="AU305" s="25" t="s">
        <v>92</v>
      </c>
    </row>
    <row r="306" spans="2:65" s="12" customFormat="1" ht="13.5">
      <c r="B306" s="222"/>
      <c r="C306" s="223"/>
      <c r="D306" s="218" t="s">
        <v>182</v>
      </c>
      <c r="E306" s="224" t="s">
        <v>50</v>
      </c>
      <c r="F306" s="225" t="s">
        <v>334</v>
      </c>
      <c r="G306" s="223"/>
      <c r="H306" s="226" t="s">
        <v>50</v>
      </c>
      <c r="I306" s="227"/>
      <c r="J306" s="223"/>
      <c r="K306" s="223"/>
      <c r="L306" s="228"/>
      <c r="M306" s="229"/>
      <c r="N306" s="230"/>
      <c r="O306" s="230"/>
      <c r="P306" s="230"/>
      <c r="Q306" s="230"/>
      <c r="R306" s="230"/>
      <c r="S306" s="230"/>
      <c r="T306" s="231"/>
      <c r="AT306" s="232" t="s">
        <v>182</v>
      </c>
      <c r="AU306" s="232" t="s">
        <v>92</v>
      </c>
      <c r="AV306" s="12" t="s">
        <v>25</v>
      </c>
      <c r="AW306" s="12" t="s">
        <v>48</v>
      </c>
      <c r="AX306" s="12" t="s">
        <v>85</v>
      </c>
      <c r="AY306" s="232" t="s">
        <v>169</v>
      </c>
    </row>
    <row r="307" spans="2:65" s="13" customFormat="1" ht="13.5">
      <c r="B307" s="233"/>
      <c r="C307" s="234"/>
      <c r="D307" s="235" t="s">
        <v>182</v>
      </c>
      <c r="E307" s="236" t="s">
        <v>50</v>
      </c>
      <c r="F307" s="237" t="s">
        <v>257</v>
      </c>
      <c r="G307" s="234"/>
      <c r="H307" s="238">
        <v>14</v>
      </c>
      <c r="I307" s="239"/>
      <c r="J307" s="234"/>
      <c r="K307" s="234"/>
      <c r="L307" s="240"/>
      <c r="M307" s="241"/>
      <c r="N307" s="242"/>
      <c r="O307" s="242"/>
      <c r="P307" s="242"/>
      <c r="Q307" s="242"/>
      <c r="R307" s="242"/>
      <c r="S307" s="242"/>
      <c r="T307" s="243"/>
      <c r="AT307" s="244" t="s">
        <v>182</v>
      </c>
      <c r="AU307" s="244" t="s">
        <v>92</v>
      </c>
      <c r="AV307" s="13" t="s">
        <v>92</v>
      </c>
      <c r="AW307" s="13" t="s">
        <v>48</v>
      </c>
      <c r="AX307" s="13" t="s">
        <v>85</v>
      </c>
      <c r="AY307" s="244" t="s">
        <v>169</v>
      </c>
    </row>
    <row r="308" spans="2:65" s="1" customFormat="1" ht="22.5" customHeight="1">
      <c r="B308" s="43"/>
      <c r="C308" s="248" t="s">
        <v>437</v>
      </c>
      <c r="D308" s="248" t="s">
        <v>221</v>
      </c>
      <c r="E308" s="249" t="s">
        <v>634</v>
      </c>
      <c r="F308" s="250" t="s">
        <v>635</v>
      </c>
      <c r="G308" s="251" t="s">
        <v>316</v>
      </c>
      <c r="H308" s="252">
        <v>118.17</v>
      </c>
      <c r="I308" s="253"/>
      <c r="J308" s="254">
        <f>ROUND(I308*H308,2)</f>
        <v>0</v>
      </c>
      <c r="K308" s="250" t="s">
        <v>50</v>
      </c>
      <c r="L308" s="255"/>
      <c r="M308" s="256" t="s">
        <v>50</v>
      </c>
      <c r="N308" s="257" t="s">
        <v>56</v>
      </c>
      <c r="O308" s="44"/>
      <c r="P308" s="215">
        <f>O308*H308</f>
        <v>0</v>
      </c>
      <c r="Q308" s="215">
        <v>0.02</v>
      </c>
      <c r="R308" s="215">
        <f>Q308*H308</f>
        <v>2.3633999999999999</v>
      </c>
      <c r="S308" s="215">
        <v>0</v>
      </c>
      <c r="T308" s="216">
        <f>S308*H308</f>
        <v>0</v>
      </c>
      <c r="AR308" s="25" t="s">
        <v>224</v>
      </c>
      <c r="AT308" s="25" t="s">
        <v>221</v>
      </c>
      <c r="AU308" s="25" t="s">
        <v>92</v>
      </c>
      <c r="AY308" s="25" t="s">
        <v>169</v>
      </c>
      <c r="BE308" s="217">
        <f>IF(N308="základní",J308,0)</f>
        <v>0</v>
      </c>
      <c r="BF308" s="217">
        <f>IF(N308="snížená",J308,0)</f>
        <v>0</v>
      </c>
      <c r="BG308" s="217">
        <f>IF(N308="zákl. přenesená",J308,0)</f>
        <v>0</v>
      </c>
      <c r="BH308" s="217">
        <f>IF(N308="sníž. přenesená",J308,0)</f>
        <v>0</v>
      </c>
      <c r="BI308" s="217">
        <f>IF(N308="nulová",J308,0)</f>
        <v>0</v>
      </c>
      <c r="BJ308" s="25" t="s">
        <v>25</v>
      </c>
      <c r="BK308" s="217">
        <f>ROUND(I308*H308,2)</f>
        <v>0</v>
      </c>
      <c r="BL308" s="25" t="s">
        <v>124</v>
      </c>
      <c r="BM308" s="25" t="s">
        <v>636</v>
      </c>
    </row>
    <row r="309" spans="2:65" s="1" customFormat="1" ht="13.5">
      <c r="B309" s="43"/>
      <c r="C309" s="65"/>
      <c r="D309" s="218" t="s">
        <v>178</v>
      </c>
      <c r="E309" s="65"/>
      <c r="F309" s="219" t="s">
        <v>637</v>
      </c>
      <c r="G309" s="65"/>
      <c r="H309" s="65"/>
      <c r="I309" s="174"/>
      <c r="J309" s="65"/>
      <c r="K309" s="65"/>
      <c r="L309" s="63"/>
      <c r="M309" s="220"/>
      <c r="N309" s="44"/>
      <c r="O309" s="44"/>
      <c r="P309" s="44"/>
      <c r="Q309" s="44"/>
      <c r="R309" s="44"/>
      <c r="S309" s="44"/>
      <c r="T309" s="80"/>
      <c r="AT309" s="25" t="s">
        <v>178</v>
      </c>
      <c r="AU309" s="25" t="s">
        <v>92</v>
      </c>
    </row>
    <row r="310" spans="2:65" s="12" customFormat="1" ht="13.5">
      <c r="B310" s="222"/>
      <c r="C310" s="223"/>
      <c r="D310" s="218" t="s">
        <v>182</v>
      </c>
      <c r="E310" s="224" t="s">
        <v>50</v>
      </c>
      <c r="F310" s="225" t="s">
        <v>334</v>
      </c>
      <c r="G310" s="223"/>
      <c r="H310" s="226" t="s">
        <v>50</v>
      </c>
      <c r="I310" s="227"/>
      <c r="J310" s="223"/>
      <c r="K310" s="223"/>
      <c r="L310" s="228"/>
      <c r="M310" s="229"/>
      <c r="N310" s="230"/>
      <c r="O310" s="230"/>
      <c r="P310" s="230"/>
      <c r="Q310" s="230"/>
      <c r="R310" s="230"/>
      <c r="S310" s="230"/>
      <c r="T310" s="231"/>
      <c r="AT310" s="232" t="s">
        <v>182</v>
      </c>
      <c r="AU310" s="232" t="s">
        <v>92</v>
      </c>
      <c r="AV310" s="12" t="s">
        <v>25</v>
      </c>
      <c r="AW310" s="12" t="s">
        <v>48</v>
      </c>
      <c r="AX310" s="12" t="s">
        <v>85</v>
      </c>
      <c r="AY310" s="232" t="s">
        <v>169</v>
      </c>
    </row>
    <row r="311" spans="2:65" s="13" customFormat="1" ht="13.5">
      <c r="B311" s="233"/>
      <c r="C311" s="234"/>
      <c r="D311" s="235" t="s">
        <v>182</v>
      </c>
      <c r="E311" s="236" t="s">
        <v>50</v>
      </c>
      <c r="F311" s="237" t="s">
        <v>638</v>
      </c>
      <c r="G311" s="234"/>
      <c r="H311" s="238">
        <v>118.17</v>
      </c>
      <c r="I311" s="239"/>
      <c r="J311" s="234"/>
      <c r="K311" s="234"/>
      <c r="L311" s="240"/>
      <c r="M311" s="241"/>
      <c r="N311" s="242"/>
      <c r="O311" s="242"/>
      <c r="P311" s="242"/>
      <c r="Q311" s="242"/>
      <c r="R311" s="242"/>
      <c r="S311" s="242"/>
      <c r="T311" s="243"/>
      <c r="AT311" s="244" t="s">
        <v>182</v>
      </c>
      <c r="AU311" s="244" t="s">
        <v>92</v>
      </c>
      <c r="AV311" s="13" t="s">
        <v>92</v>
      </c>
      <c r="AW311" s="13" t="s">
        <v>48</v>
      </c>
      <c r="AX311" s="13" t="s">
        <v>85</v>
      </c>
      <c r="AY311" s="244" t="s">
        <v>169</v>
      </c>
    </row>
    <row r="312" spans="2:65" s="1" customFormat="1" ht="31.5" customHeight="1">
      <c r="B312" s="43"/>
      <c r="C312" s="206" t="s">
        <v>443</v>
      </c>
      <c r="D312" s="206" t="s">
        <v>172</v>
      </c>
      <c r="E312" s="207" t="s">
        <v>343</v>
      </c>
      <c r="F312" s="208" t="s">
        <v>344</v>
      </c>
      <c r="G312" s="209" t="s">
        <v>302</v>
      </c>
      <c r="H312" s="210">
        <v>32</v>
      </c>
      <c r="I312" s="211"/>
      <c r="J312" s="212">
        <f>ROUND(I312*H312,2)</f>
        <v>0</v>
      </c>
      <c r="K312" s="208" t="s">
        <v>176</v>
      </c>
      <c r="L312" s="63"/>
      <c r="M312" s="213" t="s">
        <v>50</v>
      </c>
      <c r="N312" s="214" t="s">
        <v>56</v>
      </c>
      <c r="O312" s="44"/>
      <c r="P312" s="215">
        <f>O312*H312</f>
        <v>0</v>
      </c>
      <c r="Q312" s="215">
        <v>0.1295</v>
      </c>
      <c r="R312" s="215">
        <f>Q312*H312</f>
        <v>4.1440000000000001</v>
      </c>
      <c r="S312" s="215">
        <v>0</v>
      </c>
      <c r="T312" s="216">
        <f>S312*H312</f>
        <v>0</v>
      </c>
      <c r="AR312" s="25" t="s">
        <v>124</v>
      </c>
      <c r="AT312" s="25" t="s">
        <v>172</v>
      </c>
      <c r="AU312" s="25" t="s">
        <v>92</v>
      </c>
      <c r="AY312" s="25" t="s">
        <v>169</v>
      </c>
      <c r="BE312" s="217">
        <f>IF(N312="základní",J312,0)</f>
        <v>0</v>
      </c>
      <c r="BF312" s="217">
        <f>IF(N312="snížená",J312,0)</f>
        <v>0</v>
      </c>
      <c r="BG312" s="217">
        <f>IF(N312="zákl. přenesená",J312,0)</f>
        <v>0</v>
      </c>
      <c r="BH312" s="217">
        <f>IF(N312="sníž. přenesená",J312,0)</f>
        <v>0</v>
      </c>
      <c r="BI312" s="217">
        <f>IF(N312="nulová",J312,0)</f>
        <v>0</v>
      </c>
      <c r="BJ312" s="25" t="s">
        <v>25</v>
      </c>
      <c r="BK312" s="217">
        <f>ROUND(I312*H312,2)</f>
        <v>0</v>
      </c>
      <c r="BL312" s="25" t="s">
        <v>124</v>
      </c>
      <c r="BM312" s="25" t="s">
        <v>345</v>
      </c>
    </row>
    <row r="313" spans="2:65" s="1" customFormat="1" ht="40.5">
      <c r="B313" s="43"/>
      <c r="C313" s="65"/>
      <c r="D313" s="218" t="s">
        <v>178</v>
      </c>
      <c r="E313" s="65"/>
      <c r="F313" s="219" t="s">
        <v>346</v>
      </c>
      <c r="G313" s="65"/>
      <c r="H313" s="65"/>
      <c r="I313" s="174"/>
      <c r="J313" s="65"/>
      <c r="K313" s="65"/>
      <c r="L313" s="63"/>
      <c r="M313" s="220"/>
      <c r="N313" s="44"/>
      <c r="O313" s="44"/>
      <c r="P313" s="44"/>
      <c r="Q313" s="44"/>
      <c r="R313" s="44"/>
      <c r="S313" s="44"/>
      <c r="T313" s="80"/>
      <c r="AT313" s="25" t="s">
        <v>178</v>
      </c>
      <c r="AU313" s="25" t="s">
        <v>92</v>
      </c>
    </row>
    <row r="314" spans="2:65" s="1" customFormat="1" ht="94.5">
      <c r="B314" s="43"/>
      <c r="C314" s="65"/>
      <c r="D314" s="218" t="s">
        <v>180</v>
      </c>
      <c r="E314" s="65"/>
      <c r="F314" s="221" t="s">
        <v>347</v>
      </c>
      <c r="G314" s="65"/>
      <c r="H314" s="65"/>
      <c r="I314" s="174"/>
      <c r="J314" s="65"/>
      <c r="K314" s="65"/>
      <c r="L314" s="63"/>
      <c r="M314" s="220"/>
      <c r="N314" s="44"/>
      <c r="O314" s="44"/>
      <c r="P314" s="44"/>
      <c r="Q314" s="44"/>
      <c r="R314" s="44"/>
      <c r="S314" s="44"/>
      <c r="T314" s="80"/>
      <c r="AT314" s="25" t="s">
        <v>180</v>
      </c>
      <c r="AU314" s="25" t="s">
        <v>92</v>
      </c>
    </row>
    <row r="315" spans="2:65" s="12" customFormat="1" ht="13.5">
      <c r="B315" s="222"/>
      <c r="C315" s="223"/>
      <c r="D315" s="218" t="s">
        <v>182</v>
      </c>
      <c r="E315" s="224" t="s">
        <v>50</v>
      </c>
      <c r="F315" s="225" t="s">
        <v>308</v>
      </c>
      <c r="G315" s="223"/>
      <c r="H315" s="226" t="s">
        <v>50</v>
      </c>
      <c r="I315" s="227"/>
      <c r="J315" s="223"/>
      <c r="K315" s="223"/>
      <c r="L315" s="228"/>
      <c r="M315" s="229"/>
      <c r="N315" s="230"/>
      <c r="O315" s="230"/>
      <c r="P315" s="230"/>
      <c r="Q315" s="230"/>
      <c r="R315" s="230"/>
      <c r="S315" s="230"/>
      <c r="T315" s="231"/>
      <c r="AT315" s="232" t="s">
        <v>182</v>
      </c>
      <c r="AU315" s="232" t="s">
        <v>92</v>
      </c>
      <c r="AV315" s="12" t="s">
        <v>25</v>
      </c>
      <c r="AW315" s="12" t="s">
        <v>48</v>
      </c>
      <c r="AX315" s="12" t="s">
        <v>85</v>
      </c>
      <c r="AY315" s="232" t="s">
        <v>169</v>
      </c>
    </row>
    <row r="316" spans="2:65" s="13" customFormat="1" ht="13.5">
      <c r="B316" s="233"/>
      <c r="C316" s="234"/>
      <c r="D316" s="235" t="s">
        <v>182</v>
      </c>
      <c r="E316" s="236" t="s">
        <v>50</v>
      </c>
      <c r="F316" s="237" t="s">
        <v>394</v>
      </c>
      <c r="G316" s="234"/>
      <c r="H316" s="238">
        <v>32</v>
      </c>
      <c r="I316" s="239"/>
      <c r="J316" s="234"/>
      <c r="K316" s="234"/>
      <c r="L316" s="240"/>
      <c r="M316" s="241"/>
      <c r="N316" s="242"/>
      <c r="O316" s="242"/>
      <c r="P316" s="242"/>
      <c r="Q316" s="242"/>
      <c r="R316" s="242"/>
      <c r="S316" s="242"/>
      <c r="T316" s="243"/>
      <c r="AT316" s="244" t="s">
        <v>182</v>
      </c>
      <c r="AU316" s="244" t="s">
        <v>92</v>
      </c>
      <c r="AV316" s="13" t="s">
        <v>92</v>
      </c>
      <c r="AW316" s="13" t="s">
        <v>48</v>
      </c>
      <c r="AX316" s="13" t="s">
        <v>85</v>
      </c>
      <c r="AY316" s="244" t="s">
        <v>169</v>
      </c>
    </row>
    <row r="317" spans="2:65" s="1" customFormat="1" ht="22.5" customHeight="1">
      <c r="B317" s="43"/>
      <c r="C317" s="248" t="s">
        <v>452</v>
      </c>
      <c r="D317" s="248" t="s">
        <v>221</v>
      </c>
      <c r="E317" s="249" t="s">
        <v>351</v>
      </c>
      <c r="F317" s="250" t="s">
        <v>352</v>
      </c>
      <c r="G317" s="251" t="s">
        <v>316</v>
      </c>
      <c r="H317" s="252">
        <v>32.32</v>
      </c>
      <c r="I317" s="253"/>
      <c r="J317" s="254">
        <f>ROUND(I317*H317,2)</f>
        <v>0</v>
      </c>
      <c r="K317" s="250" t="s">
        <v>176</v>
      </c>
      <c r="L317" s="255"/>
      <c r="M317" s="256" t="s">
        <v>50</v>
      </c>
      <c r="N317" s="257" t="s">
        <v>56</v>
      </c>
      <c r="O317" s="44"/>
      <c r="P317" s="215">
        <f>O317*H317</f>
        <v>0</v>
      </c>
      <c r="Q317" s="215">
        <v>5.1499999999999997E-2</v>
      </c>
      <c r="R317" s="215">
        <f>Q317*H317</f>
        <v>1.66448</v>
      </c>
      <c r="S317" s="215">
        <v>0</v>
      </c>
      <c r="T317" s="216">
        <f>S317*H317</f>
        <v>0</v>
      </c>
      <c r="AR317" s="25" t="s">
        <v>224</v>
      </c>
      <c r="AT317" s="25" t="s">
        <v>221</v>
      </c>
      <c r="AU317" s="25" t="s">
        <v>92</v>
      </c>
      <c r="AY317" s="25" t="s">
        <v>169</v>
      </c>
      <c r="BE317" s="217">
        <f>IF(N317="základní",J317,0)</f>
        <v>0</v>
      </c>
      <c r="BF317" s="217">
        <f>IF(N317="snížená",J317,0)</f>
        <v>0</v>
      </c>
      <c r="BG317" s="217">
        <f>IF(N317="zákl. přenesená",J317,0)</f>
        <v>0</v>
      </c>
      <c r="BH317" s="217">
        <f>IF(N317="sníž. přenesená",J317,0)</f>
        <v>0</v>
      </c>
      <c r="BI317" s="217">
        <f>IF(N317="nulová",J317,0)</f>
        <v>0</v>
      </c>
      <c r="BJ317" s="25" t="s">
        <v>25</v>
      </c>
      <c r="BK317" s="217">
        <f>ROUND(I317*H317,2)</f>
        <v>0</v>
      </c>
      <c r="BL317" s="25" t="s">
        <v>124</v>
      </c>
      <c r="BM317" s="25" t="s">
        <v>353</v>
      </c>
    </row>
    <row r="318" spans="2:65" s="1" customFormat="1" ht="13.5">
      <c r="B318" s="43"/>
      <c r="C318" s="65"/>
      <c r="D318" s="218" t="s">
        <v>178</v>
      </c>
      <c r="E318" s="65"/>
      <c r="F318" s="219" t="s">
        <v>354</v>
      </c>
      <c r="G318" s="65"/>
      <c r="H318" s="65"/>
      <c r="I318" s="174"/>
      <c r="J318" s="65"/>
      <c r="K318" s="65"/>
      <c r="L318" s="63"/>
      <c r="M318" s="220"/>
      <c r="N318" s="44"/>
      <c r="O318" s="44"/>
      <c r="P318" s="44"/>
      <c r="Q318" s="44"/>
      <c r="R318" s="44"/>
      <c r="S318" s="44"/>
      <c r="T318" s="80"/>
      <c r="AT318" s="25" t="s">
        <v>178</v>
      </c>
      <c r="AU318" s="25" t="s">
        <v>92</v>
      </c>
    </row>
    <row r="319" spans="2:65" s="12" customFormat="1" ht="13.5">
      <c r="B319" s="222"/>
      <c r="C319" s="223"/>
      <c r="D319" s="218" t="s">
        <v>182</v>
      </c>
      <c r="E319" s="224" t="s">
        <v>50</v>
      </c>
      <c r="F319" s="225" t="s">
        <v>639</v>
      </c>
      <c r="G319" s="223"/>
      <c r="H319" s="226" t="s">
        <v>50</v>
      </c>
      <c r="I319" s="227"/>
      <c r="J319" s="223"/>
      <c r="K319" s="223"/>
      <c r="L319" s="228"/>
      <c r="M319" s="229"/>
      <c r="N319" s="230"/>
      <c r="O319" s="230"/>
      <c r="P319" s="230"/>
      <c r="Q319" s="230"/>
      <c r="R319" s="230"/>
      <c r="S319" s="230"/>
      <c r="T319" s="231"/>
      <c r="AT319" s="232" t="s">
        <v>182</v>
      </c>
      <c r="AU319" s="232" t="s">
        <v>92</v>
      </c>
      <c r="AV319" s="12" t="s">
        <v>25</v>
      </c>
      <c r="AW319" s="12" t="s">
        <v>48</v>
      </c>
      <c r="AX319" s="12" t="s">
        <v>85</v>
      </c>
      <c r="AY319" s="232" t="s">
        <v>169</v>
      </c>
    </row>
    <row r="320" spans="2:65" s="13" customFormat="1" ht="13.5">
      <c r="B320" s="233"/>
      <c r="C320" s="234"/>
      <c r="D320" s="235" t="s">
        <v>182</v>
      </c>
      <c r="E320" s="236" t="s">
        <v>50</v>
      </c>
      <c r="F320" s="237" t="s">
        <v>640</v>
      </c>
      <c r="G320" s="234"/>
      <c r="H320" s="238">
        <v>32.32</v>
      </c>
      <c r="I320" s="239"/>
      <c r="J320" s="234"/>
      <c r="K320" s="234"/>
      <c r="L320" s="240"/>
      <c r="M320" s="241"/>
      <c r="N320" s="242"/>
      <c r="O320" s="242"/>
      <c r="P320" s="242"/>
      <c r="Q320" s="242"/>
      <c r="R320" s="242"/>
      <c r="S320" s="242"/>
      <c r="T320" s="243"/>
      <c r="AT320" s="244" t="s">
        <v>182</v>
      </c>
      <c r="AU320" s="244" t="s">
        <v>92</v>
      </c>
      <c r="AV320" s="13" t="s">
        <v>92</v>
      </c>
      <c r="AW320" s="13" t="s">
        <v>48</v>
      </c>
      <c r="AX320" s="13" t="s">
        <v>85</v>
      </c>
      <c r="AY320" s="244" t="s">
        <v>169</v>
      </c>
    </row>
    <row r="321" spans="2:65" s="1" customFormat="1" ht="22.5" customHeight="1">
      <c r="B321" s="43"/>
      <c r="C321" s="206" t="s">
        <v>311</v>
      </c>
      <c r="D321" s="206" t="s">
        <v>172</v>
      </c>
      <c r="E321" s="207" t="s">
        <v>358</v>
      </c>
      <c r="F321" s="208" t="s">
        <v>359</v>
      </c>
      <c r="G321" s="209" t="s">
        <v>175</v>
      </c>
      <c r="H321" s="210">
        <v>9.6080000000000005</v>
      </c>
      <c r="I321" s="211"/>
      <c r="J321" s="212">
        <f>ROUND(I321*H321,2)</f>
        <v>0</v>
      </c>
      <c r="K321" s="208" t="s">
        <v>176</v>
      </c>
      <c r="L321" s="63"/>
      <c r="M321" s="213" t="s">
        <v>50</v>
      </c>
      <c r="N321" s="214" t="s">
        <v>56</v>
      </c>
      <c r="O321" s="44"/>
      <c r="P321" s="215">
        <f>O321*H321</f>
        <v>0</v>
      </c>
      <c r="Q321" s="215">
        <v>2.2563399999999998</v>
      </c>
      <c r="R321" s="215">
        <f>Q321*H321</f>
        <v>21.678914719999998</v>
      </c>
      <c r="S321" s="215">
        <v>0</v>
      </c>
      <c r="T321" s="216">
        <f>S321*H321</f>
        <v>0</v>
      </c>
      <c r="AR321" s="25" t="s">
        <v>124</v>
      </c>
      <c r="AT321" s="25" t="s">
        <v>172</v>
      </c>
      <c r="AU321" s="25" t="s">
        <v>92</v>
      </c>
      <c r="AY321" s="25" t="s">
        <v>169</v>
      </c>
      <c r="BE321" s="217">
        <f>IF(N321="základní",J321,0)</f>
        <v>0</v>
      </c>
      <c r="BF321" s="217">
        <f>IF(N321="snížená",J321,0)</f>
        <v>0</v>
      </c>
      <c r="BG321" s="217">
        <f>IF(N321="zákl. přenesená",J321,0)</f>
        <v>0</v>
      </c>
      <c r="BH321" s="217">
        <f>IF(N321="sníž. přenesená",J321,0)</f>
        <v>0</v>
      </c>
      <c r="BI321" s="217">
        <f>IF(N321="nulová",J321,0)</f>
        <v>0</v>
      </c>
      <c r="BJ321" s="25" t="s">
        <v>25</v>
      </c>
      <c r="BK321" s="217">
        <f>ROUND(I321*H321,2)</f>
        <v>0</v>
      </c>
      <c r="BL321" s="25" t="s">
        <v>124</v>
      </c>
      <c r="BM321" s="25" t="s">
        <v>360</v>
      </c>
    </row>
    <row r="322" spans="2:65" s="1" customFormat="1" ht="13.5">
      <c r="B322" s="43"/>
      <c r="C322" s="65"/>
      <c r="D322" s="218" t="s">
        <v>178</v>
      </c>
      <c r="E322" s="65"/>
      <c r="F322" s="219" t="s">
        <v>361</v>
      </c>
      <c r="G322" s="65"/>
      <c r="H322" s="65"/>
      <c r="I322" s="174"/>
      <c r="J322" s="65"/>
      <c r="K322" s="65"/>
      <c r="L322" s="63"/>
      <c r="M322" s="220"/>
      <c r="N322" s="44"/>
      <c r="O322" s="44"/>
      <c r="P322" s="44"/>
      <c r="Q322" s="44"/>
      <c r="R322" s="44"/>
      <c r="S322" s="44"/>
      <c r="T322" s="80"/>
      <c r="AT322" s="25" t="s">
        <v>178</v>
      </c>
      <c r="AU322" s="25" t="s">
        <v>92</v>
      </c>
    </row>
    <row r="323" spans="2:65" s="12" customFormat="1" ht="13.5">
      <c r="B323" s="222"/>
      <c r="C323" s="223"/>
      <c r="D323" s="218" t="s">
        <v>182</v>
      </c>
      <c r="E323" s="224" t="s">
        <v>50</v>
      </c>
      <c r="F323" s="225" t="s">
        <v>448</v>
      </c>
      <c r="G323" s="223"/>
      <c r="H323" s="226" t="s">
        <v>50</v>
      </c>
      <c r="I323" s="227"/>
      <c r="J323" s="223"/>
      <c r="K323" s="223"/>
      <c r="L323" s="228"/>
      <c r="M323" s="229"/>
      <c r="N323" s="230"/>
      <c r="O323" s="230"/>
      <c r="P323" s="230"/>
      <c r="Q323" s="230"/>
      <c r="R323" s="230"/>
      <c r="S323" s="230"/>
      <c r="T323" s="231"/>
      <c r="AT323" s="232" t="s">
        <v>182</v>
      </c>
      <c r="AU323" s="232" t="s">
        <v>92</v>
      </c>
      <c r="AV323" s="12" t="s">
        <v>25</v>
      </c>
      <c r="AW323" s="12" t="s">
        <v>48</v>
      </c>
      <c r="AX323" s="12" t="s">
        <v>85</v>
      </c>
      <c r="AY323" s="232" t="s">
        <v>169</v>
      </c>
    </row>
    <row r="324" spans="2:65" s="13" customFormat="1" ht="13.5">
      <c r="B324" s="233"/>
      <c r="C324" s="234"/>
      <c r="D324" s="218" t="s">
        <v>182</v>
      </c>
      <c r="E324" s="245" t="s">
        <v>50</v>
      </c>
      <c r="F324" s="246" t="s">
        <v>641</v>
      </c>
      <c r="G324" s="234"/>
      <c r="H324" s="247">
        <v>0.81</v>
      </c>
      <c r="I324" s="239"/>
      <c r="J324" s="234"/>
      <c r="K324" s="234"/>
      <c r="L324" s="240"/>
      <c r="M324" s="241"/>
      <c r="N324" s="242"/>
      <c r="O324" s="242"/>
      <c r="P324" s="242"/>
      <c r="Q324" s="242"/>
      <c r="R324" s="242"/>
      <c r="S324" s="242"/>
      <c r="T324" s="243"/>
      <c r="AT324" s="244" t="s">
        <v>182</v>
      </c>
      <c r="AU324" s="244" t="s">
        <v>92</v>
      </c>
      <c r="AV324" s="13" t="s">
        <v>92</v>
      </c>
      <c r="AW324" s="13" t="s">
        <v>48</v>
      </c>
      <c r="AX324" s="13" t="s">
        <v>85</v>
      </c>
      <c r="AY324" s="244" t="s">
        <v>169</v>
      </c>
    </row>
    <row r="325" spans="2:65" s="12" customFormat="1" ht="13.5">
      <c r="B325" s="222"/>
      <c r="C325" s="223"/>
      <c r="D325" s="218" t="s">
        <v>182</v>
      </c>
      <c r="E325" s="224" t="s">
        <v>50</v>
      </c>
      <c r="F325" s="225" t="s">
        <v>435</v>
      </c>
      <c r="G325" s="223"/>
      <c r="H325" s="226" t="s">
        <v>50</v>
      </c>
      <c r="I325" s="227"/>
      <c r="J325" s="223"/>
      <c r="K325" s="223"/>
      <c r="L325" s="228"/>
      <c r="M325" s="229"/>
      <c r="N325" s="230"/>
      <c r="O325" s="230"/>
      <c r="P325" s="230"/>
      <c r="Q325" s="230"/>
      <c r="R325" s="230"/>
      <c r="S325" s="230"/>
      <c r="T325" s="231"/>
      <c r="AT325" s="232" t="s">
        <v>182</v>
      </c>
      <c r="AU325" s="232" t="s">
        <v>92</v>
      </c>
      <c r="AV325" s="12" t="s">
        <v>25</v>
      </c>
      <c r="AW325" s="12" t="s">
        <v>48</v>
      </c>
      <c r="AX325" s="12" t="s">
        <v>85</v>
      </c>
      <c r="AY325" s="232" t="s">
        <v>169</v>
      </c>
    </row>
    <row r="326" spans="2:65" s="13" customFormat="1" ht="13.5">
      <c r="B326" s="233"/>
      <c r="C326" s="234"/>
      <c r="D326" s="218" t="s">
        <v>182</v>
      </c>
      <c r="E326" s="245" t="s">
        <v>50</v>
      </c>
      <c r="F326" s="246" t="s">
        <v>642</v>
      </c>
      <c r="G326" s="234"/>
      <c r="H326" s="247">
        <v>4.95</v>
      </c>
      <c r="I326" s="239"/>
      <c r="J326" s="234"/>
      <c r="K326" s="234"/>
      <c r="L326" s="240"/>
      <c r="M326" s="241"/>
      <c r="N326" s="242"/>
      <c r="O326" s="242"/>
      <c r="P326" s="242"/>
      <c r="Q326" s="242"/>
      <c r="R326" s="242"/>
      <c r="S326" s="242"/>
      <c r="T326" s="243"/>
      <c r="AT326" s="244" t="s">
        <v>182</v>
      </c>
      <c r="AU326" s="244" t="s">
        <v>92</v>
      </c>
      <c r="AV326" s="13" t="s">
        <v>92</v>
      </c>
      <c r="AW326" s="13" t="s">
        <v>48</v>
      </c>
      <c r="AX326" s="13" t="s">
        <v>85</v>
      </c>
      <c r="AY326" s="244" t="s">
        <v>169</v>
      </c>
    </row>
    <row r="327" spans="2:65" s="12" customFormat="1" ht="13.5">
      <c r="B327" s="222"/>
      <c r="C327" s="223"/>
      <c r="D327" s="218" t="s">
        <v>182</v>
      </c>
      <c r="E327" s="224" t="s">
        <v>50</v>
      </c>
      <c r="F327" s="225" t="s">
        <v>436</v>
      </c>
      <c r="G327" s="223"/>
      <c r="H327" s="226" t="s">
        <v>50</v>
      </c>
      <c r="I327" s="227"/>
      <c r="J327" s="223"/>
      <c r="K327" s="223"/>
      <c r="L327" s="228"/>
      <c r="M327" s="229"/>
      <c r="N327" s="230"/>
      <c r="O327" s="230"/>
      <c r="P327" s="230"/>
      <c r="Q327" s="230"/>
      <c r="R327" s="230"/>
      <c r="S327" s="230"/>
      <c r="T327" s="231"/>
      <c r="AT327" s="232" t="s">
        <v>182</v>
      </c>
      <c r="AU327" s="232" t="s">
        <v>92</v>
      </c>
      <c r="AV327" s="12" t="s">
        <v>25</v>
      </c>
      <c r="AW327" s="12" t="s">
        <v>48</v>
      </c>
      <c r="AX327" s="12" t="s">
        <v>85</v>
      </c>
      <c r="AY327" s="232" t="s">
        <v>169</v>
      </c>
    </row>
    <row r="328" spans="2:65" s="13" customFormat="1" ht="13.5">
      <c r="B328" s="233"/>
      <c r="C328" s="234"/>
      <c r="D328" s="218" t="s">
        <v>182</v>
      </c>
      <c r="E328" s="245" t="s">
        <v>50</v>
      </c>
      <c r="F328" s="246" t="s">
        <v>643</v>
      </c>
      <c r="G328" s="234"/>
      <c r="H328" s="247">
        <v>0.16800000000000001</v>
      </c>
      <c r="I328" s="239"/>
      <c r="J328" s="234"/>
      <c r="K328" s="234"/>
      <c r="L328" s="240"/>
      <c r="M328" s="241"/>
      <c r="N328" s="242"/>
      <c r="O328" s="242"/>
      <c r="P328" s="242"/>
      <c r="Q328" s="242"/>
      <c r="R328" s="242"/>
      <c r="S328" s="242"/>
      <c r="T328" s="243"/>
      <c r="AT328" s="244" t="s">
        <v>182</v>
      </c>
      <c r="AU328" s="244" t="s">
        <v>92</v>
      </c>
      <c r="AV328" s="13" t="s">
        <v>92</v>
      </c>
      <c r="AW328" s="13" t="s">
        <v>48</v>
      </c>
      <c r="AX328" s="13" t="s">
        <v>85</v>
      </c>
      <c r="AY328" s="244" t="s">
        <v>169</v>
      </c>
    </row>
    <row r="329" spans="2:65" s="12" customFormat="1" ht="13.5">
      <c r="B329" s="222"/>
      <c r="C329" s="223"/>
      <c r="D329" s="218" t="s">
        <v>182</v>
      </c>
      <c r="E329" s="224" t="s">
        <v>50</v>
      </c>
      <c r="F329" s="225" t="s">
        <v>450</v>
      </c>
      <c r="G329" s="223"/>
      <c r="H329" s="226" t="s">
        <v>50</v>
      </c>
      <c r="I329" s="227"/>
      <c r="J329" s="223"/>
      <c r="K329" s="223"/>
      <c r="L329" s="228"/>
      <c r="M329" s="229"/>
      <c r="N329" s="230"/>
      <c r="O329" s="230"/>
      <c r="P329" s="230"/>
      <c r="Q329" s="230"/>
      <c r="R329" s="230"/>
      <c r="S329" s="230"/>
      <c r="T329" s="231"/>
      <c r="AT329" s="232" t="s">
        <v>182</v>
      </c>
      <c r="AU329" s="232" t="s">
        <v>92</v>
      </c>
      <c r="AV329" s="12" t="s">
        <v>25</v>
      </c>
      <c r="AW329" s="12" t="s">
        <v>48</v>
      </c>
      <c r="AX329" s="12" t="s">
        <v>85</v>
      </c>
      <c r="AY329" s="232" t="s">
        <v>169</v>
      </c>
    </row>
    <row r="330" spans="2:65" s="13" customFormat="1" ht="13.5">
      <c r="B330" s="233"/>
      <c r="C330" s="234"/>
      <c r="D330" s="218" t="s">
        <v>182</v>
      </c>
      <c r="E330" s="245" t="s">
        <v>50</v>
      </c>
      <c r="F330" s="246" t="s">
        <v>644</v>
      </c>
      <c r="G330" s="234"/>
      <c r="H330" s="247">
        <v>1.77</v>
      </c>
      <c r="I330" s="239"/>
      <c r="J330" s="234"/>
      <c r="K330" s="234"/>
      <c r="L330" s="240"/>
      <c r="M330" s="241"/>
      <c r="N330" s="242"/>
      <c r="O330" s="242"/>
      <c r="P330" s="242"/>
      <c r="Q330" s="242"/>
      <c r="R330" s="242"/>
      <c r="S330" s="242"/>
      <c r="T330" s="243"/>
      <c r="AT330" s="244" t="s">
        <v>182</v>
      </c>
      <c r="AU330" s="244" t="s">
        <v>92</v>
      </c>
      <c r="AV330" s="13" t="s">
        <v>92</v>
      </c>
      <c r="AW330" s="13" t="s">
        <v>48</v>
      </c>
      <c r="AX330" s="13" t="s">
        <v>85</v>
      </c>
      <c r="AY330" s="244" t="s">
        <v>169</v>
      </c>
    </row>
    <row r="331" spans="2:65" s="12" customFormat="1" ht="13.5">
      <c r="B331" s="222"/>
      <c r="C331" s="223"/>
      <c r="D331" s="218" t="s">
        <v>182</v>
      </c>
      <c r="E331" s="224" t="s">
        <v>50</v>
      </c>
      <c r="F331" s="225" t="s">
        <v>348</v>
      </c>
      <c r="G331" s="223"/>
      <c r="H331" s="226" t="s">
        <v>50</v>
      </c>
      <c r="I331" s="227"/>
      <c r="J331" s="223"/>
      <c r="K331" s="223"/>
      <c r="L331" s="228"/>
      <c r="M331" s="229"/>
      <c r="N331" s="230"/>
      <c r="O331" s="230"/>
      <c r="P331" s="230"/>
      <c r="Q331" s="230"/>
      <c r="R331" s="230"/>
      <c r="S331" s="230"/>
      <c r="T331" s="231"/>
      <c r="AT331" s="232" t="s">
        <v>182</v>
      </c>
      <c r="AU331" s="232" t="s">
        <v>92</v>
      </c>
      <c r="AV331" s="12" t="s">
        <v>25</v>
      </c>
      <c r="AW331" s="12" t="s">
        <v>48</v>
      </c>
      <c r="AX331" s="12" t="s">
        <v>85</v>
      </c>
      <c r="AY331" s="232" t="s">
        <v>169</v>
      </c>
    </row>
    <row r="332" spans="2:65" s="13" customFormat="1" ht="13.5">
      <c r="B332" s="233"/>
      <c r="C332" s="234"/>
      <c r="D332" s="218" t="s">
        <v>182</v>
      </c>
      <c r="E332" s="245" t="s">
        <v>50</v>
      </c>
      <c r="F332" s="246" t="s">
        <v>645</v>
      </c>
      <c r="G332" s="234"/>
      <c r="H332" s="247">
        <v>0.27</v>
      </c>
      <c r="I332" s="239"/>
      <c r="J332" s="234"/>
      <c r="K332" s="234"/>
      <c r="L332" s="240"/>
      <c r="M332" s="241"/>
      <c r="N332" s="242"/>
      <c r="O332" s="242"/>
      <c r="P332" s="242"/>
      <c r="Q332" s="242"/>
      <c r="R332" s="242"/>
      <c r="S332" s="242"/>
      <c r="T332" s="243"/>
      <c r="AT332" s="244" t="s">
        <v>182</v>
      </c>
      <c r="AU332" s="244" t="s">
        <v>92</v>
      </c>
      <c r="AV332" s="13" t="s">
        <v>92</v>
      </c>
      <c r="AW332" s="13" t="s">
        <v>48</v>
      </c>
      <c r="AX332" s="13" t="s">
        <v>85</v>
      </c>
      <c r="AY332" s="244" t="s">
        <v>169</v>
      </c>
    </row>
    <row r="333" spans="2:65" s="12" customFormat="1" ht="13.5">
      <c r="B333" s="222"/>
      <c r="C333" s="223"/>
      <c r="D333" s="218" t="s">
        <v>182</v>
      </c>
      <c r="E333" s="224" t="s">
        <v>50</v>
      </c>
      <c r="F333" s="225" t="s">
        <v>306</v>
      </c>
      <c r="G333" s="223"/>
      <c r="H333" s="226" t="s">
        <v>50</v>
      </c>
      <c r="I333" s="227"/>
      <c r="J333" s="223"/>
      <c r="K333" s="223"/>
      <c r="L333" s="228"/>
      <c r="M333" s="229"/>
      <c r="N333" s="230"/>
      <c r="O333" s="230"/>
      <c r="P333" s="230"/>
      <c r="Q333" s="230"/>
      <c r="R333" s="230"/>
      <c r="S333" s="230"/>
      <c r="T333" s="231"/>
      <c r="AT333" s="232" t="s">
        <v>182</v>
      </c>
      <c r="AU333" s="232" t="s">
        <v>92</v>
      </c>
      <c r="AV333" s="12" t="s">
        <v>25</v>
      </c>
      <c r="AW333" s="12" t="s">
        <v>48</v>
      </c>
      <c r="AX333" s="12" t="s">
        <v>85</v>
      </c>
      <c r="AY333" s="232" t="s">
        <v>169</v>
      </c>
    </row>
    <row r="334" spans="2:65" s="13" customFormat="1" ht="13.5">
      <c r="B334" s="233"/>
      <c r="C334" s="234"/>
      <c r="D334" s="218" t="s">
        <v>182</v>
      </c>
      <c r="E334" s="245" t="s">
        <v>50</v>
      </c>
      <c r="F334" s="246" t="s">
        <v>367</v>
      </c>
      <c r="G334" s="234"/>
      <c r="H334" s="247">
        <v>0.21</v>
      </c>
      <c r="I334" s="239"/>
      <c r="J334" s="234"/>
      <c r="K334" s="234"/>
      <c r="L334" s="240"/>
      <c r="M334" s="241"/>
      <c r="N334" s="242"/>
      <c r="O334" s="242"/>
      <c r="P334" s="242"/>
      <c r="Q334" s="242"/>
      <c r="R334" s="242"/>
      <c r="S334" s="242"/>
      <c r="T334" s="243"/>
      <c r="AT334" s="244" t="s">
        <v>182</v>
      </c>
      <c r="AU334" s="244" t="s">
        <v>92</v>
      </c>
      <c r="AV334" s="13" t="s">
        <v>92</v>
      </c>
      <c r="AW334" s="13" t="s">
        <v>48</v>
      </c>
      <c r="AX334" s="13" t="s">
        <v>85</v>
      </c>
      <c r="AY334" s="244" t="s">
        <v>169</v>
      </c>
    </row>
    <row r="335" spans="2:65" s="12" customFormat="1" ht="13.5">
      <c r="B335" s="222"/>
      <c r="C335" s="223"/>
      <c r="D335" s="218" t="s">
        <v>182</v>
      </c>
      <c r="E335" s="224" t="s">
        <v>50</v>
      </c>
      <c r="F335" s="225" t="s">
        <v>308</v>
      </c>
      <c r="G335" s="223"/>
      <c r="H335" s="226" t="s">
        <v>50</v>
      </c>
      <c r="I335" s="227"/>
      <c r="J335" s="223"/>
      <c r="K335" s="223"/>
      <c r="L335" s="228"/>
      <c r="M335" s="229"/>
      <c r="N335" s="230"/>
      <c r="O335" s="230"/>
      <c r="P335" s="230"/>
      <c r="Q335" s="230"/>
      <c r="R335" s="230"/>
      <c r="S335" s="230"/>
      <c r="T335" s="231"/>
      <c r="AT335" s="232" t="s">
        <v>182</v>
      </c>
      <c r="AU335" s="232" t="s">
        <v>92</v>
      </c>
      <c r="AV335" s="12" t="s">
        <v>25</v>
      </c>
      <c r="AW335" s="12" t="s">
        <v>48</v>
      </c>
      <c r="AX335" s="12" t="s">
        <v>85</v>
      </c>
      <c r="AY335" s="232" t="s">
        <v>169</v>
      </c>
    </row>
    <row r="336" spans="2:65" s="13" customFormat="1" ht="13.5">
      <c r="B336" s="233"/>
      <c r="C336" s="234"/>
      <c r="D336" s="218" t="s">
        <v>182</v>
      </c>
      <c r="E336" s="245" t="s">
        <v>50</v>
      </c>
      <c r="F336" s="246" t="s">
        <v>646</v>
      </c>
      <c r="G336" s="234"/>
      <c r="H336" s="247">
        <v>0.8</v>
      </c>
      <c r="I336" s="239"/>
      <c r="J336" s="234"/>
      <c r="K336" s="234"/>
      <c r="L336" s="240"/>
      <c r="M336" s="241"/>
      <c r="N336" s="242"/>
      <c r="O336" s="242"/>
      <c r="P336" s="242"/>
      <c r="Q336" s="242"/>
      <c r="R336" s="242"/>
      <c r="S336" s="242"/>
      <c r="T336" s="243"/>
      <c r="AT336" s="244" t="s">
        <v>182</v>
      </c>
      <c r="AU336" s="244" t="s">
        <v>92</v>
      </c>
      <c r="AV336" s="13" t="s">
        <v>92</v>
      </c>
      <c r="AW336" s="13" t="s">
        <v>48</v>
      </c>
      <c r="AX336" s="13" t="s">
        <v>85</v>
      </c>
      <c r="AY336" s="244" t="s">
        <v>169</v>
      </c>
    </row>
    <row r="337" spans="2:65" s="12" customFormat="1" ht="13.5">
      <c r="B337" s="222"/>
      <c r="C337" s="223"/>
      <c r="D337" s="218" t="s">
        <v>182</v>
      </c>
      <c r="E337" s="224" t="s">
        <v>50</v>
      </c>
      <c r="F337" s="225" t="s">
        <v>310</v>
      </c>
      <c r="G337" s="223"/>
      <c r="H337" s="226" t="s">
        <v>50</v>
      </c>
      <c r="I337" s="227"/>
      <c r="J337" s="223"/>
      <c r="K337" s="223"/>
      <c r="L337" s="228"/>
      <c r="M337" s="229"/>
      <c r="N337" s="230"/>
      <c r="O337" s="230"/>
      <c r="P337" s="230"/>
      <c r="Q337" s="230"/>
      <c r="R337" s="230"/>
      <c r="S337" s="230"/>
      <c r="T337" s="231"/>
      <c r="AT337" s="232" t="s">
        <v>182</v>
      </c>
      <c r="AU337" s="232" t="s">
        <v>92</v>
      </c>
      <c r="AV337" s="12" t="s">
        <v>25</v>
      </c>
      <c r="AW337" s="12" t="s">
        <v>48</v>
      </c>
      <c r="AX337" s="12" t="s">
        <v>85</v>
      </c>
      <c r="AY337" s="232" t="s">
        <v>169</v>
      </c>
    </row>
    <row r="338" spans="2:65" s="13" customFormat="1" ht="13.5">
      <c r="B338" s="233"/>
      <c r="C338" s="234"/>
      <c r="D338" s="235" t="s">
        <v>182</v>
      </c>
      <c r="E338" s="236" t="s">
        <v>50</v>
      </c>
      <c r="F338" s="237" t="s">
        <v>647</v>
      </c>
      <c r="G338" s="234"/>
      <c r="H338" s="238">
        <v>0.63</v>
      </c>
      <c r="I338" s="239"/>
      <c r="J338" s="234"/>
      <c r="K338" s="234"/>
      <c r="L338" s="240"/>
      <c r="M338" s="241"/>
      <c r="N338" s="242"/>
      <c r="O338" s="242"/>
      <c r="P338" s="242"/>
      <c r="Q338" s="242"/>
      <c r="R338" s="242"/>
      <c r="S338" s="242"/>
      <c r="T338" s="243"/>
      <c r="AT338" s="244" t="s">
        <v>182</v>
      </c>
      <c r="AU338" s="244" t="s">
        <v>92</v>
      </c>
      <c r="AV338" s="13" t="s">
        <v>92</v>
      </c>
      <c r="AW338" s="13" t="s">
        <v>48</v>
      </c>
      <c r="AX338" s="13" t="s">
        <v>85</v>
      </c>
      <c r="AY338" s="244" t="s">
        <v>169</v>
      </c>
    </row>
    <row r="339" spans="2:65" s="1" customFormat="1" ht="22.5" customHeight="1">
      <c r="B339" s="43"/>
      <c r="C339" s="206" t="s">
        <v>477</v>
      </c>
      <c r="D339" s="206" t="s">
        <v>172</v>
      </c>
      <c r="E339" s="207" t="s">
        <v>369</v>
      </c>
      <c r="F339" s="208" t="s">
        <v>370</v>
      </c>
      <c r="G339" s="209" t="s">
        <v>316</v>
      </c>
      <c r="H339" s="210">
        <v>10</v>
      </c>
      <c r="I339" s="211"/>
      <c r="J339" s="212">
        <f>ROUND(I339*H339,2)</f>
        <v>0</v>
      </c>
      <c r="K339" s="208" t="s">
        <v>50</v>
      </c>
      <c r="L339" s="63"/>
      <c r="M339" s="213" t="s">
        <v>50</v>
      </c>
      <c r="N339" s="214" t="s">
        <v>56</v>
      </c>
      <c r="O339" s="44"/>
      <c r="P339" s="215">
        <f>O339*H339</f>
        <v>0</v>
      </c>
      <c r="Q339" s="215">
        <v>0</v>
      </c>
      <c r="R339" s="215">
        <f>Q339*H339</f>
        <v>0</v>
      </c>
      <c r="S339" s="215">
        <v>0</v>
      </c>
      <c r="T339" s="216">
        <f>S339*H339</f>
        <v>0</v>
      </c>
      <c r="AR339" s="25" t="s">
        <v>124</v>
      </c>
      <c r="AT339" s="25" t="s">
        <v>172</v>
      </c>
      <c r="AU339" s="25" t="s">
        <v>92</v>
      </c>
      <c r="AY339" s="25" t="s">
        <v>169</v>
      </c>
      <c r="BE339" s="217">
        <f>IF(N339="základní",J339,0)</f>
        <v>0</v>
      </c>
      <c r="BF339" s="217">
        <f>IF(N339="snížená",J339,0)</f>
        <v>0</v>
      </c>
      <c r="BG339" s="217">
        <f>IF(N339="zákl. přenesená",J339,0)</f>
        <v>0</v>
      </c>
      <c r="BH339" s="217">
        <f>IF(N339="sníž. přenesená",J339,0)</f>
        <v>0</v>
      </c>
      <c r="BI339" s="217">
        <f>IF(N339="nulová",J339,0)</f>
        <v>0</v>
      </c>
      <c r="BJ339" s="25" t="s">
        <v>25</v>
      </c>
      <c r="BK339" s="217">
        <f>ROUND(I339*H339,2)</f>
        <v>0</v>
      </c>
      <c r="BL339" s="25" t="s">
        <v>124</v>
      </c>
      <c r="BM339" s="25" t="s">
        <v>371</v>
      </c>
    </row>
    <row r="340" spans="2:65" s="1" customFormat="1" ht="13.5">
      <c r="B340" s="43"/>
      <c r="C340" s="65"/>
      <c r="D340" s="218" t="s">
        <v>178</v>
      </c>
      <c r="E340" s="65"/>
      <c r="F340" s="219" t="s">
        <v>370</v>
      </c>
      <c r="G340" s="65"/>
      <c r="H340" s="65"/>
      <c r="I340" s="174"/>
      <c r="J340" s="65"/>
      <c r="K340" s="65"/>
      <c r="L340" s="63"/>
      <c r="M340" s="220"/>
      <c r="N340" s="44"/>
      <c r="O340" s="44"/>
      <c r="P340" s="44"/>
      <c r="Q340" s="44"/>
      <c r="R340" s="44"/>
      <c r="S340" s="44"/>
      <c r="T340" s="80"/>
      <c r="AT340" s="25" t="s">
        <v>178</v>
      </c>
      <c r="AU340" s="25" t="s">
        <v>92</v>
      </c>
    </row>
    <row r="341" spans="2:65" s="12" customFormat="1" ht="13.5">
      <c r="B341" s="222"/>
      <c r="C341" s="223"/>
      <c r="D341" s="218" t="s">
        <v>182</v>
      </c>
      <c r="E341" s="224" t="s">
        <v>50</v>
      </c>
      <c r="F341" s="225" t="s">
        <v>648</v>
      </c>
      <c r="G341" s="223"/>
      <c r="H341" s="226" t="s">
        <v>50</v>
      </c>
      <c r="I341" s="227"/>
      <c r="J341" s="223"/>
      <c r="K341" s="223"/>
      <c r="L341" s="228"/>
      <c r="M341" s="229"/>
      <c r="N341" s="230"/>
      <c r="O341" s="230"/>
      <c r="P341" s="230"/>
      <c r="Q341" s="230"/>
      <c r="R341" s="230"/>
      <c r="S341" s="230"/>
      <c r="T341" s="231"/>
      <c r="AT341" s="232" t="s">
        <v>182</v>
      </c>
      <c r="AU341" s="232" t="s">
        <v>92</v>
      </c>
      <c r="AV341" s="12" t="s">
        <v>25</v>
      </c>
      <c r="AW341" s="12" t="s">
        <v>48</v>
      </c>
      <c r="AX341" s="12" t="s">
        <v>85</v>
      </c>
      <c r="AY341" s="232" t="s">
        <v>169</v>
      </c>
    </row>
    <row r="342" spans="2:65" s="13" customFormat="1" ht="13.5">
      <c r="B342" s="233"/>
      <c r="C342" s="234"/>
      <c r="D342" s="235" t="s">
        <v>182</v>
      </c>
      <c r="E342" s="236" t="s">
        <v>50</v>
      </c>
      <c r="F342" s="237" t="s">
        <v>373</v>
      </c>
      <c r="G342" s="234"/>
      <c r="H342" s="238">
        <v>10</v>
      </c>
      <c r="I342" s="239"/>
      <c r="J342" s="234"/>
      <c r="K342" s="234"/>
      <c r="L342" s="240"/>
      <c r="M342" s="241"/>
      <c r="N342" s="242"/>
      <c r="O342" s="242"/>
      <c r="P342" s="242"/>
      <c r="Q342" s="242"/>
      <c r="R342" s="242"/>
      <c r="S342" s="242"/>
      <c r="T342" s="243"/>
      <c r="AT342" s="244" t="s">
        <v>182</v>
      </c>
      <c r="AU342" s="244" t="s">
        <v>92</v>
      </c>
      <c r="AV342" s="13" t="s">
        <v>92</v>
      </c>
      <c r="AW342" s="13" t="s">
        <v>48</v>
      </c>
      <c r="AX342" s="13" t="s">
        <v>85</v>
      </c>
      <c r="AY342" s="244" t="s">
        <v>169</v>
      </c>
    </row>
    <row r="343" spans="2:65" s="1" customFormat="1" ht="22.5" customHeight="1">
      <c r="B343" s="43"/>
      <c r="C343" s="206" t="s">
        <v>483</v>
      </c>
      <c r="D343" s="206" t="s">
        <v>172</v>
      </c>
      <c r="E343" s="207" t="s">
        <v>375</v>
      </c>
      <c r="F343" s="208" t="s">
        <v>376</v>
      </c>
      <c r="G343" s="209" t="s">
        <v>197</v>
      </c>
      <c r="H343" s="210">
        <v>120.6</v>
      </c>
      <c r="I343" s="211"/>
      <c r="J343" s="212">
        <f>ROUND(I343*H343,2)</f>
        <v>0</v>
      </c>
      <c r="K343" s="208" t="s">
        <v>176</v>
      </c>
      <c r="L343" s="63"/>
      <c r="M343" s="213" t="s">
        <v>50</v>
      </c>
      <c r="N343" s="214" t="s">
        <v>56</v>
      </c>
      <c r="O343" s="44"/>
      <c r="P343" s="215">
        <f>O343*H343</f>
        <v>0</v>
      </c>
      <c r="Q343" s="215">
        <v>0</v>
      </c>
      <c r="R343" s="215">
        <f>Q343*H343</f>
        <v>0</v>
      </c>
      <c r="S343" s="215">
        <v>0</v>
      </c>
      <c r="T343" s="216">
        <f>S343*H343</f>
        <v>0</v>
      </c>
      <c r="AR343" s="25" t="s">
        <v>124</v>
      </c>
      <c r="AT343" s="25" t="s">
        <v>172</v>
      </c>
      <c r="AU343" s="25" t="s">
        <v>92</v>
      </c>
      <c r="AY343" s="25" t="s">
        <v>169</v>
      </c>
      <c r="BE343" s="217">
        <f>IF(N343="základní",J343,0)</f>
        <v>0</v>
      </c>
      <c r="BF343" s="217">
        <f>IF(N343="snížená",J343,0)</f>
        <v>0</v>
      </c>
      <c r="BG343" s="217">
        <f>IF(N343="zákl. přenesená",J343,0)</f>
        <v>0</v>
      </c>
      <c r="BH343" s="217">
        <f>IF(N343="sníž. přenesená",J343,0)</f>
        <v>0</v>
      </c>
      <c r="BI343" s="217">
        <f>IF(N343="nulová",J343,0)</f>
        <v>0</v>
      </c>
      <c r="BJ343" s="25" t="s">
        <v>25</v>
      </c>
      <c r="BK343" s="217">
        <f>ROUND(I343*H343,2)</f>
        <v>0</v>
      </c>
      <c r="BL343" s="25" t="s">
        <v>124</v>
      </c>
      <c r="BM343" s="25" t="s">
        <v>377</v>
      </c>
    </row>
    <row r="344" spans="2:65" s="1" customFormat="1" ht="27">
      <c r="B344" s="43"/>
      <c r="C344" s="65"/>
      <c r="D344" s="218" t="s">
        <v>178</v>
      </c>
      <c r="E344" s="65"/>
      <c r="F344" s="219" t="s">
        <v>378</v>
      </c>
      <c r="G344" s="65"/>
      <c r="H344" s="65"/>
      <c r="I344" s="174"/>
      <c r="J344" s="65"/>
      <c r="K344" s="65"/>
      <c r="L344" s="63"/>
      <c r="M344" s="220"/>
      <c r="N344" s="44"/>
      <c r="O344" s="44"/>
      <c r="P344" s="44"/>
      <c r="Q344" s="44"/>
      <c r="R344" s="44"/>
      <c r="S344" s="44"/>
      <c r="T344" s="80"/>
      <c r="AT344" s="25" t="s">
        <v>178</v>
      </c>
      <c r="AU344" s="25" t="s">
        <v>92</v>
      </c>
    </row>
    <row r="345" spans="2:65" s="11" customFormat="1" ht="29.85" customHeight="1">
      <c r="B345" s="189"/>
      <c r="C345" s="190"/>
      <c r="D345" s="191" t="s">
        <v>84</v>
      </c>
      <c r="E345" s="258" t="s">
        <v>224</v>
      </c>
      <c r="F345" s="258" t="s">
        <v>649</v>
      </c>
      <c r="G345" s="190"/>
      <c r="H345" s="190"/>
      <c r="I345" s="193"/>
      <c r="J345" s="259">
        <f>BK345</f>
        <v>0</v>
      </c>
      <c r="K345" s="190"/>
      <c r="L345" s="195"/>
      <c r="M345" s="196"/>
      <c r="N345" s="197"/>
      <c r="O345" s="197"/>
      <c r="P345" s="198">
        <v>0</v>
      </c>
      <c r="Q345" s="197"/>
      <c r="R345" s="198">
        <v>0</v>
      </c>
      <c r="S345" s="197"/>
      <c r="T345" s="199">
        <v>0</v>
      </c>
      <c r="AR345" s="200" t="s">
        <v>25</v>
      </c>
      <c r="AT345" s="201" t="s">
        <v>84</v>
      </c>
      <c r="AU345" s="201" t="s">
        <v>25</v>
      </c>
      <c r="AY345" s="200" t="s">
        <v>169</v>
      </c>
      <c r="BK345" s="202">
        <v>0</v>
      </c>
    </row>
    <row r="346" spans="2:65" s="11" customFormat="1" ht="19.899999999999999" customHeight="1">
      <c r="B346" s="189"/>
      <c r="C346" s="190"/>
      <c r="D346" s="203" t="s">
        <v>84</v>
      </c>
      <c r="E346" s="204" t="s">
        <v>650</v>
      </c>
      <c r="F346" s="204" t="s">
        <v>651</v>
      </c>
      <c r="G346" s="190"/>
      <c r="H346" s="190"/>
      <c r="I346" s="193"/>
      <c r="J346" s="205">
        <f>BK346</f>
        <v>0</v>
      </c>
      <c r="K346" s="190"/>
      <c r="L346" s="195"/>
      <c r="M346" s="196"/>
      <c r="N346" s="197"/>
      <c r="O346" s="197"/>
      <c r="P346" s="198">
        <f>SUM(P347:P354)</f>
        <v>0</v>
      </c>
      <c r="Q346" s="197"/>
      <c r="R346" s="198">
        <f>SUM(R347:R354)</f>
        <v>0.93324000000000007</v>
      </c>
      <c r="S346" s="197"/>
      <c r="T346" s="199">
        <f>SUM(T347:T354)</f>
        <v>0</v>
      </c>
      <c r="AR346" s="200" t="s">
        <v>25</v>
      </c>
      <c r="AT346" s="201" t="s">
        <v>84</v>
      </c>
      <c r="AU346" s="201" t="s">
        <v>25</v>
      </c>
      <c r="AY346" s="200" t="s">
        <v>169</v>
      </c>
      <c r="BK346" s="202">
        <f>SUM(BK347:BK354)</f>
        <v>0</v>
      </c>
    </row>
    <row r="347" spans="2:65" s="1" customFormat="1" ht="31.5" customHeight="1">
      <c r="B347" s="43"/>
      <c r="C347" s="206" t="s">
        <v>500</v>
      </c>
      <c r="D347" s="206" t="s">
        <v>172</v>
      </c>
      <c r="E347" s="207" t="s">
        <v>652</v>
      </c>
      <c r="F347" s="208" t="s">
        <v>653</v>
      </c>
      <c r="G347" s="209" t="s">
        <v>316</v>
      </c>
      <c r="H347" s="210">
        <v>3</v>
      </c>
      <c r="I347" s="211"/>
      <c r="J347" s="212">
        <f>ROUND(I347*H347,2)</f>
        <v>0</v>
      </c>
      <c r="K347" s="208" t="s">
        <v>176</v>
      </c>
      <c r="L347" s="63"/>
      <c r="M347" s="213" t="s">
        <v>50</v>
      </c>
      <c r="N347" s="214" t="s">
        <v>56</v>
      </c>
      <c r="O347" s="44"/>
      <c r="P347" s="215">
        <f>O347*H347</f>
        <v>0</v>
      </c>
      <c r="Q347" s="215">
        <v>0.31108000000000002</v>
      </c>
      <c r="R347" s="215">
        <f>Q347*H347</f>
        <v>0.93324000000000007</v>
      </c>
      <c r="S347" s="215">
        <v>0</v>
      </c>
      <c r="T347" s="216">
        <f>S347*H347</f>
        <v>0</v>
      </c>
      <c r="AR347" s="25" t="s">
        <v>124</v>
      </c>
      <c r="AT347" s="25" t="s">
        <v>172</v>
      </c>
      <c r="AU347" s="25" t="s">
        <v>92</v>
      </c>
      <c r="AY347" s="25" t="s">
        <v>169</v>
      </c>
      <c r="BE347" s="217">
        <f>IF(N347="základní",J347,0)</f>
        <v>0</v>
      </c>
      <c r="BF347" s="217">
        <f>IF(N347="snížená",J347,0)</f>
        <v>0</v>
      </c>
      <c r="BG347" s="217">
        <f>IF(N347="zákl. přenesená",J347,0)</f>
        <v>0</v>
      </c>
      <c r="BH347" s="217">
        <f>IF(N347="sníž. přenesená",J347,0)</f>
        <v>0</v>
      </c>
      <c r="BI347" s="217">
        <f>IF(N347="nulová",J347,0)</f>
        <v>0</v>
      </c>
      <c r="BJ347" s="25" t="s">
        <v>25</v>
      </c>
      <c r="BK347" s="217">
        <f>ROUND(I347*H347,2)</f>
        <v>0</v>
      </c>
      <c r="BL347" s="25" t="s">
        <v>124</v>
      </c>
      <c r="BM347" s="25" t="s">
        <v>654</v>
      </c>
    </row>
    <row r="348" spans="2:65" s="1" customFormat="1" ht="27">
      <c r="B348" s="43"/>
      <c r="C348" s="65"/>
      <c r="D348" s="218" t="s">
        <v>178</v>
      </c>
      <c r="E348" s="65"/>
      <c r="F348" s="219" t="s">
        <v>655</v>
      </c>
      <c r="G348" s="65"/>
      <c r="H348" s="65"/>
      <c r="I348" s="174"/>
      <c r="J348" s="65"/>
      <c r="K348" s="65"/>
      <c r="L348" s="63"/>
      <c r="M348" s="220"/>
      <c r="N348" s="44"/>
      <c r="O348" s="44"/>
      <c r="P348" s="44"/>
      <c r="Q348" s="44"/>
      <c r="R348" s="44"/>
      <c r="S348" s="44"/>
      <c r="T348" s="80"/>
      <c r="AT348" s="25" t="s">
        <v>178</v>
      </c>
      <c r="AU348" s="25" t="s">
        <v>92</v>
      </c>
    </row>
    <row r="349" spans="2:65" s="1" customFormat="1" ht="108">
      <c r="B349" s="43"/>
      <c r="C349" s="65"/>
      <c r="D349" s="218" t="s">
        <v>180</v>
      </c>
      <c r="E349" s="65"/>
      <c r="F349" s="221" t="s">
        <v>656</v>
      </c>
      <c r="G349" s="65"/>
      <c r="H349" s="65"/>
      <c r="I349" s="174"/>
      <c r="J349" s="65"/>
      <c r="K349" s="65"/>
      <c r="L349" s="63"/>
      <c r="M349" s="220"/>
      <c r="N349" s="44"/>
      <c r="O349" s="44"/>
      <c r="P349" s="44"/>
      <c r="Q349" s="44"/>
      <c r="R349" s="44"/>
      <c r="S349" s="44"/>
      <c r="T349" s="80"/>
      <c r="AT349" s="25" t="s">
        <v>180</v>
      </c>
      <c r="AU349" s="25" t="s">
        <v>92</v>
      </c>
    </row>
    <row r="350" spans="2:65" s="12" customFormat="1" ht="13.5">
      <c r="B350" s="222"/>
      <c r="C350" s="223"/>
      <c r="D350" s="218" t="s">
        <v>182</v>
      </c>
      <c r="E350" s="224" t="s">
        <v>50</v>
      </c>
      <c r="F350" s="225" t="s">
        <v>657</v>
      </c>
      <c r="G350" s="223"/>
      <c r="H350" s="226" t="s">
        <v>50</v>
      </c>
      <c r="I350" s="227"/>
      <c r="J350" s="223"/>
      <c r="K350" s="223"/>
      <c r="L350" s="228"/>
      <c r="M350" s="229"/>
      <c r="N350" s="230"/>
      <c r="O350" s="230"/>
      <c r="P350" s="230"/>
      <c r="Q350" s="230"/>
      <c r="R350" s="230"/>
      <c r="S350" s="230"/>
      <c r="T350" s="231"/>
      <c r="AT350" s="232" t="s">
        <v>182</v>
      </c>
      <c r="AU350" s="232" t="s">
        <v>92</v>
      </c>
      <c r="AV350" s="12" t="s">
        <v>25</v>
      </c>
      <c r="AW350" s="12" t="s">
        <v>48</v>
      </c>
      <c r="AX350" s="12" t="s">
        <v>85</v>
      </c>
      <c r="AY350" s="232" t="s">
        <v>169</v>
      </c>
    </row>
    <row r="351" spans="2:65" s="13" customFormat="1" ht="13.5">
      <c r="B351" s="233"/>
      <c r="C351" s="234"/>
      <c r="D351" s="235" t="s">
        <v>182</v>
      </c>
      <c r="E351" s="236" t="s">
        <v>50</v>
      </c>
      <c r="F351" s="237" t="s">
        <v>100</v>
      </c>
      <c r="G351" s="234"/>
      <c r="H351" s="238">
        <v>3</v>
      </c>
      <c r="I351" s="239"/>
      <c r="J351" s="234"/>
      <c r="K351" s="234"/>
      <c r="L351" s="240"/>
      <c r="M351" s="241"/>
      <c r="N351" s="242"/>
      <c r="O351" s="242"/>
      <c r="P351" s="242"/>
      <c r="Q351" s="242"/>
      <c r="R351" s="242"/>
      <c r="S351" s="242"/>
      <c r="T351" s="243"/>
      <c r="AT351" s="244" t="s">
        <v>182</v>
      </c>
      <c r="AU351" s="244" t="s">
        <v>92</v>
      </c>
      <c r="AV351" s="13" t="s">
        <v>92</v>
      </c>
      <c r="AW351" s="13" t="s">
        <v>48</v>
      </c>
      <c r="AX351" s="13" t="s">
        <v>85</v>
      </c>
      <c r="AY351" s="244" t="s">
        <v>169</v>
      </c>
    </row>
    <row r="352" spans="2:65" s="1" customFormat="1" ht="22.5" customHeight="1">
      <c r="B352" s="43"/>
      <c r="C352" s="206" t="s">
        <v>658</v>
      </c>
      <c r="D352" s="206" t="s">
        <v>172</v>
      </c>
      <c r="E352" s="207" t="s">
        <v>659</v>
      </c>
      <c r="F352" s="208" t="s">
        <v>660</v>
      </c>
      <c r="G352" s="209" t="s">
        <v>197</v>
      </c>
      <c r="H352" s="210">
        <v>0.93300000000000005</v>
      </c>
      <c r="I352" s="211"/>
      <c r="J352" s="212">
        <f>ROUND(I352*H352,2)</f>
        <v>0</v>
      </c>
      <c r="K352" s="208" t="s">
        <v>176</v>
      </c>
      <c r="L352" s="63"/>
      <c r="M352" s="213" t="s">
        <v>50</v>
      </c>
      <c r="N352" s="214" t="s">
        <v>56</v>
      </c>
      <c r="O352" s="44"/>
      <c r="P352" s="215">
        <f>O352*H352</f>
        <v>0</v>
      </c>
      <c r="Q352" s="215">
        <v>0</v>
      </c>
      <c r="R352" s="215">
        <f>Q352*H352</f>
        <v>0</v>
      </c>
      <c r="S352" s="215">
        <v>0</v>
      </c>
      <c r="T352" s="216">
        <f>S352*H352</f>
        <v>0</v>
      </c>
      <c r="AR352" s="25" t="s">
        <v>124</v>
      </c>
      <c r="AT352" s="25" t="s">
        <v>172</v>
      </c>
      <c r="AU352" s="25" t="s">
        <v>92</v>
      </c>
      <c r="AY352" s="25" t="s">
        <v>169</v>
      </c>
      <c r="BE352" s="217">
        <f>IF(N352="základní",J352,0)</f>
        <v>0</v>
      </c>
      <c r="BF352" s="217">
        <f>IF(N352="snížená",J352,0)</f>
        <v>0</v>
      </c>
      <c r="BG352" s="217">
        <f>IF(N352="zákl. přenesená",J352,0)</f>
        <v>0</v>
      </c>
      <c r="BH352" s="217">
        <f>IF(N352="sníž. přenesená",J352,0)</f>
        <v>0</v>
      </c>
      <c r="BI352" s="217">
        <f>IF(N352="nulová",J352,0)</f>
        <v>0</v>
      </c>
      <c r="BJ352" s="25" t="s">
        <v>25</v>
      </c>
      <c r="BK352" s="217">
        <f>ROUND(I352*H352,2)</f>
        <v>0</v>
      </c>
      <c r="BL352" s="25" t="s">
        <v>124</v>
      </c>
      <c r="BM352" s="25" t="s">
        <v>661</v>
      </c>
    </row>
    <row r="353" spans="2:65" s="1" customFormat="1" ht="27">
      <c r="B353" s="43"/>
      <c r="C353" s="65"/>
      <c r="D353" s="218" t="s">
        <v>178</v>
      </c>
      <c r="E353" s="65"/>
      <c r="F353" s="219" t="s">
        <v>662</v>
      </c>
      <c r="G353" s="65"/>
      <c r="H353" s="65"/>
      <c r="I353" s="174"/>
      <c r="J353" s="65"/>
      <c r="K353" s="65"/>
      <c r="L353" s="63"/>
      <c r="M353" s="220"/>
      <c r="N353" s="44"/>
      <c r="O353" s="44"/>
      <c r="P353" s="44"/>
      <c r="Q353" s="44"/>
      <c r="R353" s="44"/>
      <c r="S353" s="44"/>
      <c r="T353" s="80"/>
      <c r="AT353" s="25" t="s">
        <v>178</v>
      </c>
      <c r="AU353" s="25" t="s">
        <v>92</v>
      </c>
    </row>
    <row r="354" spans="2:65" s="1" customFormat="1" ht="54">
      <c r="B354" s="43"/>
      <c r="C354" s="65"/>
      <c r="D354" s="218" t="s">
        <v>180</v>
      </c>
      <c r="E354" s="65"/>
      <c r="F354" s="221" t="s">
        <v>663</v>
      </c>
      <c r="G354" s="65"/>
      <c r="H354" s="65"/>
      <c r="I354" s="174"/>
      <c r="J354" s="65"/>
      <c r="K354" s="65"/>
      <c r="L354" s="63"/>
      <c r="M354" s="220"/>
      <c r="N354" s="44"/>
      <c r="O354" s="44"/>
      <c r="P354" s="44"/>
      <c r="Q354" s="44"/>
      <c r="R354" s="44"/>
      <c r="S354" s="44"/>
      <c r="T354" s="80"/>
      <c r="AT354" s="25" t="s">
        <v>180</v>
      </c>
      <c r="AU354" s="25" t="s">
        <v>92</v>
      </c>
    </row>
    <row r="355" spans="2:65" s="11" customFormat="1" ht="29.85" customHeight="1">
      <c r="B355" s="189"/>
      <c r="C355" s="190"/>
      <c r="D355" s="203" t="s">
        <v>84</v>
      </c>
      <c r="E355" s="204" t="s">
        <v>379</v>
      </c>
      <c r="F355" s="204" t="s">
        <v>380</v>
      </c>
      <c r="G355" s="190"/>
      <c r="H355" s="190"/>
      <c r="I355" s="193"/>
      <c r="J355" s="205">
        <f>BK355</f>
        <v>0</v>
      </c>
      <c r="K355" s="190"/>
      <c r="L355" s="195"/>
      <c r="M355" s="196"/>
      <c r="N355" s="197"/>
      <c r="O355" s="197"/>
      <c r="P355" s="198">
        <f>SUM(P356:P359)</f>
        <v>0</v>
      </c>
      <c r="Q355" s="197"/>
      <c r="R355" s="198">
        <f>SUM(R356:R359)</f>
        <v>6.4799999999999995</v>
      </c>
      <c r="S355" s="197"/>
      <c r="T355" s="199">
        <f>SUM(T356:T359)</f>
        <v>0</v>
      </c>
      <c r="AR355" s="200" t="s">
        <v>25</v>
      </c>
      <c r="AT355" s="201" t="s">
        <v>84</v>
      </c>
      <c r="AU355" s="201" t="s">
        <v>25</v>
      </c>
      <c r="AY355" s="200" t="s">
        <v>169</v>
      </c>
      <c r="BK355" s="202">
        <f>SUM(BK356:BK359)</f>
        <v>0</v>
      </c>
    </row>
    <row r="356" spans="2:65" s="1" customFormat="1" ht="22.5" customHeight="1">
      <c r="B356" s="43"/>
      <c r="C356" s="206" t="s">
        <v>664</v>
      </c>
      <c r="D356" s="206" t="s">
        <v>172</v>
      </c>
      <c r="E356" s="207" t="s">
        <v>665</v>
      </c>
      <c r="F356" s="208" t="s">
        <v>666</v>
      </c>
      <c r="G356" s="209" t="s">
        <v>302</v>
      </c>
      <c r="H356" s="210">
        <v>60</v>
      </c>
      <c r="I356" s="211"/>
      <c r="J356" s="212">
        <f>ROUND(I356*H356,2)</f>
        <v>0</v>
      </c>
      <c r="K356" s="208" t="s">
        <v>50</v>
      </c>
      <c r="L356" s="63"/>
      <c r="M356" s="213" t="s">
        <v>50</v>
      </c>
      <c r="N356" s="214" t="s">
        <v>56</v>
      </c>
      <c r="O356" s="44"/>
      <c r="P356" s="215">
        <f>O356*H356</f>
        <v>0</v>
      </c>
      <c r="Q356" s="215">
        <v>0.108</v>
      </c>
      <c r="R356" s="215">
        <f>Q356*H356</f>
        <v>6.4799999999999995</v>
      </c>
      <c r="S356" s="215">
        <v>0</v>
      </c>
      <c r="T356" s="216">
        <f>S356*H356</f>
        <v>0</v>
      </c>
      <c r="AR356" s="25" t="s">
        <v>667</v>
      </c>
      <c r="AT356" s="25" t="s">
        <v>172</v>
      </c>
      <c r="AU356" s="25" t="s">
        <v>92</v>
      </c>
      <c r="AY356" s="25" t="s">
        <v>169</v>
      </c>
      <c r="BE356" s="217">
        <f>IF(N356="základní",J356,0)</f>
        <v>0</v>
      </c>
      <c r="BF356" s="217">
        <f>IF(N356="snížená",J356,0)</f>
        <v>0</v>
      </c>
      <c r="BG356" s="217">
        <f>IF(N356="zákl. přenesená",J356,0)</f>
        <v>0</v>
      </c>
      <c r="BH356" s="217">
        <f>IF(N356="sníž. přenesená",J356,0)</f>
        <v>0</v>
      </c>
      <c r="BI356" s="217">
        <f>IF(N356="nulová",J356,0)</f>
        <v>0</v>
      </c>
      <c r="BJ356" s="25" t="s">
        <v>25</v>
      </c>
      <c r="BK356" s="217">
        <f>ROUND(I356*H356,2)</f>
        <v>0</v>
      </c>
      <c r="BL356" s="25" t="s">
        <v>667</v>
      </c>
      <c r="BM356" s="25" t="s">
        <v>668</v>
      </c>
    </row>
    <row r="357" spans="2:65" s="1" customFormat="1" ht="13.5">
      <c r="B357" s="43"/>
      <c r="C357" s="65"/>
      <c r="D357" s="218" t="s">
        <v>178</v>
      </c>
      <c r="E357" s="65"/>
      <c r="F357" s="219" t="s">
        <v>669</v>
      </c>
      <c r="G357" s="65"/>
      <c r="H357" s="65"/>
      <c r="I357" s="174"/>
      <c r="J357" s="65"/>
      <c r="K357" s="65"/>
      <c r="L357" s="63"/>
      <c r="M357" s="220"/>
      <c r="N357" s="44"/>
      <c r="O357" s="44"/>
      <c r="P357" s="44"/>
      <c r="Q357" s="44"/>
      <c r="R357" s="44"/>
      <c r="S357" s="44"/>
      <c r="T357" s="80"/>
      <c r="AT357" s="25" t="s">
        <v>178</v>
      </c>
      <c r="AU357" s="25" t="s">
        <v>92</v>
      </c>
    </row>
    <row r="358" spans="2:65" s="12" customFormat="1" ht="13.5">
      <c r="B358" s="222"/>
      <c r="C358" s="223"/>
      <c r="D358" s="218" t="s">
        <v>182</v>
      </c>
      <c r="E358" s="224" t="s">
        <v>50</v>
      </c>
      <c r="F358" s="225" t="s">
        <v>670</v>
      </c>
      <c r="G358" s="223"/>
      <c r="H358" s="226" t="s">
        <v>50</v>
      </c>
      <c r="I358" s="227"/>
      <c r="J358" s="223"/>
      <c r="K358" s="223"/>
      <c r="L358" s="228"/>
      <c r="M358" s="229"/>
      <c r="N358" s="230"/>
      <c r="O358" s="230"/>
      <c r="P358" s="230"/>
      <c r="Q358" s="230"/>
      <c r="R358" s="230"/>
      <c r="S358" s="230"/>
      <c r="T358" s="231"/>
      <c r="AT358" s="232" t="s">
        <v>182</v>
      </c>
      <c r="AU358" s="232" t="s">
        <v>92</v>
      </c>
      <c r="AV358" s="12" t="s">
        <v>25</v>
      </c>
      <c r="AW358" s="12" t="s">
        <v>48</v>
      </c>
      <c r="AX358" s="12" t="s">
        <v>85</v>
      </c>
      <c r="AY358" s="232" t="s">
        <v>169</v>
      </c>
    </row>
    <row r="359" spans="2:65" s="13" customFormat="1" ht="13.5">
      <c r="B359" s="233"/>
      <c r="C359" s="234"/>
      <c r="D359" s="218" t="s">
        <v>182</v>
      </c>
      <c r="E359" s="245" t="s">
        <v>50</v>
      </c>
      <c r="F359" s="246" t="s">
        <v>671</v>
      </c>
      <c r="G359" s="234"/>
      <c r="H359" s="247">
        <v>60</v>
      </c>
      <c r="I359" s="239"/>
      <c r="J359" s="234"/>
      <c r="K359" s="234"/>
      <c r="L359" s="240"/>
      <c r="M359" s="241"/>
      <c r="N359" s="242"/>
      <c r="O359" s="242"/>
      <c r="P359" s="242"/>
      <c r="Q359" s="242"/>
      <c r="R359" s="242"/>
      <c r="S359" s="242"/>
      <c r="T359" s="243"/>
      <c r="AT359" s="244" t="s">
        <v>182</v>
      </c>
      <c r="AU359" s="244" t="s">
        <v>92</v>
      </c>
      <c r="AV359" s="13" t="s">
        <v>92</v>
      </c>
      <c r="AW359" s="13" t="s">
        <v>48</v>
      </c>
      <c r="AX359" s="13" t="s">
        <v>85</v>
      </c>
      <c r="AY359" s="244" t="s">
        <v>169</v>
      </c>
    </row>
    <row r="360" spans="2:65" s="11" customFormat="1" ht="29.85" customHeight="1">
      <c r="B360" s="189"/>
      <c r="C360" s="190"/>
      <c r="D360" s="203" t="s">
        <v>84</v>
      </c>
      <c r="E360" s="204" t="s">
        <v>395</v>
      </c>
      <c r="F360" s="204" t="s">
        <v>396</v>
      </c>
      <c r="G360" s="190"/>
      <c r="H360" s="190"/>
      <c r="I360" s="193"/>
      <c r="J360" s="205">
        <f>BK360</f>
        <v>0</v>
      </c>
      <c r="K360" s="190"/>
      <c r="L360" s="195"/>
      <c r="M360" s="196"/>
      <c r="N360" s="197"/>
      <c r="O360" s="197"/>
      <c r="P360" s="198">
        <f>SUM(P361:P436)</f>
        <v>0</v>
      </c>
      <c r="Q360" s="197"/>
      <c r="R360" s="198">
        <f>SUM(R361:R436)</f>
        <v>0</v>
      </c>
      <c r="S360" s="197"/>
      <c r="T360" s="199">
        <f>SUM(T361:T436)</f>
        <v>18.688499999999998</v>
      </c>
      <c r="AR360" s="200" t="s">
        <v>25</v>
      </c>
      <c r="AT360" s="201" t="s">
        <v>84</v>
      </c>
      <c r="AU360" s="201" t="s">
        <v>25</v>
      </c>
      <c r="AY360" s="200" t="s">
        <v>169</v>
      </c>
      <c r="BK360" s="202">
        <f>SUM(BK361:BK436)</f>
        <v>0</v>
      </c>
    </row>
    <row r="361" spans="2:65" s="1" customFormat="1" ht="22.5" customHeight="1">
      <c r="B361" s="43"/>
      <c r="C361" s="206" t="s">
        <v>672</v>
      </c>
      <c r="D361" s="206" t="s">
        <v>172</v>
      </c>
      <c r="E361" s="207" t="s">
        <v>673</v>
      </c>
      <c r="F361" s="208" t="s">
        <v>674</v>
      </c>
      <c r="G361" s="209" t="s">
        <v>204</v>
      </c>
      <c r="H361" s="210">
        <v>8</v>
      </c>
      <c r="I361" s="211"/>
      <c r="J361" s="212">
        <f>ROUND(I361*H361,2)</f>
        <v>0</v>
      </c>
      <c r="K361" s="208" t="s">
        <v>176</v>
      </c>
      <c r="L361" s="63"/>
      <c r="M361" s="213" t="s">
        <v>50</v>
      </c>
      <c r="N361" s="214" t="s">
        <v>56</v>
      </c>
      <c r="O361" s="44"/>
      <c r="P361" s="215">
        <f>O361*H361</f>
        <v>0</v>
      </c>
      <c r="Q361" s="215">
        <v>0</v>
      </c>
      <c r="R361" s="215">
        <f>Q361*H361</f>
        <v>0</v>
      </c>
      <c r="S361" s="215">
        <v>0.23499999999999999</v>
      </c>
      <c r="T361" s="216">
        <f>S361*H361</f>
        <v>1.88</v>
      </c>
      <c r="AR361" s="25" t="s">
        <v>124</v>
      </c>
      <c r="AT361" s="25" t="s">
        <v>172</v>
      </c>
      <c r="AU361" s="25" t="s">
        <v>92</v>
      </c>
      <c r="AY361" s="25" t="s">
        <v>169</v>
      </c>
      <c r="BE361" s="217">
        <f>IF(N361="základní",J361,0)</f>
        <v>0</v>
      </c>
      <c r="BF361" s="217">
        <f>IF(N361="snížená",J361,0)</f>
        <v>0</v>
      </c>
      <c r="BG361" s="217">
        <f>IF(N361="zákl. přenesená",J361,0)</f>
        <v>0</v>
      </c>
      <c r="BH361" s="217">
        <f>IF(N361="sníž. přenesená",J361,0)</f>
        <v>0</v>
      </c>
      <c r="BI361" s="217">
        <f>IF(N361="nulová",J361,0)</f>
        <v>0</v>
      </c>
      <c r="BJ361" s="25" t="s">
        <v>25</v>
      </c>
      <c r="BK361" s="217">
        <f>ROUND(I361*H361,2)</f>
        <v>0</v>
      </c>
      <c r="BL361" s="25" t="s">
        <v>124</v>
      </c>
      <c r="BM361" s="25" t="s">
        <v>675</v>
      </c>
    </row>
    <row r="362" spans="2:65" s="1" customFormat="1" ht="40.5">
      <c r="B362" s="43"/>
      <c r="C362" s="65"/>
      <c r="D362" s="218" t="s">
        <v>178</v>
      </c>
      <c r="E362" s="65"/>
      <c r="F362" s="219" t="s">
        <v>676</v>
      </c>
      <c r="G362" s="65"/>
      <c r="H362" s="65"/>
      <c r="I362" s="174"/>
      <c r="J362" s="65"/>
      <c r="K362" s="65"/>
      <c r="L362" s="63"/>
      <c r="M362" s="220"/>
      <c r="N362" s="44"/>
      <c r="O362" s="44"/>
      <c r="P362" s="44"/>
      <c r="Q362" s="44"/>
      <c r="R362" s="44"/>
      <c r="S362" s="44"/>
      <c r="T362" s="80"/>
      <c r="AT362" s="25" t="s">
        <v>178</v>
      </c>
      <c r="AU362" s="25" t="s">
        <v>92</v>
      </c>
    </row>
    <row r="363" spans="2:65" s="1" customFormat="1" ht="175.5">
      <c r="B363" s="43"/>
      <c r="C363" s="65"/>
      <c r="D363" s="218" t="s">
        <v>180</v>
      </c>
      <c r="E363" s="65"/>
      <c r="F363" s="221" t="s">
        <v>434</v>
      </c>
      <c r="G363" s="65"/>
      <c r="H363" s="65"/>
      <c r="I363" s="174"/>
      <c r="J363" s="65"/>
      <c r="K363" s="65"/>
      <c r="L363" s="63"/>
      <c r="M363" s="220"/>
      <c r="N363" s="44"/>
      <c r="O363" s="44"/>
      <c r="P363" s="44"/>
      <c r="Q363" s="44"/>
      <c r="R363" s="44"/>
      <c r="S363" s="44"/>
      <c r="T363" s="80"/>
      <c r="AT363" s="25" t="s">
        <v>180</v>
      </c>
      <c r="AU363" s="25" t="s">
        <v>92</v>
      </c>
    </row>
    <row r="364" spans="2:65" s="12" customFormat="1" ht="13.5">
      <c r="B364" s="222"/>
      <c r="C364" s="223"/>
      <c r="D364" s="218" t="s">
        <v>182</v>
      </c>
      <c r="E364" s="224" t="s">
        <v>50</v>
      </c>
      <c r="F364" s="225" t="s">
        <v>408</v>
      </c>
      <c r="G364" s="223"/>
      <c r="H364" s="226" t="s">
        <v>50</v>
      </c>
      <c r="I364" s="227"/>
      <c r="J364" s="223"/>
      <c r="K364" s="223"/>
      <c r="L364" s="228"/>
      <c r="M364" s="229"/>
      <c r="N364" s="230"/>
      <c r="O364" s="230"/>
      <c r="P364" s="230"/>
      <c r="Q364" s="230"/>
      <c r="R364" s="230"/>
      <c r="S364" s="230"/>
      <c r="T364" s="231"/>
      <c r="AT364" s="232" t="s">
        <v>182</v>
      </c>
      <c r="AU364" s="232" t="s">
        <v>92</v>
      </c>
      <c r="AV364" s="12" t="s">
        <v>25</v>
      </c>
      <c r="AW364" s="12" t="s">
        <v>48</v>
      </c>
      <c r="AX364" s="12" t="s">
        <v>85</v>
      </c>
      <c r="AY364" s="232" t="s">
        <v>169</v>
      </c>
    </row>
    <row r="365" spans="2:65" s="13" customFormat="1" ht="13.5">
      <c r="B365" s="233"/>
      <c r="C365" s="234"/>
      <c r="D365" s="235" t="s">
        <v>182</v>
      </c>
      <c r="E365" s="236" t="s">
        <v>50</v>
      </c>
      <c r="F365" s="237" t="s">
        <v>224</v>
      </c>
      <c r="G365" s="234"/>
      <c r="H365" s="238">
        <v>8</v>
      </c>
      <c r="I365" s="239"/>
      <c r="J365" s="234"/>
      <c r="K365" s="234"/>
      <c r="L365" s="240"/>
      <c r="M365" s="241"/>
      <c r="N365" s="242"/>
      <c r="O365" s="242"/>
      <c r="P365" s="242"/>
      <c r="Q365" s="242"/>
      <c r="R365" s="242"/>
      <c r="S365" s="242"/>
      <c r="T365" s="243"/>
      <c r="AT365" s="244" t="s">
        <v>182</v>
      </c>
      <c r="AU365" s="244" t="s">
        <v>92</v>
      </c>
      <c r="AV365" s="13" t="s">
        <v>92</v>
      </c>
      <c r="AW365" s="13" t="s">
        <v>48</v>
      </c>
      <c r="AX365" s="13" t="s">
        <v>85</v>
      </c>
      <c r="AY365" s="244" t="s">
        <v>169</v>
      </c>
    </row>
    <row r="366" spans="2:65" s="1" customFormat="1" ht="22.5" customHeight="1">
      <c r="B366" s="43"/>
      <c r="C366" s="206" t="s">
        <v>677</v>
      </c>
      <c r="D366" s="206" t="s">
        <v>172</v>
      </c>
      <c r="E366" s="207" t="s">
        <v>453</v>
      </c>
      <c r="F366" s="208" t="s">
        <v>454</v>
      </c>
      <c r="G366" s="209" t="s">
        <v>204</v>
      </c>
      <c r="H366" s="210">
        <v>8</v>
      </c>
      <c r="I366" s="211"/>
      <c r="J366" s="212">
        <f>ROUND(I366*H366,2)</f>
        <v>0</v>
      </c>
      <c r="K366" s="208" t="s">
        <v>176</v>
      </c>
      <c r="L366" s="63"/>
      <c r="M366" s="213" t="s">
        <v>50</v>
      </c>
      <c r="N366" s="214" t="s">
        <v>56</v>
      </c>
      <c r="O366" s="44"/>
      <c r="P366" s="215">
        <f>O366*H366</f>
        <v>0</v>
      </c>
      <c r="Q366" s="215">
        <v>0</v>
      </c>
      <c r="R366" s="215">
        <f>Q366*H366</f>
        <v>0</v>
      </c>
      <c r="S366" s="215">
        <v>0</v>
      </c>
      <c r="T366" s="216">
        <f>S366*H366</f>
        <v>0</v>
      </c>
      <c r="AR366" s="25" t="s">
        <v>124</v>
      </c>
      <c r="AT366" s="25" t="s">
        <v>172</v>
      </c>
      <c r="AU366" s="25" t="s">
        <v>92</v>
      </c>
      <c r="AY366" s="25" t="s">
        <v>169</v>
      </c>
      <c r="BE366" s="217">
        <f>IF(N366="základní",J366,0)</f>
        <v>0</v>
      </c>
      <c r="BF366" s="217">
        <f>IF(N366="snížená",J366,0)</f>
        <v>0</v>
      </c>
      <c r="BG366" s="217">
        <f>IF(N366="zákl. přenesená",J366,0)</f>
        <v>0</v>
      </c>
      <c r="BH366" s="217">
        <f>IF(N366="sníž. přenesená",J366,0)</f>
        <v>0</v>
      </c>
      <c r="BI366" s="217">
        <f>IF(N366="nulová",J366,0)</f>
        <v>0</v>
      </c>
      <c r="BJ366" s="25" t="s">
        <v>25</v>
      </c>
      <c r="BK366" s="217">
        <f>ROUND(I366*H366,2)</f>
        <v>0</v>
      </c>
      <c r="BL366" s="25" t="s">
        <v>124</v>
      </c>
      <c r="BM366" s="25" t="s">
        <v>678</v>
      </c>
    </row>
    <row r="367" spans="2:65" s="1" customFormat="1" ht="40.5">
      <c r="B367" s="43"/>
      <c r="C367" s="65"/>
      <c r="D367" s="218" t="s">
        <v>178</v>
      </c>
      <c r="E367" s="65"/>
      <c r="F367" s="219" t="s">
        <v>456</v>
      </c>
      <c r="G367" s="65"/>
      <c r="H367" s="65"/>
      <c r="I367" s="174"/>
      <c r="J367" s="65"/>
      <c r="K367" s="65"/>
      <c r="L367" s="63"/>
      <c r="M367" s="220"/>
      <c r="N367" s="44"/>
      <c r="O367" s="44"/>
      <c r="P367" s="44"/>
      <c r="Q367" s="44"/>
      <c r="R367" s="44"/>
      <c r="S367" s="44"/>
      <c r="T367" s="80"/>
      <c r="AT367" s="25" t="s">
        <v>178</v>
      </c>
      <c r="AU367" s="25" t="s">
        <v>92</v>
      </c>
    </row>
    <row r="368" spans="2:65" s="1" customFormat="1" ht="67.5">
      <c r="B368" s="43"/>
      <c r="C368" s="65"/>
      <c r="D368" s="218" t="s">
        <v>180</v>
      </c>
      <c r="E368" s="65"/>
      <c r="F368" s="221" t="s">
        <v>442</v>
      </c>
      <c r="G368" s="65"/>
      <c r="H368" s="65"/>
      <c r="I368" s="174"/>
      <c r="J368" s="65"/>
      <c r="K368" s="65"/>
      <c r="L368" s="63"/>
      <c r="M368" s="220"/>
      <c r="N368" s="44"/>
      <c r="O368" s="44"/>
      <c r="P368" s="44"/>
      <c r="Q368" s="44"/>
      <c r="R368" s="44"/>
      <c r="S368" s="44"/>
      <c r="T368" s="80"/>
      <c r="AT368" s="25" t="s">
        <v>180</v>
      </c>
      <c r="AU368" s="25" t="s">
        <v>92</v>
      </c>
    </row>
    <row r="369" spans="2:65" s="12" customFormat="1" ht="13.5">
      <c r="B369" s="222"/>
      <c r="C369" s="223"/>
      <c r="D369" s="218" t="s">
        <v>182</v>
      </c>
      <c r="E369" s="224" t="s">
        <v>50</v>
      </c>
      <c r="F369" s="225" t="s">
        <v>408</v>
      </c>
      <c r="G369" s="223"/>
      <c r="H369" s="226" t="s">
        <v>50</v>
      </c>
      <c r="I369" s="227"/>
      <c r="J369" s="223"/>
      <c r="K369" s="223"/>
      <c r="L369" s="228"/>
      <c r="M369" s="229"/>
      <c r="N369" s="230"/>
      <c r="O369" s="230"/>
      <c r="P369" s="230"/>
      <c r="Q369" s="230"/>
      <c r="R369" s="230"/>
      <c r="S369" s="230"/>
      <c r="T369" s="231"/>
      <c r="AT369" s="232" t="s">
        <v>182</v>
      </c>
      <c r="AU369" s="232" t="s">
        <v>92</v>
      </c>
      <c r="AV369" s="12" t="s">
        <v>25</v>
      </c>
      <c r="AW369" s="12" t="s">
        <v>48</v>
      </c>
      <c r="AX369" s="12" t="s">
        <v>85</v>
      </c>
      <c r="AY369" s="232" t="s">
        <v>169</v>
      </c>
    </row>
    <row r="370" spans="2:65" s="13" customFormat="1" ht="13.5">
      <c r="B370" s="233"/>
      <c r="C370" s="234"/>
      <c r="D370" s="235" t="s">
        <v>182</v>
      </c>
      <c r="E370" s="236" t="s">
        <v>50</v>
      </c>
      <c r="F370" s="237" t="s">
        <v>224</v>
      </c>
      <c r="G370" s="234"/>
      <c r="H370" s="238">
        <v>8</v>
      </c>
      <c r="I370" s="239"/>
      <c r="J370" s="234"/>
      <c r="K370" s="234"/>
      <c r="L370" s="240"/>
      <c r="M370" s="241"/>
      <c r="N370" s="242"/>
      <c r="O370" s="242"/>
      <c r="P370" s="242"/>
      <c r="Q370" s="242"/>
      <c r="R370" s="242"/>
      <c r="S370" s="242"/>
      <c r="T370" s="243"/>
      <c r="AT370" s="244" t="s">
        <v>182</v>
      </c>
      <c r="AU370" s="244" t="s">
        <v>92</v>
      </c>
      <c r="AV370" s="13" t="s">
        <v>92</v>
      </c>
      <c r="AW370" s="13" t="s">
        <v>48</v>
      </c>
      <c r="AX370" s="13" t="s">
        <v>85</v>
      </c>
      <c r="AY370" s="244" t="s">
        <v>169</v>
      </c>
    </row>
    <row r="371" spans="2:65" s="1" customFormat="1" ht="22.5" customHeight="1">
      <c r="B371" s="43"/>
      <c r="C371" s="206" t="s">
        <v>679</v>
      </c>
      <c r="D371" s="206" t="s">
        <v>172</v>
      </c>
      <c r="E371" s="207" t="s">
        <v>680</v>
      </c>
      <c r="F371" s="208" t="s">
        <v>681</v>
      </c>
      <c r="G371" s="209" t="s">
        <v>204</v>
      </c>
      <c r="H371" s="210">
        <v>14</v>
      </c>
      <c r="I371" s="211"/>
      <c r="J371" s="212">
        <f>ROUND(I371*H371,2)</f>
        <v>0</v>
      </c>
      <c r="K371" s="208" t="s">
        <v>176</v>
      </c>
      <c r="L371" s="63"/>
      <c r="M371" s="213" t="s">
        <v>50</v>
      </c>
      <c r="N371" s="214" t="s">
        <v>56</v>
      </c>
      <c r="O371" s="44"/>
      <c r="P371" s="215">
        <f>O371*H371</f>
        <v>0</v>
      </c>
      <c r="Q371" s="215">
        <v>0</v>
      </c>
      <c r="R371" s="215">
        <f>Q371*H371</f>
        <v>0</v>
      </c>
      <c r="S371" s="215">
        <v>0.22500000000000001</v>
      </c>
      <c r="T371" s="216">
        <f>S371*H371</f>
        <v>3.15</v>
      </c>
      <c r="AR371" s="25" t="s">
        <v>124</v>
      </c>
      <c r="AT371" s="25" t="s">
        <v>172</v>
      </c>
      <c r="AU371" s="25" t="s">
        <v>92</v>
      </c>
      <c r="AY371" s="25" t="s">
        <v>169</v>
      </c>
      <c r="BE371" s="217">
        <f>IF(N371="základní",J371,0)</f>
        <v>0</v>
      </c>
      <c r="BF371" s="217">
        <f>IF(N371="snížená",J371,0)</f>
        <v>0</v>
      </c>
      <c r="BG371" s="217">
        <f>IF(N371="zákl. přenesená",J371,0)</f>
        <v>0</v>
      </c>
      <c r="BH371" s="217">
        <f>IF(N371="sníž. přenesená",J371,0)</f>
        <v>0</v>
      </c>
      <c r="BI371" s="217">
        <f>IF(N371="nulová",J371,0)</f>
        <v>0</v>
      </c>
      <c r="BJ371" s="25" t="s">
        <v>25</v>
      </c>
      <c r="BK371" s="217">
        <f>ROUND(I371*H371,2)</f>
        <v>0</v>
      </c>
      <c r="BL371" s="25" t="s">
        <v>124</v>
      </c>
      <c r="BM371" s="25" t="s">
        <v>682</v>
      </c>
    </row>
    <row r="372" spans="2:65" s="1" customFormat="1" ht="40.5">
      <c r="B372" s="43"/>
      <c r="C372" s="65"/>
      <c r="D372" s="218" t="s">
        <v>178</v>
      </c>
      <c r="E372" s="65"/>
      <c r="F372" s="219" t="s">
        <v>683</v>
      </c>
      <c r="G372" s="65"/>
      <c r="H372" s="65"/>
      <c r="I372" s="174"/>
      <c r="J372" s="65"/>
      <c r="K372" s="65"/>
      <c r="L372" s="63"/>
      <c r="M372" s="220"/>
      <c r="N372" s="44"/>
      <c r="O372" s="44"/>
      <c r="P372" s="44"/>
      <c r="Q372" s="44"/>
      <c r="R372" s="44"/>
      <c r="S372" s="44"/>
      <c r="T372" s="80"/>
      <c r="AT372" s="25" t="s">
        <v>178</v>
      </c>
      <c r="AU372" s="25" t="s">
        <v>92</v>
      </c>
    </row>
    <row r="373" spans="2:65" s="1" customFormat="1" ht="256.5">
      <c r="B373" s="43"/>
      <c r="C373" s="65"/>
      <c r="D373" s="218" t="s">
        <v>180</v>
      </c>
      <c r="E373" s="65"/>
      <c r="F373" s="221" t="s">
        <v>401</v>
      </c>
      <c r="G373" s="65"/>
      <c r="H373" s="65"/>
      <c r="I373" s="174"/>
      <c r="J373" s="65"/>
      <c r="K373" s="65"/>
      <c r="L373" s="63"/>
      <c r="M373" s="220"/>
      <c r="N373" s="44"/>
      <c r="O373" s="44"/>
      <c r="P373" s="44"/>
      <c r="Q373" s="44"/>
      <c r="R373" s="44"/>
      <c r="S373" s="44"/>
      <c r="T373" s="80"/>
      <c r="AT373" s="25" t="s">
        <v>180</v>
      </c>
      <c r="AU373" s="25" t="s">
        <v>92</v>
      </c>
    </row>
    <row r="374" spans="2:65" s="12" customFormat="1" ht="13.5">
      <c r="B374" s="222"/>
      <c r="C374" s="223"/>
      <c r="D374" s="218" t="s">
        <v>182</v>
      </c>
      <c r="E374" s="224" t="s">
        <v>50</v>
      </c>
      <c r="F374" s="225" t="s">
        <v>402</v>
      </c>
      <c r="G374" s="223"/>
      <c r="H374" s="226" t="s">
        <v>50</v>
      </c>
      <c r="I374" s="227"/>
      <c r="J374" s="223"/>
      <c r="K374" s="223"/>
      <c r="L374" s="228"/>
      <c r="M374" s="229"/>
      <c r="N374" s="230"/>
      <c r="O374" s="230"/>
      <c r="P374" s="230"/>
      <c r="Q374" s="230"/>
      <c r="R374" s="230"/>
      <c r="S374" s="230"/>
      <c r="T374" s="231"/>
      <c r="AT374" s="232" t="s">
        <v>182</v>
      </c>
      <c r="AU374" s="232" t="s">
        <v>92</v>
      </c>
      <c r="AV374" s="12" t="s">
        <v>25</v>
      </c>
      <c r="AW374" s="12" t="s">
        <v>48</v>
      </c>
      <c r="AX374" s="12" t="s">
        <v>85</v>
      </c>
      <c r="AY374" s="232" t="s">
        <v>169</v>
      </c>
    </row>
    <row r="375" spans="2:65" s="13" customFormat="1" ht="13.5">
      <c r="B375" s="233"/>
      <c r="C375" s="234"/>
      <c r="D375" s="235" t="s">
        <v>182</v>
      </c>
      <c r="E375" s="236" t="s">
        <v>50</v>
      </c>
      <c r="F375" s="237" t="s">
        <v>257</v>
      </c>
      <c r="G375" s="234"/>
      <c r="H375" s="238">
        <v>14</v>
      </c>
      <c r="I375" s="239"/>
      <c r="J375" s="234"/>
      <c r="K375" s="234"/>
      <c r="L375" s="240"/>
      <c r="M375" s="241"/>
      <c r="N375" s="242"/>
      <c r="O375" s="242"/>
      <c r="P375" s="242"/>
      <c r="Q375" s="242"/>
      <c r="R375" s="242"/>
      <c r="S375" s="242"/>
      <c r="T375" s="243"/>
      <c r="AT375" s="244" t="s">
        <v>182</v>
      </c>
      <c r="AU375" s="244" t="s">
        <v>92</v>
      </c>
      <c r="AV375" s="13" t="s">
        <v>92</v>
      </c>
      <c r="AW375" s="13" t="s">
        <v>48</v>
      </c>
      <c r="AX375" s="13" t="s">
        <v>85</v>
      </c>
      <c r="AY375" s="244" t="s">
        <v>169</v>
      </c>
    </row>
    <row r="376" spans="2:65" s="1" customFormat="1" ht="22.5" customHeight="1">
      <c r="B376" s="43"/>
      <c r="C376" s="206" t="s">
        <v>684</v>
      </c>
      <c r="D376" s="206" t="s">
        <v>172</v>
      </c>
      <c r="E376" s="207" t="s">
        <v>397</v>
      </c>
      <c r="F376" s="208" t="s">
        <v>398</v>
      </c>
      <c r="G376" s="209" t="s">
        <v>204</v>
      </c>
      <c r="H376" s="210">
        <v>15.1</v>
      </c>
      <c r="I376" s="211"/>
      <c r="J376" s="212">
        <f>ROUND(I376*H376,2)</f>
        <v>0</v>
      </c>
      <c r="K376" s="208" t="s">
        <v>176</v>
      </c>
      <c r="L376" s="63"/>
      <c r="M376" s="213" t="s">
        <v>50</v>
      </c>
      <c r="N376" s="214" t="s">
        <v>56</v>
      </c>
      <c r="O376" s="44"/>
      <c r="P376" s="215">
        <f>O376*H376</f>
        <v>0</v>
      </c>
      <c r="Q376" s="215">
        <v>0</v>
      </c>
      <c r="R376" s="215">
        <f>Q376*H376</f>
        <v>0</v>
      </c>
      <c r="S376" s="215">
        <v>0.185</v>
      </c>
      <c r="T376" s="216">
        <f>S376*H376</f>
        <v>2.7934999999999999</v>
      </c>
      <c r="AR376" s="25" t="s">
        <v>124</v>
      </c>
      <c r="AT376" s="25" t="s">
        <v>172</v>
      </c>
      <c r="AU376" s="25" t="s">
        <v>92</v>
      </c>
      <c r="AY376" s="25" t="s">
        <v>169</v>
      </c>
      <c r="BE376" s="217">
        <f>IF(N376="základní",J376,0)</f>
        <v>0</v>
      </c>
      <c r="BF376" s="217">
        <f>IF(N376="snížená",J376,0)</f>
        <v>0</v>
      </c>
      <c r="BG376" s="217">
        <f>IF(N376="zákl. přenesená",J376,0)</f>
        <v>0</v>
      </c>
      <c r="BH376" s="217">
        <f>IF(N376="sníž. přenesená",J376,0)</f>
        <v>0</v>
      </c>
      <c r="BI376" s="217">
        <f>IF(N376="nulová",J376,0)</f>
        <v>0</v>
      </c>
      <c r="BJ376" s="25" t="s">
        <v>25</v>
      </c>
      <c r="BK376" s="217">
        <f>ROUND(I376*H376,2)</f>
        <v>0</v>
      </c>
      <c r="BL376" s="25" t="s">
        <v>124</v>
      </c>
      <c r="BM376" s="25" t="s">
        <v>685</v>
      </c>
    </row>
    <row r="377" spans="2:65" s="1" customFormat="1" ht="40.5">
      <c r="B377" s="43"/>
      <c r="C377" s="65"/>
      <c r="D377" s="218" t="s">
        <v>178</v>
      </c>
      <c r="E377" s="65"/>
      <c r="F377" s="219" t="s">
        <v>400</v>
      </c>
      <c r="G377" s="65"/>
      <c r="H377" s="65"/>
      <c r="I377" s="174"/>
      <c r="J377" s="65"/>
      <c r="K377" s="65"/>
      <c r="L377" s="63"/>
      <c r="M377" s="220"/>
      <c r="N377" s="44"/>
      <c r="O377" s="44"/>
      <c r="P377" s="44"/>
      <c r="Q377" s="44"/>
      <c r="R377" s="44"/>
      <c r="S377" s="44"/>
      <c r="T377" s="80"/>
      <c r="AT377" s="25" t="s">
        <v>178</v>
      </c>
      <c r="AU377" s="25" t="s">
        <v>92</v>
      </c>
    </row>
    <row r="378" spans="2:65" s="1" customFormat="1" ht="256.5">
      <c r="B378" s="43"/>
      <c r="C378" s="65"/>
      <c r="D378" s="218" t="s">
        <v>180</v>
      </c>
      <c r="E378" s="65"/>
      <c r="F378" s="221" t="s">
        <v>401</v>
      </c>
      <c r="G378" s="65"/>
      <c r="H378" s="65"/>
      <c r="I378" s="174"/>
      <c r="J378" s="65"/>
      <c r="K378" s="65"/>
      <c r="L378" s="63"/>
      <c r="M378" s="220"/>
      <c r="N378" s="44"/>
      <c r="O378" s="44"/>
      <c r="P378" s="44"/>
      <c r="Q378" s="44"/>
      <c r="R378" s="44"/>
      <c r="S378" s="44"/>
      <c r="T378" s="80"/>
      <c r="AT378" s="25" t="s">
        <v>180</v>
      </c>
      <c r="AU378" s="25" t="s">
        <v>92</v>
      </c>
    </row>
    <row r="379" spans="2:65" s="12" customFormat="1" ht="13.5">
      <c r="B379" s="222"/>
      <c r="C379" s="223"/>
      <c r="D379" s="218" t="s">
        <v>182</v>
      </c>
      <c r="E379" s="224" t="s">
        <v>50</v>
      </c>
      <c r="F379" s="225" t="s">
        <v>404</v>
      </c>
      <c r="G379" s="223"/>
      <c r="H379" s="226" t="s">
        <v>50</v>
      </c>
      <c r="I379" s="227"/>
      <c r="J379" s="223"/>
      <c r="K379" s="223"/>
      <c r="L379" s="228"/>
      <c r="M379" s="229"/>
      <c r="N379" s="230"/>
      <c r="O379" s="230"/>
      <c r="P379" s="230"/>
      <c r="Q379" s="230"/>
      <c r="R379" s="230"/>
      <c r="S379" s="230"/>
      <c r="T379" s="231"/>
      <c r="AT379" s="232" t="s">
        <v>182</v>
      </c>
      <c r="AU379" s="232" t="s">
        <v>92</v>
      </c>
      <c r="AV379" s="12" t="s">
        <v>25</v>
      </c>
      <c r="AW379" s="12" t="s">
        <v>48</v>
      </c>
      <c r="AX379" s="12" t="s">
        <v>85</v>
      </c>
      <c r="AY379" s="232" t="s">
        <v>169</v>
      </c>
    </row>
    <row r="380" spans="2:65" s="13" customFormat="1" ht="13.5">
      <c r="B380" s="233"/>
      <c r="C380" s="234"/>
      <c r="D380" s="218" t="s">
        <v>182</v>
      </c>
      <c r="E380" s="245" t="s">
        <v>50</v>
      </c>
      <c r="F380" s="246" t="s">
        <v>686</v>
      </c>
      <c r="G380" s="234"/>
      <c r="H380" s="247">
        <v>11.1</v>
      </c>
      <c r="I380" s="239"/>
      <c r="J380" s="234"/>
      <c r="K380" s="234"/>
      <c r="L380" s="240"/>
      <c r="M380" s="241"/>
      <c r="N380" s="242"/>
      <c r="O380" s="242"/>
      <c r="P380" s="242"/>
      <c r="Q380" s="242"/>
      <c r="R380" s="242"/>
      <c r="S380" s="242"/>
      <c r="T380" s="243"/>
      <c r="AT380" s="244" t="s">
        <v>182</v>
      </c>
      <c r="AU380" s="244" t="s">
        <v>92</v>
      </c>
      <c r="AV380" s="13" t="s">
        <v>92</v>
      </c>
      <c r="AW380" s="13" t="s">
        <v>48</v>
      </c>
      <c r="AX380" s="13" t="s">
        <v>85</v>
      </c>
      <c r="AY380" s="244" t="s">
        <v>169</v>
      </c>
    </row>
    <row r="381" spans="2:65" s="12" customFormat="1" ht="13.5">
      <c r="B381" s="222"/>
      <c r="C381" s="223"/>
      <c r="D381" s="218" t="s">
        <v>182</v>
      </c>
      <c r="E381" s="224" t="s">
        <v>50</v>
      </c>
      <c r="F381" s="225" t="s">
        <v>406</v>
      </c>
      <c r="G381" s="223"/>
      <c r="H381" s="226" t="s">
        <v>50</v>
      </c>
      <c r="I381" s="227"/>
      <c r="J381" s="223"/>
      <c r="K381" s="223"/>
      <c r="L381" s="228"/>
      <c r="M381" s="229"/>
      <c r="N381" s="230"/>
      <c r="O381" s="230"/>
      <c r="P381" s="230"/>
      <c r="Q381" s="230"/>
      <c r="R381" s="230"/>
      <c r="S381" s="230"/>
      <c r="T381" s="231"/>
      <c r="AT381" s="232" t="s">
        <v>182</v>
      </c>
      <c r="AU381" s="232" t="s">
        <v>92</v>
      </c>
      <c r="AV381" s="12" t="s">
        <v>25</v>
      </c>
      <c r="AW381" s="12" t="s">
        <v>48</v>
      </c>
      <c r="AX381" s="12" t="s">
        <v>85</v>
      </c>
      <c r="AY381" s="232" t="s">
        <v>169</v>
      </c>
    </row>
    <row r="382" spans="2:65" s="13" customFormat="1" ht="13.5">
      <c r="B382" s="233"/>
      <c r="C382" s="234"/>
      <c r="D382" s="235" t="s">
        <v>182</v>
      </c>
      <c r="E382" s="236" t="s">
        <v>50</v>
      </c>
      <c r="F382" s="237" t="s">
        <v>687</v>
      </c>
      <c r="G382" s="234"/>
      <c r="H382" s="238">
        <v>4</v>
      </c>
      <c r="I382" s="239"/>
      <c r="J382" s="234"/>
      <c r="K382" s="234"/>
      <c r="L382" s="240"/>
      <c r="M382" s="241"/>
      <c r="N382" s="242"/>
      <c r="O382" s="242"/>
      <c r="P382" s="242"/>
      <c r="Q382" s="242"/>
      <c r="R382" s="242"/>
      <c r="S382" s="242"/>
      <c r="T382" s="243"/>
      <c r="AT382" s="244" t="s">
        <v>182</v>
      </c>
      <c r="AU382" s="244" t="s">
        <v>92</v>
      </c>
      <c r="AV382" s="13" t="s">
        <v>92</v>
      </c>
      <c r="AW382" s="13" t="s">
        <v>48</v>
      </c>
      <c r="AX382" s="13" t="s">
        <v>85</v>
      </c>
      <c r="AY382" s="244" t="s">
        <v>169</v>
      </c>
    </row>
    <row r="383" spans="2:65" s="1" customFormat="1" ht="22.5" customHeight="1">
      <c r="B383" s="43"/>
      <c r="C383" s="206" t="s">
        <v>688</v>
      </c>
      <c r="D383" s="206" t="s">
        <v>172</v>
      </c>
      <c r="E383" s="207" t="s">
        <v>417</v>
      </c>
      <c r="F383" s="208" t="s">
        <v>418</v>
      </c>
      <c r="G383" s="209" t="s">
        <v>302</v>
      </c>
      <c r="H383" s="210">
        <v>53</v>
      </c>
      <c r="I383" s="211"/>
      <c r="J383" s="212">
        <f>ROUND(I383*H383,2)</f>
        <v>0</v>
      </c>
      <c r="K383" s="208" t="s">
        <v>176</v>
      </c>
      <c r="L383" s="63"/>
      <c r="M383" s="213" t="s">
        <v>50</v>
      </c>
      <c r="N383" s="214" t="s">
        <v>56</v>
      </c>
      <c r="O383" s="44"/>
      <c r="P383" s="215">
        <f>O383*H383</f>
        <v>0</v>
      </c>
      <c r="Q383" s="215">
        <v>0</v>
      </c>
      <c r="R383" s="215">
        <f>Q383*H383</f>
        <v>0</v>
      </c>
      <c r="S383" s="215">
        <v>0.20499999999999999</v>
      </c>
      <c r="T383" s="216">
        <f>S383*H383</f>
        <v>10.865</v>
      </c>
      <c r="AR383" s="25" t="s">
        <v>124</v>
      </c>
      <c r="AT383" s="25" t="s">
        <v>172</v>
      </c>
      <c r="AU383" s="25" t="s">
        <v>92</v>
      </c>
      <c r="AY383" s="25" t="s">
        <v>169</v>
      </c>
      <c r="BE383" s="217">
        <f>IF(N383="základní",J383,0)</f>
        <v>0</v>
      </c>
      <c r="BF383" s="217">
        <f>IF(N383="snížená",J383,0)</f>
        <v>0</v>
      </c>
      <c r="BG383" s="217">
        <f>IF(N383="zákl. přenesená",J383,0)</f>
        <v>0</v>
      </c>
      <c r="BH383" s="217">
        <f>IF(N383="sníž. přenesená",J383,0)</f>
        <v>0</v>
      </c>
      <c r="BI383" s="217">
        <f>IF(N383="nulová",J383,0)</f>
        <v>0</v>
      </c>
      <c r="BJ383" s="25" t="s">
        <v>25</v>
      </c>
      <c r="BK383" s="217">
        <f>ROUND(I383*H383,2)</f>
        <v>0</v>
      </c>
      <c r="BL383" s="25" t="s">
        <v>124</v>
      </c>
      <c r="BM383" s="25" t="s">
        <v>419</v>
      </c>
    </row>
    <row r="384" spans="2:65" s="1" customFormat="1" ht="27">
      <c r="B384" s="43"/>
      <c r="C384" s="65"/>
      <c r="D384" s="218" t="s">
        <v>178</v>
      </c>
      <c r="E384" s="65"/>
      <c r="F384" s="219" t="s">
        <v>420</v>
      </c>
      <c r="G384" s="65"/>
      <c r="H384" s="65"/>
      <c r="I384" s="174"/>
      <c r="J384" s="65"/>
      <c r="K384" s="65"/>
      <c r="L384" s="63"/>
      <c r="M384" s="220"/>
      <c r="N384" s="44"/>
      <c r="O384" s="44"/>
      <c r="P384" s="44"/>
      <c r="Q384" s="44"/>
      <c r="R384" s="44"/>
      <c r="S384" s="44"/>
      <c r="T384" s="80"/>
      <c r="AT384" s="25" t="s">
        <v>178</v>
      </c>
      <c r="AU384" s="25" t="s">
        <v>92</v>
      </c>
    </row>
    <row r="385" spans="2:65" s="1" customFormat="1" ht="148.5">
      <c r="B385" s="43"/>
      <c r="C385" s="65"/>
      <c r="D385" s="218" t="s">
        <v>180</v>
      </c>
      <c r="E385" s="65"/>
      <c r="F385" s="221" t="s">
        <v>421</v>
      </c>
      <c r="G385" s="65"/>
      <c r="H385" s="65"/>
      <c r="I385" s="174"/>
      <c r="J385" s="65"/>
      <c r="K385" s="65"/>
      <c r="L385" s="63"/>
      <c r="M385" s="220"/>
      <c r="N385" s="44"/>
      <c r="O385" s="44"/>
      <c r="P385" s="44"/>
      <c r="Q385" s="44"/>
      <c r="R385" s="44"/>
      <c r="S385" s="44"/>
      <c r="T385" s="80"/>
      <c r="AT385" s="25" t="s">
        <v>180</v>
      </c>
      <c r="AU385" s="25" t="s">
        <v>92</v>
      </c>
    </row>
    <row r="386" spans="2:65" s="12" customFormat="1" ht="13.5">
      <c r="B386" s="222"/>
      <c r="C386" s="223"/>
      <c r="D386" s="218" t="s">
        <v>182</v>
      </c>
      <c r="E386" s="224" t="s">
        <v>50</v>
      </c>
      <c r="F386" s="225" t="s">
        <v>404</v>
      </c>
      <c r="G386" s="223"/>
      <c r="H386" s="226" t="s">
        <v>50</v>
      </c>
      <c r="I386" s="227"/>
      <c r="J386" s="223"/>
      <c r="K386" s="223"/>
      <c r="L386" s="228"/>
      <c r="M386" s="229"/>
      <c r="N386" s="230"/>
      <c r="O386" s="230"/>
      <c r="P386" s="230"/>
      <c r="Q386" s="230"/>
      <c r="R386" s="230"/>
      <c r="S386" s="230"/>
      <c r="T386" s="231"/>
      <c r="AT386" s="232" t="s">
        <v>182</v>
      </c>
      <c r="AU386" s="232" t="s">
        <v>92</v>
      </c>
      <c r="AV386" s="12" t="s">
        <v>25</v>
      </c>
      <c r="AW386" s="12" t="s">
        <v>48</v>
      </c>
      <c r="AX386" s="12" t="s">
        <v>85</v>
      </c>
      <c r="AY386" s="232" t="s">
        <v>169</v>
      </c>
    </row>
    <row r="387" spans="2:65" s="13" customFormat="1" ht="13.5">
      <c r="B387" s="233"/>
      <c r="C387" s="234"/>
      <c r="D387" s="218" t="s">
        <v>182</v>
      </c>
      <c r="E387" s="245" t="s">
        <v>50</v>
      </c>
      <c r="F387" s="246" t="s">
        <v>437</v>
      </c>
      <c r="G387" s="234"/>
      <c r="H387" s="247">
        <v>37</v>
      </c>
      <c r="I387" s="239"/>
      <c r="J387" s="234"/>
      <c r="K387" s="234"/>
      <c r="L387" s="240"/>
      <c r="M387" s="241"/>
      <c r="N387" s="242"/>
      <c r="O387" s="242"/>
      <c r="P387" s="242"/>
      <c r="Q387" s="242"/>
      <c r="R387" s="242"/>
      <c r="S387" s="242"/>
      <c r="T387" s="243"/>
      <c r="AT387" s="244" t="s">
        <v>182</v>
      </c>
      <c r="AU387" s="244" t="s">
        <v>92</v>
      </c>
      <c r="AV387" s="13" t="s">
        <v>92</v>
      </c>
      <c r="AW387" s="13" t="s">
        <v>48</v>
      </c>
      <c r="AX387" s="13" t="s">
        <v>85</v>
      </c>
      <c r="AY387" s="244" t="s">
        <v>169</v>
      </c>
    </row>
    <row r="388" spans="2:65" s="12" customFormat="1" ht="13.5">
      <c r="B388" s="222"/>
      <c r="C388" s="223"/>
      <c r="D388" s="218" t="s">
        <v>182</v>
      </c>
      <c r="E388" s="224" t="s">
        <v>50</v>
      </c>
      <c r="F388" s="225" t="s">
        <v>406</v>
      </c>
      <c r="G388" s="223"/>
      <c r="H388" s="226" t="s">
        <v>50</v>
      </c>
      <c r="I388" s="227"/>
      <c r="J388" s="223"/>
      <c r="K388" s="223"/>
      <c r="L388" s="228"/>
      <c r="M388" s="229"/>
      <c r="N388" s="230"/>
      <c r="O388" s="230"/>
      <c r="P388" s="230"/>
      <c r="Q388" s="230"/>
      <c r="R388" s="230"/>
      <c r="S388" s="230"/>
      <c r="T388" s="231"/>
      <c r="AT388" s="232" t="s">
        <v>182</v>
      </c>
      <c r="AU388" s="232" t="s">
        <v>92</v>
      </c>
      <c r="AV388" s="12" t="s">
        <v>25</v>
      </c>
      <c r="AW388" s="12" t="s">
        <v>48</v>
      </c>
      <c r="AX388" s="12" t="s">
        <v>85</v>
      </c>
      <c r="AY388" s="232" t="s">
        <v>169</v>
      </c>
    </row>
    <row r="389" spans="2:65" s="13" customFormat="1" ht="13.5">
      <c r="B389" s="233"/>
      <c r="C389" s="234"/>
      <c r="D389" s="235" t="s">
        <v>182</v>
      </c>
      <c r="E389" s="236" t="s">
        <v>50</v>
      </c>
      <c r="F389" s="237" t="s">
        <v>273</v>
      </c>
      <c r="G389" s="234"/>
      <c r="H389" s="238">
        <v>16</v>
      </c>
      <c r="I389" s="239"/>
      <c r="J389" s="234"/>
      <c r="K389" s="234"/>
      <c r="L389" s="240"/>
      <c r="M389" s="241"/>
      <c r="N389" s="242"/>
      <c r="O389" s="242"/>
      <c r="P389" s="242"/>
      <c r="Q389" s="242"/>
      <c r="R389" s="242"/>
      <c r="S389" s="242"/>
      <c r="T389" s="243"/>
      <c r="AT389" s="244" t="s">
        <v>182</v>
      </c>
      <c r="AU389" s="244" t="s">
        <v>92</v>
      </c>
      <c r="AV389" s="13" t="s">
        <v>92</v>
      </c>
      <c r="AW389" s="13" t="s">
        <v>48</v>
      </c>
      <c r="AX389" s="13" t="s">
        <v>85</v>
      </c>
      <c r="AY389" s="244" t="s">
        <v>169</v>
      </c>
    </row>
    <row r="390" spans="2:65" s="1" customFormat="1" ht="22.5" customHeight="1">
      <c r="B390" s="43"/>
      <c r="C390" s="206" t="s">
        <v>689</v>
      </c>
      <c r="D390" s="206" t="s">
        <v>172</v>
      </c>
      <c r="E390" s="207" t="s">
        <v>460</v>
      </c>
      <c r="F390" s="208" t="s">
        <v>461</v>
      </c>
      <c r="G390" s="209" t="s">
        <v>197</v>
      </c>
      <c r="H390" s="210">
        <v>16.809000000000001</v>
      </c>
      <c r="I390" s="211"/>
      <c r="J390" s="212">
        <f>ROUND(I390*H390,2)</f>
        <v>0</v>
      </c>
      <c r="K390" s="208" t="s">
        <v>176</v>
      </c>
      <c r="L390" s="63"/>
      <c r="M390" s="213" t="s">
        <v>50</v>
      </c>
      <c r="N390" s="214" t="s">
        <v>56</v>
      </c>
      <c r="O390" s="44"/>
      <c r="P390" s="215">
        <f>O390*H390</f>
        <v>0</v>
      </c>
      <c r="Q390" s="215">
        <v>0</v>
      </c>
      <c r="R390" s="215">
        <f>Q390*H390</f>
        <v>0</v>
      </c>
      <c r="S390" s="215">
        <v>0</v>
      </c>
      <c r="T390" s="216">
        <f>S390*H390</f>
        <v>0</v>
      </c>
      <c r="AR390" s="25" t="s">
        <v>124</v>
      </c>
      <c r="AT390" s="25" t="s">
        <v>172</v>
      </c>
      <c r="AU390" s="25" t="s">
        <v>92</v>
      </c>
      <c r="AY390" s="25" t="s">
        <v>169</v>
      </c>
      <c r="BE390" s="217">
        <f>IF(N390="základní",J390,0)</f>
        <v>0</v>
      </c>
      <c r="BF390" s="217">
        <f>IF(N390="snížená",J390,0)</f>
        <v>0</v>
      </c>
      <c r="BG390" s="217">
        <f>IF(N390="zákl. přenesená",J390,0)</f>
        <v>0</v>
      </c>
      <c r="BH390" s="217">
        <f>IF(N390="sníž. přenesená",J390,0)</f>
        <v>0</v>
      </c>
      <c r="BI390" s="217">
        <f>IF(N390="nulová",J390,0)</f>
        <v>0</v>
      </c>
      <c r="BJ390" s="25" t="s">
        <v>25</v>
      </c>
      <c r="BK390" s="217">
        <f>ROUND(I390*H390,2)</f>
        <v>0</v>
      </c>
      <c r="BL390" s="25" t="s">
        <v>124</v>
      </c>
      <c r="BM390" s="25" t="s">
        <v>462</v>
      </c>
    </row>
    <row r="391" spans="2:65" s="1" customFormat="1" ht="13.5">
      <c r="B391" s="43"/>
      <c r="C391" s="65"/>
      <c r="D391" s="218" t="s">
        <v>178</v>
      </c>
      <c r="E391" s="65"/>
      <c r="F391" s="219" t="s">
        <v>463</v>
      </c>
      <c r="G391" s="65"/>
      <c r="H391" s="65"/>
      <c r="I391" s="174"/>
      <c r="J391" s="65"/>
      <c r="K391" s="65"/>
      <c r="L391" s="63"/>
      <c r="M391" s="220"/>
      <c r="N391" s="44"/>
      <c r="O391" s="44"/>
      <c r="P391" s="44"/>
      <c r="Q391" s="44"/>
      <c r="R391" s="44"/>
      <c r="S391" s="44"/>
      <c r="T391" s="80"/>
      <c r="AT391" s="25" t="s">
        <v>178</v>
      </c>
      <c r="AU391" s="25" t="s">
        <v>92</v>
      </c>
    </row>
    <row r="392" spans="2:65" s="1" customFormat="1" ht="40.5">
      <c r="B392" s="43"/>
      <c r="C392" s="65"/>
      <c r="D392" s="218" t="s">
        <v>180</v>
      </c>
      <c r="E392" s="65"/>
      <c r="F392" s="221" t="s">
        <v>464</v>
      </c>
      <c r="G392" s="65"/>
      <c r="H392" s="65"/>
      <c r="I392" s="174"/>
      <c r="J392" s="65"/>
      <c r="K392" s="65"/>
      <c r="L392" s="63"/>
      <c r="M392" s="220"/>
      <c r="N392" s="44"/>
      <c r="O392" s="44"/>
      <c r="P392" s="44"/>
      <c r="Q392" s="44"/>
      <c r="R392" s="44"/>
      <c r="S392" s="44"/>
      <c r="T392" s="80"/>
      <c r="AT392" s="25" t="s">
        <v>180</v>
      </c>
      <c r="AU392" s="25" t="s">
        <v>92</v>
      </c>
    </row>
    <row r="393" spans="2:65" s="12" customFormat="1" ht="13.5">
      <c r="B393" s="222"/>
      <c r="C393" s="223"/>
      <c r="D393" s="218" t="s">
        <v>182</v>
      </c>
      <c r="E393" s="224" t="s">
        <v>50</v>
      </c>
      <c r="F393" s="225" t="s">
        <v>402</v>
      </c>
      <c r="G393" s="223"/>
      <c r="H393" s="226" t="s">
        <v>50</v>
      </c>
      <c r="I393" s="227"/>
      <c r="J393" s="223"/>
      <c r="K393" s="223"/>
      <c r="L393" s="228"/>
      <c r="M393" s="229"/>
      <c r="N393" s="230"/>
      <c r="O393" s="230"/>
      <c r="P393" s="230"/>
      <c r="Q393" s="230"/>
      <c r="R393" s="230"/>
      <c r="S393" s="230"/>
      <c r="T393" s="231"/>
      <c r="AT393" s="232" t="s">
        <v>182</v>
      </c>
      <c r="AU393" s="232" t="s">
        <v>92</v>
      </c>
      <c r="AV393" s="12" t="s">
        <v>25</v>
      </c>
      <c r="AW393" s="12" t="s">
        <v>48</v>
      </c>
      <c r="AX393" s="12" t="s">
        <v>85</v>
      </c>
      <c r="AY393" s="232" t="s">
        <v>169</v>
      </c>
    </row>
    <row r="394" spans="2:65" s="13" customFormat="1" ht="13.5">
      <c r="B394" s="233"/>
      <c r="C394" s="234"/>
      <c r="D394" s="218" t="s">
        <v>182</v>
      </c>
      <c r="E394" s="245" t="s">
        <v>50</v>
      </c>
      <c r="F394" s="246" t="s">
        <v>690</v>
      </c>
      <c r="G394" s="234"/>
      <c r="H394" s="247">
        <v>3.15</v>
      </c>
      <c r="I394" s="239"/>
      <c r="J394" s="234"/>
      <c r="K394" s="234"/>
      <c r="L394" s="240"/>
      <c r="M394" s="241"/>
      <c r="N394" s="242"/>
      <c r="O394" s="242"/>
      <c r="P394" s="242"/>
      <c r="Q394" s="242"/>
      <c r="R394" s="242"/>
      <c r="S394" s="242"/>
      <c r="T394" s="243"/>
      <c r="AT394" s="244" t="s">
        <v>182</v>
      </c>
      <c r="AU394" s="244" t="s">
        <v>92</v>
      </c>
      <c r="AV394" s="13" t="s">
        <v>92</v>
      </c>
      <c r="AW394" s="13" t="s">
        <v>48</v>
      </c>
      <c r="AX394" s="13" t="s">
        <v>85</v>
      </c>
      <c r="AY394" s="244" t="s">
        <v>169</v>
      </c>
    </row>
    <row r="395" spans="2:65" s="12" customFormat="1" ht="13.5">
      <c r="B395" s="222"/>
      <c r="C395" s="223"/>
      <c r="D395" s="218" t="s">
        <v>182</v>
      </c>
      <c r="E395" s="224" t="s">
        <v>50</v>
      </c>
      <c r="F395" s="225" t="s">
        <v>404</v>
      </c>
      <c r="G395" s="223"/>
      <c r="H395" s="226" t="s">
        <v>50</v>
      </c>
      <c r="I395" s="227"/>
      <c r="J395" s="223"/>
      <c r="K395" s="223"/>
      <c r="L395" s="228"/>
      <c r="M395" s="229"/>
      <c r="N395" s="230"/>
      <c r="O395" s="230"/>
      <c r="P395" s="230"/>
      <c r="Q395" s="230"/>
      <c r="R395" s="230"/>
      <c r="S395" s="230"/>
      <c r="T395" s="231"/>
      <c r="AT395" s="232" t="s">
        <v>182</v>
      </c>
      <c r="AU395" s="232" t="s">
        <v>92</v>
      </c>
      <c r="AV395" s="12" t="s">
        <v>25</v>
      </c>
      <c r="AW395" s="12" t="s">
        <v>48</v>
      </c>
      <c r="AX395" s="12" t="s">
        <v>85</v>
      </c>
      <c r="AY395" s="232" t="s">
        <v>169</v>
      </c>
    </row>
    <row r="396" spans="2:65" s="13" customFormat="1" ht="13.5">
      <c r="B396" s="233"/>
      <c r="C396" s="234"/>
      <c r="D396" s="218" t="s">
        <v>182</v>
      </c>
      <c r="E396" s="245" t="s">
        <v>50</v>
      </c>
      <c r="F396" s="246" t="s">
        <v>691</v>
      </c>
      <c r="G396" s="234"/>
      <c r="H396" s="247">
        <v>7.585</v>
      </c>
      <c r="I396" s="239"/>
      <c r="J396" s="234"/>
      <c r="K396" s="234"/>
      <c r="L396" s="240"/>
      <c r="M396" s="241"/>
      <c r="N396" s="242"/>
      <c r="O396" s="242"/>
      <c r="P396" s="242"/>
      <c r="Q396" s="242"/>
      <c r="R396" s="242"/>
      <c r="S396" s="242"/>
      <c r="T396" s="243"/>
      <c r="AT396" s="244" t="s">
        <v>182</v>
      </c>
      <c r="AU396" s="244" t="s">
        <v>92</v>
      </c>
      <c r="AV396" s="13" t="s">
        <v>92</v>
      </c>
      <c r="AW396" s="13" t="s">
        <v>48</v>
      </c>
      <c r="AX396" s="13" t="s">
        <v>85</v>
      </c>
      <c r="AY396" s="244" t="s">
        <v>169</v>
      </c>
    </row>
    <row r="397" spans="2:65" s="13" customFormat="1" ht="13.5">
      <c r="B397" s="233"/>
      <c r="C397" s="234"/>
      <c r="D397" s="218" t="s">
        <v>182</v>
      </c>
      <c r="E397" s="245" t="s">
        <v>50</v>
      </c>
      <c r="F397" s="246" t="s">
        <v>692</v>
      </c>
      <c r="G397" s="234"/>
      <c r="H397" s="247">
        <v>2.0539999999999998</v>
      </c>
      <c r="I397" s="239"/>
      <c r="J397" s="234"/>
      <c r="K397" s="234"/>
      <c r="L397" s="240"/>
      <c r="M397" s="241"/>
      <c r="N397" s="242"/>
      <c r="O397" s="242"/>
      <c r="P397" s="242"/>
      <c r="Q397" s="242"/>
      <c r="R397" s="242"/>
      <c r="S397" s="242"/>
      <c r="T397" s="243"/>
      <c r="AT397" s="244" t="s">
        <v>182</v>
      </c>
      <c r="AU397" s="244" t="s">
        <v>92</v>
      </c>
      <c r="AV397" s="13" t="s">
        <v>92</v>
      </c>
      <c r="AW397" s="13" t="s">
        <v>48</v>
      </c>
      <c r="AX397" s="13" t="s">
        <v>85</v>
      </c>
      <c r="AY397" s="244" t="s">
        <v>169</v>
      </c>
    </row>
    <row r="398" spans="2:65" s="12" customFormat="1" ht="13.5">
      <c r="B398" s="222"/>
      <c r="C398" s="223"/>
      <c r="D398" s="218" t="s">
        <v>182</v>
      </c>
      <c r="E398" s="224" t="s">
        <v>50</v>
      </c>
      <c r="F398" s="225" t="s">
        <v>406</v>
      </c>
      <c r="G398" s="223"/>
      <c r="H398" s="226" t="s">
        <v>50</v>
      </c>
      <c r="I398" s="227"/>
      <c r="J398" s="223"/>
      <c r="K398" s="223"/>
      <c r="L398" s="228"/>
      <c r="M398" s="229"/>
      <c r="N398" s="230"/>
      <c r="O398" s="230"/>
      <c r="P398" s="230"/>
      <c r="Q398" s="230"/>
      <c r="R398" s="230"/>
      <c r="S398" s="230"/>
      <c r="T398" s="231"/>
      <c r="AT398" s="232" t="s">
        <v>182</v>
      </c>
      <c r="AU398" s="232" t="s">
        <v>92</v>
      </c>
      <c r="AV398" s="12" t="s">
        <v>25</v>
      </c>
      <c r="AW398" s="12" t="s">
        <v>48</v>
      </c>
      <c r="AX398" s="12" t="s">
        <v>85</v>
      </c>
      <c r="AY398" s="232" t="s">
        <v>169</v>
      </c>
    </row>
    <row r="399" spans="2:65" s="13" customFormat="1" ht="13.5">
      <c r="B399" s="233"/>
      <c r="C399" s="234"/>
      <c r="D399" s="218" t="s">
        <v>182</v>
      </c>
      <c r="E399" s="245" t="s">
        <v>50</v>
      </c>
      <c r="F399" s="246" t="s">
        <v>693</v>
      </c>
      <c r="G399" s="234"/>
      <c r="H399" s="247">
        <v>3.28</v>
      </c>
      <c r="I399" s="239"/>
      <c r="J399" s="234"/>
      <c r="K399" s="234"/>
      <c r="L399" s="240"/>
      <c r="M399" s="241"/>
      <c r="N399" s="242"/>
      <c r="O399" s="242"/>
      <c r="P399" s="242"/>
      <c r="Q399" s="242"/>
      <c r="R399" s="242"/>
      <c r="S399" s="242"/>
      <c r="T399" s="243"/>
      <c r="AT399" s="244" t="s">
        <v>182</v>
      </c>
      <c r="AU399" s="244" t="s">
        <v>92</v>
      </c>
      <c r="AV399" s="13" t="s">
        <v>92</v>
      </c>
      <c r="AW399" s="13" t="s">
        <v>48</v>
      </c>
      <c r="AX399" s="13" t="s">
        <v>85</v>
      </c>
      <c r="AY399" s="244" t="s">
        <v>169</v>
      </c>
    </row>
    <row r="400" spans="2:65" s="13" customFormat="1" ht="13.5">
      <c r="B400" s="233"/>
      <c r="C400" s="234"/>
      <c r="D400" s="235" t="s">
        <v>182</v>
      </c>
      <c r="E400" s="236" t="s">
        <v>50</v>
      </c>
      <c r="F400" s="237" t="s">
        <v>694</v>
      </c>
      <c r="G400" s="234"/>
      <c r="H400" s="238">
        <v>0.74</v>
      </c>
      <c r="I400" s="239"/>
      <c r="J400" s="234"/>
      <c r="K400" s="234"/>
      <c r="L400" s="240"/>
      <c r="M400" s="241"/>
      <c r="N400" s="242"/>
      <c r="O400" s="242"/>
      <c r="P400" s="242"/>
      <c r="Q400" s="242"/>
      <c r="R400" s="242"/>
      <c r="S400" s="242"/>
      <c r="T400" s="243"/>
      <c r="AT400" s="244" t="s">
        <v>182</v>
      </c>
      <c r="AU400" s="244" t="s">
        <v>92</v>
      </c>
      <c r="AV400" s="13" t="s">
        <v>92</v>
      </c>
      <c r="AW400" s="13" t="s">
        <v>48</v>
      </c>
      <c r="AX400" s="13" t="s">
        <v>85</v>
      </c>
      <c r="AY400" s="244" t="s">
        <v>169</v>
      </c>
    </row>
    <row r="401" spans="2:65" s="1" customFormat="1" ht="22.5" customHeight="1">
      <c r="B401" s="43"/>
      <c r="C401" s="206" t="s">
        <v>695</v>
      </c>
      <c r="D401" s="206" t="s">
        <v>172</v>
      </c>
      <c r="E401" s="207" t="s">
        <v>478</v>
      </c>
      <c r="F401" s="208" t="s">
        <v>479</v>
      </c>
      <c r="G401" s="209" t="s">
        <v>197</v>
      </c>
      <c r="H401" s="210">
        <v>16.809000000000001</v>
      </c>
      <c r="I401" s="211"/>
      <c r="J401" s="212">
        <f>ROUND(I401*H401,2)</f>
        <v>0</v>
      </c>
      <c r="K401" s="208" t="s">
        <v>176</v>
      </c>
      <c r="L401" s="63"/>
      <c r="M401" s="213" t="s">
        <v>50</v>
      </c>
      <c r="N401" s="214" t="s">
        <v>56</v>
      </c>
      <c r="O401" s="44"/>
      <c r="P401" s="215">
        <f>O401*H401</f>
        <v>0</v>
      </c>
      <c r="Q401" s="215">
        <v>0</v>
      </c>
      <c r="R401" s="215">
        <f>Q401*H401</f>
        <v>0</v>
      </c>
      <c r="S401" s="215">
        <v>0</v>
      </c>
      <c r="T401" s="216">
        <f>S401*H401</f>
        <v>0</v>
      </c>
      <c r="AR401" s="25" t="s">
        <v>124</v>
      </c>
      <c r="AT401" s="25" t="s">
        <v>172</v>
      </c>
      <c r="AU401" s="25" t="s">
        <v>92</v>
      </c>
      <c r="AY401" s="25" t="s">
        <v>169</v>
      </c>
      <c r="BE401" s="217">
        <f>IF(N401="základní",J401,0)</f>
        <v>0</v>
      </c>
      <c r="BF401" s="217">
        <f>IF(N401="snížená",J401,0)</f>
        <v>0</v>
      </c>
      <c r="BG401" s="217">
        <f>IF(N401="zákl. přenesená",J401,0)</f>
        <v>0</v>
      </c>
      <c r="BH401" s="217">
        <f>IF(N401="sníž. přenesená",J401,0)</f>
        <v>0</v>
      </c>
      <c r="BI401" s="217">
        <f>IF(N401="nulová",J401,0)</f>
        <v>0</v>
      </c>
      <c r="BJ401" s="25" t="s">
        <v>25</v>
      </c>
      <c r="BK401" s="217">
        <f>ROUND(I401*H401,2)</f>
        <v>0</v>
      </c>
      <c r="BL401" s="25" t="s">
        <v>124</v>
      </c>
      <c r="BM401" s="25" t="s">
        <v>480</v>
      </c>
    </row>
    <row r="402" spans="2:65" s="1" customFormat="1" ht="27">
      <c r="B402" s="43"/>
      <c r="C402" s="65"/>
      <c r="D402" s="218" t="s">
        <v>178</v>
      </c>
      <c r="E402" s="65"/>
      <c r="F402" s="219" t="s">
        <v>481</v>
      </c>
      <c r="G402" s="65"/>
      <c r="H402" s="65"/>
      <c r="I402" s="174"/>
      <c r="J402" s="65"/>
      <c r="K402" s="65"/>
      <c r="L402" s="63"/>
      <c r="M402" s="220"/>
      <c r="N402" s="44"/>
      <c r="O402" s="44"/>
      <c r="P402" s="44"/>
      <c r="Q402" s="44"/>
      <c r="R402" s="44"/>
      <c r="S402" s="44"/>
      <c r="T402" s="80"/>
      <c r="AT402" s="25" t="s">
        <v>178</v>
      </c>
      <c r="AU402" s="25" t="s">
        <v>92</v>
      </c>
    </row>
    <row r="403" spans="2:65" s="1" customFormat="1" ht="94.5">
      <c r="B403" s="43"/>
      <c r="C403" s="65"/>
      <c r="D403" s="218" t="s">
        <v>180</v>
      </c>
      <c r="E403" s="65"/>
      <c r="F403" s="221" t="s">
        <v>482</v>
      </c>
      <c r="G403" s="65"/>
      <c r="H403" s="65"/>
      <c r="I403" s="174"/>
      <c r="J403" s="65"/>
      <c r="K403" s="65"/>
      <c r="L403" s="63"/>
      <c r="M403" s="220"/>
      <c r="N403" s="44"/>
      <c r="O403" s="44"/>
      <c r="P403" s="44"/>
      <c r="Q403" s="44"/>
      <c r="R403" s="44"/>
      <c r="S403" s="44"/>
      <c r="T403" s="80"/>
      <c r="AT403" s="25" t="s">
        <v>180</v>
      </c>
      <c r="AU403" s="25" t="s">
        <v>92</v>
      </c>
    </row>
    <row r="404" spans="2:65" s="12" customFormat="1" ht="13.5">
      <c r="B404" s="222"/>
      <c r="C404" s="223"/>
      <c r="D404" s="218" t="s">
        <v>182</v>
      </c>
      <c r="E404" s="224" t="s">
        <v>50</v>
      </c>
      <c r="F404" s="225" t="s">
        <v>402</v>
      </c>
      <c r="G404" s="223"/>
      <c r="H404" s="226" t="s">
        <v>50</v>
      </c>
      <c r="I404" s="227"/>
      <c r="J404" s="223"/>
      <c r="K404" s="223"/>
      <c r="L404" s="228"/>
      <c r="M404" s="229"/>
      <c r="N404" s="230"/>
      <c r="O404" s="230"/>
      <c r="P404" s="230"/>
      <c r="Q404" s="230"/>
      <c r="R404" s="230"/>
      <c r="S404" s="230"/>
      <c r="T404" s="231"/>
      <c r="AT404" s="232" t="s">
        <v>182</v>
      </c>
      <c r="AU404" s="232" t="s">
        <v>92</v>
      </c>
      <c r="AV404" s="12" t="s">
        <v>25</v>
      </c>
      <c r="AW404" s="12" t="s">
        <v>48</v>
      </c>
      <c r="AX404" s="12" t="s">
        <v>85</v>
      </c>
      <c r="AY404" s="232" t="s">
        <v>169</v>
      </c>
    </row>
    <row r="405" spans="2:65" s="13" customFormat="1" ht="13.5">
      <c r="B405" s="233"/>
      <c r="C405" s="234"/>
      <c r="D405" s="218" t="s">
        <v>182</v>
      </c>
      <c r="E405" s="245" t="s">
        <v>50</v>
      </c>
      <c r="F405" s="246" t="s">
        <v>690</v>
      </c>
      <c r="G405" s="234"/>
      <c r="H405" s="247">
        <v>3.15</v>
      </c>
      <c r="I405" s="239"/>
      <c r="J405" s="234"/>
      <c r="K405" s="234"/>
      <c r="L405" s="240"/>
      <c r="M405" s="241"/>
      <c r="N405" s="242"/>
      <c r="O405" s="242"/>
      <c r="P405" s="242"/>
      <c r="Q405" s="242"/>
      <c r="R405" s="242"/>
      <c r="S405" s="242"/>
      <c r="T405" s="243"/>
      <c r="AT405" s="244" t="s">
        <v>182</v>
      </c>
      <c r="AU405" s="244" t="s">
        <v>92</v>
      </c>
      <c r="AV405" s="13" t="s">
        <v>92</v>
      </c>
      <c r="AW405" s="13" t="s">
        <v>48</v>
      </c>
      <c r="AX405" s="13" t="s">
        <v>85</v>
      </c>
      <c r="AY405" s="244" t="s">
        <v>169</v>
      </c>
    </row>
    <row r="406" spans="2:65" s="12" customFormat="1" ht="13.5">
      <c r="B406" s="222"/>
      <c r="C406" s="223"/>
      <c r="D406" s="218" t="s">
        <v>182</v>
      </c>
      <c r="E406" s="224" t="s">
        <v>50</v>
      </c>
      <c r="F406" s="225" t="s">
        <v>404</v>
      </c>
      <c r="G406" s="223"/>
      <c r="H406" s="226" t="s">
        <v>50</v>
      </c>
      <c r="I406" s="227"/>
      <c r="J406" s="223"/>
      <c r="K406" s="223"/>
      <c r="L406" s="228"/>
      <c r="M406" s="229"/>
      <c r="N406" s="230"/>
      <c r="O406" s="230"/>
      <c r="P406" s="230"/>
      <c r="Q406" s="230"/>
      <c r="R406" s="230"/>
      <c r="S406" s="230"/>
      <c r="T406" s="231"/>
      <c r="AT406" s="232" t="s">
        <v>182</v>
      </c>
      <c r="AU406" s="232" t="s">
        <v>92</v>
      </c>
      <c r="AV406" s="12" t="s">
        <v>25</v>
      </c>
      <c r="AW406" s="12" t="s">
        <v>48</v>
      </c>
      <c r="AX406" s="12" t="s">
        <v>85</v>
      </c>
      <c r="AY406" s="232" t="s">
        <v>169</v>
      </c>
    </row>
    <row r="407" spans="2:65" s="13" customFormat="1" ht="13.5">
      <c r="B407" s="233"/>
      <c r="C407" s="234"/>
      <c r="D407" s="218" t="s">
        <v>182</v>
      </c>
      <c r="E407" s="245" t="s">
        <v>50</v>
      </c>
      <c r="F407" s="246" t="s">
        <v>691</v>
      </c>
      <c r="G407" s="234"/>
      <c r="H407" s="247">
        <v>7.585</v>
      </c>
      <c r="I407" s="239"/>
      <c r="J407" s="234"/>
      <c r="K407" s="234"/>
      <c r="L407" s="240"/>
      <c r="M407" s="241"/>
      <c r="N407" s="242"/>
      <c r="O407" s="242"/>
      <c r="P407" s="242"/>
      <c r="Q407" s="242"/>
      <c r="R407" s="242"/>
      <c r="S407" s="242"/>
      <c r="T407" s="243"/>
      <c r="AT407" s="244" t="s">
        <v>182</v>
      </c>
      <c r="AU407" s="244" t="s">
        <v>92</v>
      </c>
      <c r="AV407" s="13" t="s">
        <v>92</v>
      </c>
      <c r="AW407" s="13" t="s">
        <v>48</v>
      </c>
      <c r="AX407" s="13" t="s">
        <v>85</v>
      </c>
      <c r="AY407" s="244" t="s">
        <v>169</v>
      </c>
    </row>
    <row r="408" spans="2:65" s="13" customFormat="1" ht="13.5">
      <c r="B408" s="233"/>
      <c r="C408" s="234"/>
      <c r="D408" s="218" t="s">
        <v>182</v>
      </c>
      <c r="E408" s="245" t="s">
        <v>50</v>
      </c>
      <c r="F408" s="246" t="s">
        <v>692</v>
      </c>
      <c r="G408" s="234"/>
      <c r="H408" s="247">
        <v>2.0539999999999998</v>
      </c>
      <c r="I408" s="239"/>
      <c r="J408" s="234"/>
      <c r="K408" s="234"/>
      <c r="L408" s="240"/>
      <c r="M408" s="241"/>
      <c r="N408" s="242"/>
      <c r="O408" s="242"/>
      <c r="P408" s="242"/>
      <c r="Q408" s="242"/>
      <c r="R408" s="242"/>
      <c r="S408" s="242"/>
      <c r="T408" s="243"/>
      <c r="AT408" s="244" t="s">
        <v>182</v>
      </c>
      <c r="AU408" s="244" t="s">
        <v>92</v>
      </c>
      <c r="AV408" s="13" t="s">
        <v>92</v>
      </c>
      <c r="AW408" s="13" t="s">
        <v>48</v>
      </c>
      <c r="AX408" s="13" t="s">
        <v>85</v>
      </c>
      <c r="AY408" s="244" t="s">
        <v>169</v>
      </c>
    </row>
    <row r="409" spans="2:65" s="12" customFormat="1" ht="13.5">
      <c r="B409" s="222"/>
      <c r="C409" s="223"/>
      <c r="D409" s="218" t="s">
        <v>182</v>
      </c>
      <c r="E409" s="224" t="s">
        <v>50</v>
      </c>
      <c r="F409" s="225" t="s">
        <v>406</v>
      </c>
      <c r="G409" s="223"/>
      <c r="H409" s="226" t="s">
        <v>50</v>
      </c>
      <c r="I409" s="227"/>
      <c r="J409" s="223"/>
      <c r="K409" s="223"/>
      <c r="L409" s="228"/>
      <c r="M409" s="229"/>
      <c r="N409" s="230"/>
      <c r="O409" s="230"/>
      <c r="P409" s="230"/>
      <c r="Q409" s="230"/>
      <c r="R409" s="230"/>
      <c r="S409" s="230"/>
      <c r="T409" s="231"/>
      <c r="AT409" s="232" t="s">
        <v>182</v>
      </c>
      <c r="AU409" s="232" t="s">
        <v>92</v>
      </c>
      <c r="AV409" s="12" t="s">
        <v>25</v>
      </c>
      <c r="AW409" s="12" t="s">
        <v>48</v>
      </c>
      <c r="AX409" s="12" t="s">
        <v>85</v>
      </c>
      <c r="AY409" s="232" t="s">
        <v>169</v>
      </c>
    </row>
    <row r="410" spans="2:65" s="13" customFormat="1" ht="13.5">
      <c r="B410" s="233"/>
      <c r="C410" s="234"/>
      <c r="D410" s="218" t="s">
        <v>182</v>
      </c>
      <c r="E410" s="245" t="s">
        <v>50</v>
      </c>
      <c r="F410" s="246" t="s">
        <v>693</v>
      </c>
      <c r="G410" s="234"/>
      <c r="H410" s="247">
        <v>3.28</v>
      </c>
      <c r="I410" s="239"/>
      <c r="J410" s="234"/>
      <c r="K410" s="234"/>
      <c r="L410" s="240"/>
      <c r="M410" s="241"/>
      <c r="N410" s="242"/>
      <c r="O410" s="242"/>
      <c r="P410" s="242"/>
      <c r="Q410" s="242"/>
      <c r="R410" s="242"/>
      <c r="S410" s="242"/>
      <c r="T410" s="243"/>
      <c r="AT410" s="244" t="s">
        <v>182</v>
      </c>
      <c r="AU410" s="244" t="s">
        <v>92</v>
      </c>
      <c r="AV410" s="13" t="s">
        <v>92</v>
      </c>
      <c r="AW410" s="13" t="s">
        <v>48</v>
      </c>
      <c r="AX410" s="13" t="s">
        <v>85</v>
      </c>
      <c r="AY410" s="244" t="s">
        <v>169</v>
      </c>
    </row>
    <row r="411" spans="2:65" s="13" customFormat="1" ht="13.5">
      <c r="B411" s="233"/>
      <c r="C411" s="234"/>
      <c r="D411" s="235" t="s">
        <v>182</v>
      </c>
      <c r="E411" s="236" t="s">
        <v>50</v>
      </c>
      <c r="F411" s="237" t="s">
        <v>694</v>
      </c>
      <c r="G411" s="234"/>
      <c r="H411" s="238">
        <v>0.74</v>
      </c>
      <c r="I411" s="239"/>
      <c r="J411" s="234"/>
      <c r="K411" s="234"/>
      <c r="L411" s="240"/>
      <c r="M411" s="241"/>
      <c r="N411" s="242"/>
      <c r="O411" s="242"/>
      <c r="P411" s="242"/>
      <c r="Q411" s="242"/>
      <c r="R411" s="242"/>
      <c r="S411" s="242"/>
      <c r="T411" s="243"/>
      <c r="AT411" s="244" t="s">
        <v>182</v>
      </c>
      <c r="AU411" s="244" t="s">
        <v>92</v>
      </c>
      <c r="AV411" s="13" t="s">
        <v>92</v>
      </c>
      <c r="AW411" s="13" t="s">
        <v>48</v>
      </c>
      <c r="AX411" s="13" t="s">
        <v>85</v>
      </c>
      <c r="AY411" s="244" t="s">
        <v>169</v>
      </c>
    </row>
    <row r="412" spans="2:65" s="1" customFormat="1" ht="22.5" customHeight="1">
      <c r="B412" s="43"/>
      <c r="C412" s="206" t="s">
        <v>696</v>
      </c>
      <c r="D412" s="206" t="s">
        <v>172</v>
      </c>
      <c r="E412" s="207" t="s">
        <v>484</v>
      </c>
      <c r="F412" s="208" t="s">
        <v>485</v>
      </c>
      <c r="G412" s="209" t="s">
        <v>197</v>
      </c>
      <c r="H412" s="210">
        <v>100.854</v>
      </c>
      <c r="I412" s="211"/>
      <c r="J412" s="212">
        <f>ROUND(I412*H412,2)</f>
        <v>0</v>
      </c>
      <c r="K412" s="208" t="s">
        <v>176</v>
      </c>
      <c r="L412" s="63"/>
      <c r="M412" s="213" t="s">
        <v>50</v>
      </c>
      <c r="N412" s="214" t="s">
        <v>56</v>
      </c>
      <c r="O412" s="44"/>
      <c r="P412" s="215">
        <f>O412*H412</f>
        <v>0</v>
      </c>
      <c r="Q412" s="215">
        <v>0</v>
      </c>
      <c r="R412" s="215">
        <f>Q412*H412</f>
        <v>0</v>
      </c>
      <c r="S412" s="215">
        <v>0</v>
      </c>
      <c r="T412" s="216">
        <f>S412*H412</f>
        <v>0</v>
      </c>
      <c r="AR412" s="25" t="s">
        <v>124</v>
      </c>
      <c r="AT412" s="25" t="s">
        <v>172</v>
      </c>
      <c r="AU412" s="25" t="s">
        <v>92</v>
      </c>
      <c r="AY412" s="25" t="s">
        <v>169</v>
      </c>
      <c r="BE412" s="217">
        <f>IF(N412="základní",J412,0)</f>
        <v>0</v>
      </c>
      <c r="BF412" s="217">
        <f>IF(N412="snížená",J412,0)</f>
        <v>0</v>
      </c>
      <c r="BG412" s="217">
        <f>IF(N412="zákl. přenesená",J412,0)</f>
        <v>0</v>
      </c>
      <c r="BH412" s="217">
        <f>IF(N412="sníž. přenesená",J412,0)</f>
        <v>0</v>
      </c>
      <c r="BI412" s="217">
        <f>IF(N412="nulová",J412,0)</f>
        <v>0</v>
      </c>
      <c r="BJ412" s="25" t="s">
        <v>25</v>
      </c>
      <c r="BK412" s="217">
        <f>ROUND(I412*H412,2)</f>
        <v>0</v>
      </c>
      <c r="BL412" s="25" t="s">
        <v>124</v>
      </c>
      <c r="BM412" s="25" t="s">
        <v>486</v>
      </c>
    </row>
    <row r="413" spans="2:65" s="1" customFormat="1" ht="27">
      <c r="B413" s="43"/>
      <c r="C413" s="65"/>
      <c r="D413" s="218" t="s">
        <v>178</v>
      </c>
      <c r="E413" s="65"/>
      <c r="F413" s="219" t="s">
        <v>487</v>
      </c>
      <c r="G413" s="65"/>
      <c r="H413" s="65"/>
      <c r="I413" s="174"/>
      <c r="J413" s="65"/>
      <c r="K413" s="65"/>
      <c r="L413" s="63"/>
      <c r="M413" s="220"/>
      <c r="N413" s="44"/>
      <c r="O413" s="44"/>
      <c r="P413" s="44"/>
      <c r="Q413" s="44"/>
      <c r="R413" s="44"/>
      <c r="S413" s="44"/>
      <c r="T413" s="80"/>
      <c r="AT413" s="25" t="s">
        <v>178</v>
      </c>
      <c r="AU413" s="25" t="s">
        <v>92</v>
      </c>
    </row>
    <row r="414" spans="2:65" s="1" customFormat="1" ht="94.5">
      <c r="B414" s="43"/>
      <c r="C414" s="65"/>
      <c r="D414" s="218" t="s">
        <v>180</v>
      </c>
      <c r="E414" s="65"/>
      <c r="F414" s="221" t="s">
        <v>482</v>
      </c>
      <c r="G414" s="65"/>
      <c r="H414" s="65"/>
      <c r="I414" s="174"/>
      <c r="J414" s="65"/>
      <c r="K414" s="65"/>
      <c r="L414" s="63"/>
      <c r="M414" s="220"/>
      <c r="N414" s="44"/>
      <c r="O414" s="44"/>
      <c r="P414" s="44"/>
      <c r="Q414" s="44"/>
      <c r="R414" s="44"/>
      <c r="S414" s="44"/>
      <c r="T414" s="80"/>
      <c r="AT414" s="25" t="s">
        <v>180</v>
      </c>
      <c r="AU414" s="25" t="s">
        <v>92</v>
      </c>
    </row>
    <row r="415" spans="2:65" s="12" customFormat="1" ht="13.5">
      <c r="B415" s="222"/>
      <c r="C415" s="223"/>
      <c r="D415" s="218" t="s">
        <v>182</v>
      </c>
      <c r="E415" s="224" t="s">
        <v>50</v>
      </c>
      <c r="F415" s="225" t="s">
        <v>697</v>
      </c>
      <c r="G415" s="223"/>
      <c r="H415" s="226" t="s">
        <v>50</v>
      </c>
      <c r="I415" s="227"/>
      <c r="J415" s="223"/>
      <c r="K415" s="223"/>
      <c r="L415" s="228"/>
      <c r="M415" s="229"/>
      <c r="N415" s="230"/>
      <c r="O415" s="230"/>
      <c r="P415" s="230"/>
      <c r="Q415" s="230"/>
      <c r="R415" s="230"/>
      <c r="S415" s="230"/>
      <c r="T415" s="231"/>
      <c r="AT415" s="232" t="s">
        <v>182</v>
      </c>
      <c r="AU415" s="232" t="s">
        <v>92</v>
      </c>
      <c r="AV415" s="12" t="s">
        <v>25</v>
      </c>
      <c r="AW415" s="12" t="s">
        <v>48</v>
      </c>
      <c r="AX415" s="12" t="s">
        <v>85</v>
      </c>
      <c r="AY415" s="232" t="s">
        <v>169</v>
      </c>
    </row>
    <row r="416" spans="2:65" s="12" customFormat="1" ht="13.5">
      <c r="B416" s="222"/>
      <c r="C416" s="223"/>
      <c r="D416" s="218" t="s">
        <v>182</v>
      </c>
      <c r="E416" s="224" t="s">
        <v>50</v>
      </c>
      <c r="F416" s="225" t="s">
        <v>402</v>
      </c>
      <c r="G416" s="223"/>
      <c r="H416" s="226" t="s">
        <v>50</v>
      </c>
      <c r="I416" s="227"/>
      <c r="J416" s="223"/>
      <c r="K416" s="223"/>
      <c r="L416" s="228"/>
      <c r="M416" s="229"/>
      <c r="N416" s="230"/>
      <c r="O416" s="230"/>
      <c r="P416" s="230"/>
      <c r="Q416" s="230"/>
      <c r="R416" s="230"/>
      <c r="S416" s="230"/>
      <c r="T416" s="231"/>
      <c r="AT416" s="232" t="s">
        <v>182</v>
      </c>
      <c r="AU416" s="232" t="s">
        <v>92</v>
      </c>
      <c r="AV416" s="12" t="s">
        <v>25</v>
      </c>
      <c r="AW416" s="12" t="s">
        <v>48</v>
      </c>
      <c r="AX416" s="12" t="s">
        <v>85</v>
      </c>
      <c r="AY416" s="232" t="s">
        <v>169</v>
      </c>
    </row>
    <row r="417" spans="2:65" s="13" customFormat="1" ht="13.5">
      <c r="B417" s="233"/>
      <c r="C417" s="234"/>
      <c r="D417" s="218" t="s">
        <v>182</v>
      </c>
      <c r="E417" s="245" t="s">
        <v>50</v>
      </c>
      <c r="F417" s="246" t="s">
        <v>690</v>
      </c>
      <c r="G417" s="234"/>
      <c r="H417" s="247">
        <v>3.15</v>
      </c>
      <c r="I417" s="239"/>
      <c r="J417" s="234"/>
      <c r="K417" s="234"/>
      <c r="L417" s="240"/>
      <c r="M417" s="241"/>
      <c r="N417" s="242"/>
      <c r="O417" s="242"/>
      <c r="P417" s="242"/>
      <c r="Q417" s="242"/>
      <c r="R417" s="242"/>
      <c r="S417" s="242"/>
      <c r="T417" s="243"/>
      <c r="AT417" s="244" t="s">
        <v>182</v>
      </c>
      <c r="AU417" s="244" t="s">
        <v>92</v>
      </c>
      <c r="AV417" s="13" t="s">
        <v>92</v>
      </c>
      <c r="AW417" s="13" t="s">
        <v>48</v>
      </c>
      <c r="AX417" s="13" t="s">
        <v>85</v>
      </c>
      <c r="AY417" s="244" t="s">
        <v>169</v>
      </c>
    </row>
    <row r="418" spans="2:65" s="12" customFormat="1" ht="13.5">
      <c r="B418" s="222"/>
      <c r="C418" s="223"/>
      <c r="D418" s="218" t="s">
        <v>182</v>
      </c>
      <c r="E418" s="224" t="s">
        <v>50</v>
      </c>
      <c r="F418" s="225" t="s">
        <v>404</v>
      </c>
      <c r="G418" s="223"/>
      <c r="H418" s="226" t="s">
        <v>50</v>
      </c>
      <c r="I418" s="227"/>
      <c r="J418" s="223"/>
      <c r="K418" s="223"/>
      <c r="L418" s="228"/>
      <c r="M418" s="229"/>
      <c r="N418" s="230"/>
      <c r="O418" s="230"/>
      <c r="P418" s="230"/>
      <c r="Q418" s="230"/>
      <c r="R418" s="230"/>
      <c r="S418" s="230"/>
      <c r="T418" s="231"/>
      <c r="AT418" s="232" t="s">
        <v>182</v>
      </c>
      <c r="AU418" s="232" t="s">
        <v>92</v>
      </c>
      <c r="AV418" s="12" t="s">
        <v>25</v>
      </c>
      <c r="AW418" s="12" t="s">
        <v>48</v>
      </c>
      <c r="AX418" s="12" t="s">
        <v>85</v>
      </c>
      <c r="AY418" s="232" t="s">
        <v>169</v>
      </c>
    </row>
    <row r="419" spans="2:65" s="13" customFormat="1" ht="13.5">
      <c r="B419" s="233"/>
      <c r="C419" s="234"/>
      <c r="D419" s="218" t="s">
        <v>182</v>
      </c>
      <c r="E419" s="245" t="s">
        <v>50</v>
      </c>
      <c r="F419" s="246" t="s">
        <v>691</v>
      </c>
      <c r="G419" s="234"/>
      <c r="H419" s="247">
        <v>7.585</v>
      </c>
      <c r="I419" s="239"/>
      <c r="J419" s="234"/>
      <c r="K419" s="234"/>
      <c r="L419" s="240"/>
      <c r="M419" s="241"/>
      <c r="N419" s="242"/>
      <c r="O419" s="242"/>
      <c r="P419" s="242"/>
      <c r="Q419" s="242"/>
      <c r="R419" s="242"/>
      <c r="S419" s="242"/>
      <c r="T419" s="243"/>
      <c r="AT419" s="244" t="s">
        <v>182</v>
      </c>
      <c r="AU419" s="244" t="s">
        <v>92</v>
      </c>
      <c r="AV419" s="13" t="s">
        <v>92</v>
      </c>
      <c r="AW419" s="13" t="s">
        <v>48</v>
      </c>
      <c r="AX419" s="13" t="s">
        <v>85</v>
      </c>
      <c r="AY419" s="244" t="s">
        <v>169</v>
      </c>
    </row>
    <row r="420" spans="2:65" s="13" customFormat="1" ht="13.5">
      <c r="B420" s="233"/>
      <c r="C420" s="234"/>
      <c r="D420" s="218" t="s">
        <v>182</v>
      </c>
      <c r="E420" s="245" t="s">
        <v>50</v>
      </c>
      <c r="F420" s="246" t="s">
        <v>692</v>
      </c>
      <c r="G420" s="234"/>
      <c r="H420" s="247">
        <v>2.0539999999999998</v>
      </c>
      <c r="I420" s="239"/>
      <c r="J420" s="234"/>
      <c r="K420" s="234"/>
      <c r="L420" s="240"/>
      <c r="M420" s="241"/>
      <c r="N420" s="242"/>
      <c r="O420" s="242"/>
      <c r="P420" s="242"/>
      <c r="Q420" s="242"/>
      <c r="R420" s="242"/>
      <c r="S420" s="242"/>
      <c r="T420" s="243"/>
      <c r="AT420" s="244" t="s">
        <v>182</v>
      </c>
      <c r="AU420" s="244" t="s">
        <v>92</v>
      </c>
      <c r="AV420" s="13" t="s">
        <v>92</v>
      </c>
      <c r="AW420" s="13" t="s">
        <v>48</v>
      </c>
      <c r="AX420" s="13" t="s">
        <v>85</v>
      </c>
      <c r="AY420" s="244" t="s">
        <v>169</v>
      </c>
    </row>
    <row r="421" spans="2:65" s="12" customFormat="1" ht="13.5">
      <c r="B421" s="222"/>
      <c r="C421" s="223"/>
      <c r="D421" s="218" t="s">
        <v>182</v>
      </c>
      <c r="E421" s="224" t="s">
        <v>50</v>
      </c>
      <c r="F421" s="225" t="s">
        <v>406</v>
      </c>
      <c r="G421" s="223"/>
      <c r="H421" s="226" t="s">
        <v>50</v>
      </c>
      <c r="I421" s="227"/>
      <c r="J421" s="223"/>
      <c r="K421" s="223"/>
      <c r="L421" s="228"/>
      <c r="M421" s="229"/>
      <c r="N421" s="230"/>
      <c r="O421" s="230"/>
      <c r="P421" s="230"/>
      <c r="Q421" s="230"/>
      <c r="R421" s="230"/>
      <c r="S421" s="230"/>
      <c r="T421" s="231"/>
      <c r="AT421" s="232" t="s">
        <v>182</v>
      </c>
      <c r="AU421" s="232" t="s">
        <v>92</v>
      </c>
      <c r="AV421" s="12" t="s">
        <v>25</v>
      </c>
      <c r="AW421" s="12" t="s">
        <v>48</v>
      </c>
      <c r="AX421" s="12" t="s">
        <v>85</v>
      </c>
      <c r="AY421" s="232" t="s">
        <v>169</v>
      </c>
    </row>
    <row r="422" spans="2:65" s="13" customFormat="1" ht="13.5">
      <c r="B422" s="233"/>
      <c r="C422" s="234"/>
      <c r="D422" s="218" t="s">
        <v>182</v>
      </c>
      <c r="E422" s="245" t="s">
        <v>50</v>
      </c>
      <c r="F422" s="246" t="s">
        <v>693</v>
      </c>
      <c r="G422" s="234"/>
      <c r="H422" s="247">
        <v>3.28</v>
      </c>
      <c r="I422" s="239"/>
      <c r="J422" s="234"/>
      <c r="K422" s="234"/>
      <c r="L422" s="240"/>
      <c r="M422" s="241"/>
      <c r="N422" s="242"/>
      <c r="O422" s="242"/>
      <c r="P422" s="242"/>
      <c r="Q422" s="242"/>
      <c r="R422" s="242"/>
      <c r="S422" s="242"/>
      <c r="T422" s="243"/>
      <c r="AT422" s="244" t="s">
        <v>182</v>
      </c>
      <c r="AU422" s="244" t="s">
        <v>92</v>
      </c>
      <c r="AV422" s="13" t="s">
        <v>92</v>
      </c>
      <c r="AW422" s="13" t="s">
        <v>48</v>
      </c>
      <c r="AX422" s="13" t="s">
        <v>85</v>
      </c>
      <c r="AY422" s="244" t="s">
        <v>169</v>
      </c>
    </row>
    <row r="423" spans="2:65" s="13" customFormat="1" ht="13.5">
      <c r="B423" s="233"/>
      <c r="C423" s="234"/>
      <c r="D423" s="218" t="s">
        <v>182</v>
      </c>
      <c r="E423" s="245" t="s">
        <v>50</v>
      </c>
      <c r="F423" s="246" t="s">
        <v>694</v>
      </c>
      <c r="G423" s="234"/>
      <c r="H423" s="247">
        <v>0.74</v>
      </c>
      <c r="I423" s="239"/>
      <c r="J423" s="234"/>
      <c r="K423" s="234"/>
      <c r="L423" s="240"/>
      <c r="M423" s="241"/>
      <c r="N423" s="242"/>
      <c r="O423" s="242"/>
      <c r="P423" s="242"/>
      <c r="Q423" s="242"/>
      <c r="R423" s="242"/>
      <c r="S423" s="242"/>
      <c r="T423" s="243"/>
      <c r="AT423" s="244" t="s">
        <v>182</v>
      </c>
      <c r="AU423" s="244" t="s">
        <v>92</v>
      </c>
      <c r="AV423" s="13" t="s">
        <v>92</v>
      </c>
      <c r="AW423" s="13" t="s">
        <v>48</v>
      </c>
      <c r="AX423" s="13" t="s">
        <v>85</v>
      </c>
      <c r="AY423" s="244" t="s">
        <v>169</v>
      </c>
    </row>
    <row r="424" spans="2:65" s="14" customFormat="1" ht="13.5">
      <c r="B424" s="263"/>
      <c r="C424" s="264"/>
      <c r="D424" s="218" t="s">
        <v>182</v>
      </c>
      <c r="E424" s="265" t="s">
        <v>50</v>
      </c>
      <c r="F424" s="266" t="s">
        <v>698</v>
      </c>
      <c r="G424" s="264"/>
      <c r="H424" s="267">
        <v>16.809000000000001</v>
      </c>
      <c r="I424" s="268"/>
      <c r="J424" s="264"/>
      <c r="K424" s="264"/>
      <c r="L424" s="269"/>
      <c r="M424" s="270"/>
      <c r="N424" s="271"/>
      <c r="O424" s="271"/>
      <c r="P424" s="271"/>
      <c r="Q424" s="271"/>
      <c r="R424" s="271"/>
      <c r="S424" s="271"/>
      <c r="T424" s="272"/>
      <c r="AT424" s="273" t="s">
        <v>182</v>
      </c>
      <c r="AU424" s="273" t="s">
        <v>92</v>
      </c>
      <c r="AV424" s="14" t="s">
        <v>100</v>
      </c>
      <c r="AW424" s="14" t="s">
        <v>48</v>
      </c>
      <c r="AX424" s="14" t="s">
        <v>85</v>
      </c>
      <c r="AY424" s="273" t="s">
        <v>169</v>
      </c>
    </row>
    <row r="425" spans="2:65" s="13" customFormat="1" ht="13.5">
      <c r="B425" s="233"/>
      <c r="C425" s="234"/>
      <c r="D425" s="235" t="s">
        <v>182</v>
      </c>
      <c r="E425" s="236" t="s">
        <v>50</v>
      </c>
      <c r="F425" s="237" t="s">
        <v>699</v>
      </c>
      <c r="G425" s="234"/>
      <c r="H425" s="238">
        <v>100.854</v>
      </c>
      <c r="I425" s="239"/>
      <c r="J425" s="234"/>
      <c r="K425" s="234"/>
      <c r="L425" s="240"/>
      <c r="M425" s="241"/>
      <c r="N425" s="242"/>
      <c r="O425" s="242"/>
      <c r="P425" s="242"/>
      <c r="Q425" s="242"/>
      <c r="R425" s="242"/>
      <c r="S425" s="242"/>
      <c r="T425" s="243"/>
      <c r="AT425" s="244" t="s">
        <v>182</v>
      </c>
      <c r="AU425" s="244" t="s">
        <v>92</v>
      </c>
      <c r="AV425" s="13" t="s">
        <v>92</v>
      </c>
      <c r="AW425" s="13" t="s">
        <v>48</v>
      </c>
      <c r="AX425" s="13" t="s">
        <v>25</v>
      </c>
      <c r="AY425" s="244" t="s">
        <v>169</v>
      </c>
    </row>
    <row r="426" spans="2:65" s="1" customFormat="1" ht="22.5" customHeight="1">
      <c r="B426" s="43"/>
      <c r="C426" s="206" t="s">
        <v>620</v>
      </c>
      <c r="D426" s="206" t="s">
        <v>172</v>
      </c>
      <c r="E426" s="207" t="s">
        <v>501</v>
      </c>
      <c r="F426" s="208" t="s">
        <v>502</v>
      </c>
      <c r="G426" s="209" t="s">
        <v>197</v>
      </c>
      <c r="H426" s="210">
        <v>16.809000000000001</v>
      </c>
      <c r="I426" s="211"/>
      <c r="J426" s="212">
        <f>ROUND(I426*H426,2)</f>
        <v>0</v>
      </c>
      <c r="K426" s="208" t="s">
        <v>176</v>
      </c>
      <c r="L426" s="63"/>
      <c r="M426" s="213" t="s">
        <v>50</v>
      </c>
      <c r="N426" s="214" t="s">
        <v>56</v>
      </c>
      <c r="O426" s="44"/>
      <c r="P426" s="215">
        <f>O426*H426</f>
        <v>0</v>
      </c>
      <c r="Q426" s="215">
        <v>0</v>
      </c>
      <c r="R426" s="215">
        <f>Q426*H426</f>
        <v>0</v>
      </c>
      <c r="S426" s="215">
        <v>0</v>
      </c>
      <c r="T426" s="216">
        <f>S426*H426</f>
        <v>0</v>
      </c>
      <c r="AR426" s="25" t="s">
        <v>124</v>
      </c>
      <c r="AT426" s="25" t="s">
        <v>172</v>
      </c>
      <c r="AU426" s="25" t="s">
        <v>92</v>
      </c>
      <c r="AY426" s="25" t="s">
        <v>169</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124</v>
      </c>
      <c r="BM426" s="25" t="s">
        <v>503</v>
      </c>
    </row>
    <row r="427" spans="2:65" s="1" customFormat="1" ht="13.5">
      <c r="B427" s="43"/>
      <c r="C427" s="65"/>
      <c r="D427" s="218" t="s">
        <v>178</v>
      </c>
      <c r="E427" s="65"/>
      <c r="F427" s="219" t="s">
        <v>504</v>
      </c>
      <c r="G427" s="65"/>
      <c r="H427" s="65"/>
      <c r="I427" s="174"/>
      <c r="J427" s="65"/>
      <c r="K427" s="65"/>
      <c r="L427" s="63"/>
      <c r="M427" s="220"/>
      <c r="N427" s="44"/>
      <c r="O427" s="44"/>
      <c r="P427" s="44"/>
      <c r="Q427" s="44"/>
      <c r="R427" s="44"/>
      <c r="S427" s="44"/>
      <c r="T427" s="80"/>
      <c r="AT427" s="25" t="s">
        <v>178</v>
      </c>
      <c r="AU427" s="25" t="s">
        <v>92</v>
      </c>
    </row>
    <row r="428" spans="2:65" s="1" customFormat="1" ht="67.5">
      <c r="B428" s="43"/>
      <c r="C428" s="65"/>
      <c r="D428" s="218" t="s">
        <v>180</v>
      </c>
      <c r="E428" s="65"/>
      <c r="F428" s="221" t="s">
        <v>505</v>
      </c>
      <c r="G428" s="65"/>
      <c r="H428" s="65"/>
      <c r="I428" s="174"/>
      <c r="J428" s="65"/>
      <c r="K428" s="65"/>
      <c r="L428" s="63"/>
      <c r="M428" s="220"/>
      <c r="N428" s="44"/>
      <c r="O428" s="44"/>
      <c r="P428" s="44"/>
      <c r="Q428" s="44"/>
      <c r="R428" s="44"/>
      <c r="S428" s="44"/>
      <c r="T428" s="80"/>
      <c r="AT428" s="25" t="s">
        <v>180</v>
      </c>
      <c r="AU428" s="25" t="s">
        <v>92</v>
      </c>
    </row>
    <row r="429" spans="2:65" s="12" customFormat="1" ht="13.5">
      <c r="B429" s="222"/>
      <c r="C429" s="223"/>
      <c r="D429" s="218" t="s">
        <v>182</v>
      </c>
      <c r="E429" s="224" t="s">
        <v>50</v>
      </c>
      <c r="F429" s="225" t="s">
        <v>402</v>
      </c>
      <c r="G429" s="223"/>
      <c r="H429" s="226" t="s">
        <v>50</v>
      </c>
      <c r="I429" s="227"/>
      <c r="J429" s="223"/>
      <c r="K429" s="223"/>
      <c r="L429" s="228"/>
      <c r="M429" s="229"/>
      <c r="N429" s="230"/>
      <c r="O429" s="230"/>
      <c r="P429" s="230"/>
      <c r="Q429" s="230"/>
      <c r="R429" s="230"/>
      <c r="S429" s="230"/>
      <c r="T429" s="231"/>
      <c r="AT429" s="232" t="s">
        <v>182</v>
      </c>
      <c r="AU429" s="232" t="s">
        <v>92</v>
      </c>
      <c r="AV429" s="12" t="s">
        <v>25</v>
      </c>
      <c r="AW429" s="12" t="s">
        <v>48</v>
      </c>
      <c r="AX429" s="12" t="s">
        <v>85</v>
      </c>
      <c r="AY429" s="232" t="s">
        <v>169</v>
      </c>
    </row>
    <row r="430" spans="2:65" s="13" customFormat="1" ht="13.5">
      <c r="B430" s="233"/>
      <c r="C430" s="234"/>
      <c r="D430" s="218" t="s">
        <v>182</v>
      </c>
      <c r="E430" s="245" t="s">
        <v>50</v>
      </c>
      <c r="F430" s="246" t="s">
        <v>690</v>
      </c>
      <c r="G430" s="234"/>
      <c r="H430" s="247">
        <v>3.15</v>
      </c>
      <c r="I430" s="239"/>
      <c r="J430" s="234"/>
      <c r="K430" s="234"/>
      <c r="L430" s="240"/>
      <c r="M430" s="241"/>
      <c r="N430" s="242"/>
      <c r="O430" s="242"/>
      <c r="P430" s="242"/>
      <c r="Q430" s="242"/>
      <c r="R430" s="242"/>
      <c r="S430" s="242"/>
      <c r="T430" s="243"/>
      <c r="AT430" s="244" t="s">
        <v>182</v>
      </c>
      <c r="AU430" s="244" t="s">
        <v>92</v>
      </c>
      <c r="AV430" s="13" t="s">
        <v>92</v>
      </c>
      <c r="AW430" s="13" t="s">
        <v>48</v>
      </c>
      <c r="AX430" s="13" t="s">
        <v>85</v>
      </c>
      <c r="AY430" s="244" t="s">
        <v>169</v>
      </c>
    </row>
    <row r="431" spans="2:65" s="12" customFormat="1" ht="13.5">
      <c r="B431" s="222"/>
      <c r="C431" s="223"/>
      <c r="D431" s="218" t="s">
        <v>182</v>
      </c>
      <c r="E431" s="224" t="s">
        <v>50</v>
      </c>
      <c r="F431" s="225" t="s">
        <v>404</v>
      </c>
      <c r="G431" s="223"/>
      <c r="H431" s="226" t="s">
        <v>50</v>
      </c>
      <c r="I431" s="227"/>
      <c r="J431" s="223"/>
      <c r="K431" s="223"/>
      <c r="L431" s="228"/>
      <c r="M431" s="229"/>
      <c r="N431" s="230"/>
      <c r="O431" s="230"/>
      <c r="P431" s="230"/>
      <c r="Q431" s="230"/>
      <c r="R431" s="230"/>
      <c r="S431" s="230"/>
      <c r="T431" s="231"/>
      <c r="AT431" s="232" t="s">
        <v>182</v>
      </c>
      <c r="AU431" s="232" t="s">
        <v>92</v>
      </c>
      <c r="AV431" s="12" t="s">
        <v>25</v>
      </c>
      <c r="AW431" s="12" t="s">
        <v>48</v>
      </c>
      <c r="AX431" s="12" t="s">
        <v>85</v>
      </c>
      <c r="AY431" s="232" t="s">
        <v>169</v>
      </c>
    </row>
    <row r="432" spans="2:65" s="13" customFormat="1" ht="13.5">
      <c r="B432" s="233"/>
      <c r="C432" s="234"/>
      <c r="D432" s="218" t="s">
        <v>182</v>
      </c>
      <c r="E432" s="245" t="s">
        <v>50</v>
      </c>
      <c r="F432" s="246" t="s">
        <v>691</v>
      </c>
      <c r="G432" s="234"/>
      <c r="H432" s="247">
        <v>7.585</v>
      </c>
      <c r="I432" s="239"/>
      <c r="J432" s="234"/>
      <c r="K432" s="234"/>
      <c r="L432" s="240"/>
      <c r="M432" s="241"/>
      <c r="N432" s="242"/>
      <c r="O432" s="242"/>
      <c r="P432" s="242"/>
      <c r="Q432" s="242"/>
      <c r="R432" s="242"/>
      <c r="S432" s="242"/>
      <c r="T432" s="243"/>
      <c r="AT432" s="244" t="s">
        <v>182</v>
      </c>
      <c r="AU432" s="244" t="s">
        <v>92</v>
      </c>
      <c r="AV432" s="13" t="s">
        <v>92</v>
      </c>
      <c r="AW432" s="13" t="s">
        <v>48</v>
      </c>
      <c r="AX432" s="13" t="s">
        <v>85</v>
      </c>
      <c r="AY432" s="244" t="s">
        <v>169</v>
      </c>
    </row>
    <row r="433" spans="2:51" s="13" customFormat="1" ht="13.5">
      <c r="B433" s="233"/>
      <c r="C433" s="234"/>
      <c r="D433" s="218" t="s">
        <v>182</v>
      </c>
      <c r="E433" s="245" t="s">
        <v>50</v>
      </c>
      <c r="F433" s="246" t="s">
        <v>692</v>
      </c>
      <c r="G433" s="234"/>
      <c r="H433" s="247">
        <v>2.0539999999999998</v>
      </c>
      <c r="I433" s="239"/>
      <c r="J433" s="234"/>
      <c r="K433" s="234"/>
      <c r="L433" s="240"/>
      <c r="M433" s="241"/>
      <c r="N433" s="242"/>
      <c r="O433" s="242"/>
      <c r="P433" s="242"/>
      <c r="Q433" s="242"/>
      <c r="R433" s="242"/>
      <c r="S433" s="242"/>
      <c r="T433" s="243"/>
      <c r="AT433" s="244" t="s">
        <v>182</v>
      </c>
      <c r="AU433" s="244" t="s">
        <v>92</v>
      </c>
      <c r="AV433" s="13" t="s">
        <v>92</v>
      </c>
      <c r="AW433" s="13" t="s">
        <v>48</v>
      </c>
      <c r="AX433" s="13" t="s">
        <v>85</v>
      </c>
      <c r="AY433" s="244" t="s">
        <v>169</v>
      </c>
    </row>
    <row r="434" spans="2:51" s="12" customFormat="1" ht="13.5">
      <c r="B434" s="222"/>
      <c r="C434" s="223"/>
      <c r="D434" s="218" t="s">
        <v>182</v>
      </c>
      <c r="E434" s="224" t="s">
        <v>50</v>
      </c>
      <c r="F434" s="225" t="s">
        <v>406</v>
      </c>
      <c r="G434" s="223"/>
      <c r="H434" s="226" t="s">
        <v>50</v>
      </c>
      <c r="I434" s="227"/>
      <c r="J434" s="223"/>
      <c r="K434" s="223"/>
      <c r="L434" s="228"/>
      <c r="M434" s="229"/>
      <c r="N434" s="230"/>
      <c r="O434" s="230"/>
      <c r="P434" s="230"/>
      <c r="Q434" s="230"/>
      <c r="R434" s="230"/>
      <c r="S434" s="230"/>
      <c r="T434" s="231"/>
      <c r="AT434" s="232" t="s">
        <v>182</v>
      </c>
      <c r="AU434" s="232" t="s">
        <v>92</v>
      </c>
      <c r="AV434" s="12" t="s">
        <v>25</v>
      </c>
      <c r="AW434" s="12" t="s">
        <v>48</v>
      </c>
      <c r="AX434" s="12" t="s">
        <v>85</v>
      </c>
      <c r="AY434" s="232" t="s">
        <v>169</v>
      </c>
    </row>
    <row r="435" spans="2:51" s="13" customFormat="1" ht="13.5">
      <c r="B435" s="233"/>
      <c r="C435" s="234"/>
      <c r="D435" s="218" t="s">
        <v>182</v>
      </c>
      <c r="E435" s="245" t="s">
        <v>50</v>
      </c>
      <c r="F435" s="246" t="s">
        <v>693</v>
      </c>
      <c r="G435" s="234"/>
      <c r="H435" s="247">
        <v>3.28</v>
      </c>
      <c r="I435" s="239"/>
      <c r="J435" s="234"/>
      <c r="K435" s="234"/>
      <c r="L435" s="240"/>
      <c r="M435" s="241"/>
      <c r="N435" s="242"/>
      <c r="O435" s="242"/>
      <c r="P435" s="242"/>
      <c r="Q435" s="242"/>
      <c r="R435" s="242"/>
      <c r="S435" s="242"/>
      <c r="T435" s="243"/>
      <c r="AT435" s="244" t="s">
        <v>182</v>
      </c>
      <c r="AU435" s="244" t="s">
        <v>92</v>
      </c>
      <c r="AV435" s="13" t="s">
        <v>92</v>
      </c>
      <c r="AW435" s="13" t="s">
        <v>48</v>
      </c>
      <c r="AX435" s="13" t="s">
        <v>85</v>
      </c>
      <c r="AY435" s="244" t="s">
        <v>169</v>
      </c>
    </row>
    <row r="436" spans="2:51" s="13" customFormat="1" ht="13.5">
      <c r="B436" s="233"/>
      <c r="C436" s="234"/>
      <c r="D436" s="218" t="s">
        <v>182</v>
      </c>
      <c r="E436" s="245" t="s">
        <v>50</v>
      </c>
      <c r="F436" s="246" t="s">
        <v>694</v>
      </c>
      <c r="G436" s="234"/>
      <c r="H436" s="247">
        <v>0.74</v>
      </c>
      <c r="I436" s="239"/>
      <c r="J436" s="234"/>
      <c r="K436" s="234"/>
      <c r="L436" s="240"/>
      <c r="M436" s="260"/>
      <c r="N436" s="261"/>
      <c r="O436" s="261"/>
      <c r="P436" s="261"/>
      <c r="Q436" s="261"/>
      <c r="R436" s="261"/>
      <c r="S436" s="261"/>
      <c r="T436" s="262"/>
      <c r="AT436" s="244" t="s">
        <v>182</v>
      </c>
      <c r="AU436" s="244" t="s">
        <v>92</v>
      </c>
      <c r="AV436" s="13" t="s">
        <v>92</v>
      </c>
      <c r="AW436" s="13" t="s">
        <v>48</v>
      </c>
      <c r="AX436" s="13" t="s">
        <v>85</v>
      </c>
      <c r="AY436" s="244" t="s">
        <v>169</v>
      </c>
    </row>
    <row r="437" spans="2:51" s="1" customFormat="1" ht="6.95" customHeight="1">
      <c r="B437" s="58"/>
      <c r="C437" s="59"/>
      <c r="D437" s="59"/>
      <c r="E437" s="59"/>
      <c r="F437" s="59"/>
      <c r="G437" s="59"/>
      <c r="H437" s="59"/>
      <c r="I437" s="150"/>
      <c r="J437" s="59"/>
      <c r="K437" s="59"/>
      <c r="L437" s="63"/>
    </row>
  </sheetData>
  <sheetProtection password="CC35" sheet="1" objects="1" scenarios="1" formatCells="0" formatColumns="0" formatRows="0" sort="0" autoFilter="0"/>
  <autoFilter ref="C95:K436"/>
  <mergeCells count="15">
    <mergeCell ref="E86:H86"/>
    <mergeCell ref="E84:H84"/>
    <mergeCell ref="E88:H88"/>
    <mergeCell ref="G1:H1"/>
    <mergeCell ref="L2:V2"/>
    <mergeCell ref="E49:H49"/>
    <mergeCell ref="E53:H53"/>
    <mergeCell ref="E51:H51"/>
    <mergeCell ref="E55:H55"/>
    <mergeCell ref="E82:H82"/>
    <mergeCell ref="E7:H7"/>
    <mergeCell ref="E11:H11"/>
    <mergeCell ref="E9:H9"/>
    <mergeCell ref="E13:H13"/>
    <mergeCell ref="E28:H28"/>
  </mergeCells>
  <hyperlinks>
    <hyperlink ref="F1:G1" location="C2" display="1) Krycí list soupisu"/>
    <hyperlink ref="G1:H1" location="C62"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129</v>
      </c>
      <c r="G1" s="424" t="s">
        <v>130</v>
      </c>
      <c r="H1" s="424"/>
      <c r="I1" s="126"/>
      <c r="J1" s="125" t="s">
        <v>131</v>
      </c>
      <c r="K1" s="124" t="s">
        <v>132</v>
      </c>
      <c r="L1" s="125" t="s">
        <v>133</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4"/>
      <c r="M2" s="414"/>
      <c r="N2" s="414"/>
      <c r="O2" s="414"/>
      <c r="P2" s="414"/>
      <c r="Q2" s="414"/>
      <c r="R2" s="414"/>
      <c r="S2" s="414"/>
      <c r="T2" s="414"/>
      <c r="U2" s="414"/>
      <c r="V2" s="414"/>
      <c r="AT2" s="25" t="s">
        <v>111</v>
      </c>
    </row>
    <row r="3" spans="1:70" ht="6.95" customHeight="1">
      <c r="B3" s="26"/>
      <c r="C3" s="27"/>
      <c r="D3" s="27"/>
      <c r="E3" s="27"/>
      <c r="F3" s="27"/>
      <c r="G3" s="27"/>
      <c r="H3" s="27"/>
      <c r="I3" s="127"/>
      <c r="J3" s="27"/>
      <c r="K3" s="28"/>
      <c r="AT3" s="25" t="s">
        <v>92</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5" t="str">
        <f>'Rekapitulace stavby'!K6</f>
        <v>III/44436 Bělkovice-Lašťany, průtah - I.+II.etapa-Obec  Bělkovice-Lašťany</v>
      </c>
      <c r="F7" s="416"/>
      <c r="G7" s="416"/>
      <c r="H7" s="416"/>
      <c r="I7" s="128"/>
      <c r="J7" s="30"/>
      <c r="K7" s="32"/>
    </row>
    <row r="8" spans="1:70">
      <c r="B8" s="29"/>
      <c r="C8" s="30"/>
      <c r="D8" s="38" t="s">
        <v>135</v>
      </c>
      <c r="E8" s="30"/>
      <c r="F8" s="30"/>
      <c r="G8" s="30"/>
      <c r="H8" s="30"/>
      <c r="I8" s="128"/>
      <c r="J8" s="30"/>
      <c r="K8" s="32"/>
    </row>
    <row r="9" spans="1:70" ht="22.5" customHeight="1">
      <c r="B9" s="29"/>
      <c r="C9" s="30"/>
      <c r="D9" s="30"/>
      <c r="E9" s="415" t="s">
        <v>700</v>
      </c>
      <c r="F9" s="375"/>
      <c r="G9" s="375"/>
      <c r="H9" s="375"/>
      <c r="I9" s="128"/>
      <c r="J9" s="30"/>
      <c r="K9" s="32"/>
    </row>
    <row r="10" spans="1:70">
      <c r="B10" s="29"/>
      <c r="C10" s="30"/>
      <c r="D10" s="38" t="s">
        <v>137</v>
      </c>
      <c r="E10" s="30"/>
      <c r="F10" s="30"/>
      <c r="G10" s="30"/>
      <c r="H10" s="30"/>
      <c r="I10" s="128"/>
      <c r="J10" s="30"/>
      <c r="K10" s="32"/>
    </row>
    <row r="11" spans="1:70" s="1" customFormat="1" ht="22.5" customHeight="1">
      <c r="B11" s="43"/>
      <c r="C11" s="44"/>
      <c r="D11" s="44"/>
      <c r="E11" s="399" t="s">
        <v>701</v>
      </c>
      <c r="F11" s="417"/>
      <c r="G11" s="417"/>
      <c r="H11" s="417"/>
      <c r="I11" s="129"/>
      <c r="J11" s="44"/>
      <c r="K11" s="47"/>
    </row>
    <row r="12" spans="1:70" s="1" customFormat="1">
      <c r="B12" s="43"/>
      <c r="C12" s="44"/>
      <c r="D12" s="38" t="s">
        <v>139</v>
      </c>
      <c r="E12" s="44"/>
      <c r="F12" s="44"/>
      <c r="G12" s="44"/>
      <c r="H12" s="44"/>
      <c r="I12" s="129"/>
      <c r="J12" s="44"/>
      <c r="K12" s="47"/>
    </row>
    <row r="13" spans="1:70" s="1" customFormat="1" ht="36.950000000000003" customHeight="1">
      <c r="B13" s="43"/>
      <c r="C13" s="44"/>
      <c r="D13" s="44"/>
      <c r="E13" s="418" t="s">
        <v>702</v>
      </c>
      <c r="F13" s="417"/>
      <c r="G13" s="417"/>
      <c r="H13" s="417"/>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9" t="s">
        <v>50</v>
      </c>
      <c r="F28" s="379"/>
      <c r="G28" s="379"/>
      <c r="H28" s="379"/>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ROUND(J94,2)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ROUND(SUM(BE94:BE403), 2)</f>
        <v>0</v>
      </c>
      <c r="G34" s="44"/>
      <c r="H34" s="44"/>
      <c r="I34" s="142">
        <v>0.21</v>
      </c>
      <c r="J34" s="141">
        <f>ROUND(ROUND((SUM(BE94:BE403)), 2)*I34, 2)</f>
        <v>0</v>
      </c>
      <c r="K34" s="47"/>
    </row>
    <row r="35" spans="2:11" s="1" customFormat="1" ht="14.45" customHeight="1">
      <c r="B35" s="43"/>
      <c r="C35" s="44"/>
      <c r="D35" s="44"/>
      <c r="E35" s="51" t="s">
        <v>57</v>
      </c>
      <c r="F35" s="141">
        <f>ROUND(SUM(BF94:BF403), 2)</f>
        <v>0</v>
      </c>
      <c r="G35" s="44"/>
      <c r="H35" s="44"/>
      <c r="I35" s="142">
        <v>0.15</v>
      </c>
      <c r="J35" s="141">
        <f>ROUND(ROUND((SUM(BF94:BF403)), 2)*I35, 2)</f>
        <v>0</v>
      </c>
      <c r="K35" s="47"/>
    </row>
    <row r="36" spans="2:11" s="1" customFormat="1" ht="14.45" hidden="1" customHeight="1">
      <c r="B36" s="43"/>
      <c r="C36" s="44"/>
      <c r="D36" s="44"/>
      <c r="E36" s="51" t="s">
        <v>58</v>
      </c>
      <c r="F36" s="141">
        <f>ROUND(SUM(BG94:BG403), 2)</f>
        <v>0</v>
      </c>
      <c r="G36" s="44"/>
      <c r="H36" s="44"/>
      <c r="I36" s="142">
        <v>0.21</v>
      </c>
      <c r="J36" s="141">
        <v>0</v>
      </c>
      <c r="K36" s="47"/>
    </row>
    <row r="37" spans="2:11" s="1" customFormat="1" ht="14.45" hidden="1" customHeight="1">
      <c r="B37" s="43"/>
      <c r="C37" s="44"/>
      <c r="D37" s="44"/>
      <c r="E37" s="51" t="s">
        <v>59</v>
      </c>
      <c r="F37" s="141">
        <f>ROUND(SUM(BH94:BH403), 2)</f>
        <v>0</v>
      </c>
      <c r="G37" s="44"/>
      <c r="H37" s="44"/>
      <c r="I37" s="142">
        <v>0.15</v>
      </c>
      <c r="J37" s="141">
        <v>0</v>
      </c>
      <c r="K37" s="47"/>
    </row>
    <row r="38" spans="2:11" s="1" customFormat="1" ht="14.45" hidden="1" customHeight="1">
      <c r="B38" s="43"/>
      <c r="C38" s="44"/>
      <c r="D38" s="44"/>
      <c r="E38" s="51" t="s">
        <v>60</v>
      </c>
      <c r="F38" s="141">
        <f>ROUND(SUM(BI94:BI403),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141</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5" t="str">
        <f>E7</f>
        <v>III/44436 Bělkovice-Lašťany, průtah - I.+II.etapa-Obec  Bělkovice-Lašťany</v>
      </c>
      <c r="F49" s="416"/>
      <c r="G49" s="416"/>
      <c r="H49" s="416"/>
      <c r="I49" s="129"/>
      <c r="J49" s="44"/>
      <c r="K49" s="47"/>
    </row>
    <row r="50" spans="2:47">
      <c r="B50" s="29"/>
      <c r="C50" s="38" t="s">
        <v>135</v>
      </c>
      <c r="D50" s="30"/>
      <c r="E50" s="30"/>
      <c r="F50" s="30"/>
      <c r="G50" s="30"/>
      <c r="H50" s="30"/>
      <c r="I50" s="128"/>
      <c r="J50" s="30"/>
      <c r="K50" s="32"/>
    </row>
    <row r="51" spans="2:47" ht="22.5" customHeight="1">
      <c r="B51" s="29"/>
      <c r="C51" s="30"/>
      <c r="D51" s="30"/>
      <c r="E51" s="415" t="s">
        <v>700</v>
      </c>
      <c r="F51" s="375"/>
      <c r="G51" s="375"/>
      <c r="H51" s="375"/>
      <c r="I51" s="128"/>
      <c r="J51" s="30"/>
      <c r="K51" s="32"/>
    </row>
    <row r="52" spans="2:47">
      <c r="B52" s="29"/>
      <c r="C52" s="38" t="s">
        <v>137</v>
      </c>
      <c r="D52" s="30"/>
      <c r="E52" s="30"/>
      <c r="F52" s="30"/>
      <c r="G52" s="30"/>
      <c r="H52" s="30"/>
      <c r="I52" s="128"/>
      <c r="J52" s="30"/>
      <c r="K52" s="32"/>
    </row>
    <row r="53" spans="2:47" s="1" customFormat="1" ht="22.5" customHeight="1">
      <c r="B53" s="43"/>
      <c r="C53" s="44"/>
      <c r="D53" s="44"/>
      <c r="E53" s="399" t="s">
        <v>701</v>
      </c>
      <c r="F53" s="417"/>
      <c r="G53" s="417"/>
      <c r="H53" s="417"/>
      <c r="I53" s="129"/>
      <c r="J53" s="44"/>
      <c r="K53" s="47"/>
    </row>
    <row r="54" spans="2:47" s="1" customFormat="1" ht="14.45" customHeight="1">
      <c r="B54" s="43"/>
      <c r="C54" s="38" t="s">
        <v>139</v>
      </c>
      <c r="D54" s="44"/>
      <c r="E54" s="44"/>
      <c r="F54" s="44"/>
      <c r="G54" s="44"/>
      <c r="H54" s="44"/>
      <c r="I54" s="129"/>
      <c r="J54" s="44"/>
      <c r="K54" s="47"/>
    </row>
    <row r="55" spans="2:47" s="1" customFormat="1" ht="23.25" customHeight="1">
      <c r="B55" s="43"/>
      <c r="C55" s="44"/>
      <c r="D55" s="44"/>
      <c r="E55" s="418" t="str">
        <f>E13</f>
        <v>2-1 - SO 102 - Uznatelné náklady - soupis prací</v>
      </c>
      <c r="F55" s="417"/>
      <c r="G55" s="417"/>
      <c r="H55" s="417"/>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142</v>
      </c>
      <c r="D62" s="143"/>
      <c r="E62" s="143"/>
      <c r="F62" s="143"/>
      <c r="G62" s="143"/>
      <c r="H62" s="143"/>
      <c r="I62" s="156"/>
      <c r="J62" s="157" t="s">
        <v>143</v>
      </c>
      <c r="K62" s="158"/>
    </row>
    <row r="63" spans="2:47" s="1" customFormat="1" ht="10.35" customHeight="1">
      <c r="B63" s="43"/>
      <c r="C63" s="44"/>
      <c r="D63" s="44"/>
      <c r="E63" s="44"/>
      <c r="F63" s="44"/>
      <c r="G63" s="44"/>
      <c r="H63" s="44"/>
      <c r="I63" s="129"/>
      <c r="J63" s="44"/>
      <c r="K63" s="47"/>
    </row>
    <row r="64" spans="2:47" s="1" customFormat="1" ht="29.25" customHeight="1">
      <c r="B64" s="43"/>
      <c r="C64" s="159" t="s">
        <v>144</v>
      </c>
      <c r="D64" s="44"/>
      <c r="E64" s="44"/>
      <c r="F64" s="44"/>
      <c r="G64" s="44"/>
      <c r="H64" s="44"/>
      <c r="I64" s="129"/>
      <c r="J64" s="139">
        <f>J94</f>
        <v>0</v>
      </c>
      <c r="K64" s="47"/>
      <c r="AU64" s="25" t="s">
        <v>145</v>
      </c>
    </row>
    <row r="65" spans="2:12" s="8" customFormat="1" ht="24.95" customHeight="1">
      <c r="B65" s="160"/>
      <c r="C65" s="161"/>
      <c r="D65" s="162" t="s">
        <v>146</v>
      </c>
      <c r="E65" s="163"/>
      <c r="F65" s="163"/>
      <c r="G65" s="163"/>
      <c r="H65" s="163"/>
      <c r="I65" s="164"/>
      <c r="J65" s="165">
        <f>J95</f>
        <v>0</v>
      </c>
      <c r="K65" s="166"/>
    </row>
    <row r="66" spans="2:12" s="9" customFormat="1" ht="19.899999999999999" customHeight="1">
      <c r="B66" s="167"/>
      <c r="C66" s="168"/>
      <c r="D66" s="169" t="s">
        <v>147</v>
      </c>
      <c r="E66" s="170"/>
      <c r="F66" s="170"/>
      <c r="G66" s="170"/>
      <c r="H66" s="170"/>
      <c r="I66" s="171"/>
      <c r="J66" s="172">
        <f>J96</f>
        <v>0</v>
      </c>
      <c r="K66" s="173"/>
    </row>
    <row r="67" spans="2:12" s="9" customFormat="1" ht="19.899999999999999" customHeight="1">
      <c r="B67" s="167"/>
      <c r="C67" s="168"/>
      <c r="D67" s="169" t="s">
        <v>149</v>
      </c>
      <c r="E67" s="170"/>
      <c r="F67" s="170"/>
      <c r="G67" s="170"/>
      <c r="H67" s="170"/>
      <c r="I67" s="171"/>
      <c r="J67" s="172">
        <f>J125</f>
        <v>0</v>
      </c>
      <c r="K67" s="173"/>
    </row>
    <row r="68" spans="2:12" s="9" customFormat="1" ht="19.899999999999999" customHeight="1">
      <c r="B68" s="167"/>
      <c r="C68" s="168"/>
      <c r="D68" s="169" t="s">
        <v>150</v>
      </c>
      <c r="E68" s="170"/>
      <c r="F68" s="170"/>
      <c r="G68" s="170"/>
      <c r="H68" s="170"/>
      <c r="I68" s="171"/>
      <c r="J68" s="172">
        <f>J141</f>
        <v>0</v>
      </c>
      <c r="K68" s="173"/>
    </row>
    <row r="69" spans="2:12" s="9" customFormat="1" ht="19.899999999999999" customHeight="1">
      <c r="B69" s="167"/>
      <c r="C69" s="168"/>
      <c r="D69" s="169" t="s">
        <v>151</v>
      </c>
      <c r="E69" s="170"/>
      <c r="F69" s="170"/>
      <c r="G69" s="170"/>
      <c r="H69" s="170"/>
      <c r="I69" s="171"/>
      <c r="J69" s="172">
        <f>J269</f>
        <v>0</v>
      </c>
      <c r="K69" s="173"/>
    </row>
    <row r="70" spans="2:12" s="9" customFormat="1" ht="19.899999999999999" customHeight="1">
      <c r="B70" s="167"/>
      <c r="C70" s="168"/>
      <c r="D70" s="169" t="s">
        <v>152</v>
      </c>
      <c r="E70" s="170"/>
      <c r="F70" s="170"/>
      <c r="G70" s="170"/>
      <c r="H70" s="170"/>
      <c r="I70" s="171"/>
      <c r="J70" s="172">
        <f>J279</f>
        <v>0</v>
      </c>
      <c r="K70" s="173"/>
    </row>
    <row r="71" spans="2:12" s="1" customFormat="1" ht="21.75" customHeight="1">
      <c r="B71" s="43"/>
      <c r="C71" s="44"/>
      <c r="D71" s="44"/>
      <c r="E71" s="44"/>
      <c r="F71" s="44"/>
      <c r="G71" s="44"/>
      <c r="H71" s="44"/>
      <c r="I71" s="129"/>
      <c r="J71" s="44"/>
      <c r="K71" s="47"/>
    </row>
    <row r="72" spans="2:12" s="1" customFormat="1" ht="6.95" customHeight="1">
      <c r="B72" s="58"/>
      <c r="C72" s="59"/>
      <c r="D72" s="59"/>
      <c r="E72" s="59"/>
      <c r="F72" s="59"/>
      <c r="G72" s="59"/>
      <c r="H72" s="59"/>
      <c r="I72" s="150"/>
      <c r="J72" s="59"/>
      <c r="K72" s="60"/>
    </row>
    <row r="76" spans="2:12" s="1" customFormat="1" ht="6.95" customHeight="1">
      <c r="B76" s="61"/>
      <c r="C76" s="62"/>
      <c r="D76" s="62"/>
      <c r="E76" s="62"/>
      <c r="F76" s="62"/>
      <c r="G76" s="62"/>
      <c r="H76" s="62"/>
      <c r="I76" s="153"/>
      <c r="J76" s="62"/>
      <c r="K76" s="62"/>
      <c r="L76" s="63"/>
    </row>
    <row r="77" spans="2:12" s="1" customFormat="1" ht="36.950000000000003" customHeight="1">
      <c r="B77" s="43"/>
      <c r="C77" s="64" t="s">
        <v>153</v>
      </c>
      <c r="D77" s="65"/>
      <c r="E77" s="65"/>
      <c r="F77" s="65"/>
      <c r="G77" s="65"/>
      <c r="H77" s="65"/>
      <c r="I77" s="174"/>
      <c r="J77" s="65"/>
      <c r="K77" s="65"/>
      <c r="L77" s="63"/>
    </row>
    <row r="78" spans="2:12" s="1" customFormat="1" ht="6.95" customHeight="1">
      <c r="B78" s="43"/>
      <c r="C78" s="65"/>
      <c r="D78" s="65"/>
      <c r="E78" s="65"/>
      <c r="F78" s="65"/>
      <c r="G78" s="65"/>
      <c r="H78" s="65"/>
      <c r="I78" s="174"/>
      <c r="J78" s="65"/>
      <c r="K78" s="65"/>
      <c r="L78" s="63"/>
    </row>
    <row r="79" spans="2:12" s="1" customFormat="1" ht="14.45" customHeight="1">
      <c r="B79" s="43"/>
      <c r="C79" s="67" t="s">
        <v>18</v>
      </c>
      <c r="D79" s="65"/>
      <c r="E79" s="65"/>
      <c r="F79" s="65"/>
      <c r="G79" s="65"/>
      <c r="H79" s="65"/>
      <c r="I79" s="174"/>
      <c r="J79" s="65"/>
      <c r="K79" s="65"/>
      <c r="L79" s="63"/>
    </row>
    <row r="80" spans="2:12" s="1" customFormat="1" ht="22.5" customHeight="1">
      <c r="B80" s="43"/>
      <c r="C80" s="65"/>
      <c r="D80" s="65"/>
      <c r="E80" s="419" t="str">
        <f>E7</f>
        <v>III/44436 Bělkovice-Lašťany, průtah - I.+II.etapa-Obec  Bělkovice-Lašťany</v>
      </c>
      <c r="F80" s="420"/>
      <c r="G80" s="420"/>
      <c r="H80" s="420"/>
      <c r="I80" s="174"/>
      <c r="J80" s="65"/>
      <c r="K80" s="65"/>
      <c r="L80" s="63"/>
    </row>
    <row r="81" spans="2:63">
      <c r="B81" s="29"/>
      <c r="C81" s="67" t="s">
        <v>135</v>
      </c>
      <c r="D81" s="175"/>
      <c r="E81" s="175"/>
      <c r="F81" s="175"/>
      <c r="G81" s="175"/>
      <c r="H81" s="175"/>
      <c r="J81" s="175"/>
      <c r="K81" s="175"/>
      <c r="L81" s="176"/>
    </row>
    <row r="82" spans="2:63" ht="22.5" customHeight="1">
      <c r="B82" s="29"/>
      <c r="C82" s="175"/>
      <c r="D82" s="175"/>
      <c r="E82" s="419" t="s">
        <v>700</v>
      </c>
      <c r="F82" s="423"/>
      <c r="G82" s="423"/>
      <c r="H82" s="423"/>
      <c r="J82" s="175"/>
      <c r="K82" s="175"/>
      <c r="L82" s="176"/>
    </row>
    <row r="83" spans="2:63">
      <c r="B83" s="29"/>
      <c r="C83" s="67" t="s">
        <v>137</v>
      </c>
      <c r="D83" s="175"/>
      <c r="E83" s="175"/>
      <c r="F83" s="175"/>
      <c r="G83" s="175"/>
      <c r="H83" s="175"/>
      <c r="J83" s="175"/>
      <c r="K83" s="175"/>
      <c r="L83" s="176"/>
    </row>
    <row r="84" spans="2:63" s="1" customFormat="1" ht="22.5" customHeight="1">
      <c r="B84" s="43"/>
      <c r="C84" s="65"/>
      <c r="D84" s="65"/>
      <c r="E84" s="421" t="s">
        <v>701</v>
      </c>
      <c r="F84" s="422"/>
      <c r="G84" s="422"/>
      <c r="H84" s="422"/>
      <c r="I84" s="174"/>
      <c r="J84" s="65"/>
      <c r="K84" s="65"/>
      <c r="L84" s="63"/>
    </row>
    <row r="85" spans="2:63" s="1" customFormat="1" ht="14.45" customHeight="1">
      <c r="B85" s="43"/>
      <c r="C85" s="67" t="s">
        <v>139</v>
      </c>
      <c r="D85" s="65"/>
      <c r="E85" s="65"/>
      <c r="F85" s="65"/>
      <c r="G85" s="65"/>
      <c r="H85" s="65"/>
      <c r="I85" s="174"/>
      <c r="J85" s="65"/>
      <c r="K85" s="65"/>
      <c r="L85" s="63"/>
    </row>
    <row r="86" spans="2:63" s="1" customFormat="1" ht="23.25" customHeight="1">
      <c r="B86" s="43"/>
      <c r="C86" s="65"/>
      <c r="D86" s="65"/>
      <c r="E86" s="390" t="str">
        <f>E13</f>
        <v>2-1 - SO 102 - Uznatelné náklady - soupis prací</v>
      </c>
      <c r="F86" s="422"/>
      <c r="G86" s="422"/>
      <c r="H86" s="422"/>
      <c r="I86" s="174"/>
      <c r="J86" s="65"/>
      <c r="K86" s="65"/>
      <c r="L86" s="63"/>
    </row>
    <row r="87" spans="2:63" s="1" customFormat="1" ht="6.95" customHeight="1">
      <c r="B87" s="43"/>
      <c r="C87" s="65"/>
      <c r="D87" s="65"/>
      <c r="E87" s="65"/>
      <c r="F87" s="65"/>
      <c r="G87" s="65"/>
      <c r="H87" s="65"/>
      <c r="I87" s="174"/>
      <c r="J87" s="65"/>
      <c r="K87" s="65"/>
      <c r="L87" s="63"/>
    </row>
    <row r="88" spans="2:63" s="1" customFormat="1" ht="18" customHeight="1">
      <c r="B88" s="43"/>
      <c r="C88" s="67" t="s">
        <v>26</v>
      </c>
      <c r="D88" s="65"/>
      <c r="E88" s="65"/>
      <c r="F88" s="177" t="str">
        <f>F16</f>
        <v xml:space="preserve"> Bělkovice-Lašťany</v>
      </c>
      <c r="G88" s="65"/>
      <c r="H88" s="65"/>
      <c r="I88" s="178" t="s">
        <v>28</v>
      </c>
      <c r="J88" s="75" t="str">
        <f>IF(J16="","",J16)</f>
        <v>22.12.2016</v>
      </c>
      <c r="K88" s="65"/>
      <c r="L88" s="63"/>
    </row>
    <row r="89" spans="2:63" s="1" customFormat="1" ht="6.95" customHeight="1">
      <c r="B89" s="43"/>
      <c r="C89" s="65"/>
      <c r="D89" s="65"/>
      <c r="E89" s="65"/>
      <c r="F89" s="65"/>
      <c r="G89" s="65"/>
      <c r="H89" s="65"/>
      <c r="I89" s="174"/>
      <c r="J89" s="65"/>
      <c r="K89" s="65"/>
      <c r="L89" s="63"/>
    </row>
    <row r="90" spans="2:63" s="1" customFormat="1">
      <c r="B90" s="43"/>
      <c r="C90" s="67" t="s">
        <v>36</v>
      </c>
      <c r="D90" s="65"/>
      <c r="E90" s="65"/>
      <c r="F90" s="177" t="str">
        <f>E19</f>
        <v>Obec  Bělkovice-Lašťany</v>
      </c>
      <c r="G90" s="65"/>
      <c r="H90" s="65"/>
      <c r="I90" s="178" t="s">
        <v>44</v>
      </c>
      <c r="J90" s="177" t="str">
        <f>E25</f>
        <v>Ing. Petr Doležel</v>
      </c>
      <c r="K90" s="65"/>
      <c r="L90" s="63"/>
    </row>
    <row r="91" spans="2:63" s="1" customFormat="1" ht="14.45" customHeight="1">
      <c r="B91" s="43"/>
      <c r="C91" s="67" t="s">
        <v>42</v>
      </c>
      <c r="D91" s="65"/>
      <c r="E91" s="65"/>
      <c r="F91" s="177" t="str">
        <f>IF(E22="","",E22)</f>
        <v/>
      </c>
      <c r="G91" s="65"/>
      <c r="H91" s="65"/>
      <c r="I91" s="174"/>
      <c r="J91" s="65"/>
      <c r="K91" s="65"/>
      <c r="L91" s="63"/>
    </row>
    <row r="92" spans="2:63" s="1" customFormat="1" ht="10.35" customHeight="1">
      <c r="B92" s="43"/>
      <c r="C92" s="65"/>
      <c r="D92" s="65"/>
      <c r="E92" s="65"/>
      <c r="F92" s="65"/>
      <c r="G92" s="65"/>
      <c r="H92" s="65"/>
      <c r="I92" s="174"/>
      <c r="J92" s="65"/>
      <c r="K92" s="65"/>
      <c r="L92" s="63"/>
    </row>
    <row r="93" spans="2:63" s="10" customFormat="1" ht="29.25" customHeight="1">
      <c r="B93" s="179"/>
      <c r="C93" s="180" t="s">
        <v>154</v>
      </c>
      <c r="D93" s="181" t="s">
        <v>70</v>
      </c>
      <c r="E93" s="181" t="s">
        <v>66</v>
      </c>
      <c r="F93" s="181" t="s">
        <v>155</v>
      </c>
      <c r="G93" s="181" t="s">
        <v>156</v>
      </c>
      <c r="H93" s="181" t="s">
        <v>157</v>
      </c>
      <c r="I93" s="182" t="s">
        <v>158</v>
      </c>
      <c r="J93" s="181" t="s">
        <v>143</v>
      </c>
      <c r="K93" s="183" t="s">
        <v>159</v>
      </c>
      <c r="L93" s="184"/>
      <c r="M93" s="83" t="s">
        <v>160</v>
      </c>
      <c r="N93" s="84" t="s">
        <v>55</v>
      </c>
      <c r="O93" s="84" t="s">
        <v>161</v>
      </c>
      <c r="P93" s="84" t="s">
        <v>162</v>
      </c>
      <c r="Q93" s="84" t="s">
        <v>163</v>
      </c>
      <c r="R93" s="84" t="s">
        <v>164</v>
      </c>
      <c r="S93" s="84" t="s">
        <v>165</v>
      </c>
      <c r="T93" s="85" t="s">
        <v>166</v>
      </c>
    </row>
    <row r="94" spans="2:63" s="1" customFormat="1" ht="29.25" customHeight="1">
      <c r="B94" s="43"/>
      <c r="C94" s="89" t="s">
        <v>144</v>
      </c>
      <c r="D94" s="65"/>
      <c r="E94" s="65"/>
      <c r="F94" s="65"/>
      <c r="G94" s="65"/>
      <c r="H94" s="65"/>
      <c r="I94" s="174"/>
      <c r="J94" s="185">
        <f>BK94</f>
        <v>0</v>
      </c>
      <c r="K94" s="65"/>
      <c r="L94" s="63"/>
      <c r="M94" s="86"/>
      <c r="N94" s="87"/>
      <c r="O94" s="87"/>
      <c r="P94" s="186">
        <f>P95</f>
        <v>0</v>
      </c>
      <c r="Q94" s="87"/>
      <c r="R94" s="186">
        <f>R95</f>
        <v>856.42597055999988</v>
      </c>
      <c r="S94" s="87"/>
      <c r="T94" s="187">
        <f>T95</f>
        <v>236.24475000000001</v>
      </c>
      <c r="AT94" s="25" t="s">
        <v>84</v>
      </c>
      <c r="AU94" s="25" t="s">
        <v>145</v>
      </c>
      <c r="BK94" s="188">
        <f>BK95</f>
        <v>0</v>
      </c>
    </row>
    <row r="95" spans="2:63" s="11" customFormat="1" ht="37.35" customHeight="1">
      <c r="B95" s="189"/>
      <c r="C95" s="190"/>
      <c r="D95" s="191" t="s">
        <v>84</v>
      </c>
      <c r="E95" s="192" t="s">
        <v>167</v>
      </c>
      <c r="F95" s="192" t="s">
        <v>168</v>
      </c>
      <c r="G95" s="190"/>
      <c r="H95" s="190"/>
      <c r="I95" s="193"/>
      <c r="J95" s="194">
        <f>BK95</f>
        <v>0</v>
      </c>
      <c r="K95" s="190"/>
      <c r="L95" s="195"/>
      <c r="M95" s="196"/>
      <c r="N95" s="197"/>
      <c r="O95" s="197"/>
      <c r="P95" s="198">
        <f>P96+P125+P141+P269+P279</f>
        <v>0</v>
      </c>
      <c r="Q95" s="197"/>
      <c r="R95" s="198">
        <f>R96+R125+R141+R269+R279</f>
        <v>856.42597055999988</v>
      </c>
      <c r="S95" s="197"/>
      <c r="T95" s="199">
        <f>T96+T125+T141+T269+T279</f>
        <v>236.24475000000001</v>
      </c>
      <c r="AR95" s="200" t="s">
        <v>25</v>
      </c>
      <c r="AT95" s="201" t="s">
        <v>84</v>
      </c>
      <c r="AU95" s="201" t="s">
        <v>85</v>
      </c>
      <c r="AY95" s="200" t="s">
        <v>169</v>
      </c>
      <c r="BK95" s="202">
        <f>BK96+BK125+BK141+BK269+BK279</f>
        <v>0</v>
      </c>
    </row>
    <row r="96" spans="2:63" s="11" customFormat="1" ht="19.899999999999999" customHeight="1">
      <c r="B96" s="189"/>
      <c r="C96" s="190"/>
      <c r="D96" s="203" t="s">
        <v>84</v>
      </c>
      <c r="E96" s="204" t="s">
        <v>170</v>
      </c>
      <c r="F96" s="204" t="s">
        <v>171</v>
      </c>
      <c r="G96" s="190"/>
      <c r="H96" s="190"/>
      <c r="I96" s="193"/>
      <c r="J96" s="205">
        <f>BK96</f>
        <v>0</v>
      </c>
      <c r="K96" s="190"/>
      <c r="L96" s="195"/>
      <c r="M96" s="196"/>
      <c r="N96" s="197"/>
      <c r="O96" s="197"/>
      <c r="P96" s="198">
        <f>SUM(P97:P124)</f>
        <v>0</v>
      </c>
      <c r="Q96" s="197"/>
      <c r="R96" s="198">
        <f>SUM(R97:R124)</f>
        <v>0</v>
      </c>
      <c r="S96" s="197"/>
      <c r="T96" s="199">
        <f>SUM(T97:T124)</f>
        <v>0</v>
      </c>
      <c r="AR96" s="200" t="s">
        <v>25</v>
      </c>
      <c r="AT96" s="201" t="s">
        <v>84</v>
      </c>
      <c r="AU96" s="201" t="s">
        <v>25</v>
      </c>
      <c r="AY96" s="200" t="s">
        <v>169</v>
      </c>
      <c r="BK96" s="202">
        <f>SUM(BK97:BK124)</f>
        <v>0</v>
      </c>
    </row>
    <row r="97" spans="2:65" s="1" customFormat="1" ht="22.5" customHeight="1">
      <c r="B97" s="43"/>
      <c r="C97" s="206" t="s">
        <v>25</v>
      </c>
      <c r="D97" s="206" t="s">
        <v>172</v>
      </c>
      <c r="E97" s="207" t="s">
        <v>173</v>
      </c>
      <c r="F97" s="208" t="s">
        <v>174</v>
      </c>
      <c r="G97" s="209" t="s">
        <v>175</v>
      </c>
      <c r="H97" s="210">
        <v>497</v>
      </c>
      <c r="I97" s="211"/>
      <c r="J97" s="212">
        <f>ROUND(I97*H97,2)</f>
        <v>0</v>
      </c>
      <c r="K97" s="208" t="s">
        <v>176</v>
      </c>
      <c r="L97" s="63"/>
      <c r="M97" s="213" t="s">
        <v>50</v>
      </c>
      <c r="N97" s="214" t="s">
        <v>56</v>
      </c>
      <c r="O97" s="44"/>
      <c r="P97" s="215">
        <f>O97*H97</f>
        <v>0</v>
      </c>
      <c r="Q97" s="215">
        <v>0</v>
      </c>
      <c r="R97" s="215">
        <f>Q97*H97</f>
        <v>0</v>
      </c>
      <c r="S97" s="215">
        <v>0</v>
      </c>
      <c r="T97" s="216">
        <f>S97*H97</f>
        <v>0</v>
      </c>
      <c r="AR97" s="25" t="s">
        <v>124</v>
      </c>
      <c r="AT97" s="25" t="s">
        <v>172</v>
      </c>
      <c r="AU97" s="25" t="s">
        <v>92</v>
      </c>
      <c r="AY97" s="25" t="s">
        <v>169</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124</v>
      </c>
      <c r="BM97" s="25" t="s">
        <v>177</v>
      </c>
    </row>
    <row r="98" spans="2:65" s="1" customFormat="1" ht="27">
      <c r="B98" s="43"/>
      <c r="C98" s="65"/>
      <c r="D98" s="218" t="s">
        <v>178</v>
      </c>
      <c r="E98" s="65"/>
      <c r="F98" s="219" t="s">
        <v>179</v>
      </c>
      <c r="G98" s="65"/>
      <c r="H98" s="65"/>
      <c r="I98" s="174"/>
      <c r="J98" s="65"/>
      <c r="K98" s="65"/>
      <c r="L98" s="63"/>
      <c r="M98" s="220"/>
      <c r="N98" s="44"/>
      <c r="O98" s="44"/>
      <c r="P98" s="44"/>
      <c r="Q98" s="44"/>
      <c r="R98" s="44"/>
      <c r="S98" s="44"/>
      <c r="T98" s="80"/>
      <c r="AT98" s="25" t="s">
        <v>178</v>
      </c>
      <c r="AU98" s="25" t="s">
        <v>92</v>
      </c>
    </row>
    <row r="99" spans="2:65" s="1" customFormat="1" ht="270">
      <c r="B99" s="43"/>
      <c r="C99" s="65"/>
      <c r="D99" s="218" t="s">
        <v>180</v>
      </c>
      <c r="E99" s="65"/>
      <c r="F99" s="221" t="s">
        <v>181</v>
      </c>
      <c r="G99" s="65"/>
      <c r="H99" s="65"/>
      <c r="I99" s="174"/>
      <c r="J99" s="65"/>
      <c r="K99" s="65"/>
      <c r="L99" s="63"/>
      <c r="M99" s="220"/>
      <c r="N99" s="44"/>
      <c r="O99" s="44"/>
      <c r="P99" s="44"/>
      <c r="Q99" s="44"/>
      <c r="R99" s="44"/>
      <c r="S99" s="44"/>
      <c r="T99" s="80"/>
      <c r="AT99" s="25" t="s">
        <v>180</v>
      </c>
      <c r="AU99" s="25" t="s">
        <v>92</v>
      </c>
    </row>
    <row r="100" spans="2:65" s="12" customFormat="1" ht="13.5">
      <c r="B100" s="222"/>
      <c r="C100" s="223"/>
      <c r="D100" s="218" t="s">
        <v>182</v>
      </c>
      <c r="E100" s="224" t="s">
        <v>50</v>
      </c>
      <c r="F100" s="225" t="s">
        <v>183</v>
      </c>
      <c r="G100" s="223"/>
      <c r="H100" s="226" t="s">
        <v>50</v>
      </c>
      <c r="I100" s="227"/>
      <c r="J100" s="223"/>
      <c r="K100" s="223"/>
      <c r="L100" s="228"/>
      <c r="M100" s="229"/>
      <c r="N100" s="230"/>
      <c r="O100" s="230"/>
      <c r="P100" s="230"/>
      <c r="Q100" s="230"/>
      <c r="R100" s="230"/>
      <c r="S100" s="230"/>
      <c r="T100" s="231"/>
      <c r="AT100" s="232" t="s">
        <v>182</v>
      </c>
      <c r="AU100" s="232" t="s">
        <v>92</v>
      </c>
      <c r="AV100" s="12" t="s">
        <v>25</v>
      </c>
      <c r="AW100" s="12" t="s">
        <v>48</v>
      </c>
      <c r="AX100" s="12" t="s">
        <v>85</v>
      </c>
      <c r="AY100" s="232" t="s">
        <v>169</v>
      </c>
    </row>
    <row r="101" spans="2:65" s="13" customFormat="1" ht="13.5">
      <c r="B101" s="233"/>
      <c r="C101" s="234"/>
      <c r="D101" s="235" t="s">
        <v>182</v>
      </c>
      <c r="E101" s="236" t="s">
        <v>50</v>
      </c>
      <c r="F101" s="237" t="s">
        <v>703</v>
      </c>
      <c r="G101" s="234"/>
      <c r="H101" s="238">
        <v>497</v>
      </c>
      <c r="I101" s="239"/>
      <c r="J101" s="234"/>
      <c r="K101" s="234"/>
      <c r="L101" s="240"/>
      <c r="M101" s="241"/>
      <c r="N101" s="242"/>
      <c r="O101" s="242"/>
      <c r="P101" s="242"/>
      <c r="Q101" s="242"/>
      <c r="R101" s="242"/>
      <c r="S101" s="242"/>
      <c r="T101" s="243"/>
      <c r="AT101" s="244" t="s">
        <v>182</v>
      </c>
      <c r="AU101" s="244" t="s">
        <v>92</v>
      </c>
      <c r="AV101" s="13" t="s">
        <v>92</v>
      </c>
      <c r="AW101" s="13" t="s">
        <v>48</v>
      </c>
      <c r="AX101" s="13" t="s">
        <v>85</v>
      </c>
      <c r="AY101" s="244" t="s">
        <v>169</v>
      </c>
    </row>
    <row r="102" spans="2:65" s="1" customFormat="1" ht="22.5" customHeight="1">
      <c r="B102" s="43"/>
      <c r="C102" s="206" t="s">
        <v>92</v>
      </c>
      <c r="D102" s="206" t="s">
        <v>172</v>
      </c>
      <c r="E102" s="207" t="s">
        <v>185</v>
      </c>
      <c r="F102" s="208" t="s">
        <v>186</v>
      </c>
      <c r="G102" s="209" t="s">
        <v>175</v>
      </c>
      <c r="H102" s="210">
        <v>497</v>
      </c>
      <c r="I102" s="211"/>
      <c r="J102" s="212">
        <f>ROUND(I102*H102,2)</f>
        <v>0</v>
      </c>
      <c r="K102" s="208" t="s">
        <v>176</v>
      </c>
      <c r="L102" s="63"/>
      <c r="M102" s="213" t="s">
        <v>50</v>
      </c>
      <c r="N102" s="214" t="s">
        <v>56</v>
      </c>
      <c r="O102" s="44"/>
      <c r="P102" s="215">
        <f>O102*H102</f>
        <v>0</v>
      </c>
      <c r="Q102" s="215">
        <v>0</v>
      </c>
      <c r="R102" s="215">
        <f>Q102*H102</f>
        <v>0</v>
      </c>
      <c r="S102" s="215">
        <v>0</v>
      </c>
      <c r="T102" s="216">
        <f>S102*H102</f>
        <v>0</v>
      </c>
      <c r="AR102" s="25" t="s">
        <v>124</v>
      </c>
      <c r="AT102" s="25" t="s">
        <v>172</v>
      </c>
      <c r="AU102" s="25" t="s">
        <v>92</v>
      </c>
      <c r="AY102" s="25" t="s">
        <v>169</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124</v>
      </c>
      <c r="BM102" s="25" t="s">
        <v>100</v>
      </c>
    </row>
    <row r="103" spans="2:65" s="1" customFormat="1" ht="40.5">
      <c r="B103" s="43"/>
      <c r="C103" s="65"/>
      <c r="D103" s="218" t="s">
        <v>178</v>
      </c>
      <c r="E103" s="65"/>
      <c r="F103" s="219" t="s">
        <v>187</v>
      </c>
      <c r="G103" s="65"/>
      <c r="H103" s="65"/>
      <c r="I103" s="174"/>
      <c r="J103" s="65"/>
      <c r="K103" s="65"/>
      <c r="L103" s="63"/>
      <c r="M103" s="220"/>
      <c r="N103" s="44"/>
      <c r="O103" s="44"/>
      <c r="P103" s="44"/>
      <c r="Q103" s="44"/>
      <c r="R103" s="44"/>
      <c r="S103" s="44"/>
      <c r="T103" s="80"/>
      <c r="AT103" s="25" t="s">
        <v>178</v>
      </c>
      <c r="AU103" s="25" t="s">
        <v>92</v>
      </c>
    </row>
    <row r="104" spans="2:65" s="1" customFormat="1" ht="189">
      <c r="B104" s="43"/>
      <c r="C104" s="65"/>
      <c r="D104" s="218" t="s">
        <v>180</v>
      </c>
      <c r="E104" s="65"/>
      <c r="F104" s="221" t="s">
        <v>188</v>
      </c>
      <c r="G104" s="65"/>
      <c r="H104" s="65"/>
      <c r="I104" s="174"/>
      <c r="J104" s="65"/>
      <c r="K104" s="65"/>
      <c r="L104" s="63"/>
      <c r="M104" s="220"/>
      <c r="N104" s="44"/>
      <c r="O104" s="44"/>
      <c r="P104" s="44"/>
      <c r="Q104" s="44"/>
      <c r="R104" s="44"/>
      <c r="S104" s="44"/>
      <c r="T104" s="80"/>
      <c r="AT104" s="25" t="s">
        <v>180</v>
      </c>
      <c r="AU104" s="25" t="s">
        <v>92</v>
      </c>
    </row>
    <row r="105" spans="2:65" s="12" customFormat="1" ht="13.5">
      <c r="B105" s="222"/>
      <c r="C105" s="223"/>
      <c r="D105" s="218" t="s">
        <v>182</v>
      </c>
      <c r="E105" s="224" t="s">
        <v>50</v>
      </c>
      <c r="F105" s="225" t="s">
        <v>183</v>
      </c>
      <c r="G105" s="223"/>
      <c r="H105" s="226" t="s">
        <v>50</v>
      </c>
      <c r="I105" s="227"/>
      <c r="J105" s="223"/>
      <c r="K105" s="223"/>
      <c r="L105" s="228"/>
      <c r="M105" s="229"/>
      <c r="N105" s="230"/>
      <c r="O105" s="230"/>
      <c r="P105" s="230"/>
      <c r="Q105" s="230"/>
      <c r="R105" s="230"/>
      <c r="S105" s="230"/>
      <c r="T105" s="231"/>
      <c r="AT105" s="232" t="s">
        <v>182</v>
      </c>
      <c r="AU105" s="232" t="s">
        <v>92</v>
      </c>
      <c r="AV105" s="12" t="s">
        <v>25</v>
      </c>
      <c r="AW105" s="12" t="s">
        <v>48</v>
      </c>
      <c r="AX105" s="12" t="s">
        <v>85</v>
      </c>
      <c r="AY105" s="232" t="s">
        <v>169</v>
      </c>
    </row>
    <row r="106" spans="2:65" s="13" customFormat="1" ht="13.5">
      <c r="B106" s="233"/>
      <c r="C106" s="234"/>
      <c r="D106" s="235" t="s">
        <v>182</v>
      </c>
      <c r="E106" s="236" t="s">
        <v>50</v>
      </c>
      <c r="F106" s="237" t="s">
        <v>703</v>
      </c>
      <c r="G106" s="234"/>
      <c r="H106" s="238">
        <v>497</v>
      </c>
      <c r="I106" s="239"/>
      <c r="J106" s="234"/>
      <c r="K106" s="234"/>
      <c r="L106" s="240"/>
      <c r="M106" s="241"/>
      <c r="N106" s="242"/>
      <c r="O106" s="242"/>
      <c r="P106" s="242"/>
      <c r="Q106" s="242"/>
      <c r="R106" s="242"/>
      <c r="S106" s="242"/>
      <c r="T106" s="243"/>
      <c r="AT106" s="244" t="s">
        <v>182</v>
      </c>
      <c r="AU106" s="244" t="s">
        <v>92</v>
      </c>
      <c r="AV106" s="13" t="s">
        <v>92</v>
      </c>
      <c r="AW106" s="13" t="s">
        <v>48</v>
      </c>
      <c r="AX106" s="13" t="s">
        <v>85</v>
      </c>
      <c r="AY106" s="244" t="s">
        <v>169</v>
      </c>
    </row>
    <row r="107" spans="2:65" s="1" customFormat="1" ht="31.5" customHeight="1">
      <c r="B107" s="43"/>
      <c r="C107" s="206" t="s">
        <v>100</v>
      </c>
      <c r="D107" s="206" t="s">
        <v>172</v>
      </c>
      <c r="E107" s="207" t="s">
        <v>189</v>
      </c>
      <c r="F107" s="208" t="s">
        <v>190</v>
      </c>
      <c r="G107" s="209" t="s">
        <v>175</v>
      </c>
      <c r="H107" s="210">
        <v>2485</v>
      </c>
      <c r="I107" s="211"/>
      <c r="J107" s="212">
        <f>ROUND(I107*H107,2)</f>
        <v>0</v>
      </c>
      <c r="K107" s="208" t="s">
        <v>176</v>
      </c>
      <c r="L107" s="63"/>
      <c r="M107" s="213" t="s">
        <v>50</v>
      </c>
      <c r="N107" s="214" t="s">
        <v>56</v>
      </c>
      <c r="O107" s="44"/>
      <c r="P107" s="215">
        <f>O107*H107</f>
        <v>0</v>
      </c>
      <c r="Q107" s="215">
        <v>0</v>
      </c>
      <c r="R107" s="215">
        <f>Q107*H107</f>
        <v>0</v>
      </c>
      <c r="S107" s="215">
        <v>0</v>
      </c>
      <c r="T107" s="216">
        <f>S107*H107</f>
        <v>0</v>
      </c>
      <c r="AR107" s="25" t="s">
        <v>124</v>
      </c>
      <c r="AT107" s="25" t="s">
        <v>172</v>
      </c>
      <c r="AU107" s="25" t="s">
        <v>92</v>
      </c>
      <c r="AY107" s="25" t="s">
        <v>169</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124</v>
      </c>
      <c r="BM107" s="25" t="s">
        <v>191</v>
      </c>
    </row>
    <row r="108" spans="2:65" s="1" customFormat="1" ht="40.5">
      <c r="B108" s="43"/>
      <c r="C108" s="65"/>
      <c r="D108" s="218" t="s">
        <v>178</v>
      </c>
      <c r="E108" s="65"/>
      <c r="F108" s="219" t="s">
        <v>192</v>
      </c>
      <c r="G108" s="65"/>
      <c r="H108" s="65"/>
      <c r="I108" s="174"/>
      <c r="J108" s="65"/>
      <c r="K108" s="65"/>
      <c r="L108" s="63"/>
      <c r="M108" s="220"/>
      <c r="N108" s="44"/>
      <c r="O108" s="44"/>
      <c r="P108" s="44"/>
      <c r="Q108" s="44"/>
      <c r="R108" s="44"/>
      <c r="S108" s="44"/>
      <c r="T108" s="80"/>
      <c r="AT108" s="25" t="s">
        <v>178</v>
      </c>
      <c r="AU108" s="25" t="s">
        <v>92</v>
      </c>
    </row>
    <row r="109" spans="2:65" s="1" customFormat="1" ht="189">
      <c r="B109" s="43"/>
      <c r="C109" s="65"/>
      <c r="D109" s="218" t="s">
        <v>180</v>
      </c>
      <c r="E109" s="65"/>
      <c r="F109" s="221" t="s">
        <v>188</v>
      </c>
      <c r="G109" s="65"/>
      <c r="H109" s="65"/>
      <c r="I109" s="174"/>
      <c r="J109" s="65"/>
      <c r="K109" s="65"/>
      <c r="L109" s="63"/>
      <c r="M109" s="220"/>
      <c r="N109" s="44"/>
      <c r="O109" s="44"/>
      <c r="P109" s="44"/>
      <c r="Q109" s="44"/>
      <c r="R109" s="44"/>
      <c r="S109" s="44"/>
      <c r="T109" s="80"/>
      <c r="AT109" s="25" t="s">
        <v>180</v>
      </c>
      <c r="AU109" s="25" t="s">
        <v>92</v>
      </c>
    </row>
    <row r="110" spans="2:65" s="12" customFormat="1" ht="13.5">
      <c r="B110" s="222"/>
      <c r="C110" s="223"/>
      <c r="D110" s="218" t="s">
        <v>182</v>
      </c>
      <c r="E110" s="224" t="s">
        <v>50</v>
      </c>
      <c r="F110" s="225" t="s">
        <v>193</v>
      </c>
      <c r="G110" s="223"/>
      <c r="H110" s="226" t="s">
        <v>50</v>
      </c>
      <c r="I110" s="227"/>
      <c r="J110" s="223"/>
      <c r="K110" s="223"/>
      <c r="L110" s="228"/>
      <c r="M110" s="229"/>
      <c r="N110" s="230"/>
      <c r="O110" s="230"/>
      <c r="P110" s="230"/>
      <c r="Q110" s="230"/>
      <c r="R110" s="230"/>
      <c r="S110" s="230"/>
      <c r="T110" s="231"/>
      <c r="AT110" s="232" t="s">
        <v>182</v>
      </c>
      <c r="AU110" s="232" t="s">
        <v>92</v>
      </c>
      <c r="AV110" s="12" t="s">
        <v>25</v>
      </c>
      <c r="AW110" s="12" t="s">
        <v>48</v>
      </c>
      <c r="AX110" s="12" t="s">
        <v>85</v>
      </c>
      <c r="AY110" s="232" t="s">
        <v>169</v>
      </c>
    </row>
    <row r="111" spans="2:65" s="12" customFormat="1" ht="13.5">
      <c r="B111" s="222"/>
      <c r="C111" s="223"/>
      <c r="D111" s="218" t="s">
        <v>182</v>
      </c>
      <c r="E111" s="224" t="s">
        <v>50</v>
      </c>
      <c r="F111" s="225" t="s">
        <v>183</v>
      </c>
      <c r="G111" s="223"/>
      <c r="H111" s="226" t="s">
        <v>50</v>
      </c>
      <c r="I111" s="227"/>
      <c r="J111" s="223"/>
      <c r="K111" s="223"/>
      <c r="L111" s="228"/>
      <c r="M111" s="229"/>
      <c r="N111" s="230"/>
      <c r="O111" s="230"/>
      <c r="P111" s="230"/>
      <c r="Q111" s="230"/>
      <c r="R111" s="230"/>
      <c r="S111" s="230"/>
      <c r="T111" s="231"/>
      <c r="AT111" s="232" t="s">
        <v>182</v>
      </c>
      <c r="AU111" s="232" t="s">
        <v>92</v>
      </c>
      <c r="AV111" s="12" t="s">
        <v>25</v>
      </c>
      <c r="AW111" s="12" t="s">
        <v>48</v>
      </c>
      <c r="AX111" s="12" t="s">
        <v>85</v>
      </c>
      <c r="AY111" s="232" t="s">
        <v>169</v>
      </c>
    </row>
    <row r="112" spans="2:65" s="13" customFormat="1" ht="13.5">
      <c r="B112" s="233"/>
      <c r="C112" s="234"/>
      <c r="D112" s="235" t="s">
        <v>182</v>
      </c>
      <c r="E112" s="236" t="s">
        <v>50</v>
      </c>
      <c r="F112" s="237" t="s">
        <v>704</v>
      </c>
      <c r="G112" s="234"/>
      <c r="H112" s="238">
        <v>2485</v>
      </c>
      <c r="I112" s="239"/>
      <c r="J112" s="234"/>
      <c r="K112" s="234"/>
      <c r="L112" s="240"/>
      <c r="M112" s="241"/>
      <c r="N112" s="242"/>
      <c r="O112" s="242"/>
      <c r="P112" s="242"/>
      <c r="Q112" s="242"/>
      <c r="R112" s="242"/>
      <c r="S112" s="242"/>
      <c r="T112" s="243"/>
      <c r="AT112" s="244" t="s">
        <v>182</v>
      </c>
      <c r="AU112" s="244" t="s">
        <v>92</v>
      </c>
      <c r="AV112" s="13" t="s">
        <v>92</v>
      </c>
      <c r="AW112" s="13" t="s">
        <v>48</v>
      </c>
      <c r="AX112" s="13" t="s">
        <v>85</v>
      </c>
      <c r="AY112" s="244" t="s">
        <v>169</v>
      </c>
    </row>
    <row r="113" spans="2:65" s="1" customFormat="1" ht="22.5" customHeight="1">
      <c r="B113" s="43"/>
      <c r="C113" s="206" t="s">
        <v>124</v>
      </c>
      <c r="D113" s="206" t="s">
        <v>172</v>
      </c>
      <c r="E113" s="207" t="s">
        <v>195</v>
      </c>
      <c r="F113" s="208" t="s">
        <v>196</v>
      </c>
      <c r="G113" s="209" t="s">
        <v>197</v>
      </c>
      <c r="H113" s="210">
        <v>894.6</v>
      </c>
      <c r="I113" s="211"/>
      <c r="J113" s="212">
        <f>ROUND(I113*H113,2)</f>
        <v>0</v>
      </c>
      <c r="K113" s="208" t="s">
        <v>176</v>
      </c>
      <c r="L113" s="63"/>
      <c r="M113" s="213" t="s">
        <v>50</v>
      </c>
      <c r="N113" s="214" t="s">
        <v>56</v>
      </c>
      <c r="O113" s="44"/>
      <c r="P113" s="215">
        <f>O113*H113</f>
        <v>0</v>
      </c>
      <c r="Q113" s="215">
        <v>0</v>
      </c>
      <c r="R113" s="215">
        <f>Q113*H113</f>
        <v>0</v>
      </c>
      <c r="S113" s="215">
        <v>0</v>
      </c>
      <c r="T113" s="216">
        <f>S113*H113</f>
        <v>0</v>
      </c>
      <c r="AR113" s="25" t="s">
        <v>124</v>
      </c>
      <c r="AT113" s="25" t="s">
        <v>172</v>
      </c>
      <c r="AU113" s="25" t="s">
        <v>92</v>
      </c>
      <c r="AY113" s="25" t="s">
        <v>169</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124</v>
      </c>
      <c r="BM113" s="25" t="s">
        <v>198</v>
      </c>
    </row>
    <row r="114" spans="2:65" s="1" customFormat="1" ht="13.5">
      <c r="B114" s="43"/>
      <c r="C114" s="65"/>
      <c r="D114" s="218" t="s">
        <v>178</v>
      </c>
      <c r="E114" s="65"/>
      <c r="F114" s="219" t="s">
        <v>199</v>
      </c>
      <c r="G114" s="65"/>
      <c r="H114" s="65"/>
      <c r="I114" s="174"/>
      <c r="J114" s="65"/>
      <c r="K114" s="65"/>
      <c r="L114" s="63"/>
      <c r="M114" s="220"/>
      <c r="N114" s="44"/>
      <c r="O114" s="44"/>
      <c r="P114" s="44"/>
      <c r="Q114" s="44"/>
      <c r="R114" s="44"/>
      <c r="S114" s="44"/>
      <c r="T114" s="80"/>
      <c r="AT114" s="25" t="s">
        <v>178</v>
      </c>
      <c r="AU114" s="25" t="s">
        <v>92</v>
      </c>
    </row>
    <row r="115" spans="2:65" s="1" customFormat="1" ht="297">
      <c r="B115" s="43"/>
      <c r="C115" s="65"/>
      <c r="D115" s="218" t="s">
        <v>180</v>
      </c>
      <c r="E115" s="65"/>
      <c r="F115" s="221" t="s">
        <v>200</v>
      </c>
      <c r="G115" s="65"/>
      <c r="H115" s="65"/>
      <c r="I115" s="174"/>
      <c r="J115" s="65"/>
      <c r="K115" s="65"/>
      <c r="L115" s="63"/>
      <c r="M115" s="220"/>
      <c r="N115" s="44"/>
      <c r="O115" s="44"/>
      <c r="P115" s="44"/>
      <c r="Q115" s="44"/>
      <c r="R115" s="44"/>
      <c r="S115" s="44"/>
      <c r="T115" s="80"/>
      <c r="AT115" s="25" t="s">
        <v>180</v>
      </c>
      <c r="AU115" s="25" t="s">
        <v>92</v>
      </c>
    </row>
    <row r="116" spans="2:65" s="12" customFormat="1" ht="13.5">
      <c r="B116" s="222"/>
      <c r="C116" s="223"/>
      <c r="D116" s="218" t="s">
        <v>182</v>
      </c>
      <c r="E116" s="224" t="s">
        <v>50</v>
      </c>
      <c r="F116" s="225" t="s">
        <v>183</v>
      </c>
      <c r="G116" s="223"/>
      <c r="H116" s="226" t="s">
        <v>50</v>
      </c>
      <c r="I116" s="227"/>
      <c r="J116" s="223"/>
      <c r="K116" s="223"/>
      <c r="L116" s="228"/>
      <c r="M116" s="229"/>
      <c r="N116" s="230"/>
      <c r="O116" s="230"/>
      <c r="P116" s="230"/>
      <c r="Q116" s="230"/>
      <c r="R116" s="230"/>
      <c r="S116" s="230"/>
      <c r="T116" s="231"/>
      <c r="AT116" s="232" t="s">
        <v>182</v>
      </c>
      <c r="AU116" s="232" t="s">
        <v>92</v>
      </c>
      <c r="AV116" s="12" t="s">
        <v>25</v>
      </c>
      <c r="AW116" s="12" t="s">
        <v>48</v>
      </c>
      <c r="AX116" s="12" t="s">
        <v>85</v>
      </c>
      <c r="AY116" s="232" t="s">
        <v>169</v>
      </c>
    </row>
    <row r="117" spans="2:65" s="13" customFormat="1" ht="13.5">
      <c r="B117" s="233"/>
      <c r="C117" s="234"/>
      <c r="D117" s="235" t="s">
        <v>182</v>
      </c>
      <c r="E117" s="236" t="s">
        <v>50</v>
      </c>
      <c r="F117" s="237" t="s">
        <v>705</v>
      </c>
      <c r="G117" s="234"/>
      <c r="H117" s="238">
        <v>894.6</v>
      </c>
      <c r="I117" s="239"/>
      <c r="J117" s="234"/>
      <c r="K117" s="234"/>
      <c r="L117" s="240"/>
      <c r="M117" s="241"/>
      <c r="N117" s="242"/>
      <c r="O117" s="242"/>
      <c r="P117" s="242"/>
      <c r="Q117" s="242"/>
      <c r="R117" s="242"/>
      <c r="S117" s="242"/>
      <c r="T117" s="243"/>
      <c r="AT117" s="244" t="s">
        <v>182</v>
      </c>
      <c r="AU117" s="244" t="s">
        <v>92</v>
      </c>
      <c r="AV117" s="13" t="s">
        <v>92</v>
      </c>
      <c r="AW117" s="13" t="s">
        <v>48</v>
      </c>
      <c r="AX117" s="13" t="s">
        <v>25</v>
      </c>
      <c r="AY117" s="244" t="s">
        <v>169</v>
      </c>
    </row>
    <row r="118" spans="2:65" s="1" customFormat="1" ht="22.5" customHeight="1">
      <c r="B118" s="43"/>
      <c r="C118" s="206" t="s">
        <v>198</v>
      </c>
      <c r="D118" s="206" t="s">
        <v>172</v>
      </c>
      <c r="E118" s="207" t="s">
        <v>202</v>
      </c>
      <c r="F118" s="208" t="s">
        <v>203</v>
      </c>
      <c r="G118" s="209" t="s">
        <v>204</v>
      </c>
      <c r="H118" s="210">
        <v>806.5</v>
      </c>
      <c r="I118" s="211"/>
      <c r="J118" s="212">
        <f>ROUND(I118*H118,2)</f>
        <v>0</v>
      </c>
      <c r="K118" s="208" t="s">
        <v>176</v>
      </c>
      <c r="L118" s="63"/>
      <c r="M118" s="213" t="s">
        <v>50</v>
      </c>
      <c r="N118" s="214" t="s">
        <v>56</v>
      </c>
      <c r="O118" s="44"/>
      <c r="P118" s="215">
        <f>O118*H118</f>
        <v>0</v>
      </c>
      <c r="Q118" s="215">
        <v>0</v>
      </c>
      <c r="R118" s="215">
        <f>Q118*H118</f>
        <v>0</v>
      </c>
      <c r="S118" s="215">
        <v>0</v>
      </c>
      <c r="T118" s="216">
        <f>S118*H118</f>
        <v>0</v>
      </c>
      <c r="AR118" s="25" t="s">
        <v>124</v>
      </c>
      <c r="AT118" s="25" t="s">
        <v>172</v>
      </c>
      <c r="AU118" s="25" t="s">
        <v>92</v>
      </c>
      <c r="AY118" s="25" t="s">
        <v>169</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124</v>
      </c>
      <c r="BM118" s="25" t="s">
        <v>205</v>
      </c>
    </row>
    <row r="119" spans="2:65" s="1" customFormat="1" ht="13.5">
      <c r="B119" s="43"/>
      <c r="C119" s="65"/>
      <c r="D119" s="218" t="s">
        <v>178</v>
      </c>
      <c r="E119" s="65"/>
      <c r="F119" s="219" t="s">
        <v>206</v>
      </c>
      <c r="G119" s="65"/>
      <c r="H119" s="65"/>
      <c r="I119" s="174"/>
      <c r="J119" s="65"/>
      <c r="K119" s="65"/>
      <c r="L119" s="63"/>
      <c r="M119" s="220"/>
      <c r="N119" s="44"/>
      <c r="O119" s="44"/>
      <c r="P119" s="44"/>
      <c r="Q119" s="44"/>
      <c r="R119" s="44"/>
      <c r="S119" s="44"/>
      <c r="T119" s="80"/>
      <c r="AT119" s="25" t="s">
        <v>178</v>
      </c>
      <c r="AU119" s="25" t="s">
        <v>92</v>
      </c>
    </row>
    <row r="120" spans="2:65" s="1" customFormat="1" ht="175.5">
      <c r="B120" s="43"/>
      <c r="C120" s="65"/>
      <c r="D120" s="218" t="s">
        <v>180</v>
      </c>
      <c r="E120" s="65"/>
      <c r="F120" s="221" t="s">
        <v>207</v>
      </c>
      <c r="G120" s="65"/>
      <c r="H120" s="65"/>
      <c r="I120" s="174"/>
      <c r="J120" s="65"/>
      <c r="K120" s="65"/>
      <c r="L120" s="63"/>
      <c r="M120" s="220"/>
      <c r="N120" s="44"/>
      <c r="O120" s="44"/>
      <c r="P120" s="44"/>
      <c r="Q120" s="44"/>
      <c r="R120" s="44"/>
      <c r="S120" s="44"/>
      <c r="T120" s="80"/>
      <c r="AT120" s="25" t="s">
        <v>180</v>
      </c>
      <c r="AU120" s="25" t="s">
        <v>92</v>
      </c>
    </row>
    <row r="121" spans="2:65" s="12" customFormat="1" ht="13.5">
      <c r="B121" s="222"/>
      <c r="C121" s="223"/>
      <c r="D121" s="218" t="s">
        <v>182</v>
      </c>
      <c r="E121" s="224" t="s">
        <v>50</v>
      </c>
      <c r="F121" s="225" t="s">
        <v>563</v>
      </c>
      <c r="G121" s="223"/>
      <c r="H121" s="226" t="s">
        <v>50</v>
      </c>
      <c r="I121" s="227"/>
      <c r="J121" s="223"/>
      <c r="K121" s="223"/>
      <c r="L121" s="228"/>
      <c r="M121" s="229"/>
      <c r="N121" s="230"/>
      <c r="O121" s="230"/>
      <c r="P121" s="230"/>
      <c r="Q121" s="230"/>
      <c r="R121" s="230"/>
      <c r="S121" s="230"/>
      <c r="T121" s="231"/>
      <c r="AT121" s="232" t="s">
        <v>182</v>
      </c>
      <c r="AU121" s="232" t="s">
        <v>92</v>
      </c>
      <c r="AV121" s="12" t="s">
        <v>25</v>
      </c>
      <c r="AW121" s="12" t="s">
        <v>48</v>
      </c>
      <c r="AX121" s="12" t="s">
        <v>85</v>
      </c>
      <c r="AY121" s="232" t="s">
        <v>169</v>
      </c>
    </row>
    <row r="122" spans="2:65" s="13" customFormat="1" ht="13.5">
      <c r="B122" s="233"/>
      <c r="C122" s="234"/>
      <c r="D122" s="218" t="s">
        <v>182</v>
      </c>
      <c r="E122" s="245" t="s">
        <v>50</v>
      </c>
      <c r="F122" s="246" t="s">
        <v>706</v>
      </c>
      <c r="G122" s="234"/>
      <c r="H122" s="247">
        <v>56.5</v>
      </c>
      <c r="I122" s="239"/>
      <c r="J122" s="234"/>
      <c r="K122" s="234"/>
      <c r="L122" s="240"/>
      <c r="M122" s="241"/>
      <c r="N122" s="242"/>
      <c r="O122" s="242"/>
      <c r="P122" s="242"/>
      <c r="Q122" s="242"/>
      <c r="R122" s="242"/>
      <c r="S122" s="242"/>
      <c r="T122" s="243"/>
      <c r="AT122" s="244" t="s">
        <v>182</v>
      </c>
      <c r="AU122" s="244" t="s">
        <v>92</v>
      </c>
      <c r="AV122" s="13" t="s">
        <v>92</v>
      </c>
      <c r="AW122" s="13" t="s">
        <v>48</v>
      </c>
      <c r="AX122" s="13" t="s">
        <v>85</v>
      </c>
      <c r="AY122" s="244" t="s">
        <v>169</v>
      </c>
    </row>
    <row r="123" spans="2:65" s="12" customFormat="1" ht="13.5">
      <c r="B123" s="222"/>
      <c r="C123" s="223"/>
      <c r="D123" s="218" t="s">
        <v>182</v>
      </c>
      <c r="E123" s="224" t="s">
        <v>50</v>
      </c>
      <c r="F123" s="225" t="s">
        <v>576</v>
      </c>
      <c r="G123" s="223"/>
      <c r="H123" s="226" t="s">
        <v>50</v>
      </c>
      <c r="I123" s="227"/>
      <c r="J123" s="223"/>
      <c r="K123" s="223"/>
      <c r="L123" s="228"/>
      <c r="M123" s="229"/>
      <c r="N123" s="230"/>
      <c r="O123" s="230"/>
      <c r="P123" s="230"/>
      <c r="Q123" s="230"/>
      <c r="R123" s="230"/>
      <c r="S123" s="230"/>
      <c r="T123" s="231"/>
      <c r="AT123" s="232" t="s">
        <v>182</v>
      </c>
      <c r="AU123" s="232" t="s">
        <v>92</v>
      </c>
      <c r="AV123" s="12" t="s">
        <v>25</v>
      </c>
      <c r="AW123" s="12" t="s">
        <v>48</v>
      </c>
      <c r="AX123" s="12" t="s">
        <v>85</v>
      </c>
      <c r="AY123" s="232" t="s">
        <v>169</v>
      </c>
    </row>
    <row r="124" spans="2:65" s="13" customFormat="1" ht="13.5">
      <c r="B124" s="233"/>
      <c r="C124" s="234"/>
      <c r="D124" s="218" t="s">
        <v>182</v>
      </c>
      <c r="E124" s="245" t="s">
        <v>50</v>
      </c>
      <c r="F124" s="246" t="s">
        <v>707</v>
      </c>
      <c r="G124" s="234"/>
      <c r="H124" s="247">
        <v>750</v>
      </c>
      <c r="I124" s="239"/>
      <c r="J124" s="234"/>
      <c r="K124" s="234"/>
      <c r="L124" s="240"/>
      <c r="M124" s="241"/>
      <c r="N124" s="242"/>
      <c r="O124" s="242"/>
      <c r="P124" s="242"/>
      <c r="Q124" s="242"/>
      <c r="R124" s="242"/>
      <c r="S124" s="242"/>
      <c r="T124" s="243"/>
      <c r="AT124" s="244" t="s">
        <v>182</v>
      </c>
      <c r="AU124" s="244" t="s">
        <v>92</v>
      </c>
      <c r="AV124" s="13" t="s">
        <v>92</v>
      </c>
      <c r="AW124" s="13" t="s">
        <v>48</v>
      </c>
      <c r="AX124" s="13" t="s">
        <v>85</v>
      </c>
      <c r="AY124" s="244" t="s">
        <v>169</v>
      </c>
    </row>
    <row r="125" spans="2:65" s="11" customFormat="1" ht="29.85" customHeight="1">
      <c r="B125" s="189"/>
      <c r="C125" s="190"/>
      <c r="D125" s="203" t="s">
        <v>84</v>
      </c>
      <c r="E125" s="204" t="s">
        <v>237</v>
      </c>
      <c r="F125" s="204" t="s">
        <v>238</v>
      </c>
      <c r="G125" s="190"/>
      <c r="H125" s="190"/>
      <c r="I125" s="193"/>
      <c r="J125" s="205">
        <f>BK125</f>
        <v>0</v>
      </c>
      <c r="K125" s="190"/>
      <c r="L125" s="195"/>
      <c r="M125" s="196"/>
      <c r="N125" s="197"/>
      <c r="O125" s="197"/>
      <c r="P125" s="198">
        <f>SUM(P126:P140)</f>
        <v>0</v>
      </c>
      <c r="Q125" s="197"/>
      <c r="R125" s="198">
        <f>SUM(R126:R140)</f>
        <v>462.42360999999994</v>
      </c>
      <c r="S125" s="197"/>
      <c r="T125" s="199">
        <f>SUM(T126:T140)</f>
        <v>0</v>
      </c>
      <c r="AR125" s="200" t="s">
        <v>25</v>
      </c>
      <c r="AT125" s="201" t="s">
        <v>84</v>
      </c>
      <c r="AU125" s="201" t="s">
        <v>25</v>
      </c>
      <c r="AY125" s="200" t="s">
        <v>169</v>
      </c>
      <c r="BK125" s="202">
        <f>SUM(BK126:BK140)</f>
        <v>0</v>
      </c>
    </row>
    <row r="126" spans="2:65" s="1" customFormat="1" ht="22.5" customHeight="1">
      <c r="B126" s="43"/>
      <c r="C126" s="206" t="s">
        <v>212</v>
      </c>
      <c r="D126" s="206" t="s">
        <v>172</v>
      </c>
      <c r="E126" s="207" t="s">
        <v>239</v>
      </c>
      <c r="F126" s="208" t="s">
        <v>240</v>
      </c>
      <c r="G126" s="209" t="s">
        <v>204</v>
      </c>
      <c r="H126" s="210">
        <v>56.5</v>
      </c>
      <c r="I126" s="211"/>
      <c r="J126" s="212">
        <f>ROUND(I126*H126,2)</f>
        <v>0</v>
      </c>
      <c r="K126" s="208" t="s">
        <v>176</v>
      </c>
      <c r="L126" s="63"/>
      <c r="M126" s="213" t="s">
        <v>50</v>
      </c>
      <c r="N126" s="214" t="s">
        <v>56</v>
      </c>
      <c r="O126" s="44"/>
      <c r="P126" s="215">
        <f>O126*H126</f>
        <v>0</v>
      </c>
      <c r="Q126" s="215">
        <v>0.27994000000000002</v>
      </c>
      <c r="R126" s="215">
        <f>Q126*H126</f>
        <v>15.816610000000001</v>
      </c>
      <c r="S126" s="215">
        <v>0</v>
      </c>
      <c r="T126" s="216">
        <f>S126*H126</f>
        <v>0</v>
      </c>
      <c r="AR126" s="25" t="s">
        <v>124</v>
      </c>
      <c r="AT126" s="25" t="s">
        <v>172</v>
      </c>
      <c r="AU126" s="25" t="s">
        <v>92</v>
      </c>
      <c r="AY126" s="25" t="s">
        <v>169</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124</v>
      </c>
      <c r="BM126" s="25" t="s">
        <v>241</v>
      </c>
    </row>
    <row r="127" spans="2:65" s="1" customFormat="1" ht="13.5">
      <c r="B127" s="43"/>
      <c r="C127" s="65"/>
      <c r="D127" s="218" t="s">
        <v>178</v>
      </c>
      <c r="E127" s="65"/>
      <c r="F127" s="219" t="s">
        <v>242</v>
      </c>
      <c r="G127" s="65"/>
      <c r="H127" s="65"/>
      <c r="I127" s="174"/>
      <c r="J127" s="65"/>
      <c r="K127" s="65"/>
      <c r="L127" s="63"/>
      <c r="M127" s="220"/>
      <c r="N127" s="44"/>
      <c r="O127" s="44"/>
      <c r="P127" s="44"/>
      <c r="Q127" s="44"/>
      <c r="R127" s="44"/>
      <c r="S127" s="44"/>
      <c r="T127" s="80"/>
      <c r="AT127" s="25" t="s">
        <v>178</v>
      </c>
      <c r="AU127" s="25" t="s">
        <v>92</v>
      </c>
    </row>
    <row r="128" spans="2:65" s="12" customFormat="1" ht="13.5">
      <c r="B128" s="222"/>
      <c r="C128" s="223"/>
      <c r="D128" s="218" t="s">
        <v>182</v>
      </c>
      <c r="E128" s="224" t="s">
        <v>50</v>
      </c>
      <c r="F128" s="225" t="s">
        <v>387</v>
      </c>
      <c r="G128" s="223"/>
      <c r="H128" s="226" t="s">
        <v>50</v>
      </c>
      <c r="I128" s="227"/>
      <c r="J128" s="223"/>
      <c r="K128" s="223"/>
      <c r="L128" s="228"/>
      <c r="M128" s="229"/>
      <c r="N128" s="230"/>
      <c r="O128" s="230"/>
      <c r="P128" s="230"/>
      <c r="Q128" s="230"/>
      <c r="R128" s="230"/>
      <c r="S128" s="230"/>
      <c r="T128" s="231"/>
      <c r="AT128" s="232" t="s">
        <v>182</v>
      </c>
      <c r="AU128" s="232" t="s">
        <v>92</v>
      </c>
      <c r="AV128" s="12" t="s">
        <v>25</v>
      </c>
      <c r="AW128" s="12" t="s">
        <v>48</v>
      </c>
      <c r="AX128" s="12" t="s">
        <v>85</v>
      </c>
      <c r="AY128" s="232" t="s">
        <v>169</v>
      </c>
    </row>
    <row r="129" spans="2:65" s="13" customFormat="1" ht="13.5">
      <c r="B129" s="233"/>
      <c r="C129" s="234"/>
      <c r="D129" s="235" t="s">
        <v>182</v>
      </c>
      <c r="E129" s="236" t="s">
        <v>50</v>
      </c>
      <c r="F129" s="237" t="s">
        <v>706</v>
      </c>
      <c r="G129" s="234"/>
      <c r="H129" s="238">
        <v>56.5</v>
      </c>
      <c r="I129" s="239"/>
      <c r="J129" s="234"/>
      <c r="K129" s="234"/>
      <c r="L129" s="240"/>
      <c r="M129" s="241"/>
      <c r="N129" s="242"/>
      <c r="O129" s="242"/>
      <c r="P129" s="242"/>
      <c r="Q129" s="242"/>
      <c r="R129" s="242"/>
      <c r="S129" s="242"/>
      <c r="T129" s="243"/>
      <c r="AT129" s="244" t="s">
        <v>182</v>
      </c>
      <c r="AU129" s="244" t="s">
        <v>92</v>
      </c>
      <c r="AV129" s="13" t="s">
        <v>92</v>
      </c>
      <c r="AW129" s="13" t="s">
        <v>48</v>
      </c>
      <c r="AX129" s="13" t="s">
        <v>85</v>
      </c>
      <c r="AY129" s="244" t="s">
        <v>169</v>
      </c>
    </row>
    <row r="130" spans="2:65" s="1" customFormat="1" ht="22.5" customHeight="1">
      <c r="B130" s="43"/>
      <c r="C130" s="206" t="s">
        <v>220</v>
      </c>
      <c r="D130" s="206" t="s">
        <v>172</v>
      </c>
      <c r="E130" s="207" t="s">
        <v>245</v>
      </c>
      <c r="F130" s="208" t="s">
        <v>246</v>
      </c>
      <c r="G130" s="209" t="s">
        <v>204</v>
      </c>
      <c r="H130" s="210">
        <v>56.5</v>
      </c>
      <c r="I130" s="211"/>
      <c r="J130" s="212">
        <f>ROUND(I130*H130,2)</f>
        <v>0</v>
      </c>
      <c r="K130" s="208" t="s">
        <v>176</v>
      </c>
      <c r="L130" s="63"/>
      <c r="M130" s="213" t="s">
        <v>50</v>
      </c>
      <c r="N130" s="214" t="s">
        <v>56</v>
      </c>
      <c r="O130" s="44"/>
      <c r="P130" s="215">
        <f>O130*H130</f>
        <v>0</v>
      </c>
      <c r="Q130" s="215">
        <v>0.378</v>
      </c>
      <c r="R130" s="215">
        <f>Q130*H130</f>
        <v>21.356999999999999</v>
      </c>
      <c r="S130" s="215">
        <v>0</v>
      </c>
      <c r="T130" s="216">
        <f>S130*H130</f>
        <v>0</v>
      </c>
      <c r="AR130" s="25" t="s">
        <v>124</v>
      </c>
      <c r="AT130" s="25" t="s">
        <v>172</v>
      </c>
      <c r="AU130" s="25" t="s">
        <v>92</v>
      </c>
      <c r="AY130" s="25" t="s">
        <v>169</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124</v>
      </c>
      <c r="BM130" s="25" t="s">
        <v>247</v>
      </c>
    </row>
    <row r="131" spans="2:65" s="1" customFormat="1" ht="13.5">
      <c r="B131" s="43"/>
      <c r="C131" s="65"/>
      <c r="D131" s="218" t="s">
        <v>178</v>
      </c>
      <c r="E131" s="65"/>
      <c r="F131" s="219" t="s">
        <v>248</v>
      </c>
      <c r="G131" s="65"/>
      <c r="H131" s="65"/>
      <c r="I131" s="174"/>
      <c r="J131" s="65"/>
      <c r="K131" s="65"/>
      <c r="L131" s="63"/>
      <c r="M131" s="220"/>
      <c r="N131" s="44"/>
      <c r="O131" s="44"/>
      <c r="P131" s="44"/>
      <c r="Q131" s="44"/>
      <c r="R131" s="44"/>
      <c r="S131" s="44"/>
      <c r="T131" s="80"/>
      <c r="AT131" s="25" t="s">
        <v>178</v>
      </c>
      <c r="AU131" s="25" t="s">
        <v>92</v>
      </c>
    </row>
    <row r="132" spans="2:65" s="12" customFormat="1" ht="13.5">
      <c r="B132" s="222"/>
      <c r="C132" s="223"/>
      <c r="D132" s="218" t="s">
        <v>182</v>
      </c>
      <c r="E132" s="224" t="s">
        <v>50</v>
      </c>
      <c r="F132" s="225" t="s">
        <v>563</v>
      </c>
      <c r="G132" s="223"/>
      <c r="H132" s="226" t="s">
        <v>50</v>
      </c>
      <c r="I132" s="227"/>
      <c r="J132" s="223"/>
      <c r="K132" s="223"/>
      <c r="L132" s="228"/>
      <c r="M132" s="229"/>
      <c r="N132" s="230"/>
      <c r="O132" s="230"/>
      <c r="P132" s="230"/>
      <c r="Q132" s="230"/>
      <c r="R132" s="230"/>
      <c r="S132" s="230"/>
      <c r="T132" s="231"/>
      <c r="AT132" s="232" t="s">
        <v>182</v>
      </c>
      <c r="AU132" s="232" t="s">
        <v>92</v>
      </c>
      <c r="AV132" s="12" t="s">
        <v>25</v>
      </c>
      <c r="AW132" s="12" t="s">
        <v>48</v>
      </c>
      <c r="AX132" s="12" t="s">
        <v>85</v>
      </c>
      <c r="AY132" s="232" t="s">
        <v>169</v>
      </c>
    </row>
    <row r="133" spans="2:65" s="13" customFormat="1" ht="13.5">
      <c r="B133" s="233"/>
      <c r="C133" s="234"/>
      <c r="D133" s="235" t="s">
        <v>182</v>
      </c>
      <c r="E133" s="236" t="s">
        <v>50</v>
      </c>
      <c r="F133" s="237" t="s">
        <v>706</v>
      </c>
      <c r="G133" s="234"/>
      <c r="H133" s="238">
        <v>56.5</v>
      </c>
      <c r="I133" s="239"/>
      <c r="J133" s="234"/>
      <c r="K133" s="234"/>
      <c r="L133" s="240"/>
      <c r="M133" s="241"/>
      <c r="N133" s="242"/>
      <c r="O133" s="242"/>
      <c r="P133" s="242"/>
      <c r="Q133" s="242"/>
      <c r="R133" s="242"/>
      <c r="S133" s="242"/>
      <c r="T133" s="243"/>
      <c r="AT133" s="244" t="s">
        <v>182</v>
      </c>
      <c r="AU133" s="244" t="s">
        <v>92</v>
      </c>
      <c r="AV133" s="13" t="s">
        <v>92</v>
      </c>
      <c r="AW133" s="13" t="s">
        <v>48</v>
      </c>
      <c r="AX133" s="13" t="s">
        <v>85</v>
      </c>
      <c r="AY133" s="244" t="s">
        <v>169</v>
      </c>
    </row>
    <row r="134" spans="2:65" s="1" customFormat="1" ht="22.5" customHeight="1">
      <c r="B134" s="43"/>
      <c r="C134" s="206" t="s">
        <v>224</v>
      </c>
      <c r="D134" s="206" t="s">
        <v>172</v>
      </c>
      <c r="E134" s="207" t="s">
        <v>250</v>
      </c>
      <c r="F134" s="208" t="s">
        <v>251</v>
      </c>
      <c r="G134" s="209" t="s">
        <v>204</v>
      </c>
      <c r="H134" s="210">
        <v>750</v>
      </c>
      <c r="I134" s="211"/>
      <c r="J134" s="212">
        <f>ROUND(I134*H134,2)</f>
        <v>0</v>
      </c>
      <c r="K134" s="208" t="s">
        <v>176</v>
      </c>
      <c r="L134" s="63"/>
      <c r="M134" s="213" t="s">
        <v>50</v>
      </c>
      <c r="N134" s="214" t="s">
        <v>56</v>
      </c>
      <c r="O134" s="44"/>
      <c r="P134" s="215">
        <f>O134*H134</f>
        <v>0</v>
      </c>
      <c r="Q134" s="215">
        <v>0.56699999999999995</v>
      </c>
      <c r="R134" s="215">
        <f>Q134*H134</f>
        <v>425.24999999999994</v>
      </c>
      <c r="S134" s="215">
        <v>0</v>
      </c>
      <c r="T134" s="216">
        <f>S134*H134</f>
        <v>0</v>
      </c>
      <c r="AR134" s="25" t="s">
        <v>124</v>
      </c>
      <c r="AT134" s="25" t="s">
        <v>172</v>
      </c>
      <c r="AU134" s="25" t="s">
        <v>92</v>
      </c>
      <c r="AY134" s="25" t="s">
        <v>169</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124</v>
      </c>
      <c r="BM134" s="25" t="s">
        <v>252</v>
      </c>
    </row>
    <row r="135" spans="2:65" s="1" customFormat="1" ht="13.5">
      <c r="B135" s="43"/>
      <c r="C135" s="65"/>
      <c r="D135" s="218" t="s">
        <v>178</v>
      </c>
      <c r="E135" s="65"/>
      <c r="F135" s="219" t="s">
        <v>253</v>
      </c>
      <c r="G135" s="65"/>
      <c r="H135" s="65"/>
      <c r="I135" s="174"/>
      <c r="J135" s="65"/>
      <c r="K135" s="65"/>
      <c r="L135" s="63"/>
      <c r="M135" s="220"/>
      <c r="N135" s="44"/>
      <c r="O135" s="44"/>
      <c r="P135" s="44"/>
      <c r="Q135" s="44"/>
      <c r="R135" s="44"/>
      <c r="S135" s="44"/>
      <c r="T135" s="80"/>
      <c r="AT135" s="25" t="s">
        <v>178</v>
      </c>
      <c r="AU135" s="25" t="s">
        <v>92</v>
      </c>
    </row>
    <row r="136" spans="2:65" s="12" customFormat="1" ht="13.5">
      <c r="B136" s="222"/>
      <c r="C136" s="223"/>
      <c r="D136" s="218" t="s">
        <v>182</v>
      </c>
      <c r="E136" s="224" t="s">
        <v>50</v>
      </c>
      <c r="F136" s="225" t="s">
        <v>576</v>
      </c>
      <c r="G136" s="223"/>
      <c r="H136" s="226" t="s">
        <v>50</v>
      </c>
      <c r="I136" s="227"/>
      <c r="J136" s="223"/>
      <c r="K136" s="223"/>
      <c r="L136" s="228"/>
      <c r="M136" s="229"/>
      <c r="N136" s="230"/>
      <c r="O136" s="230"/>
      <c r="P136" s="230"/>
      <c r="Q136" s="230"/>
      <c r="R136" s="230"/>
      <c r="S136" s="230"/>
      <c r="T136" s="231"/>
      <c r="AT136" s="232" t="s">
        <v>182</v>
      </c>
      <c r="AU136" s="232" t="s">
        <v>92</v>
      </c>
      <c r="AV136" s="12" t="s">
        <v>25</v>
      </c>
      <c r="AW136" s="12" t="s">
        <v>48</v>
      </c>
      <c r="AX136" s="12" t="s">
        <v>85</v>
      </c>
      <c r="AY136" s="232" t="s">
        <v>169</v>
      </c>
    </row>
    <row r="137" spans="2:65" s="13" customFormat="1" ht="13.5">
      <c r="B137" s="233"/>
      <c r="C137" s="234"/>
      <c r="D137" s="235" t="s">
        <v>182</v>
      </c>
      <c r="E137" s="236" t="s">
        <v>50</v>
      </c>
      <c r="F137" s="237" t="s">
        <v>707</v>
      </c>
      <c r="G137" s="234"/>
      <c r="H137" s="238">
        <v>750</v>
      </c>
      <c r="I137" s="239"/>
      <c r="J137" s="234"/>
      <c r="K137" s="234"/>
      <c r="L137" s="240"/>
      <c r="M137" s="241"/>
      <c r="N137" s="242"/>
      <c r="O137" s="242"/>
      <c r="P137" s="242"/>
      <c r="Q137" s="242"/>
      <c r="R137" s="242"/>
      <c r="S137" s="242"/>
      <c r="T137" s="243"/>
      <c r="AT137" s="244" t="s">
        <v>182</v>
      </c>
      <c r="AU137" s="244" t="s">
        <v>92</v>
      </c>
      <c r="AV137" s="13" t="s">
        <v>92</v>
      </c>
      <c r="AW137" s="13" t="s">
        <v>48</v>
      </c>
      <c r="AX137" s="13" t="s">
        <v>85</v>
      </c>
      <c r="AY137" s="244" t="s">
        <v>169</v>
      </c>
    </row>
    <row r="138" spans="2:65" s="1" customFormat="1" ht="31.5" customHeight="1">
      <c r="B138" s="43"/>
      <c r="C138" s="206" t="s">
        <v>219</v>
      </c>
      <c r="D138" s="206" t="s">
        <v>172</v>
      </c>
      <c r="E138" s="207" t="s">
        <v>255</v>
      </c>
      <c r="F138" s="208" t="s">
        <v>256</v>
      </c>
      <c r="G138" s="209" t="s">
        <v>197</v>
      </c>
      <c r="H138" s="210">
        <v>462.42399999999998</v>
      </c>
      <c r="I138" s="211"/>
      <c r="J138" s="212">
        <f>ROUND(I138*H138,2)</f>
        <v>0</v>
      </c>
      <c r="K138" s="208" t="s">
        <v>176</v>
      </c>
      <c r="L138" s="63"/>
      <c r="M138" s="213" t="s">
        <v>50</v>
      </c>
      <c r="N138" s="214" t="s">
        <v>56</v>
      </c>
      <c r="O138" s="44"/>
      <c r="P138" s="215">
        <f>O138*H138</f>
        <v>0</v>
      </c>
      <c r="Q138" s="215">
        <v>0</v>
      </c>
      <c r="R138" s="215">
        <f>Q138*H138</f>
        <v>0</v>
      </c>
      <c r="S138" s="215">
        <v>0</v>
      </c>
      <c r="T138" s="216">
        <f>S138*H138</f>
        <v>0</v>
      </c>
      <c r="AR138" s="25" t="s">
        <v>124</v>
      </c>
      <c r="AT138" s="25" t="s">
        <v>172</v>
      </c>
      <c r="AU138" s="25" t="s">
        <v>92</v>
      </c>
      <c r="AY138" s="25" t="s">
        <v>169</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124</v>
      </c>
      <c r="BM138" s="25" t="s">
        <v>257</v>
      </c>
    </row>
    <row r="139" spans="2:65" s="1" customFormat="1" ht="27">
      <c r="B139" s="43"/>
      <c r="C139" s="65"/>
      <c r="D139" s="218" t="s">
        <v>178</v>
      </c>
      <c r="E139" s="65"/>
      <c r="F139" s="219" t="s">
        <v>258</v>
      </c>
      <c r="G139" s="65"/>
      <c r="H139" s="65"/>
      <c r="I139" s="174"/>
      <c r="J139" s="65"/>
      <c r="K139" s="65"/>
      <c r="L139" s="63"/>
      <c r="M139" s="220"/>
      <c r="N139" s="44"/>
      <c r="O139" s="44"/>
      <c r="P139" s="44"/>
      <c r="Q139" s="44"/>
      <c r="R139" s="44"/>
      <c r="S139" s="44"/>
      <c r="T139" s="80"/>
      <c r="AT139" s="25" t="s">
        <v>178</v>
      </c>
      <c r="AU139" s="25" t="s">
        <v>92</v>
      </c>
    </row>
    <row r="140" spans="2:65" s="1" customFormat="1" ht="27">
      <c r="B140" s="43"/>
      <c r="C140" s="65"/>
      <c r="D140" s="218" t="s">
        <v>180</v>
      </c>
      <c r="E140" s="65"/>
      <c r="F140" s="221" t="s">
        <v>259</v>
      </c>
      <c r="G140" s="65"/>
      <c r="H140" s="65"/>
      <c r="I140" s="174"/>
      <c r="J140" s="65"/>
      <c r="K140" s="65"/>
      <c r="L140" s="63"/>
      <c r="M140" s="220"/>
      <c r="N140" s="44"/>
      <c r="O140" s="44"/>
      <c r="P140" s="44"/>
      <c r="Q140" s="44"/>
      <c r="R140" s="44"/>
      <c r="S140" s="44"/>
      <c r="T140" s="80"/>
      <c r="AT140" s="25" t="s">
        <v>180</v>
      </c>
      <c r="AU140" s="25" t="s">
        <v>92</v>
      </c>
    </row>
    <row r="141" spans="2:65" s="11" customFormat="1" ht="29.85" customHeight="1">
      <c r="B141" s="189"/>
      <c r="C141" s="190"/>
      <c r="D141" s="203" t="s">
        <v>84</v>
      </c>
      <c r="E141" s="204" t="s">
        <v>260</v>
      </c>
      <c r="F141" s="204" t="s">
        <v>261</v>
      </c>
      <c r="G141" s="190"/>
      <c r="H141" s="190"/>
      <c r="I141" s="193"/>
      <c r="J141" s="205">
        <f>BK141</f>
        <v>0</v>
      </c>
      <c r="K141" s="190"/>
      <c r="L141" s="195"/>
      <c r="M141" s="196"/>
      <c r="N141" s="197"/>
      <c r="O141" s="197"/>
      <c r="P141" s="198">
        <f>SUM(P142:P268)</f>
        <v>0</v>
      </c>
      <c r="Q141" s="197"/>
      <c r="R141" s="198">
        <f>SUM(R142:R268)</f>
        <v>393.98780056000004</v>
      </c>
      <c r="S141" s="197"/>
      <c r="T141" s="199">
        <f>SUM(T142:T268)</f>
        <v>0</v>
      </c>
      <c r="AR141" s="200" t="s">
        <v>25</v>
      </c>
      <c r="AT141" s="201" t="s">
        <v>84</v>
      </c>
      <c r="AU141" s="201" t="s">
        <v>25</v>
      </c>
      <c r="AY141" s="200" t="s">
        <v>169</v>
      </c>
      <c r="BK141" s="202">
        <f>SUM(BK142:BK268)</f>
        <v>0</v>
      </c>
    </row>
    <row r="142" spans="2:65" s="1" customFormat="1" ht="22.5" customHeight="1">
      <c r="B142" s="43"/>
      <c r="C142" s="206" t="s">
        <v>30</v>
      </c>
      <c r="D142" s="206" t="s">
        <v>172</v>
      </c>
      <c r="E142" s="207" t="s">
        <v>262</v>
      </c>
      <c r="F142" s="208" t="s">
        <v>263</v>
      </c>
      <c r="G142" s="209" t="s">
        <v>204</v>
      </c>
      <c r="H142" s="210">
        <v>67</v>
      </c>
      <c r="I142" s="211"/>
      <c r="J142" s="212">
        <f>ROUND(I142*H142,2)</f>
        <v>0</v>
      </c>
      <c r="K142" s="208" t="s">
        <v>176</v>
      </c>
      <c r="L142" s="63"/>
      <c r="M142" s="213" t="s">
        <v>50</v>
      </c>
      <c r="N142" s="214" t="s">
        <v>56</v>
      </c>
      <c r="O142" s="44"/>
      <c r="P142" s="215">
        <f>O142*H142</f>
        <v>0</v>
      </c>
      <c r="Q142" s="215">
        <v>8.4250000000000005E-2</v>
      </c>
      <c r="R142" s="215">
        <f>Q142*H142</f>
        <v>5.6447500000000002</v>
      </c>
      <c r="S142" s="215">
        <v>0</v>
      </c>
      <c r="T142" s="216">
        <f>S142*H142</f>
        <v>0</v>
      </c>
      <c r="AR142" s="25" t="s">
        <v>124</v>
      </c>
      <c r="AT142" s="25" t="s">
        <v>172</v>
      </c>
      <c r="AU142" s="25" t="s">
        <v>92</v>
      </c>
      <c r="AY142" s="25" t="s">
        <v>169</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124</v>
      </c>
      <c r="BM142" s="25" t="s">
        <v>264</v>
      </c>
    </row>
    <row r="143" spans="2:65" s="1" customFormat="1" ht="40.5">
      <c r="B143" s="43"/>
      <c r="C143" s="65"/>
      <c r="D143" s="218" t="s">
        <v>178</v>
      </c>
      <c r="E143" s="65"/>
      <c r="F143" s="219" t="s">
        <v>265</v>
      </c>
      <c r="G143" s="65"/>
      <c r="H143" s="65"/>
      <c r="I143" s="174"/>
      <c r="J143" s="65"/>
      <c r="K143" s="65"/>
      <c r="L143" s="63"/>
      <c r="M143" s="220"/>
      <c r="N143" s="44"/>
      <c r="O143" s="44"/>
      <c r="P143" s="44"/>
      <c r="Q143" s="44"/>
      <c r="R143" s="44"/>
      <c r="S143" s="44"/>
      <c r="T143" s="80"/>
      <c r="AT143" s="25" t="s">
        <v>178</v>
      </c>
      <c r="AU143" s="25" t="s">
        <v>92</v>
      </c>
    </row>
    <row r="144" spans="2:65" s="1" customFormat="1" ht="121.5">
      <c r="B144" s="43"/>
      <c r="C144" s="65"/>
      <c r="D144" s="218" t="s">
        <v>180</v>
      </c>
      <c r="E144" s="65"/>
      <c r="F144" s="221" t="s">
        <v>266</v>
      </c>
      <c r="G144" s="65"/>
      <c r="H144" s="65"/>
      <c r="I144" s="174"/>
      <c r="J144" s="65"/>
      <c r="K144" s="65"/>
      <c r="L144" s="63"/>
      <c r="M144" s="220"/>
      <c r="N144" s="44"/>
      <c r="O144" s="44"/>
      <c r="P144" s="44"/>
      <c r="Q144" s="44"/>
      <c r="R144" s="44"/>
      <c r="S144" s="44"/>
      <c r="T144" s="80"/>
      <c r="AT144" s="25" t="s">
        <v>180</v>
      </c>
      <c r="AU144" s="25" t="s">
        <v>92</v>
      </c>
    </row>
    <row r="145" spans="2:65" s="12" customFormat="1" ht="13.5">
      <c r="B145" s="222"/>
      <c r="C145" s="223"/>
      <c r="D145" s="218" t="s">
        <v>182</v>
      </c>
      <c r="E145" s="224" t="s">
        <v>50</v>
      </c>
      <c r="F145" s="225" t="s">
        <v>708</v>
      </c>
      <c r="G145" s="223"/>
      <c r="H145" s="226" t="s">
        <v>50</v>
      </c>
      <c r="I145" s="227"/>
      <c r="J145" s="223"/>
      <c r="K145" s="223"/>
      <c r="L145" s="228"/>
      <c r="M145" s="229"/>
      <c r="N145" s="230"/>
      <c r="O145" s="230"/>
      <c r="P145" s="230"/>
      <c r="Q145" s="230"/>
      <c r="R145" s="230"/>
      <c r="S145" s="230"/>
      <c r="T145" s="231"/>
      <c r="AT145" s="232" t="s">
        <v>182</v>
      </c>
      <c r="AU145" s="232" t="s">
        <v>92</v>
      </c>
      <c r="AV145" s="12" t="s">
        <v>25</v>
      </c>
      <c r="AW145" s="12" t="s">
        <v>48</v>
      </c>
      <c r="AX145" s="12" t="s">
        <v>85</v>
      </c>
      <c r="AY145" s="232" t="s">
        <v>169</v>
      </c>
    </row>
    <row r="146" spans="2:65" s="13" customFormat="1" ht="13.5">
      <c r="B146" s="233"/>
      <c r="C146" s="234"/>
      <c r="D146" s="218" t="s">
        <v>182</v>
      </c>
      <c r="E146" s="245" t="s">
        <v>50</v>
      </c>
      <c r="F146" s="246" t="s">
        <v>709</v>
      </c>
      <c r="G146" s="234"/>
      <c r="H146" s="247">
        <v>56</v>
      </c>
      <c r="I146" s="239"/>
      <c r="J146" s="234"/>
      <c r="K146" s="234"/>
      <c r="L146" s="240"/>
      <c r="M146" s="241"/>
      <c r="N146" s="242"/>
      <c r="O146" s="242"/>
      <c r="P146" s="242"/>
      <c r="Q146" s="242"/>
      <c r="R146" s="242"/>
      <c r="S146" s="242"/>
      <c r="T146" s="243"/>
      <c r="AT146" s="244" t="s">
        <v>182</v>
      </c>
      <c r="AU146" s="244" t="s">
        <v>92</v>
      </c>
      <c r="AV146" s="13" t="s">
        <v>92</v>
      </c>
      <c r="AW146" s="13" t="s">
        <v>48</v>
      </c>
      <c r="AX146" s="13" t="s">
        <v>85</v>
      </c>
      <c r="AY146" s="244" t="s">
        <v>169</v>
      </c>
    </row>
    <row r="147" spans="2:65" s="12" customFormat="1" ht="13.5">
      <c r="B147" s="222"/>
      <c r="C147" s="223"/>
      <c r="D147" s="218" t="s">
        <v>182</v>
      </c>
      <c r="E147" s="224" t="s">
        <v>50</v>
      </c>
      <c r="F147" s="225" t="s">
        <v>210</v>
      </c>
      <c r="G147" s="223"/>
      <c r="H147" s="226" t="s">
        <v>50</v>
      </c>
      <c r="I147" s="227"/>
      <c r="J147" s="223"/>
      <c r="K147" s="223"/>
      <c r="L147" s="228"/>
      <c r="M147" s="229"/>
      <c r="N147" s="230"/>
      <c r="O147" s="230"/>
      <c r="P147" s="230"/>
      <c r="Q147" s="230"/>
      <c r="R147" s="230"/>
      <c r="S147" s="230"/>
      <c r="T147" s="231"/>
      <c r="AT147" s="232" t="s">
        <v>182</v>
      </c>
      <c r="AU147" s="232" t="s">
        <v>92</v>
      </c>
      <c r="AV147" s="12" t="s">
        <v>25</v>
      </c>
      <c r="AW147" s="12" t="s">
        <v>48</v>
      </c>
      <c r="AX147" s="12" t="s">
        <v>85</v>
      </c>
      <c r="AY147" s="232" t="s">
        <v>169</v>
      </c>
    </row>
    <row r="148" spans="2:65" s="13" customFormat="1" ht="13.5">
      <c r="B148" s="233"/>
      <c r="C148" s="234"/>
      <c r="D148" s="218" t="s">
        <v>182</v>
      </c>
      <c r="E148" s="245" t="s">
        <v>50</v>
      </c>
      <c r="F148" s="246" t="s">
        <v>220</v>
      </c>
      <c r="G148" s="234"/>
      <c r="H148" s="247">
        <v>7</v>
      </c>
      <c r="I148" s="239"/>
      <c r="J148" s="234"/>
      <c r="K148" s="234"/>
      <c r="L148" s="240"/>
      <c r="M148" s="241"/>
      <c r="N148" s="242"/>
      <c r="O148" s="242"/>
      <c r="P148" s="242"/>
      <c r="Q148" s="242"/>
      <c r="R148" s="242"/>
      <c r="S148" s="242"/>
      <c r="T148" s="243"/>
      <c r="AT148" s="244" t="s">
        <v>182</v>
      </c>
      <c r="AU148" s="244" t="s">
        <v>92</v>
      </c>
      <c r="AV148" s="13" t="s">
        <v>92</v>
      </c>
      <c r="AW148" s="13" t="s">
        <v>48</v>
      </c>
      <c r="AX148" s="13" t="s">
        <v>85</v>
      </c>
      <c r="AY148" s="244" t="s">
        <v>169</v>
      </c>
    </row>
    <row r="149" spans="2:65" s="12" customFormat="1" ht="13.5">
      <c r="B149" s="222"/>
      <c r="C149" s="223"/>
      <c r="D149" s="218" t="s">
        <v>182</v>
      </c>
      <c r="E149" s="224" t="s">
        <v>50</v>
      </c>
      <c r="F149" s="225" t="s">
        <v>231</v>
      </c>
      <c r="G149" s="223"/>
      <c r="H149" s="226" t="s">
        <v>50</v>
      </c>
      <c r="I149" s="227"/>
      <c r="J149" s="223"/>
      <c r="K149" s="223"/>
      <c r="L149" s="228"/>
      <c r="M149" s="229"/>
      <c r="N149" s="230"/>
      <c r="O149" s="230"/>
      <c r="P149" s="230"/>
      <c r="Q149" s="230"/>
      <c r="R149" s="230"/>
      <c r="S149" s="230"/>
      <c r="T149" s="231"/>
      <c r="AT149" s="232" t="s">
        <v>182</v>
      </c>
      <c r="AU149" s="232" t="s">
        <v>92</v>
      </c>
      <c r="AV149" s="12" t="s">
        <v>25</v>
      </c>
      <c r="AW149" s="12" t="s">
        <v>48</v>
      </c>
      <c r="AX149" s="12" t="s">
        <v>85</v>
      </c>
      <c r="AY149" s="232" t="s">
        <v>169</v>
      </c>
    </row>
    <row r="150" spans="2:65" s="13" customFormat="1" ht="13.5">
      <c r="B150" s="233"/>
      <c r="C150" s="234"/>
      <c r="D150" s="235" t="s">
        <v>182</v>
      </c>
      <c r="E150" s="236" t="s">
        <v>50</v>
      </c>
      <c r="F150" s="237" t="s">
        <v>124</v>
      </c>
      <c r="G150" s="234"/>
      <c r="H150" s="238">
        <v>4</v>
      </c>
      <c r="I150" s="239"/>
      <c r="J150" s="234"/>
      <c r="K150" s="234"/>
      <c r="L150" s="240"/>
      <c r="M150" s="241"/>
      <c r="N150" s="242"/>
      <c r="O150" s="242"/>
      <c r="P150" s="242"/>
      <c r="Q150" s="242"/>
      <c r="R150" s="242"/>
      <c r="S150" s="242"/>
      <c r="T150" s="243"/>
      <c r="AT150" s="244" t="s">
        <v>182</v>
      </c>
      <c r="AU150" s="244" t="s">
        <v>92</v>
      </c>
      <c r="AV150" s="13" t="s">
        <v>92</v>
      </c>
      <c r="AW150" s="13" t="s">
        <v>48</v>
      </c>
      <c r="AX150" s="13" t="s">
        <v>85</v>
      </c>
      <c r="AY150" s="244" t="s">
        <v>169</v>
      </c>
    </row>
    <row r="151" spans="2:65" s="1" customFormat="1" ht="22.5" customHeight="1">
      <c r="B151" s="43"/>
      <c r="C151" s="248" t="s">
        <v>244</v>
      </c>
      <c r="D151" s="248" t="s">
        <v>221</v>
      </c>
      <c r="E151" s="249" t="s">
        <v>710</v>
      </c>
      <c r="F151" s="250" t="s">
        <v>711</v>
      </c>
      <c r="G151" s="251" t="s">
        <v>204</v>
      </c>
      <c r="H151" s="252">
        <v>4.04</v>
      </c>
      <c r="I151" s="253"/>
      <c r="J151" s="254">
        <f>ROUND(I151*H151,2)</f>
        <v>0</v>
      </c>
      <c r="K151" s="250" t="s">
        <v>50</v>
      </c>
      <c r="L151" s="255"/>
      <c r="M151" s="256" t="s">
        <v>50</v>
      </c>
      <c r="N151" s="257" t="s">
        <v>56</v>
      </c>
      <c r="O151" s="44"/>
      <c r="P151" s="215">
        <f>O151*H151</f>
        <v>0</v>
      </c>
      <c r="Q151" s="215">
        <v>0.14599999999999999</v>
      </c>
      <c r="R151" s="215">
        <f>Q151*H151</f>
        <v>0.58983999999999992</v>
      </c>
      <c r="S151" s="215">
        <v>0</v>
      </c>
      <c r="T151" s="216">
        <f>S151*H151</f>
        <v>0</v>
      </c>
      <c r="AR151" s="25" t="s">
        <v>224</v>
      </c>
      <c r="AT151" s="25" t="s">
        <v>221</v>
      </c>
      <c r="AU151" s="25" t="s">
        <v>92</v>
      </c>
      <c r="AY151" s="25" t="s">
        <v>169</v>
      </c>
      <c r="BE151" s="217">
        <f>IF(N151="základní",J151,0)</f>
        <v>0</v>
      </c>
      <c r="BF151" s="217">
        <f>IF(N151="snížená",J151,0)</f>
        <v>0</v>
      </c>
      <c r="BG151" s="217">
        <f>IF(N151="zákl. přenesená",J151,0)</f>
        <v>0</v>
      </c>
      <c r="BH151" s="217">
        <f>IF(N151="sníž. přenesená",J151,0)</f>
        <v>0</v>
      </c>
      <c r="BI151" s="217">
        <f>IF(N151="nulová",J151,0)</f>
        <v>0</v>
      </c>
      <c r="BJ151" s="25" t="s">
        <v>25</v>
      </c>
      <c r="BK151" s="217">
        <f>ROUND(I151*H151,2)</f>
        <v>0</v>
      </c>
      <c r="BL151" s="25" t="s">
        <v>124</v>
      </c>
      <c r="BM151" s="25" t="s">
        <v>712</v>
      </c>
    </row>
    <row r="152" spans="2:65" s="1" customFormat="1" ht="13.5">
      <c r="B152" s="43"/>
      <c r="C152" s="65"/>
      <c r="D152" s="218" t="s">
        <v>178</v>
      </c>
      <c r="E152" s="65"/>
      <c r="F152" s="219" t="s">
        <v>713</v>
      </c>
      <c r="G152" s="65"/>
      <c r="H152" s="65"/>
      <c r="I152" s="174"/>
      <c r="J152" s="65"/>
      <c r="K152" s="65"/>
      <c r="L152" s="63"/>
      <c r="M152" s="220"/>
      <c r="N152" s="44"/>
      <c r="O152" s="44"/>
      <c r="P152" s="44"/>
      <c r="Q152" s="44"/>
      <c r="R152" s="44"/>
      <c r="S152" s="44"/>
      <c r="T152" s="80"/>
      <c r="AT152" s="25" t="s">
        <v>178</v>
      </c>
      <c r="AU152" s="25" t="s">
        <v>92</v>
      </c>
    </row>
    <row r="153" spans="2:65" s="1" customFormat="1" ht="27">
      <c r="B153" s="43"/>
      <c r="C153" s="65"/>
      <c r="D153" s="218" t="s">
        <v>714</v>
      </c>
      <c r="E153" s="65"/>
      <c r="F153" s="221" t="s">
        <v>715</v>
      </c>
      <c r="G153" s="65"/>
      <c r="H153" s="65"/>
      <c r="I153" s="174"/>
      <c r="J153" s="65"/>
      <c r="K153" s="65"/>
      <c r="L153" s="63"/>
      <c r="M153" s="220"/>
      <c r="N153" s="44"/>
      <c r="O153" s="44"/>
      <c r="P153" s="44"/>
      <c r="Q153" s="44"/>
      <c r="R153" s="44"/>
      <c r="S153" s="44"/>
      <c r="T153" s="80"/>
      <c r="AT153" s="25" t="s">
        <v>714</v>
      </c>
      <c r="AU153" s="25" t="s">
        <v>92</v>
      </c>
    </row>
    <row r="154" spans="2:65" s="12" customFormat="1" ht="13.5">
      <c r="B154" s="222"/>
      <c r="C154" s="223"/>
      <c r="D154" s="218" t="s">
        <v>182</v>
      </c>
      <c r="E154" s="224" t="s">
        <v>50</v>
      </c>
      <c r="F154" s="225" t="s">
        <v>716</v>
      </c>
      <c r="G154" s="223"/>
      <c r="H154" s="226" t="s">
        <v>50</v>
      </c>
      <c r="I154" s="227"/>
      <c r="J154" s="223"/>
      <c r="K154" s="223"/>
      <c r="L154" s="228"/>
      <c r="M154" s="229"/>
      <c r="N154" s="230"/>
      <c r="O154" s="230"/>
      <c r="P154" s="230"/>
      <c r="Q154" s="230"/>
      <c r="R154" s="230"/>
      <c r="S154" s="230"/>
      <c r="T154" s="231"/>
      <c r="AT154" s="232" t="s">
        <v>182</v>
      </c>
      <c r="AU154" s="232" t="s">
        <v>92</v>
      </c>
      <c r="AV154" s="12" t="s">
        <v>25</v>
      </c>
      <c r="AW154" s="12" t="s">
        <v>48</v>
      </c>
      <c r="AX154" s="12" t="s">
        <v>85</v>
      </c>
      <c r="AY154" s="232" t="s">
        <v>169</v>
      </c>
    </row>
    <row r="155" spans="2:65" s="13" customFormat="1" ht="13.5">
      <c r="B155" s="233"/>
      <c r="C155" s="234"/>
      <c r="D155" s="235" t="s">
        <v>182</v>
      </c>
      <c r="E155" s="236" t="s">
        <v>50</v>
      </c>
      <c r="F155" s="237" t="s">
        <v>717</v>
      </c>
      <c r="G155" s="234"/>
      <c r="H155" s="238">
        <v>4.04</v>
      </c>
      <c r="I155" s="239"/>
      <c r="J155" s="234"/>
      <c r="K155" s="234"/>
      <c r="L155" s="240"/>
      <c r="M155" s="241"/>
      <c r="N155" s="242"/>
      <c r="O155" s="242"/>
      <c r="P155" s="242"/>
      <c r="Q155" s="242"/>
      <c r="R155" s="242"/>
      <c r="S155" s="242"/>
      <c r="T155" s="243"/>
      <c r="AT155" s="244" t="s">
        <v>182</v>
      </c>
      <c r="AU155" s="244" t="s">
        <v>92</v>
      </c>
      <c r="AV155" s="13" t="s">
        <v>92</v>
      </c>
      <c r="AW155" s="13" t="s">
        <v>48</v>
      </c>
      <c r="AX155" s="13" t="s">
        <v>85</v>
      </c>
      <c r="AY155" s="244" t="s">
        <v>169</v>
      </c>
    </row>
    <row r="156" spans="2:65" s="1" customFormat="1" ht="22.5" customHeight="1">
      <c r="B156" s="43"/>
      <c r="C156" s="248" t="s">
        <v>249</v>
      </c>
      <c r="D156" s="248" t="s">
        <v>221</v>
      </c>
      <c r="E156" s="249" t="s">
        <v>268</v>
      </c>
      <c r="F156" s="250" t="s">
        <v>269</v>
      </c>
      <c r="G156" s="251" t="s">
        <v>204</v>
      </c>
      <c r="H156" s="252">
        <v>56.56</v>
      </c>
      <c r="I156" s="253"/>
      <c r="J156" s="254">
        <f>ROUND(I156*H156,2)</f>
        <v>0</v>
      </c>
      <c r="K156" s="250" t="s">
        <v>50</v>
      </c>
      <c r="L156" s="255"/>
      <c r="M156" s="256" t="s">
        <v>50</v>
      </c>
      <c r="N156" s="257" t="s">
        <v>56</v>
      </c>
      <c r="O156" s="44"/>
      <c r="P156" s="215">
        <f>O156*H156</f>
        <v>0</v>
      </c>
      <c r="Q156" s="215">
        <v>0.14599999999999999</v>
      </c>
      <c r="R156" s="215">
        <f>Q156*H156</f>
        <v>8.2577599999999993</v>
      </c>
      <c r="S156" s="215">
        <v>0</v>
      </c>
      <c r="T156" s="216">
        <f>S156*H156</f>
        <v>0</v>
      </c>
      <c r="AR156" s="25" t="s">
        <v>224</v>
      </c>
      <c r="AT156" s="25" t="s">
        <v>221</v>
      </c>
      <c r="AU156" s="25" t="s">
        <v>92</v>
      </c>
      <c r="AY156" s="25" t="s">
        <v>169</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124</v>
      </c>
      <c r="BM156" s="25" t="s">
        <v>270</v>
      </c>
    </row>
    <row r="157" spans="2:65" s="1" customFormat="1" ht="27">
      <c r="B157" s="43"/>
      <c r="C157" s="65"/>
      <c r="D157" s="218" t="s">
        <v>178</v>
      </c>
      <c r="E157" s="65"/>
      <c r="F157" s="219" t="s">
        <v>271</v>
      </c>
      <c r="G157" s="65"/>
      <c r="H157" s="65"/>
      <c r="I157" s="174"/>
      <c r="J157" s="65"/>
      <c r="K157" s="65"/>
      <c r="L157" s="63"/>
      <c r="M157" s="220"/>
      <c r="N157" s="44"/>
      <c r="O157" s="44"/>
      <c r="P157" s="44"/>
      <c r="Q157" s="44"/>
      <c r="R157" s="44"/>
      <c r="S157" s="44"/>
      <c r="T157" s="80"/>
      <c r="AT157" s="25" t="s">
        <v>178</v>
      </c>
      <c r="AU157" s="25" t="s">
        <v>92</v>
      </c>
    </row>
    <row r="158" spans="2:65" s="12" customFormat="1" ht="13.5">
      <c r="B158" s="222"/>
      <c r="C158" s="223"/>
      <c r="D158" s="218" t="s">
        <v>182</v>
      </c>
      <c r="E158" s="224" t="s">
        <v>50</v>
      </c>
      <c r="F158" s="225" t="s">
        <v>708</v>
      </c>
      <c r="G158" s="223"/>
      <c r="H158" s="226" t="s">
        <v>50</v>
      </c>
      <c r="I158" s="227"/>
      <c r="J158" s="223"/>
      <c r="K158" s="223"/>
      <c r="L158" s="228"/>
      <c r="M158" s="229"/>
      <c r="N158" s="230"/>
      <c r="O158" s="230"/>
      <c r="P158" s="230"/>
      <c r="Q158" s="230"/>
      <c r="R158" s="230"/>
      <c r="S158" s="230"/>
      <c r="T158" s="231"/>
      <c r="AT158" s="232" t="s">
        <v>182</v>
      </c>
      <c r="AU158" s="232" t="s">
        <v>92</v>
      </c>
      <c r="AV158" s="12" t="s">
        <v>25</v>
      </c>
      <c r="AW158" s="12" t="s">
        <v>48</v>
      </c>
      <c r="AX158" s="12" t="s">
        <v>85</v>
      </c>
      <c r="AY158" s="232" t="s">
        <v>169</v>
      </c>
    </row>
    <row r="159" spans="2:65" s="13" customFormat="1" ht="13.5">
      <c r="B159" s="233"/>
      <c r="C159" s="234"/>
      <c r="D159" s="235" t="s">
        <v>182</v>
      </c>
      <c r="E159" s="236" t="s">
        <v>50</v>
      </c>
      <c r="F159" s="237" t="s">
        <v>718</v>
      </c>
      <c r="G159" s="234"/>
      <c r="H159" s="238">
        <v>56.56</v>
      </c>
      <c r="I159" s="239"/>
      <c r="J159" s="234"/>
      <c r="K159" s="234"/>
      <c r="L159" s="240"/>
      <c r="M159" s="241"/>
      <c r="N159" s="242"/>
      <c r="O159" s="242"/>
      <c r="P159" s="242"/>
      <c r="Q159" s="242"/>
      <c r="R159" s="242"/>
      <c r="S159" s="242"/>
      <c r="T159" s="243"/>
      <c r="AT159" s="244" t="s">
        <v>182</v>
      </c>
      <c r="AU159" s="244" t="s">
        <v>92</v>
      </c>
      <c r="AV159" s="13" t="s">
        <v>92</v>
      </c>
      <c r="AW159" s="13" t="s">
        <v>48</v>
      </c>
      <c r="AX159" s="13" t="s">
        <v>85</v>
      </c>
      <c r="AY159" s="244" t="s">
        <v>169</v>
      </c>
    </row>
    <row r="160" spans="2:65" s="1" customFormat="1" ht="22.5" customHeight="1">
      <c r="B160" s="43"/>
      <c r="C160" s="248" t="s">
        <v>677</v>
      </c>
      <c r="D160" s="248" t="s">
        <v>221</v>
      </c>
      <c r="E160" s="249" t="s">
        <v>719</v>
      </c>
      <c r="F160" s="250" t="s">
        <v>720</v>
      </c>
      <c r="G160" s="251" t="s">
        <v>204</v>
      </c>
      <c r="H160" s="252">
        <v>7.07</v>
      </c>
      <c r="I160" s="253"/>
      <c r="J160" s="254">
        <f>ROUND(I160*H160,2)</f>
        <v>0</v>
      </c>
      <c r="K160" s="250" t="s">
        <v>50</v>
      </c>
      <c r="L160" s="255"/>
      <c r="M160" s="256" t="s">
        <v>50</v>
      </c>
      <c r="N160" s="257" t="s">
        <v>56</v>
      </c>
      <c r="O160" s="44"/>
      <c r="P160" s="215">
        <f>O160*H160</f>
        <v>0</v>
      </c>
      <c r="Q160" s="215">
        <v>0.14599999999999999</v>
      </c>
      <c r="R160" s="215">
        <f>Q160*H160</f>
        <v>1.0322199999999999</v>
      </c>
      <c r="S160" s="215">
        <v>0</v>
      </c>
      <c r="T160" s="216">
        <f>S160*H160</f>
        <v>0</v>
      </c>
      <c r="AR160" s="25" t="s">
        <v>224</v>
      </c>
      <c r="AT160" s="25" t="s">
        <v>221</v>
      </c>
      <c r="AU160" s="25" t="s">
        <v>92</v>
      </c>
      <c r="AY160" s="25" t="s">
        <v>169</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124</v>
      </c>
      <c r="BM160" s="25" t="s">
        <v>721</v>
      </c>
    </row>
    <row r="161" spans="2:65" s="1" customFormat="1" ht="13.5">
      <c r="B161" s="43"/>
      <c r="C161" s="65"/>
      <c r="D161" s="218" t="s">
        <v>178</v>
      </c>
      <c r="E161" s="65"/>
      <c r="F161" s="219" t="s">
        <v>720</v>
      </c>
      <c r="G161" s="65"/>
      <c r="H161" s="65"/>
      <c r="I161" s="174"/>
      <c r="J161" s="65"/>
      <c r="K161" s="65"/>
      <c r="L161" s="63"/>
      <c r="M161" s="220"/>
      <c r="N161" s="44"/>
      <c r="O161" s="44"/>
      <c r="P161" s="44"/>
      <c r="Q161" s="44"/>
      <c r="R161" s="44"/>
      <c r="S161" s="44"/>
      <c r="T161" s="80"/>
      <c r="AT161" s="25" t="s">
        <v>178</v>
      </c>
      <c r="AU161" s="25" t="s">
        <v>92</v>
      </c>
    </row>
    <row r="162" spans="2:65" s="12" customFormat="1" ht="13.5">
      <c r="B162" s="222"/>
      <c r="C162" s="223"/>
      <c r="D162" s="218" t="s">
        <v>182</v>
      </c>
      <c r="E162" s="224" t="s">
        <v>50</v>
      </c>
      <c r="F162" s="225" t="s">
        <v>210</v>
      </c>
      <c r="G162" s="223"/>
      <c r="H162" s="226" t="s">
        <v>50</v>
      </c>
      <c r="I162" s="227"/>
      <c r="J162" s="223"/>
      <c r="K162" s="223"/>
      <c r="L162" s="228"/>
      <c r="M162" s="229"/>
      <c r="N162" s="230"/>
      <c r="O162" s="230"/>
      <c r="P162" s="230"/>
      <c r="Q162" s="230"/>
      <c r="R162" s="230"/>
      <c r="S162" s="230"/>
      <c r="T162" s="231"/>
      <c r="AT162" s="232" t="s">
        <v>182</v>
      </c>
      <c r="AU162" s="232" t="s">
        <v>92</v>
      </c>
      <c r="AV162" s="12" t="s">
        <v>25</v>
      </c>
      <c r="AW162" s="12" t="s">
        <v>48</v>
      </c>
      <c r="AX162" s="12" t="s">
        <v>85</v>
      </c>
      <c r="AY162" s="232" t="s">
        <v>169</v>
      </c>
    </row>
    <row r="163" spans="2:65" s="13" customFormat="1" ht="13.5">
      <c r="B163" s="233"/>
      <c r="C163" s="234"/>
      <c r="D163" s="235" t="s">
        <v>182</v>
      </c>
      <c r="E163" s="236" t="s">
        <v>50</v>
      </c>
      <c r="F163" s="237" t="s">
        <v>328</v>
      </c>
      <c r="G163" s="234"/>
      <c r="H163" s="238">
        <v>7.07</v>
      </c>
      <c r="I163" s="239"/>
      <c r="J163" s="234"/>
      <c r="K163" s="234"/>
      <c r="L163" s="240"/>
      <c r="M163" s="241"/>
      <c r="N163" s="242"/>
      <c r="O163" s="242"/>
      <c r="P163" s="242"/>
      <c r="Q163" s="242"/>
      <c r="R163" s="242"/>
      <c r="S163" s="242"/>
      <c r="T163" s="243"/>
      <c r="AT163" s="244" t="s">
        <v>182</v>
      </c>
      <c r="AU163" s="244" t="s">
        <v>92</v>
      </c>
      <c r="AV163" s="13" t="s">
        <v>92</v>
      </c>
      <c r="AW163" s="13" t="s">
        <v>48</v>
      </c>
      <c r="AX163" s="13" t="s">
        <v>85</v>
      </c>
      <c r="AY163" s="244" t="s">
        <v>169</v>
      </c>
    </row>
    <row r="164" spans="2:65" s="1" customFormat="1" ht="22.5" customHeight="1">
      <c r="B164" s="43"/>
      <c r="C164" s="206" t="s">
        <v>10</v>
      </c>
      <c r="D164" s="206" t="s">
        <v>172</v>
      </c>
      <c r="E164" s="207" t="s">
        <v>274</v>
      </c>
      <c r="F164" s="208" t="s">
        <v>275</v>
      </c>
      <c r="G164" s="209" t="s">
        <v>204</v>
      </c>
      <c r="H164" s="210">
        <v>56.5</v>
      </c>
      <c r="I164" s="211"/>
      <c r="J164" s="212">
        <f>ROUND(I164*H164,2)</f>
        <v>0</v>
      </c>
      <c r="K164" s="208" t="s">
        <v>176</v>
      </c>
      <c r="L164" s="63"/>
      <c r="M164" s="213" t="s">
        <v>50</v>
      </c>
      <c r="N164" s="214" t="s">
        <v>56</v>
      </c>
      <c r="O164" s="44"/>
      <c r="P164" s="215">
        <f>O164*H164</f>
        <v>0</v>
      </c>
      <c r="Q164" s="215">
        <v>8.5650000000000004E-2</v>
      </c>
      <c r="R164" s="215">
        <f>Q164*H164</f>
        <v>4.8392249999999999</v>
      </c>
      <c r="S164" s="215">
        <v>0</v>
      </c>
      <c r="T164" s="216">
        <f>S164*H164</f>
        <v>0</v>
      </c>
      <c r="AR164" s="25" t="s">
        <v>124</v>
      </c>
      <c r="AT164" s="25" t="s">
        <v>172</v>
      </c>
      <c r="AU164" s="25" t="s">
        <v>92</v>
      </c>
      <c r="AY164" s="25" t="s">
        <v>169</v>
      </c>
      <c r="BE164" s="217">
        <f>IF(N164="základní",J164,0)</f>
        <v>0</v>
      </c>
      <c r="BF164" s="217">
        <f>IF(N164="snížená",J164,0)</f>
        <v>0</v>
      </c>
      <c r="BG164" s="217">
        <f>IF(N164="zákl. přenesená",J164,0)</f>
        <v>0</v>
      </c>
      <c r="BH164" s="217">
        <f>IF(N164="sníž. přenesená",J164,0)</f>
        <v>0</v>
      </c>
      <c r="BI164" s="217">
        <f>IF(N164="nulová",J164,0)</f>
        <v>0</v>
      </c>
      <c r="BJ164" s="25" t="s">
        <v>25</v>
      </c>
      <c r="BK164" s="217">
        <f>ROUND(I164*H164,2)</f>
        <v>0</v>
      </c>
      <c r="BL164" s="25" t="s">
        <v>124</v>
      </c>
      <c r="BM164" s="25" t="s">
        <v>276</v>
      </c>
    </row>
    <row r="165" spans="2:65" s="1" customFormat="1" ht="40.5">
      <c r="B165" s="43"/>
      <c r="C165" s="65"/>
      <c r="D165" s="218" t="s">
        <v>178</v>
      </c>
      <c r="E165" s="65"/>
      <c r="F165" s="219" t="s">
        <v>277</v>
      </c>
      <c r="G165" s="65"/>
      <c r="H165" s="65"/>
      <c r="I165" s="174"/>
      <c r="J165" s="65"/>
      <c r="K165" s="65"/>
      <c r="L165" s="63"/>
      <c r="M165" s="220"/>
      <c r="N165" s="44"/>
      <c r="O165" s="44"/>
      <c r="P165" s="44"/>
      <c r="Q165" s="44"/>
      <c r="R165" s="44"/>
      <c r="S165" s="44"/>
      <c r="T165" s="80"/>
      <c r="AT165" s="25" t="s">
        <v>178</v>
      </c>
      <c r="AU165" s="25" t="s">
        <v>92</v>
      </c>
    </row>
    <row r="166" spans="2:65" s="1" customFormat="1" ht="121.5">
      <c r="B166" s="43"/>
      <c r="C166" s="65"/>
      <c r="D166" s="218" t="s">
        <v>180</v>
      </c>
      <c r="E166" s="65"/>
      <c r="F166" s="221" t="s">
        <v>266</v>
      </c>
      <c r="G166" s="65"/>
      <c r="H166" s="65"/>
      <c r="I166" s="174"/>
      <c r="J166" s="65"/>
      <c r="K166" s="65"/>
      <c r="L166" s="63"/>
      <c r="M166" s="220"/>
      <c r="N166" s="44"/>
      <c r="O166" s="44"/>
      <c r="P166" s="44"/>
      <c r="Q166" s="44"/>
      <c r="R166" s="44"/>
      <c r="S166" s="44"/>
      <c r="T166" s="80"/>
      <c r="AT166" s="25" t="s">
        <v>180</v>
      </c>
      <c r="AU166" s="25" t="s">
        <v>92</v>
      </c>
    </row>
    <row r="167" spans="2:65" s="12" customFormat="1" ht="13.5">
      <c r="B167" s="222"/>
      <c r="C167" s="223"/>
      <c r="D167" s="218" t="s">
        <v>182</v>
      </c>
      <c r="E167" s="224" t="s">
        <v>50</v>
      </c>
      <c r="F167" s="225" t="s">
        <v>208</v>
      </c>
      <c r="G167" s="223"/>
      <c r="H167" s="226" t="s">
        <v>50</v>
      </c>
      <c r="I167" s="227"/>
      <c r="J167" s="223"/>
      <c r="K167" s="223"/>
      <c r="L167" s="228"/>
      <c r="M167" s="229"/>
      <c r="N167" s="230"/>
      <c r="O167" s="230"/>
      <c r="P167" s="230"/>
      <c r="Q167" s="230"/>
      <c r="R167" s="230"/>
      <c r="S167" s="230"/>
      <c r="T167" s="231"/>
      <c r="AT167" s="232" t="s">
        <v>182</v>
      </c>
      <c r="AU167" s="232" t="s">
        <v>92</v>
      </c>
      <c r="AV167" s="12" t="s">
        <v>25</v>
      </c>
      <c r="AW167" s="12" t="s">
        <v>48</v>
      </c>
      <c r="AX167" s="12" t="s">
        <v>85</v>
      </c>
      <c r="AY167" s="232" t="s">
        <v>169</v>
      </c>
    </row>
    <row r="168" spans="2:65" s="13" customFormat="1" ht="13.5">
      <c r="B168" s="233"/>
      <c r="C168" s="234"/>
      <c r="D168" s="235" t="s">
        <v>182</v>
      </c>
      <c r="E168" s="236" t="s">
        <v>50</v>
      </c>
      <c r="F168" s="237" t="s">
        <v>706</v>
      </c>
      <c r="G168" s="234"/>
      <c r="H168" s="238">
        <v>56.5</v>
      </c>
      <c r="I168" s="239"/>
      <c r="J168" s="234"/>
      <c r="K168" s="234"/>
      <c r="L168" s="240"/>
      <c r="M168" s="241"/>
      <c r="N168" s="242"/>
      <c r="O168" s="242"/>
      <c r="P168" s="242"/>
      <c r="Q168" s="242"/>
      <c r="R168" s="242"/>
      <c r="S168" s="242"/>
      <c r="T168" s="243"/>
      <c r="AT168" s="244" t="s">
        <v>182</v>
      </c>
      <c r="AU168" s="244" t="s">
        <v>92</v>
      </c>
      <c r="AV168" s="13" t="s">
        <v>92</v>
      </c>
      <c r="AW168" s="13" t="s">
        <v>48</v>
      </c>
      <c r="AX168" s="13" t="s">
        <v>85</v>
      </c>
      <c r="AY168" s="244" t="s">
        <v>169</v>
      </c>
    </row>
    <row r="169" spans="2:65" s="1" customFormat="1" ht="22.5" customHeight="1">
      <c r="B169" s="43"/>
      <c r="C169" s="248" t="s">
        <v>273</v>
      </c>
      <c r="D169" s="248" t="s">
        <v>221</v>
      </c>
      <c r="E169" s="249" t="s">
        <v>280</v>
      </c>
      <c r="F169" s="250" t="s">
        <v>281</v>
      </c>
      <c r="G169" s="251" t="s">
        <v>204</v>
      </c>
      <c r="H169" s="252">
        <v>57.064999999999998</v>
      </c>
      <c r="I169" s="253"/>
      <c r="J169" s="254">
        <f>ROUND(I169*H169,2)</f>
        <v>0</v>
      </c>
      <c r="K169" s="250" t="s">
        <v>50</v>
      </c>
      <c r="L169" s="255"/>
      <c r="M169" s="256" t="s">
        <v>50</v>
      </c>
      <c r="N169" s="257" t="s">
        <v>56</v>
      </c>
      <c r="O169" s="44"/>
      <c r="P169" s="215">
        <f>O169*H169</f>
        <v>0</v>
      </c>
      <c r="Q169" s="215">
        <v>0.18</v>
      </c>
      <c r="R169" s="215">
        <f>Q169*H169</f>
        <v>10.271699999999999</v>
      </c>
      <c r="S169" s="215">
        <v>0</v>
      </c>
      <c r="T169" s="216">
        <f>S169*H169</f>
        <v>0</v>
      </c>
      <c r="AR169" s="25" t="s">
        <v>224</v>
      </c>
      <c r="AT169" s="25" t="s">
        <v>221</v>
      </c>
      <c r="AU169" s="25" t="s">
        <v>92</v>
      </c>
      <c r="AY169" s="25" t="s">
        <v>169</v>
      </c>
      <c r="BE169" s="217">
        <f>IF(N169="základní",J169,0)</f>
        <v>0</v>
      </c>
      <c r="BF169" s="217">
        <f>IF(N169="snížená",J169,0)</f>
        <v>0</v>
      </c>
      <c r="BG169" s="217">
        <f>IF(N169="zákl. přenesená",J169,0)</f>
        <v>0</v>
      </c>
      <c r="BH169" s="217">
        <f>IF(N169="sníž. přenesená",J169,0)</f>
        <v>0</v>
      </c>
      <c r="BI169" s="217">
        <f>IF(N169="nulová",J169,0)</f>
        <v>0</v>
      </c>
      <c r="BJ169" s="25" t="s">
        <v>25</v>
      </c>
      <c r="BK169" s="217">
        <f>ROUND(I169*H169,2)</f>
        <v>0</v>
      </c>
      <c r="BL169" s="25" t="s">
        <v>124</v>
      </c>
      <c r="BM169" s="25" t="s">
        <v>282</v>
      </c>
    </row>
    <row r="170" spans="2:65" s="1" customFormat="1" ht="27">
      <c r="B170" s="43"/>
      <c r="C170" s="65"/>
      <c r="D170" s="218" t="s">
        <v>178</v>
      </c>
      <c r="E170" s="65"/>
      <c r="F170" s="219" t="s">
        <v>283</v>
      </c>
      <c r="G170" s="65"/>
      <c r="H170" s="65"/>
      <c r="I170" s="174"/>
      <c r="J170" s="65"/>
      <c r="K170" s="65"/>
      <c r="L170" s="63"/>
      <c r="M170" s="220"/>
      <c r="N170" s="44"/>
      <c r="O170" s="44"/>
      <c r="P170" s="44"/>
      <c r="Q170" s="44"/>
      <c r="R170" s="44"/>
      <c r="S170" s="44"/>
      <c r="T170" s="80"/>
      <c r="AT170" s="25" t="s">
        <v>178</v>
      </c>
      <c r="AU170" s="25" t="s">
        <v>92</v>
      </c>
    </row>
    <row r="171" spans="2:65" s="12" customFormat="1" ht="13.5">
      <c r="B171" s="222"/>
      <c r="C171" s="223"/>
      <c r="D171" s="218" t="s">
        <v>182</v>
      </c>
      <c r="E171" s="224" t="s">
        <v>50</v>
      </c>
      <c r="F171" s="225" t="s">
        <v>208</v>
      </c>
      <c r="G171" s="223"/>
      <c r="H171" s="226" t="s">
        <v>50</v>
      </c>
      <c r="I171" s="227"/>
      <c r="J171" s="223"/>
      <c r="K171" s="223"/>
      <c r="L171" s="228"/>
      <c r="M171" s="229"/>
      <c r="N171" s="230"/>
      <c r="O171" s="230"/>
      <c r="P171" s="230"/>
      <c r="Q171" s="230"/>
      <c r="R171" s="230"/>
      <c r="S171" s="230"/>
      <c r="T171" s="231"/>
      <c r="AT171" s="232" t="s">
        <v>182</v>
      </c>
      <c r="AU171" s="232" t="s">
        <v>92</v>
      </c>
      <c r="AV171" s="12" t="s">
        <v>25</v>
      </c>
      <c r="AW171" s="12" t="s">
        <v>48</v>
      </c>
      <c r="AX171" s="12" t="s">
        <v>85</v>
      </c>
      <c r="AY171" s="232" t="s">
        <v>169</v>
      </c>
    </row>
    <row r="172" spans="2:65" s="13" customFormat="1" ht="13.5">
      <c r="B172" s="233"/>
      <c r="C172" s="234"/>
      <c r="D172" s="235" t="s">
        <v>182</v>
      </c>
      <c r="E172" s="236" t="s">
        <v>50</v>
      </c>
      <c r="F172" s="237" t="s">
        <v>722</v>
      </c>
      <c r="G172" s="234"/>
      <c r="H172" s="238">
        <v>57.064999999999998</v>
      </c>
      <c r="I172" s="239"/>
      <c r="J172" s="234"/>
      <c r="K172" s="234"/>
      <c r="L172" s="240"/>
      <c r="M172" s="241"/>
      <c r="N172" s="242"/>
      <c r="O172" s="242"/>
      <c r="P172" s="242"/>
      <c r="Q172" s="242"/>
      <c r="R172" s="242"/>
      <c r="S172" s="242"/>
      <c r="T172" s="243"/>
      <c r="AT172" s="244" t="s">
        <v>182</v>
      </c>
      <c r="AU172" s="244" t="s">
        <v>92</v>
      </c>
      <c r="AV172" s="13" t="s">
        <v>92</v>
      </c>
      <c r="AW172" s="13" t="s">
        <v>48</v>
      </c>
      <c r="AX172" s="13" t="s">
        <v>25</v>
      </c>
      <c r="AY172" s="244" t="s">
        <v>169</v>
      </c>
    </row>
    <row r="173" spans="2:65" s="1" customFormat="1" ht="31.5" customHeight="1">
      <c r="B173" s="43"/>
      <c r="C173" s="206" t="s">
        <v>279</v>
      </c>
      <c r="D173" s="206" t="s">
        <v>172</v>
      </c>
      <c r="E173" s="207" t="s">
        <v>723</v>
      </c>
      <c r="F173" s="208" t="s">
        <v>724</v>
      </c>
      <c r="G173" s="209" t="s">
        <v>204</v>
      </c>
      <c r="H173" s="210">
        <v>683</v>
      </c>
      <c r="I173" s="211"/>
      <c r="J173" s="212">
        <f>ROUND(I173*H173,2)</f>
        <v>0</v>
      </c>
      <c r="K173" s="208" t="s">
        <v>176</v>
      </c>
      <c r="L173" s="63"/>
      <c r="M173" s="213" t="s">
        <v>50</v>
      </c>
      <c r="N173" s="214" t="s">
        <v>56</v>
      </c>
      <c r="O173" s="44"/>
      <c r="P173" s="215">
        <f>O173*H173</f>
        <v>0</v>
      </c>
      <c r="Q173" s="215">
        <v>0.10100000000000001</v>
      </c>
      <c r="R173" s="215">
        <f>Q173*H173</f>
        <v>68.983000000000004</v>
      </c>
      <c r="S173" s="215">
        <v>0</v>
      </c>
      <c r="T173" s="216">
        <f>S173*H173</f>
        <v>0</v>
      </c>
      <c r="AR173" s="25" t="s">
        <v>124</v>
      </c>
      <c r="AT173" s="25" t="s">
        <v>172</v>
      </c>
      <c r="AU173" s="25" t="s">
        <v>92</v>
      </c>
      <c r="AY173" s="25" t="s">
        <v>169</v>
      </c>
      <c r="BE173" s="217">
        <f>IF(N173="základní",J173,0)</f>
        <v>0</v>
      </c>
      <c r="BF173" s="217">
        <f>IF(N173="snížená",J173,0)</f>
        <v>0</v>
      </c>
      <c r="BG173" s="217">
        <f>IF(N173="zákl. přenesená",J173,0)</f>
        <v>0</v>
      </c>
      <c r="BH173" s="217">
        <f>IF(N173="sníž. přenesená",J173,0)</f>
        <v>0</v>
      </c>
      <c r="BI173" s="217">
        <f>IF(N173="nulová",J173,0)</f>
        <v>0</v>
      </c>
      <c r="BJ173" s="25" t="s">
        <v>25</v>
      </c>
      <c r="BK173" s="217">
        <f>ROUND(I173*H173,2)</f>
        <v>0</v>
      </c>
      <c r="BL173" s="25" t="s">
        <v>124</v>
      </c>
      <c r="BM173" s="25" t="s">
        <v>725</v>
      </c>
    </row>
    <row r="174" spans="2:65" s="1" customFormat="1" ht="40.5">
      <c r="B174" s="43"/>
      <c r="C174" s="65"/>
      <c r="D174" s="218" t="s">
        <v>178</v>
      </c>
      <c r="E174" s="65"/>
      <c r="F174" s="219" t="s">
        <v>726</v>
      </c>
      <c r="G174" s="65"/>
      <c r="H174" s="65"/>
      <c r="I174" s="174"/>
      <c r="J174" s="65"/>
      <c r="K174" s="65"/>
      <c r="L174" s="63"/>
      <c r="M174" s="220"/>
      <c r="N174" s="44"/>
      <c r="O174" s="44"/>
      <c r="P174" s="44"/>
      <c r="Q174" s="44"/>
      <c r="R174" s="44"/>
      <c r="S174" s="44"/>
      <c r="T174" s="80"/>
      <c r="AT174" s="25" t="s">
        <v>178</v>
      </c>
      <c r="AU174" s="25" t="s">
        <v>92</v>
      </c>
    </row>
    <row r="175" spans="2:65" s="1" customFormat="1" ht="81">
      <c r="B175" s="43"/>
      <c r="C175" s="65"/>
      <c r="D175" s="218" t="s">
        <v>180</v>
      </c>
      <c r="E175" s="65"/>
      <c r="F175" s="221" t="s">
        <v>290</v>
      </c>
      <c r="G175" s="65"/>
      <c r="H175" s="65"/>
      <c r="I175" s="174"/>
      <c r="J175" s="65"/>
      <c r="K175" s="65"/>
      <c r="L175" s="63"/>
      <c r="M175" s="220"/>
      <c r="N175" s="44"/>
      <c r="O175" s="44"/>
      <c r="P175" s="44"/>
      <c r="Q175" s="44"/>
      <c r="R175" s="44"/>
      <c r="S175" s="44"/>
      <c r="T175" s="80"/>
      <c r="AT175" s="25" t="s">
        <v>180</v>
      </c>
      <c r="AU175" s="25" t="s">
        <v>92</v>
      </c>
    </row>
    <row r="176" spans="2:65" s="12" customFormat="1" ht="13.5">
      <c r="B176" s="222"/>
      <c r="C176" s="223"/>
      <c r="D176" s="218" t="s">
        <v>182</v>
      </c>
      <c r="E176" s="224" t="s">
        <v>50</v>
      </c>
      <c r="F176" s="225" t="s">
        <v>727</v>
      </c>
      <c r="G176" s="223"/>
      <c r="H176" s="226" t="s">
        <v>50</v>
      </c>
      <c r="I176" s="227"/>
      <c r="J176" s="223"/>
      <c r="K176" s="223"/>
      <c r="L176" s="228"/>
      <c r="M176" s="229"/>
      <c r="N176" s="230"/>
      <c r="O176" s="230"/>
      <c r="P176" s="230"/>
      <c r="Q176" s="230"/>
      <c r="R176" s="230"/>
      <c r="S176" s="230"/>
      <c r="T176" s="231"/>
      <c r="AT176" s="232" t="s">
        <v>182</v>
      </c>
      <c r="AU176" s="232" t="s">
        <v>92</v>
      </c>
      <c r="AV176" s="12" t="s">
        <v>25</v>
      </c>
      <c r="AW176" s="12" t="s">
        <v>48</v>
      </c>
      <c r="AX176" s="12" t="s">
        <v>85</v>
      </c>
      <c r="AY176" s="232" t="s">
        <v>169</v>
      </c>
    </row>
    <row r="177" spans="2:65" s="13" customFormat="1" ht="13.5">
      <c r="B177" s="233"/>
      <c r="C177" s="234"/>
      <c r="D177" s="235" t="s">
        <v>182</v>
      </c>
      <c r="E177" s="236" t="s">
        <v>50</v>
      </c>
      <c r="F177" s="237" t="s">
        <v>728</v>
      </c>
      <c r="G177" s="234"/>
      <c r="H177" s="238">
        <v>683</v>
      </c>
      <c r="I177" s="239"/>
      <c r="J177" s="234"/>
      <c r="K177" s="234"/>
      <c r="L177" s="240"/>
      <c r="M177" s="241"/>
      <c r="N177" s="242"/>
      <c r="O177" s="242"/>
      <c r="P177" s="242"/>
      <c r="Q177" s="242"/>
      <c r="R177" s="242"/>
      <c r="S177" s="242"/>
      <c r="T177" s="243"/>
      <c r="AT177" s="244" t="s">
        <v>182</v>
      </c>
      <c r="AU177" s="244" t="s">
        <v>92</v>
      </c>
      <c r="AV177" s="13" t="s">
        <v>92</v>
      </c>
      <c r="AW177" s="13" t="s">
        <v>48</v>
      </c>
      <c r="AX177" s="13" t="s">
        <v>85</v>
      </c>
      <c r="AY177" s="244" t="s">
        <v>169</v>
      </c>
    </row>
    <row r="178" spans="2:65" s="1" customFormat="1" ht="22.5" customHeight="1">
      <c r="B178" s="43"/>
      <c r="C178" s="248" t="s">
        <v>285</v>
      </c>
      <c r="D178" s="248" t="s">
        <v>221</v>
      </c>
      <c r="E178" s="249" t="s">
        <v>294</v>
      </c>
      <c r="F178" s="250" t="s">
        <v>295</v>
      </c>
      <c r="G178" s="251" t="s">
        <v>204</v>
      </c>
      <c r="H178" s="252">
        <v>689.83</v>
      </c>
      <c r="I178" s="253"/>
      <c r="J178" s="254">
        <f>ROUND(I178*H178,2)</f>
        <v>0</v>
      </c>
      <c r="K178" s="250" t="s">
        <v>50</v>
      </c>
      <c r="L178" s="255"/>
      <c r="M178" s="256" t="s">
        <v>50</v>
      </c>
      <c r="N178" s="257" t="s">
        <v>56</v>
      </c>
      <c r="O178" s="44"/>
      <c r="P178" s="215">
        <f>O178*H178</f>
        <v>0</v>
      </c>
      <c r="Q178" s="215">
        <v>0.12</v>
      </c>
      <c r="R178" s="215">
        <f>Q178*H178</f>
        <v>82.779600000000002</v>
      </c>
      <c r="S178" s="215">
        <v>0</v>
      </c>
      <c r="T178" s="216">
        <f>S178*H178</f>
        <v>0</v>
      </c>
      <c r="AR178" s="25" t="s">
        <v>224</v>
      </c>
      <c r="AT178" s="25" t="s">
        <v>221</v>
      </c>
      <c r="AU178" s="25" t="s">
        <v>92</v>
      </c>
      <c r="AY178" s="25" t="s">
        <v>169</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124</v>
      </c>
      <c r="BM178" s="25" t="s">
        <v>296</v>
      </c>
    </row>
    <row r="179" spans="2:65" s="1" customFormat="1" ht="13.5">
      <c r="B179" s="43"/>
      <c r="C179" s="65"/>
      <c r="D179" s="218" t="s">
        <v>178</v>
      </c>
      <c r="E179" s="65"/>
      <c r="F179" s="219" t="s">
        <v>297</v>
      </c>
      <c r="G179" s="65"/>
      <c r="H179" s="65"/>
      <c r="I179" s="174"/>
      <c r="J179" s="65"/>
      <c r="K179" s="65"/>
      <c r="L179" s="63"/>
      <c r="M179" s="220"/>
      <c r="N179" s="44"/>
      <c r="O179" s="44"/>
      <c r="P179" s="44"/>
      <c r="Q179" s="44"/>
      <c r="R179" s="44"/>
      <c r="S179" s="44"/>
      <c r="T179" s="80"/>
      <c r="AT179" s="25" t="s">
        <v>178</v>
      </c>
      <c r="AU179" s="25" t="s">
        <v>92</v>
      </c>
    </row>
    <row r="180" spans="2:65" s="12" customFormat="1" ht="13.5">
      <c r="B180" s="222"/>
      <c r="C180" s="223"/>
      <c r="D180" s="218" t="s">
        <v>182</v>
      </c>
      <c r="E180" s="224" t="s">
        <v>50</v>
      </c>
      <c r="F180" s="225" t="s">
        <v>727</v>
      </c>
      <c r="G180" s="223"/>
      <c r="H180" s="226" t="s">
        <v>50</v>
      </c>
      <c r="I180" s="227"/>
      <c r="J180" s="223"/>
      <c r="K180" s="223"/>
      <c r="L180" s="228"/>
      <c r="M180" s="229"/>
      <c r="N180" s="230"/>
      <c r="O180" s="230"/>
      <c r="P180" s="230"/>
      <c r="Q180" s="230"/>
      <c r="R180" s="230"/>
      <c r="S180" s="230"/>
      <c r="T180" s="231"/>
      <c r="AT180" s="232" t="s">
        <v>182</v>
      </c>
      <c r="AU180" s="232" t="s">
        <v>92</v>
      </c>
      <c r="AV180" s="12" t="s">
        <v>25</v>
      </c>
      <c r="AW180" s="12" t="s">
        <v>48</v>
      </c>
      <c r="AX180" s="12" t="s">
        <v>85</v>
      </c>
      <c r="AY180" s="232" t="s">
        <v>169</v>
      </c>
    </row>
    <row r="181" spans="2:65" s="13" customFormat="1" ht="13.5">
      <c r="B181" s="233"/>
      <c r="C181" s="234"/>
      <c r="D181" s="235" t="s">
        <v>182</v>
      </c>
      <c r="E181" s="236" t="s">
        <v>50</v>
      </c>
      <c r="F181" s="237" t="s">
        <v>729</v>
      </c>
      <c r="G181" s="234"/>
      <c r="H181" s="238">
        <v>689.83</v>
      </c>
      <c r="I181" s="239"/>
      <c r="J181" s="234"/>
      <c r="K181" s="234"/>
      <c r="L181" s="240"/>
      <c r="M181" s="241"/>
      <c r="N181" s="242"/>
      <c r="O181" s="242"/>
      <c r="P181" s="242"/>
      <c r="Q181" s="242"/>
      <c r="R181" s="242"/>
      <c r="S181" s="242"/>
      <c r="T181" s="243"/>
      <c r="AT181" s="244" t="s">
        <v>182</v>
      </c>
      <c r="AU181" s="244" t="s">
        <v>92</v>
      </c>
      <c r="AV181" s="13" t="s">
        <v>92</v>
      </c>
      <c r="AW181" s="13" t="s">
        <v>48</v>
      </c>
      <c r="AX181" s="13" t="s">
        <v>85</v>
      </c>
      <c r="AY181" s="244" t="s">
        <v>169</v>
      </c>
    </row>
    <row r="182" spans="2:65" s="1" customFormat="1" ht="22.5" customHeight="1">
      <c r="B182" s="43"/>
      <c r="C182" s="206" t="s">
        <v>293</v>
      </c>
      <c r="D182" s="206" t="s">
        <v>172</v>
      </c>
      <c r="E182" s="207" t="s">
        <v>730</v>
      </c>
      <c r="F182" s="208" t="s">
        <v>731</v>
      </c>
      <c r="G182" s="209" t="s">
        <v>302</v>
      </c>
      <c r="H182" s="210">
        <v>14.67</v>
      </c>
      <c r="I182" s="211"/>
      <c r="J182" s="212">
        <f>ROUND(I182*H182,2)</f>
        <v>0</v>
      </c>
      <c r="K182" s="208" t="s">
        <v>176</v>
      </c>
      <c r="L182" s="63"/>
      <c r="M182" s="213" t="s">
        <v>50</v>
      </c>
      <c r="N182" s="214" t="s">
        <v>56</v>
      </c>
      <c r="O182" s="44"/>
      <c r="P182" s="215">
        <f>O182*H182</f>
        <v>0</v>
      </c>
      <c r="Q182" s="215">
        <v>0.17488999999999999</v>
      </c>
      <c r="R182" s="215">
        <f>Q182*H182</f>
        <v>2.5656363</v>
      </c>
      <c r="S182" s="215">
        <v>0</v>
      </c>
      <c r="T182" s="216">
        <f>S182*H182</f>
        <v>0</v>
      </c>
      <c r="AR182" s="25" t="s">
        <v>124</v>
      </c>
      <c r="AT182" s="25" t="s">
        <v>172</v>
      </c>
      <c r="AU182" s="25" t="s">
        <v>92</v>
      </c>
      <c r="AY182" s="25" t="s">
        <v>169</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124</v>
      </c>
      <c r="BM182" s="25" t="s">
        <v>732</v>
      </c>
    </row>
    <row r="183" spans="2:65" s="1" customFormat="1" ht="27">
      <c r="B183" s="43"/>
      <c r="C183" s="65"/>
      <c r="D183" s="218" t="s">
        <v>178</v>
      </c>
      <c r="E183" s="65"/>
      <c r="F183" s="219" t="s">
        <v>733</v>
      </c>
      <c r="G183" s="65"/>
      <c r="H183" s="65"/>
      <c r="I183" s="174"/>
      <c r="J183" s="65"/>
      <c r="K183" s="65"/>
      <c r="L183" s="63"/>
      <c r="M183" s="220"/>
      <c r="N183" s="44"/>
      <c r="O183" s="44"/>
      <c r="P183" s="44"/>
      <c r="Q183" s="44"/>
      <c r="R183" s="44"/>
      <c r="S183" s="44"/>
      <c r="T183" s="80"/>
      <c r="AT183" s="25" t="s">
        <v>178</v>
      </c>
      <c r="AU183" s="25" t="s">
        <v>92</v>
      </c>
    </row>
    <row r="184" spans="2:65" s="1" customFormat="1" ht="40.5">
      <c r="B184" s="43"/>
      <c r="C184" s="65"/>
      <c r="D184" s="218" t="s">
        <v>180</v>
      </c>
      <c r="E184" s="65"/>
      <c r="F184" s="221" t="s">
        <v>734</v>
      </c>
      <c r="G184" s="65"/>
      <c r="H184" s="65"/>
      <c r="I184" s="174"/>
      <c r="J184" s="65"/>
      <c r="K184" s="65"/>
      <c r="L184" s="63"/>
      <c r="M184" s="220"/>
      <c r="N184" s="44"/>
      <c r="O184" s="44"/>
      <c r="P184" s="44"/>
      <c r="Q184" s="44"/>
      <c r="R184" s="44"/>
      <c r="S184" s="44"/>
      <c r="T184" s="80"/>
      <c r="AT184" s="25" t="s">
        <v>180</v>
      </c>
      <c r="AU184" s="25" t="s">
        <v>92</v>
      </c>
    </row>
    <row r="185" spans="2:65" s="12" customFormat="1" ht="13.5">
      <c r="B185" s="222"/>
      <c r="C185" s="223"/>
      <c r="D185" s="218" t="s">
        <v>182</v>
      </c>
      <c r="E185" s="224" t="s">
        <v>50</v>
      </c>
      <c r="F185" s="225" t="s">
        <v>625</v>
      </c>
      <c r="G185" s="223"/>
      <c r="H185" s="226" t="s">
        <v>50</v>
      </c>
      <c r="I185" s="227"/>
      <c r="J185" s="223"/>
      <c r="K185" s="223"/>
      <c r="L185" s="228"/>
      <c r="M185" s="229"/>
      <c r="N185" s="230"/>
      <c r="O185" s="230"/>
      <c r="P185" s="230"/>
      <c r="Q185" s="230"/>
      <c r="R185" s="230"/>
      <c r="S185" s="230"/>
      <c r="T185" s="231"/>
      <c r="AT185" s="232" t="s">
        <v>182</v>
      </c>
      <c r="AU185" s="232" t="s">
        <v>92</v>
      </c>
      <c r="AV185" s="12" t="s">
        <v>25</v>
      </c>
      <c r="AW185" s="12" t="s">
        <v>48</v>
      </c>
      <c r="AX185" s="12" t="s">
        <v>85</v>
      </c>
      <c r="AY185" s="232" t="s">
        <v>169</v>
      </c>
    </row>
    <row r="186" spans="2:65" s="13" customFormat="1" ht="13.5">
      <c r="B186" s="233"/>
      <c r="C186" s="234"/>
      <c r="D186" s="218" t="s">
        <v>182</v>
      </c>
      <c r="E186" s="245" t="s">
        <v>50</v>
      </c>
      <c r="F186" s="246" t="s">
        <v>249</v>
      </c>
      <c r="G186" s="234"/>
      <c r="H186" s="247">
        <v>12</v>
      </c>
      <c r="I186" s="239"/>
      <c r="J186" s="234"/>
      <c r="K186" s="234"/>
      <c r="L186" s="240"/>
      <c r="M186" s="241"/>
      <c r="N186" s="242"/>
      <c r="O186" s="242"/>
      <c r="P186" s="242"/>
      <c r="Q186" s="242"/>
      <c r="R186" s="242"/>
      <c r="S186" s="242"/>
      <c r="T186" s="243"/>
      <c r="AT186" s="244" t="s">
        <v>182</v>
      </c>
      <c r="AU186" s="244" t="s">
        <v>92</v>
      </c>
      <c r="AV186" s="13" t="s">
        <v>92</v>
      </c>
      <c r="AW186" s="13" t="s">
        <v>48</v>
      </c>
      <c r="AX186" s="13" t="s">
        <v>85</v>
      </c>
      <c r="AY186" s="244" t="s">
        <v>169</v>
      </c>
    </row>
    <row r="187" spans="2:65" s="12" customFormat="1" ht="13.5">
      <c r="B187" s="222"/>
      <c r="C187" s="223"/>
      <c r="D187" s="218" t="s">
        <v>182</v>
      </c>
      <c r="E187" s="224" t="s">
        <v>50</v>
      </c>
      <c r="F187" s="225" t="s">
        <v>306</v>
      </c>
      <c r="G187" s="223"/>
      <c r="H187" s="226" t="s">
        <v>50</v>
      </c>
      <c r="I187" s="227"/>
      <c r="J187" s="223"/>
      <c r="K187" s="223"/>
      <c r="L187" s="228"/>
      <c r="M187" s="229"/>
      <c r="N187" s="230"/>
      <c r="O187" s="230"/>
      <c r="P187" s="230"/>
      <c r="Q187" s="230"/>
      <c r="R187" s="230"/>
      <c r="S187" s="230"/>
      <c r="T187" s="231"/>
      <c r="AT187" s="232" t="s">
        <v>182</v>
      </c>
      <c r="AU187" s="232" t="s">
        <v>92</v>
      </c>
      <c r="AV187" s="12" t="s">
        <v>25</v>
      </c>
      <c r="AW187" s="12" t="s">
        <v>48</v>
      </c>
      <c r="AX187" s="12" t="s">
        <v>85</v>
      </c>
      <c r="AY187" s="232" t="s">
        <v>169</v>
      </c>
    </row>
    <row r="188" spans="2:65" s="13" customFormat="1" ht="13.5">
      <c r="B188" s="233"/>
      <c r="C188" s="234"/>
      <c r="D188" s="218" t="s">
        <v>182</v>
      </c>
      <c r="E188" s="245" t="s">
        <v>50</v>
      </c>
      <c r="F188" s="246" t="s">
        <v>735</v>
      </c>
      <c r="G188" s="234"/>
      <c r="H188" s="247">
        <v>0.67</v>
      </c>
      <c r="I188" s="239"/>
      <c r="J188" s="234"/>
      <c r="K188" s="234"/>
      <c r="L188" s="240"/>
      <c r="M188" s="241"/>
      <c r="N188" s="242"/>
      <c r="O188" s="242"/>
      <c r="P188" s="242"/>
      <c r="Q188" s="242"/>
      <c r="R188" s="242"/>
      <c r="S188" s="242"/>
      <c r="T188" s="243"/>
      <c r="AT188" s="244" t="s">
        <v>182</v>
      </c>
      <c r="AU188" s="244" t="s">
        <v>92</v>
      </c>
      <c r="AV188" s="13" t="s">
        <v>92</v>
      </c>
      <c r="AW188" s="13" t="s">
        <v>48</v>
      </c>
      <c r="AX188" s="13" t="s">
        <v>85</v>
      </c>
      <c r="AY188" s="244" t="s">
        <v>169</v>
      </c>
    </row>
    <row r="189" spans="2:65" s="12" customFormat="1" ht="13.5">
      <c r="B189" s="222"/>
      <c r="C189" s="223"/>
      <c r="D189" s="218" t="s">
        <v>182</v>
      </c>
      <c r="E189" s="224" t="s">
        <v>50</v>
      </c>
      <c r="F189" s="225" t="s">
        <v>308</v>
      </c>
      <c r="G189" s="223"/>
      <c r="H189" s="226" t="s">
        <v>50</v>
      </c>
      <c r="I189" s="227"/>
      <c r="J189" s="223"/>
      <c r="K189" s="223"/>
      <c r="L189" s="228"/>
      <c r="M189" s="229"/>
      <c r="N189" s="230"/>
      <c r="O189" s="230"/>
      <c r="P189" s="230"/>
      <c r="Q189" s="230"/>
      <c r="R189" s="230"/>
      <c r="S189" s="230"/>
      <c r="T189" s="231"/>
      <c r="AT189" s="232" t="s">
        <v>182</v>
      </c>
      <c r="AU189" s="232" t="s">
        <v>92</v>
      </c>
      <c r="AV189" s="12" t="s">
        <v>25</v>
      </c>
      <c r="AW189" s="12" t="s">
        <v>48</v>
      </c>
      <c r="AX189" s="12" t="s">
        <v>85</v>
      </c>
      <c r="AY189" s="232" t="s">
        <v>169</v>
      </c>
    </row>
    <row r="190" spans="2:65" s="13" customFormat="1" ht="13.5">
      <c r="B190" s="233"/>
      <c r="C190" s="234"/>
      <c r="D190" s="235" t="s">
        <v>182</v>
      </c>
      <c r="E190" s="236" t="s">
        <v>50</v>
      </c>
      <c r="F190" s="237" t="s">
        <v>92</v>
      </c>
      <c r="G190" s="234"/>
      <c r="H190" s="238">
        <v>2</v>
      </c>
      <c r="I190" s="239"/>
      <c r="J190" s="234"/>
      <c r="K190" s="234"/>
      <c r="L190" s="240"/>
      <c r="M190" s="241"/>
      <c r="N190" s="242"/>
      <c r="O190" s="242"/>
      <c r="P190" s="242"/>
      <c r="Q190" s="242"/>
      <c r="R190" s="242"/>
      <c r="S190" s="242"/>
      <c r="T190" s="243"/>
      <c r="AT190" s="244" t="s">
        <v>182</v>
      </c>
      <c r="AU190" s="244" t="s">
        <v>92</v>
      </c>
      <c r="AV190" s="13" t="s">
        <v>92</v>
      </c>
      <c r="AW190" s="13" t="s">
        <v>48</v>
      </c>
      <c r="AX190" s="13" t="s">
        <v>85</v>
      </c>
      <c r="AY190" s="244" t="s">
        <v>169</v>
      </c>
    </row>
    <row r="191" spans="2:65" s="1" customFormat="1" ht="22.5" customHeight="1">
      <c r="B191" s="43"/>
      <c r="C191" s="248" t="s">
        <v>299</v>
      </c>
      <c r="D191" s="248" t="s">
        <v>221</v>
      </c>
      <c r="E191" s="249" t="s">
        <v>736</v>
      </c>
      <c r="F191" s="250" t="s">
        <v>737</v>
      </c>
      <c r="G191" s="251" t="s">
        <v>316</v>
      </c>
      <c r="H191" s="252">
        <v>12.12</v>
      </c>
      <c r="I191" s="253"/>
      <c r="J191" s="254">
        <f>ROUND(I191*H191,2)</f>
        <v>0</v>
      </c>
      <c r="K191" s="250" t="s">
        <v>50</v>
      </c>
      <c r="L191" s="255"/>
      <c r="M191" s="256" t="s">
        <v>50</v>
      </c>
      <c r="N191" s="257" t="s">
        <v>56</v>
      </c>
      <c r="O191" s="44"/>
      <c r="P191" s="215">
        <f>O191*H191</f>
        <v>0</v>
      </c>
      <c r="Q191" s="215">
        <v>0.3</v>
      </c>
      <c r="R191" s="215">
        <f>Q191*H191</f>
        <v>3.6359999999999997</v>
      </c>
      <c r="S191" s="215">
        <v>0</v>
      </c>
      <c r="T191" s="216">
        <f>S191*H191</f>
        <v>0</v>
      </c>
      <c r="AR191" s="25" t="s">
        <v>224</v>
      </c>
      <c r="AT191" s="25" t="s">
        <v>221</v>
      </c>
      <c r="AU191" s="25" t="s">
        <v>92</v>
      </c>
      <c r="AY191" s="25" t="s">
        <v>169</v>
      </c>
      <c r="BE191" s="217">
        <f>IF(N191="základní",J191,0)</f>
        <v>0</v>
      </c>
      <c r="BF191" s="217">
        <f>IF(N191="snížená",J191,0)</f>
        <v>0</v>
      </c>
      <c r="BG191" s="217">
        <f>IF(N191="zákl. přenesená",J191,0)</f>
        <v>0</v>
      </c>
      <c r="BH191" s="217">
        <f>IF(N191="sníž. přenesená",J191,0)</f>
        <v>0</v>
      </c>
      <c r="BI191" s="217">
        <f>IF(N191="nulová",J191,0)</f>
        <v>0</v>
      </c>
      <c r="BJ191" s="25" t="s">
        <v>25</v>
      </c>
      <c r="BK191" s="217">
        <f>ROUND(I191*H191,2)</f>
        <v>0</v>
      </c>
      <c r="BL191" s="25" t="s">
        <v>124</v>
      </c>
      <c r="BM191" s="25" t="s">
        <v>738</v>
      </c>
    </row>
    <row r="192" spans="2:65" s="1" customFormat="1" ht="13.5">
      <c r="B192" s="43"/>
      <c r="C192" s="65"/>
      <c r="D192" s="218" t="s">
        <v>178</v>
      </c>
      <c r="E192" s="65"/>
      <c r="F192" s="219" t="s">
        <v>739</v>
      </c>
      <c r="G192" s="65"/>
      <c r="H192" s="65"/>
      <c r="I192" s="174"/>
      <c r="J192" s="65"/>
      <c r="K192" s="65"/>
      <c r="L192" s="63"/>
      <c r="M192" s="220"/>
      <c r="N192" s="44"/>
      <c r="O192" s="44"/>
      <c r="P192" s="44"/>
      <c r="Q192" s="44"/>
      <c r="R192" s="44"/>
      <c r="S192" s="44"/>
      <c r="T192" s="80"/>
      <c r="AT192" s="25" t="s">
        <v>178</v>
      </c>
      <c r="AU192" s="25" t="s">
        <v>92</v>
      </c>
    </row>
    <row r="193" spans="2:65" s="12" customFormat="1" ht="13.5">
      <c r="B193" s="222"/>
      <c r="C193" s="223"/>
      <c r="D193" s="218" t="s">
        <v>182</v>
      </c>
      <c r="E193" s="224" t="s">
        <v>50</v>
      </c>
      <c r="F193" s="225" t="s">
        <v>341</v>
      </c>
      <c r="G193" s="223"/>
      <c r="H193" s="226" t="s">
        <v>50</v>
      </c>
      <c r="I193" s="227"/>
      <c r="J193" s="223"/>
      <c r="K193" s="223"/>
      <c r="L193" s="228"/>
      <c r="M193" s="229"/>
      <c r="N193" s="230"/>
      <c r="O193" s="230"/>
      <c r="P193" s="230"/>
      <c r="Q193" s="230"/>
      <c r="R193" s="230"/>
      <c r="S193" s="230"/>
      <c r="T193" s="231"/>
      <c r="AT193" s="232" t="s">
        <v>182</v>
      </c>
      <c r="AU193" s="232" t="s">
        <v>92</v>
      </c>
      <c r="AV193" s="12" t="s">
        <v>25</v>
      </c>
      <c r="AW193" s="12" t="s">
        <v>48</v>
      </c>
      <c r="AX193" s="12" t="s">
        <v>85</v>
      </c>
      <c r="AY193" s="232" t="s">
        <v>169</v>
      </c>
    </row>
    <row r="194" spans="2:65" s="13" customFormat="1" ht="13.5">
      <c r="B194" s="233"/>
      <c r="C194" s="234"/>
      <c r="D194" s="235" t="s">
        <v>182</v>
      </c>
      <c r="E194" s="236" t="s">
        <v>50</v>
      </c>
      <c r="F194" s="237" t="s">
        <v>740</v>
      </c>
      <c r="G194" s="234"/>
      <c r="H194" s="238">
        <v>12.12</v>
      </c>
      <c r="I194" s="239"/>
      <c r="J194" s="234"/>
      <c r="K194" s="234"/>
      <c r="L194" s="240"/>
      <c r="M194" s="241"/>
      <c r="N194" s="242"/>
      <c r="O194" s="242"/>
      <c r="P194" s="242"/>
      <c r="Q194" s="242"/>
      <c r="R194" s="242"/>
      <c r="S194" s="242"/>
      <c r="T194" s="243"/>
      <c r="AT194" s="244" t="s">
        <v>182</v>
      </c>
      <c r="AU194" s="244" t="s">
        <v>92</v>
      </c>
      <c r="AV194" s="13" t="s">
        <v>92</v>
      </c>
      <c r="AW194" s="13" t="s">
        <v>48</v>
      </c>
      <c r="AX194" s="13" t="s">
        <v>85</v>
      </c>
      <c r="AY194" s="244" t="s">
        <v>169</v>
      </c>
    </row>
    <row r="195" spans="2:65" s="1" customFormat="1" ht="22.5" customHeight="1">
      <c r="B195" s="43"/>
      <c r="C195" s="248" t="s">
        <v>9</v>
      </c>
      <c r="D195" s="248" t="s">
        <v>221</v>
      </c>
      <c r="E195" s="249" t="s">
        <v>741</v>
      </c>
      <c r="F195" s="250" t="s">
        <v>742</v>
      </c>
      <c r="G195" s="251" t="s">
        <v>316</v>
      </c>
      <c r="H195" s="252">
        <v>2.02</v>
      </c>
      <c r="I195" s="253"/>
      <c r="J195" s="254">
        <f>ROUND(I195*H195,2)</f>
        <v>0</v>
      </c>
      <c r="K195" s="250" t="s">
        <v>50</v>
      </c>
      <c r="L195" s="255"/>
      <c r="M195" s="256" t="s">
        <v>50</v>
      </c>
      <c r="N195" s="257" t="s">
        <v>56</v>
      </c>
      <c r="O195" s="44"/>
      <c r="P195" s="215">
        <f>O195*H195</f>
        <v>0</v>
      </c>
      <c r="Q195" s="215">
        <v>0.28999999999999998</v>
      </c>
      <c r="R195" s="215">
        <f>Q195*H195</f>
        <v>0.58579999999999999</v>
      </c>
      <c r="S195" s="215">
        <v>0</v>
      </c>
      <c r="T195" s="216">
        <f>S195*H195</f>
        <v>0</v>
      </c>
      <c r="AR195" s="25" t="s">
        <v>224</v>
      </c>
      <c r="AT195" s="25" t="s">
        <v>221</v>
      </c>
      <c r="AU195" s="25" t="s">
        <v>92</v>
      </c>
      <c r="AY195" s="25" t="s">
        <v>169</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124</v>
      </c>
      <c r="BM195" s="25" t="s">
        <v>743</v>
      </c>
    </row>
    <row r="196" spans="2:65" s="1" customFormat="1" ht="13.5">
      <c r="B196" s="43"/>
      <c r="C196" s="65"/>
      <c r="D196" s="218" t="s">
        <v>178</v>
      </c>
      <c r="E196" s="65"/>
      <c r="F196" s="219" t="s">
        <v>742</v>
      </c>
      <c r="G196" s="65"/>
      <c r="H196" s="65"/>
      <c r="I196" s="174"/>
      <c r="J196" s="65"/>
      <c r="K196" s="65"/>
      <c r="L196" s="63"/>
      <c r="M196" s="220"/>
      <c r="N196" s="44"/>
      <c r="O196" s="44"/>
      <c r="P196" s="44"/>
      <c r="Q196" s="44"/>
      <c r="R196" s="44"/>
      <c r="S196" s="44"/>
      <c r="T196" s="80"/>
      <c r="AT196" s="25" t="s">
        <v>178</v>
      </c>
      <c r="AU196" s="25" t="s">
        <v>92</v>
      </c>
    </row>
    <row r="197" spans="2:65" s="12" customFormat="1" ht="13.5">
      <c r="B197" s="222"/>
      <c r="C197" s="223"/>
      <c r="D197" s="218" t="s">
        <v>182</v>
      </c>
      <c r="E197" s="224" t="s">
        <v>50</v>
      </c>
      <c r="F197" s="225" t="s">
        <v>319</v>
      </c>
      <c r="G197" s="223"/>
      <c r="H197" s="226" t="s">
        <v>50</v>
      </c>
      <c r="I197" s="227"/>
      <c r="J197" s="223"/>
      <c r="K197" s="223"/>
      <c r="L197" s="228"/>
      <c r="M197" s="229"/>
      <c r="N197" s="230"/>
      <c r="O197" s="230"/>
      <c r="P197" s="230"/>
      <c r="Q197" s="230"/>
      <c r="R197" s="230"/>
      <c r="S197" s="230"/>
      <c r="T197" s="231"/>
      <c r="AT197" s="232" t="s">
        <v>182</v>
      </c>
      <c r="AU197" s="232" t="s">
        <v>92</v>
      </c>
      <c r="AV197" s="12" t="s">
        <v>25</v>
      </c>
      <c r="AW197" s="12" t="s">
        <v>48</v>
      </c>
      <c r="AX197" s="12" t="s">
        <v>85</v>
      </c>
      <c r="AY197" s="232" t="s">
        <v>169</v>
      </c>
    </row>
    <row r="198" spans="2:65" s="13" customFormat="1" ht="13.5">
      <c r="B198" s="233"/>
      <c r="C198" s="234"/>
      <c r="D198" s="235" t="s">
        <v>182</v>
      </c>
      <c r="E198" s="236" t="s">
        <v>50</v>
      </c>
      <c r="F198" s="237" t="s">
        <v>744</v>
      </c>
      <c r="G198" s="234"/>
      <c r="H198" s="238">
        <v>2.02</v>
      </c>
      <c r="I198" s="239"/>
      <c r="J198" s="234"/>
      <c r="K198" s="234"/>
      <c r="L198" s="240"/>
      <c r="M198" s="241"/>
      <c r="N198" s="242"/>
      <c r="O198" s="242"/>
      <c r="P198" s="242"/>
      <c r="Q198" s="242"/>
      <c r="R198" s="242"/>
      <c r="S198" s="242"/>
      <c r="T198" s="243"/>
      <c r="AT198" s="244" t="s">
        <v>182</v>
      </c>
      <c r="AU198" s="244" t="s">
        <v>92</v>
      </c>
      <c r="AV198" s="13" t="s">
        <v>92</v>
      </c>
      <c r="AW198" s="13" t="s">
        <v>48</v>
      </c>
      <c r="AX198" s="13" t="s">
        <v>85</v>
      </c>
      <c r="AY198" s="244" t="s">
        <v>169</v>
      </c>
    </row>
    <row r="199" spans="2:65" s="1" customFormat="1" ht="22.5" customHeight="1">
      <c r="B199" s="43"/>
      <c r="C199" s="248" t="s">
        <v>321</v>
      </c>
      <c r="D199" s="248" t="s">
        <v>221</v>
      </c>
      <c r="E199" s="249" t="s">
        <v>745</v>
      </c>
      <c r="F199" s="250" t="s">
        <v>746</v>
      </c>
      <c r="G199" s="251" t="s">
        <v>316</v>
      </c>
      <c r="H199" s="252">
        <v>2.02</v>
      </c>
      <c r="I199" s="253"/>
      <c r="J199" s="254">
        <f>ROUND(I199*H199,2)</f>
        <v>0</v>
      </c>
      <c r="K199" s="250" t="s">
        <v>50</v>
      </c>
      <c r="L199" s="255"/>
      <c r="M199" s="256" t="s">
        <v>50</v>
      </c>
      <c r="N199" s="257" t="s">
        <v>56</v>
      </c>
      <c r="O199" s="44"/>
      <c r="P199" s="215">
        <f>O199*H199</f>
        <v>0</v>
      </c>
      <c r="Q199" s="215">
        <v>0.28999999999999998</v>
      </c>
      <c r="R199" s="215">
        <f>Q199*H199</f>
        <v>0.58579999999999999</v>
      </c>
      <c r="S199" s="215">
        <v>0</v>
      </c>
      <c r="T199" s="216">
        <f>S199*H199</f>
        <v>0</v>
      </c>
      <c r="AR199" s="25" t="s">
        <v>224</v>
      </c>
      <c r="AT199" s="25" t="s">
        <v>221</v>
      </c>
      <c r="AU199" s="25" t="s">
        <v>92</v>
      </c>
      <c r="AY199" s="25" t="s">
        <v>169</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124</v>
      </c>
      <c r="BM199" s="25" t="s">
        <v>747</v>
      </c>
    </row>
    <row r="200" spans="2:65" s="1" customFormat="1" ht="13.5">
      <c r="B200" s="43"/>
      <c r="C200" s="65"/>
      <c r="D200" s="218" t="s">
        <v>178</v>
      </c>
      <c r="E200" s="65"/>
      <c r="F200" s="219" t="s">
        <v>746</v>
      </c>
      <c r="G200" s="65"/>
      <c r="H200" s="65"/>
      <c r="I200" s="174"/>
      <c r="J200" s="65"/>
      <c r="K200" s="65"/>
      <c r="L200" s="63"/>
      <c r="M200" s="220"/>
      <c r="N200" s="44"/>
      <c r="O200" s="44"/>
      <c r="P200" s="44"/>
      <c r="Q200" s="44"/>
      <c r="R200" s="44"/>
      <c r="S200" s="44"/>
      <c r="T200" s="80"/>
      <c r="AT200" s="25" t="s">
        <v>178</v>
      </c>
      <c r="AU200" s="25" t="s">
        <v>92</v>
      </c>
    </row>
    <row r="201" spans="2:65" s="12" customFormat="1" ht="13.5">
      <c r="B201" s="222"/>
      <c r="C201" s="223"/>
      <c r="D201" s="218" t="s">
        <v>182</v>
      </c>
      <c r="E201" s="224" t="s">
        <v>50</v>
      </c>
      <c r="F201" s="225" t="s">
        <v>341</v>
      </c>
      <c r="G201" s="223"/>
      <c r="H201" s="226" t="s">
        <v>50</v>
      </c>
      <c r="I201" s="227"/>
      <c r="J201" s="223"/>
      <c r="K201" s="223"/>
      <c r="L201" s="228"/>
      <c r="M201" s="229"/>
      <c r="N201" s="230"/>
      <c r="O201" s="230"/>
      <c r="P201" s="230"/>
      <c r="Q201" s="230"/>
      <c r="R201" s="230"/>
      <c r="S201" s="230"/>
      <c r="T201" s="231"/>
      <c r="AT201" s="232" t="s">
        <v>182</v>
      </c>
      <c r="AU201" s="232" t="s">
        <v>92</v>
      </c>
      <c r="AV201" s="12" t="s">
        <v>25</v>
      </c>
      <c r="AW201" s="12" t="s">
        <v>48</v>
      </c>
      <c r="AX201" s="12" t="s">
        <v>85</v>
      </c>
      <c r="AY201" s="232" t="s">
        <v>169</v>
      </c>
    </row>
    <row r="202" spans="2:65" s="13" customFormat="1" ht="13.5">
      <c r="B202" s="233"/>
      <c r="C202" s="234"/>
      <c r="D202" s="235" t="s">
        <v>182</v>
      </c>
      <c r="E202" s="236" t="s">
        <v>50</v>
      </c>
      <c r="F202" s="237" t="s">
        <v>744</v>
      </c>
      <c r="G202" s="234"/>
      <c r="H202" s="238">
        <v>2.02</v>
      </c>
      <c r="I202" s="239"/>
      <c r="J202" s="234"/>
      <c r="K202" s="234"/>
      <c r="L202" s="240"/>
      <c r="M202" s="241"/>
      <c r="N202" s="242"/>
      <c r="O202" s="242"/>
      <c r="P202" s="242"/>
      <c r="Q202" s="242"/>
      <c r="R202" s="242"/>
      <c r="S202" s="242"/>
      <c r="T202" s="243"/>
      <c r="AT202" s="244" t="s">
        <v>182</v>
      </c>
      <c r="AU202" s="244" t="s">
        <v>92</v>
      </c>
      <c r="AV202" s="13" t="s">
        <v>92</v>
      </c>
      <c r="AW202" s="13" t="s">
        <v>48</v>
      </c>
      <c r="AX202" s="13" t="s">
        <v>85</v>
      </c>
      <c r="AY202" s="244" t="s">
        <v>169</v>
      </c>
    </row>
    <row r="203" spans="2:65" s="1" customFormat="1" ht="31.5" customHeight="1">
      <c r="B203" s="43"/>
      <c r="C203" s="206" t="s">
        <v>329</v>
      </c>
      <c r="D203" s="206" t="s">
        <v>172</v>
      </c>
      <c r="E203" s="207" t="s">
        <v>300</v>
      </c>
      <c r="F203" s="208" t="s">
        <v>301</v>
      </c>
      <c r="G203" s="209" t="s">
        <v>302</v>
      </c>
      <c r="H203" s="210">
        <v>230.3</v>
      </c>
      <c r="I203" s="211"/>
      <c r="J203" s="212">
        <f>ROUND(I203*H203,2)</f>
        <v>0</v>
      </c>
      <c r="K203" s="208" t="s">
        <v>176</v>
      </c>
      <c r="L203" s="63"/>
      <c r="M203" s="213" t="s">
        <v>50</v>
      </c>
      <c r="N203" s="214" t="s">
        <v>56</v>
      </c>
      <c r="O203" s="44"/>
      <c r="P203" s="215">
        <f>O203*H203</f>
        <v>0</v>
      </c>
      <c r="Q203" s="215">
        <v>0.15540000000000001</v>
      </c>
      <c r="R203" s="215">
        <f>Q203*H203</f>
        <v>35.788620000000002</v>
      </c>
      <c r="S203" s="215">
        <v>0</v>
      </c>
      <c r="T203" s="216">
        <f>S203*H203</f>
        <v>0</v>
      </c>
      <c r="AR203" s="25" t="s">
        <v>124</v>
      </c>
      <c r="AT203" s="25" t="s">
        <v>172</v>
      </c>
      <c r="AU203" s="25" t="s">
        <v>92</v>
      </c>
      <c r="AY203" s="25" t="s">
        <v>169</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124</v>
      </c>
      <c r="BM203" s="25" t="s">
        <v>303</v>
      </c>
    </row>
    <row r="204" spans="2:65" s="1" customFormat="1" ht="40.5">
      <c r="B204" s="43"/>
      <c r="C204" s="65"/>
      <c r="D204" s="218" t="s">
        <v>178</v>
      </c>
      <c r="E204" s="65"/>
      <c r="F204" s="219" t="s">
        <v>304</v>
      </c>
      <c r="G204" s="65"/>
      <c r="H204" s="65"/>
      <c r="I204" s="174"/>
      <c r="J204" s="65"/>
      <c r="K204" s="65"/>
      <c r="L204" s="63"/>
      <c r="M204" s="220"/>
      <c r="N204" s="44"/>
      <c r="O204" s="44"/>
      <c r="P204" s="44"/>
      <c r="Q204" s="44"/>
      <c r="R204" s="44"/>
      <c r="S204" s="44"/>
      <c r="T204" s="80"/>
      <c r="AT204" s="25" t="s">
        <v>178</v>
      </c>
      <c r="AU204" s="25" t="s">
        <v>92</v>
      </c>
    </row>
    <row r="205" spans="2:65" s="1" customFormat="1" ht="94.5">
      <c r="B205" s="43"/>
      <c r="C205" s="65"/>
      <c r="D205" s="218" t="s">
        <v>180</v>
      </c>
      <c r="E205" s="65"/>
      <c r="F205" s="221" t="s">
        <v>305</v>
      </c>
      <c r="G205" s="65"/>
      <c r="H205" s="65"/>
      <c r="I205" s="174"/>
      <c r="J205" s="65"/>
      <c r="K205" s="65"/>
      <c r="L205" s="63"/>
      <c r="M205" s="220"/>
      <c r="N205" s="44"/>
      <c r="O205" s="44"/>
      <c r="P205" s="44"/>
      <c r="Q205" s="44"/>
      <c r="R205" s="44"/>
      <c r="S205" s="44"/>
      <c r="T205" s="80"/>
      <c r="AT205" s="25" t="s">
        <v>180</v>
      </c>
      <c r="AU205" s="25" t="s">
        <v>92</v>
      </c>
    </row>
    <row r="206" spans="2:65" s="12" customFormat="1" ht="13.5">
      <c r="B206" s="222"/>
      <c r="C206" s="223"/>
      <c r="D206" s="218" t="s">
        <v>182</v>
      </c>
      <c r="E206" s="224" t="s">
        <v>50</v>
      </c>
      <c r="F206" s="225" t="s">
        <v>310</v>
      </c>
      <c r="G206" s="223"/>
      <c r="H206" s="226" t="s">
        <v>50</v>
      </c>
      <c r="I206" s="227"/>
      <c r="J206" s="223"/>
      <c r="K206" s="223"/>
      <c r="L206" s="228"/>
      <c r="M206" s="229"/>
      <c r="N206" s="230"/>
      <c r="O206" s="230"/>
      <c r="P206" s="230"/>
      <c r="Q206" s="230"/>
      <c r="R206" s="230"/>
      <c r="S206" s="230"/>
      <c r="T206" s="231"/>
      <c r="AT206" s="232" t="s">
        <v>182</v>
      </c>
      <c r="AU206" s="232" t="s">
        <v>92</v>
      </c>
      <c r="AV206" s="12" t="s">
        <v>25</v>
      </c>
      <c r="AW206" s="12" t="s">
        <v>48</v>
      </c>
      <c r="AX206" s="12" t="s">
        <v>85</v>
      </c>
      <c r="AY206" s="232" t="s">
        <v>169</v>
      </c>
    </row>
    <row r="207" spans="2:65" s="13" customFormat="1" ht="13.5">
      <c r="B207" s="233"/>
      <c r="C207" s="234"/>
      <c r="D207" s="218" t="s">
        <v>182</v>
      </c>
      <c r="E207" s="245" t="s">
        <v>50</v>
      </c>
      <c r="F207" s="246" t="s">
        <v>748</v>
      </c>
      <c r="G207" s="234"/>
      <c r="H207" s="247">
        <v>131</v>
      </c>
      <c r="I207" s="239"/>
      <c r="J207" s="234"/>
      <c r="K207" s="234"/>
      <c r="L207" s="240"/>
      <c r="M207" s="241"/>
      <c r="N207" s="242"/>
      <c r="O207" s="242"/>
      <c r="P207" s="242"/>
      <c r="Q207" s="242"/>
      <c r="R207" s="242"/>
      <c r="S207" s="242"/>
      <c r="T207" s="243"/>
      <c r="AT207" s="244" t="s">
        <v>182</v>
      </c>
      <c r="AU207" s="244" t="s">
        <v>92</v>
      </c>
      <c r="AV207" s="13" t="s">
        <v>92</v>
      </c>
      <c r="AW207" s="13" t="s">
        <v>48</v>
      </c>
      <c r="AX207" s="13" t="s">
        <v>85</v>
      </c>
      <c r="AY207" s="244" t="s">
        <v>169</v>
      </c>
    </row>
    <row r="208" spans="2:65" s="12" customFormat="1" ht="13.5">
      <c r="B208" s="222"/>
      <c r="C208" s="223"/>
      <c r="D208" s="218" t="s">
        <v>182</v>
      </c>
      <c r="E208" s="224" t="s">
        <v>50</v>
      </c>
      <c r="F208" s="225" t="s">
        <v>312</v>
      </c>
      <c r="G208" s="223"/>
      <c r="H208" s="226" t="s">
        <v>50</v>
      </c>
      <c r="I208" s="227"/>
      <c r="J208" s="223"/>
      <c r="K208" s="223"/>
      <c r="L208" s="228"/>
      <c r="M208" s="229"/>
      <c r="N208" s="230"/>
      <c r="O208" s="230"/>
      <c r="P208" s="230"/>
      <c r="Q208" s="230"/>
      <c r="R208" s="230"/>
      <c r="S208" s="230"/>
      <c r="T208" s="231"/>
      <c r="AT208" s="232" t="s">
        <v>182</v>
      </c>
      <c r="AU208" s="232" t="s">
        <v>92</v>
      </c>
      <c r="AV208" s="12" t="s">
        <v>25</v>
      </c>
      <c r="AW208" s="12" t="s">
        <v>48</v>
      </c>
      <c r="AX208" s="12" t="s">
        <v>85</v>
      </c>
      <c r="AY208" s="232" t="s">
        <v>169</v>
      </c>
    </row>
    <row r="209" spans="2:65" s="13" customFormat="1" ht="13.5">
      <c r="B209" s="233"/>
      <c r="C209" s="234"/>
      <c r="D209" s="218" t="s">
        <v>182</v>
      </c>
      <c r="E209" s="245" t="s">
        <v>50</v>
      </c>
      <c r="F209" s="246" t="s">
        <v>309</v>
      </c>
      <c r="G209" s="234"/>
      <c r="H209" s="247">
        <v>0.8</v>
      </c>
      <c r="I209" s="239"/>
      <c r="J209" s="234"/>
      <c r="K209" s="234"/>
      <c r="L209" s="240"/>
      <c r="M209" s="241"/>
      <c r="N209" s="242"/>
      <c r="O209" s="242"/>
      <c r="P209" s="242"/>
      <c r="Q209" s="242"/>
      <c r="R209" s="242"/>
      <c r="S209" s="242"/>
      <c r="T209" s="243"/>
      <c r="AT209" s="244" t="s">
        <v>182</v>
      </c>
      <c r="AU209" s="244" t="s">
        <v>92</v>
      </c>
      <c r="AV209" s="13" t="s">
        <v>92</v>
      </c>
      <c r="AW209" s="13" t="s">
        <v>48</v>
      </c>
      <c r="AX209" s="13" t="s">
        <v>85</v>
      </c>
      <c r="AY209" s="244" t="s">
        <v>169</v>
      </c>
    </row>
    <row r="210" spans="2:65" s="12" customFormat="1" ht="13.5">
      <c r="B210" s="222"/>
      <c r="C210" s="223"/>
      <c r="D210" s="218" t="s">
        <v>182</v>
      </c>
      <c r="E210" s="224" t="s">
        <v>50</v>
      </c>
      <c r="F210" s="225" t="s">
        <v>313</v>
      </c>
      <c r="G210" s="223"/>
      <c r="H210" s="226" t="s">
        <v>50</v>
      </c>
      <c r="I210" s="227"/>
      <c r="J210" s="223"/>
      <c r="K210" s="223"/>
      <c r="L210" s="228"/>
      <c r="M210" s="229"/>
      <c r="N210" s="230"/>
      <c r="O210" s="230"/>
      <c r="P210" s="230"/>
      <c r="Q210" s="230"/>
      <c r="R210" s="230"/>
      <c r="S210" s="230"/>
      <c r="T210" s="231"/>
      <c r="AT210" s="232" t="s">
        <v>182</v>
      </c>
      <c r="AU210" s="232" t="s">
        <v>92</v>
      </c>
      <c r="AV210" s="12" t="s">
        <v>25</v>
      </c>
      <c r="AW210" s="12" t="s">
        <v>48</v>
      </c>
      <c r="AX210" s="12" t="s">
        <v>85</v>
      </c>
      <c r="AY210" s="232" t="s">
        <v>169</v>
      </c>
    </row>
    <row r="211" spans="2:65" s="13" customFormat="1" ht="13.5">
      <c r="B211" s="233"/>
      <c r="C211" s="234"/>
      <c r="D211" s="218" t="s">
        <v>182</v>
      </c>
      <c r="E211" s="245" t="s">
        <v>50</v>
      </c>
      <c r="F211" s="246" t="s">
        <v>749</v>
      </c>
      <c r="G211" s="234"/>
      <c r="H211" s="247">
        <v>62.5</v>
      </c>
      <c r="I211" s="239"/>
      <c r="J211" s="234"/>
      <c r="K211" s="234"/>
      <c r="L211" s="240"/>
      <c r="M211" s="241"/>
      <c r="N211" s="242"/>
      <c r="O211" s="242"/>
      <c r="P211" s="242"/>
      <c r="Q211" s="242"/>
      <c r="R211" s="242"/>
      <c r="S211" s="242"/>
      <c r="T211" s="243"/>
      <c r="AT211" s="244" t="s">
        <v>182</v>
      </c>
      <c r="AU211" s="244" t="s">
        <v>92</v>
      </c>
      <c r="AV211" s="13" t="s">
        <v>92</v>
      </c>
      <c r="AW211" s="13" t="s">
        <v>48</v>
      </c>
      <c r="AX211" s="13" t="s">
        <v>85</v>
      </c>
      <c r="AY211" s="244" t="s">
        <v>169</v>
      </c>
    </row>
    <row r="212" spans="2:65" s="12" customFormat="1" ht="13.5">
      <c r="B212" s="222"/>
      <c r="C212" s="223"/>
      <c r="D212" s="218" t="s">
        <v>182</v>
      </c>
      <c r="E212" s="224" t="s">
        <v>50</v>
      </c>
      <c r="F212" s="225" t="s">
        <v>613</v>
      </c>
      <c r="G212" s="223"/>
      <c r="H212" s="226" t="s">
        <v>50</v>
      </c>
      <c r="I212" s="227"/>
      <c r="J212" s="223"/>
      <c r="K212" s="223"/>
      <c r="L212" s="228"/>
      <c r="M212" s="229"/>
      <c r="N212" s="230"/>
      <c r="O212" s="230"/>
      <c r="P212" s="230"/>
      <c r="Q212" s="230"/>
      <c r="R212" s="230"/>
      <c r="S212" s="230"/>
      <c r="T212" s="231"/>
      <c r="AT212" s="232" t="s">
        <v>182</v>
      </c>
      <c r="AU212" s="232" t="s">
        <v>92</v>
      </c>
      <c r="AV212" s="12" t="s">
        <v>25</v>
      </c>
      <c r="AW212" s="12" t="s">
        <v>48</v>
      </c>
      <c r="AX212" s="12" t="s">
        <v>85</v>
      </c>
      <c r="AY212" s="232" t="s">
        <v>169</v>
      </c>
    </row>
    <row r="213" spans="2:65" s="13" customFormat="1" ht="13.5">
      <c r="B213" s="233"/>
      <c r="C213" s="234"/>
      <c r="D213" s="218" t="s">
        <v>182</v>
      </c>
      <c r="E213" s="245" t="s">
        <v>50</v>
      </c>
      <c r="F213" s="246" t="s">
        <v>285</v>
      </c>
      <c r="G213" s="234"/>
      <c r="H213" s="247">
        <v>18</v>
      </c>
      <c r="I213" s="239"/>
      <c r="J213" s="234"/>
      <c r="K213" s="234"/>
      <c r="L213" s="240"/>
      <c r="M213" s="241"/>
      <c r="N213" s="242"/>
      <c r="O213" s="242"/>
      <c r="P213" s="242"/>
      <c r="Q213" s="242"/>
      <c r="R213" s="242"/>
      <c r="S213" s="242"/>
      <c r="T213" s="243"/>
      <c r="AT213" s="244" t="s">
        <v>182</v>
      </c>
      <c r="AU213" s="244" t="s">
        <v>92</v>
      </c>
      <c r="AV213" s="13" t="s">
        <v>92</v>
      </c>
      <c r="AW213" s="13" t="s">
        <v>48</v>
      </c>
      <c r="AX213" s="13" t="s">
        <v>85</v>
      </c>
      <c r="AY213" s="244" t="s">
        <v>169</v>
      </c>
    </row>
    <row r="214" spans="2:65" s="12" customFormat="1" ht="13.5">
      <c r="B214" s="222"/>
      <c r="C214" s="223"/>
      <c r="D214" s="218" t="s">
        <v>182</v>
      </c>
      <c r="E214" s="224" t="s">
        <v>50</v>
      </c>
      <c r="F214" s="225" t="s">
        <v>608</v>
      </c>
      <c r="G214" s="223"/>
      <c r="H214" s="226" t="s">
        <v>50</v>
      </c>
      <c r="I214" s="227"/>
      <c r="J214" s="223"/>
      <c r="K214" s="223"/>
      <c r="L214" s="228"/>
      <c r="M214" s="229"/>
      <c r="N214" s="230"/>
      <c r="O214" s="230"/>
      <c r="P214" s="230"/>
      <c r="Q214" s="230"/>
      <c r="R214" s="230"/>
      <c r="S214" s="230"/>
      <c r="T214" s="231"/>
      <c r="AT214" s="232" t="s">
        <v>182</v>
      </c>
      <c r="AU214" s="232" t="s">
        <v>92</v>
      </c>
      <c r="AV214" s="12" t="s">
        <v>25</v>
      </c>
      <c r="AW214" s="12" t="s">
        <v>48</v>
      </c>
      <c r="AX214" s="12" t="s">
        <v>85</v>
      </c>
      <c r="AY214" s="232" t="s">
        <v>169</v>
      </c>
    </row>
    <row r="215" spans="2:65" s="13" customFormat="1" ht="13.5">
      <c r="B215" s="233"/>
      <c r="C215" s="234"/>
      <c r="D215" s="235" t="s">
        <v>182</v>
      </c>
      <c r="E215" s="236" t="s">
        <v>50</v>
      </c>
      <c r="F215" s="237" t="s">
        <v>285</v>
      </c>
      <c r="G215" s="234"/>
      <c r="H215" s="238">
        <v>18</v>
      </c>
      <c r="I215" s="239"/>
      <c r="J215" s="234"/>
      <c r="K215" s="234"/>
      <c r="L215" s="240"/>
      <c r="M215" s="241"/>
      <c r="N215" s="242"/>
      <c r="O215" s="242"/>
      <c r="P215" s="242"/>
      <c r="Q215" s="242"/>
      <c r="R215" s="242"/>
      <c r="S215" s="242"/>
      <c r="T215" s="243"/>
      <c r="AT215" s="244" t="s">
        <v>182</v>
      </c>
      <c r="AU215" s="244" t="s">
        <v>92</v>
      </c>
      <c r="AV215" s="13" t="s">
        <v>92</v>
      </c>
      <c r="AW215" s="13" t="s">
        <v>48</v>
      </c>
      <c r="AX215" s="13" t="s">
        <v>85</v>
      </c>
      <c r="AY215" s="244" t="s">
        <v>169</v>
      </c>
    </row>
    <row r="216" spans="2:65" s="1" customFormat="1" ht="22.5" customHeight="1">
      <c r="B216" s="43"/>
      <c r="C216" s="248" t="s">
        <v>336</v>
      </c>
      <c r="D216" s="248" t="s">
        <v>221</v>
      </c>
      <c r="E216" s="249" t="s">
        <v>314</v>
      </c>
      <c r="F216" s="250" t="s">
        <v>315</v>
      </c>
      <c r="G216" s="251" t="s">
        <v>316</v>
      </c>
      <c r="H216" s="252">
        <v>132.31</v>
      </c>
      <c r="I216" s="253"/>
      <c r="J216" s="254">
        <f>ROUND(I216*H216,2)</f>
        <v>0</v>
      </c>
      <c r="K216" s="250" t="s">
        <v>176</v>
      </c>
      <c r="L216" s="255"/>
      <c r="M216" s="256" t="s">
        <v>50</v>
      </c>
      <c r="N216" s="257" t="s">
        <v>56</v>
      </c>
      <c r="O216" s="44"/>
      <c r="P216" s="215">
        <f>O216*H216</f>
        <v>0</v>
      </c>
      <c r="Q216" s="215">
        <v>8.2100000000000006E-2</v>
      </c>
      <c r="R216" s="215">
        <f>Q216*H216</f>
        <v>10.862651000000001</v>
      </c>
      <c r="S216" s="215">
        <v>0</v>
      </c>
      <c r="T216" s="216">
        <f>S216*H216</f>
        <v>0</v>
      </c>
      <c r="AR216" s="25" t="s">
        <v>224</v>
      </c>
      <c r="AT216" s="25" t="s">
        <v>221</v>
      </c>
      <c r="AU216" s="25" t="s">
        <v>92</v>
      </c>
      <c r="AY216" s="25" t="s">
        <v>169</v>
      </c>
      <c r="BE216" s="217">
        <f>IF(N216="základní",J216,0)</f>
        <v>0</v>
      </c>
      <c r="BF216" s="217">
        <f>IF(N216="snížená",J216,0)</f>
        <v>0</v>
      </c>
      <c r="BG216" s="217">
        <f>IF(N216="zákl. přenesená",J216,0)</f>
        <v>0</v>
      </c>
      <c r="BH216" s="217">
        <f>IF(N216="sníž. přenesená",J216,0)</f>
        <v>0</v>
      </c>
      <c r="BI216" s="217">
        <f>IF(N216="nulová",J216,0)</f>
        <v>0</v>
      </c>
      <c r="BJ216" s="25" t="s">
        <v>25</v>
      </c>
      <c r="BK216" s="217">
        <f>ROUND(I216*H216,2)</f>
        <v>0</v>
      </c>
      <c r="BL216" s="25" t="s">
        <v>124</v>
      </c>
      <c r="BM216" s="25" t="s">
        <v>317</v>
      </c>
    </row>
    <row r="217" spans="2:65" s="1" customFormat="1" ht="13.5">
      <c r="B217" s="43"/>
      <c r="C217" s="65"/>
      <c r="D217" s="218" t="s">
        <v>178</v>
      </c>
      <c r="E217" s="65"/>
      <c r="F217" s="219" t="s">
        <v>318</v>
      </c>
      <c r="G217" s="65"/>
      <c r="H217" s="65"/>
      <c r="I217" s="174"/>
      <c r="J217" s="65"/>
      <c r="K217" s="65"/>
      <c r="L217" s="63"/>
      <c r="M217" s="220"/>
      <c r="N217" s="44"/>
      <c r="O217" s="44"/>
      <c r="P217" s="44"/>
      <c r="Q217" s="44"/>
      <c r="R217" s="44"/>
      <c r="S217" s="44"/>
      <c r="T217" s="80"/>
      <c r="AT217" s="25" t="s">
        <v>178</v>
      </c>
      <c r="AU217" s="25" t="s">
        <v>92</v>
      </c>
    </row>
    <row r="218" spans="2:65" s="12" customFormat="1" ht="13.5">
      <c r="B218" s="222"/>
      <c r="C218" s="223"/>
      <c r="D218" s="218" t="s">
        <v>182</v>
      </c>
      <c r="E218" s="224" t="s">
        <v>50</v>
      </c>
      <c r="F218" s="225" t="s">
        <v>334</v>
      </c>
      <c r="G218" s="223"/>
      <c r="H218" s="226" t="s">
        <v>50</v>
      </c>
      <c r="I218" s="227"/>
      <c r="J218" s="223"/>
      <c r="K218" s="223"/>
      <c r="L218" s="228"/>
      <c r="M218" s="229"/>
      <c r="N218" s="230"/>
      <c r="O218" s="230"/>
      <c r="P218" s="230"/>
      <c r="Q218" s="230"/>
      <c r="R218" s="230"/>
      <c r="S218" s="230"/>
      <c r="T218" s="231"/>
      <c r="AT218" s="232" t="s">
        <v>182</v>
      </c>
      <c r="AU218" s="232" t="s">
        <v>92</v>
      </c>
      <c r="AV218" s="12" t="s">
        <v>25</v>
      </c>
      <c r="AW218" s="12" t="s">
        <v>48</v>
      </c>
      <c r="AX218" s="12" t="s">
        <v>85</v>
      </c>
      <c r="AY218" s="232" t="s">
        <v>169</v>
      </c>
    </row>
    <row r="219" spans="2:65" s="13" customFormat="1" ht="13.5">
      <c r="B219" s="233"/>
      <c r="C219" s="234"/>
      <c r="D219" s="235" t="s">
        <v>182</v>
      </c>
      <c r="E219" s="236" t="s">
        <v>50</v>
      </c>
      <c r="F219" s="237" t="s">
        <v>750</v>
      </c>
      <c r="G219" s="234"/>
      <c r="H219" s="238">
        <v>132.31</v>
      </c>
      <c r="I219" s="239"/>
      <c r="J219" s="234"/>
      <c r="K219" s="234"/>
      <c r="L219" s="240"/>
      <c r="M219" s="241"/>
      <c r="N219" s="242"/>
      <c r="O219" s="242"/>
      <c r="P219" s="242"/>
      <c r="Q219" s="242"/>
      <c r="R219" s="242"/>
      <c r="S219" s="242"/>
      <c r="T219" s="243"/>
      <c r="AT219" s="244" t="s">
        <v>182</v>
      </c>
      <c r="AU219" s="244" t="s">
        <v>92</v>
      </c>
      <c r="AV219" s="13" t="s">
        <v>92</v>
      </c>
      <c r="AW219" s="13" t="s">
        <v>48</v>
      </c>
      <c r="AX219" s="13" t="s">
        <v>85</v>
      </c>
      <c r="AY219" s="244" t="s">
        <v>169</v>
      </c>
    </row>
    <row r="220" spans="2:65" s="1" customFormat="1" ht="22.5" customHeight="1">
      <c r="B220" s="43"/>
      <c r="C220" s="248" t="s">
        <v>209</v>
      </c>
      <c r="D220" s="248" t="s">
        <v>221</v>
      </c>
      <c r="E220" s="249" t="s">
        <v>322</v>
      </c>
      <c r="F220" s="250" t="s">
        <v>323</v>
      </c>
      <c r="G220" s="251" t="s">
        <v>316</v>
      </c>
      <c r="H220" s="252">
        <v>36.36</v>
      </c>
      <c r="I220" s="253"/>
      <c r="J220" s="254">
        <f>ROUND(I220*H220,2)</f>
        <v>0</v>
      </c>
      <c r="K220" s="250" t="s">
        <v>176</v>
      </c>
      <c r="L220" s="255"/>
      <c r="M220" s="256" t="s">
        <v>50</v>
      </c>
      <c r="N220" s="257" t="s">
        <v>56</v>
      </c>
      <c r="O220" s="44"/>
      <c r="P220" s="215">
        <f>O220*H220</f>
        <v>0</v>
      </c>
      <c r="Q220" s="215">
        <v>6.4000000000000001E-2</v>
      </c>
      <c r="R220" s="215">
        <f>Q220*H220</f>
        <v>2.3270400000000002</v>
      </c>
      <c r="S220" s="215">
        <v>0</v>
      </c>
      <c r="T220" s="216">
        <f>S220*H220</f>
        <v>0</v>
      </c>
      <c r="AR220" s="25" t="s">
        <v>224</v>
      </c>
      <c r="AT220" s="25" t="s">
        <v>221</v>
      </c>
      <c r="AU220" s="25" t="s">
        <v>92</v>
      </c>
      <c r="AY220" s="25" t="s">
        <v>169</v>
      </c>
      <c r="BE220" s="217">
        <f>IF(N220="základní",J220,0)</f>
        <v>0</v>
      </c>
      <c r="BF220" s="217">
        <f>IF(N220="snížená",J220,0)</f>
        <v>0</v>
      </c>
      <c r="BG220" s="217">
        <f>IF(N220="zákl. přenesená",J220,0)</f>
        <v>0</v>
      </c>
      <c r="BH220" s="217">
        <f>IF(N220="sníž. přenesená",J220,0)</f>
        <v>0</v>
      </c>
      <c r="BI220" s="217">
        <f>IF(N220="nulová",J220,0)</f>
        <v>0</v>
      </c>
      <c r="BJ220" s="25" t="s">
        <v>25</v>
      </c>
      <c r="BK220" s="217">
        <f>ROUND(I220*H220,2)</f>
        <v>0</v>
      </c>
      <c r="BL220" s="25" t="s">
        <v>124</v>
      </c>
      <c r="BM220" s="25" t="s">
        <v>324</v>
      </c>
    </row>
    <row r="221" spans="2:65" s="1" customFormat="1" ht="13.5">
      <c r="B221" s="43"/>
      <c r="C221" s="65"/>
      <c r="D221" s="218" t="s">
        <v>178</v>
      </c>
      <c r="E221" s="65"/>
      <c r="F221" s="219" t="s">
        <v>325</v>
      </c>
      <c r="G221" s="65"/>
      <c r="H221" s="65"/>
      <c r="I221" s="174"/>
      <c r="J221" s="65"/>
      <c r="K221" s="65"/>
      <c r="L221" s="63"/>
      <c r="M221" s="220"/>
      <c r="N221" s="44"/>
      <c r="O221" s="44"/>
      <c r="P221" s="44"/>
      <c r="Q221" s="44"/>
      <c r="R221" s="44"/>
      <c r="S221" s="44"/>
      <c r="T221" s="80"/>
      <c r="AT221" s="25" t="s">
        <v>178</v>
      </c>
      <c r="AU221" s="25" t="s">
        <v>92</v>
      </c>
    </row>
    <row r="222" spans="2:65" s="12" customFormat="1" ht="13.5">
      <c r="B222" s="222"/>
      <c r="C222" s="223"/>
      <c r="D222" s="218" t="s">
        <v>182</v>
      </c>
      <c r="E222" s="224" t="s">
        <v>50</v>
      </c>
      <c r="F222" s="225" t="s">
        <v>291</v>
      </c>
      <c r="G222" s="223"/>
      <c r="H222" s="226" t="s">
        <v>50</v>
      </c>
      <c r="I222" s="227"/>
      <c r="J222" s="223"/>
      <c r="K222" s="223"/>
      <c r="L222" s="228"/>
      <c r="M222" s="229"/>
      <c r="N222" s="230"/>
      <c r="O222" s="230"/>
      <c r="P222" s="230"/>
      <c r="Q222" s="230"/>
      <c r="R222" s="230"/>
      <c r="S222" s="230"/>
      <c r="T222" s="231"/>
      <c r="AT222" s="232" t="s">
        <v>182</v>
      </c>
      <c r="AU222" s="232" t="s">
        <v>92</v>
      </c>
      <c r="AV222" s="12" t="s">
        <v>25</v>
      </c>
      <c r="AW222" s="12" t="s">
        <v>48</v>
      </c>
      <c r="AX222" s="12" t="s">
        <v>85</v>
      </c>
      <c r="AY222" s="232" t="s">
        <v>169</v>
      </c>
    </row>
    <row r="223" spans="2:65" s="13" customFormat="1" ht="13.5">
      <c r="B223" s="233"/>
      <c r="C223" s="234"/>
      <c r="D223" s="218" t="s">
        <v>182</v>
      </c>
      <c r="E223" s="245" t="s">
        <v>50</v>
      </c>
      <c r="F223" s="246" t="s">
        <v>751</v>
      </c>
      <c r="G223" s="234"/>
      <c r="H223" s="247">
        <v>18.18</v>
      </c>
      <c r="I223" s="239"/>
      <c r="J223" s="234"/>
      <c r="K223" s="234"/>
      <c r="L223" s="240"/>
      <c r="M223" s="241"/>
      <c r="N223" s="242"/>
      <c r="O223" s="242"/>
      <c r="P223" s="242"/>
      <c r="Q223" s="242"/>
      <c r="R223" s="242"/>
      <c r="S223" s="242"/>
      <c r="T223" s="243"/>
      <c r="AT223" s="244" t="s">
        <v>182</v>
      </c>
      <c r="AU223" s="244" t="s">
        <v>92</v>
      </c>
      <c r="AV223" s="13" t="s">
        <v>92</v>
      </c>
      <c r="AW223" s="13" t="s">
        <v>48</v>
      </c>
      <c r="AX223" s="13" t="s">
        <v>85</v>
      </c>
      <c r="AY223" s="244" t="s">
        <v>169</v>
      </c>
    </row>
    <row r="224" spans="2:65" s="12" customFormat="1" ht="13.5">
      <c r="B224" s="222"/>
      <c r="C224" s="223"/>
      <c r="D224" s="218" t="s">
        <v>182</v>
      </c>
      <c r="E224" s="224" t="s">
        <v>50</v>
      </c>
      <c r="F224" s="225" t="s">
        <v>608</v>
      </c>
      <c r="G224" s="223"/>
      <c r="H224" s="226" t="s">
        <v>50</v>
      </c>
      <c r="I224" s="227"/>
      <c r="J224" s="223"/>
      <c r="K224" s="223"/>
      <c r="L224" s="228"/>
      <c r="M224" s="229"/>
      <c r="N224" s="230"/>
      <c r="O224" s="230"/>
      <c r="P224" s="230"/>
      <c r="Q224" s="230"/>
      <c r="R224" s="230"/>
      <c r="S224" s="230"/>
      <c r="T224" s="231"/>
      <c r="AT224" s="232" t="s">
        <v>182</v>
      </c>
      <c r="AU224" s="232" t="s">
        <v>92</v>
      </c>
      <c r="AV224" s="12" t="s">
        <v>25</v>
      </c>
      <c r="AW224" s="12" t="s">
        <v>48</v>
      </c>
      <c r="AX224" s="12" t="s">
        <v>85</v>
      </c>
      <c r="AY224" s="232" t="s">
        <v>169</v>
      </c>
    </row>
    <row r="225" spans="2:65" s="13" customFormat="1" ht="13.5">
      <c r="B225" s="233"/>
      <c r="C225" s="234"/>
      <c r="D225" s="235" t="s">
        <v>182</v>
      </c>
      <c r="E225" s="236" t="s">
        <v>50</v>
      </c>
      <c r="F225" s="237" t="s">
        <v>751</v>
      </c>
      <c r="G225" s="234"/>
      <c r="H225" s="238">
        <v>18.18</v>
      </c>
      <c r="I225" s="239"/>
      <c r="J225" s="234"/>
      <c r="K225" s="234"/>
      <c r="L225" s="240"/>
      <c r="M225" s="241"/>
      <c r="N225" s="242"/>
      <c r="O225" s="242"/>
      <c r="P225" s="242"/>
      <c r="Q225" s="242"/>
      <c r="R225" s="242"/>
      <c r="S225" s="242"/>
      <c r="T225" s="243"/>
      <c r="AT225" s="244" t="s">
        <v>182</v>
      </c>
      <c r="AU225" s="244" t="s">
        <v>92</v>
      </c>
      <c r="AV225" s="13" t="s">
        <v>92</v>
      </c>
      <c r="AW225" s="13" t="s">
        <v>48</v>
      </c>
      <c r="AX225" s="13" t="s">
        <v>85</v>
      </c>
      <c r="AY225" s="244" t="s">
        <v>169</v>
      </c>
    </row>
    <row r="226" spans="2:65" s="1" customFormat="1" ht="22.5" customHeight="1">
      <c r="B226" s="43"/>
      <c r="C226" s="248" t="s">
        <v>350</v>
      </c>
      <c r="D226" s="248" t="s">
        <v>221</v>
      </c>
      <c r="E226" s="249" t="s">
        <v>330</v>
      </c>
      <c r="F226" s="250" t="s">
        <v>331</v>
      </c>
      <c r="G226" s="251" t="s">
        <v>316</v>
      </c>
      <c r="H226" s="252">
        <v>63.63</v>
      </c>
      <c r="I226" s="253"/>
      <c r="J226" s="254">
        <f>ROUND(I226*H226,2)</f>
        <v>0</v>
      </c>
      <c r="K226" s="250" t="s">
        <v>176</v>
      </c>
      <c r="L226" s="255"/>
      <c r="M226" s="256" t="s">
        <v>50</v>
      </c>
      <c r="N226" s="257" t="s">
        <v>56</v>
      </c>
      <c r="O226" s="44"/>
      <c r="P226" s="215">
        <f>O226*H226</f>
        <v>0</v>
      </c>
      <c r="Q226" s="215">
        <v>4.8300000000000003E-2</v>
      </c>
      <c r="R226" s="215">
        <f>Q226*H226</f>
        <v>3.0733290000000002</v>
      </c>
      <c r="S226" s="215">
        <v>0</v>
      </c>
      <c r="T226" s="216">
        <f>S226*H226</f>
        <v>0</v>
      </c>
      <c r="AR226" s="25" t="s">
        <v>224</v>
      </c>
      <c r="AT226" s="25" t="s">
        <v>221</v>
      </c>
      <c r="AU226" s="25" t="s">
        <v>92</v>
      </c>
      <c r="AY226" s="25" t="s">
        <v>169</v>
      </c>
      <c r="BE226" s="217">
        <f>IF(N226="základní",J226,0)</f>
        <v>0</v>
      </c>
      <c r="BF226" s="217">
        <f>IF(N226="snížená",J226,0)</f>
        <v>0</v>
      </c>
      <c r="BG226" s="217">
        <f>IF(N226="zákl. přenesená",J226,0)</f>
        <v>0</v>
      </c>
      <c r="BH226" s="217">
        <f>IF(N226="sníž. přenesená",J226,0)</f>
        <v>0</v>
      </c>
      <c r="BI226" s="217">
        <f>IF(N226="nulová",J226,0)</f>
        <v>0</v>
      </c>
      <c r="BJ226" s="25" t="s">
        <v>25</v>
      </c>
      <c r="BK226" s="217">
        <f>ROUND(I226*H226,2)</f>
        <v>0</v>
      </c>
      <c r="BL226" s="25" t="s">
        <v>124</v>
      </c>
      <c r="BM226" s="25" t="s">
        <v>332</v>
      </c>
    </row>
    <row r="227" spans="2:65" s="1" customFormat="1" ht="13.5">
      <c r="B227" s="43"/>
      <c r="C227" s="65"/>
      <c r="D227" s="218" t="s">
        <v>178</v>
      </c>
      <c r="E227" s="65"/>
      <c r="F227" s="219" t="s">
        <v>333</v>
      </c>
      <c r="G227" s="65"/>
      <c r="H227" s="65"/>
      <c r="I227" s="174"/>
      <c r="J227" s="65"/>
      <c r="K227" s="65"/>
      <c r="L227" s="63"/>
      <c r="M227" s="220"/>
      <c r="N227" s="44"/>
      <c r="O227" s="44"/>
      <c r="P227" s="44"/>
      <c r="Q227" s="44"/>
      <c r="R227" s="44"/>
      <c r="S227" s="44"/>
      <c r="T227" s="80"/>
      <c r="AT227" s="25" t="s">
        <v>178</v>
      </c>
      <c r="AU227" s="25" t="s">
        <v>92</v>
      </c>
    </row>
    <row r="228" spans="2:65" s="12" customFormat="1" ht="13.5">
      <c r="B228" s="222"/>
      <c r="C228" s="223"/>
      <c r="D228" s="218" t="s">
        <v>182</v>
      </c>
      <c r="E228" s="224" t="s">
        <v>50</v>
      </c>
      <c r="F228" s="225" t="s">
        <v>752</v>
      </c>
      <c r="G228" s="223"/>
      <c r="H228" s="226" t="s">
        <v>50</v>
      </c>
      <c r="I228" s="227"/>
      <c r="J228" s="223"/>
      <c r="K228" s="223"/>
      <c r="L228" s="228"/>
      <c r="M228" s="229"/>
      <c r="N228" s="230"/>
      <c r="O228" s="230"/>
      <c r="P228" s="230"/>
      <c r="Q228" s="230"/>
      <c r="R228" s="230"/>
      <c r="S228" s="230"/>
      <c r="T228" s="231"/>
      <c r="AT228" s="232" t="s">
        <v>182</v>
      </c>
      <c r="AU228" s="232" t="s">
        <v>92</v>
      </c>
      <c r="AV228" s="12" t="s">
        <v>25</v>
      </c>
      <c r="AW228" s="12" t="s">
        <v>48</v>
      </c>
      <c r="AX228" s="12" t="s">
        <v>85</v>
      </c>
      <c r="AY228" s="232" t="s">
        <v>169</v>
      </c>
    </row>
    <row r="229" spans="2:65" s="13" customFormat="1" ht="13.5">
      <c r="B229" s="233"/>
      <c r="C229" s="234"/>
      <c r="D229" s="235" t="s">
        <v>182</v>
      </c>
      <c r="E229" s="236" t="s">
        <v>50</v>
      </c>
      <c r="F229" s="237" t="s">
        <v>753</v>
      </c>
      <c r="G229" s="234"/>
      <c r="H229" s="238">
        <v>63.63</v>
      </c>
      <c r="I229" s="239"/>
      <c r="J229" s="234"/>
      <c r="K229" s="234"/>
      <c r="L229" s="240"/>
      <c r="M229" s="241"/>
      <c r="N229" s="242"/>
      <c r="O229" s="242"/>
      <c r="P229" s="242"/>
      <c r="Q229" s="242"/>
      <c r="R229" s="242"/>
      <c r="S229" s="242"/>
      <c r="T229" s="243"/>
      <c r="AT229" s="244" t="s">
        <v>182</v>
      </c>
      <c r="AU229" s="244" t="s">
        <v>92</v>
      </c>
      <c r="AV229" s="13" t="s">
        <v>92</v>
      </c>
      <c r="AW229" s="13" t="s">
        <v>48</v>
      </c>
      <c r="AX229" s="13" t="s">
        <v>85</v>
      </c>
      <c r="AY229" s="244" t="s">
        <v>169</v>
      </c>
    </row>
    <row r="230" spans="2:65" s="1" customFormat="1" ht="22.5" customHeight="1">
      <c r="B230" s="43"/>
      <c r="C230" s="248" t="s">
        <v>357</v>
      </c>
      <c r="D230" s="248" t="s">
        <v>221</v>
      </c>
      <c r="E230" s="249" t="s">
        <v>337</v>
      </c>
      <c r="F230" s="250" t="s">
        <v>338</v>
      </c>
      <c r="G230" s="251" t="s">
        <v>316</v>
      </c>
      <c r="H230" s="252">
        <v>1.01</v>
      </c>
      <c r="I230" s="253"/>
      <c r="J230" s="254">
        <f>ROUND(I230*H230,2)</f>
        <v>0</v>
      </c>
      <c r="K230" s="250" t="s">
        <v>176</v>
      </c>
      <c r="L230" s="255"/>
      <c r="M230" s="256" t="s">
        <v>50</v>
      </c>
      <c r="N230" s="257" t="s">
        <v>56</v>
      </c>
      <c r="O230" s="44"/>
      <c r="P230" s="215">
        <f>O230*H230</f>
        <v>0</v>
      </c>
      <c r="Q230" s="215">
        <v>5.8500000000000003E-2</v>
      </c>
      <c r="R230" s="215">
        <f>Q230*H230</f>
        <v>5.9085000000000006E-2</v>
      </c>
      <c r="S230" s="215">
        <v>0</v>
      </c>
      <c r="T230" s="216">
        <f>S230*H230</f>
        <v>0</v>
      </c>
      <c r="AR230" s="25" t="s">
        <v>224</v>
      </c>
      <c r="AT230" s="25" t="s">
        <v>221</v>
      </c>
      <c r="AU230" s="25" t="s">
        <v>92</v>
      </c>
      <c r="AY230" s="25" t="s">
        <v>169</v>
      </c>
      <c r="BE230" s="217">
        <f>IF(N230="základní",J230,0)</f>
        <v>0</v>
      </c>
      <c r="BF230" s="217">
        <f>IF(N230="snížená",J230,0)</f>
        <v>0</v>
      </c>
      <c r="BG230" s="217">
        <f>IF(N230="zákl. přenesená",J230,0)</f>
        <v>0</v>
      </c>
      <c r="BH230" s="217">
        <f>IF(N230="sníž. přenesená",J230,0)</f>
        <v>0</v>
      </c>
      <c r="BI230" s="217">
        <f>IF(N230="nulová",J230,0)</f>
        <v>0</v>
      </c>
      <c r="BJ230" s="25" t="s">
        <v>25</v>
      </c>
      <c r="BK230" s="217">
        <f>ROUND(I230*H230,2)</f>
        <v>0</v>
      </c>
      <c r="BL230" s="25" t="s">
        <v>124</v>
      </c>
      <c r="BM230" s="25" t="s">
        <v>339</v>
      </c>
    </row>
    <row r="231" spans="2:65" s="1" customFormat="1" ht="13.5">
      <c r="B231" s="43"/>
      <c r="C231" s="65"/>
      <c r="D231" s="218" t="s">
        <v>178</v>
      </c>
      <c r="E231" s="65"/>
      <c r="F231" s="219" t="s">
        <v>340</v>
      </c>
      <c r="G231" s="65"/>
      <c r="H231" s="65"/>
      <c r="I231" s="174"/>
      <c r="J231" s="65"/>
      <c r="K231" s="65"/>
      <c r="L231" s="63"/>
      <c r="M231" s="220"/>
      <c r="N231" s="44"/>
      <c r="O231" s="44"/>
      <c r="P231" s="44"/>
      <c r="Q231" s="44"/>
      <c r="R231" s="44"/>
      <c r="S231" s="44"/>
      <c r="T231" s="80"/>
      <c r="AT231" s="25" t="s">
        <v>178</v>
      </c>
      <c r="AU231" s="25" t="s">
        <v>92</v>
      </c>
    </row>
    <row r="232" spans="2:65" s="12" customFormat="1" ht="13.5">
      <c r="B232" s="222"/>
      <c r="C232" s="223"/>
      <c r="D232" s="218" t="s">
        <v>182</v>
      </c>
      <c r="E232" s="224" t="s">
        <v>50</v>
      </c>
      <c r="F232" s="225" t="s">
        <v>326</v>
      </c>
      <c r="G232" s="223"/>
      <c r="H232" s="226" t="s">
        <v>50</v>
      </c>
      <c r="I232" s="227"/>
      <c r="J232" s="223"/>
      <c r="K232" s="223"/>
      <c r="L232" s="228"/>
      <c r="M232" s="229"/>
      <c r="N232" s="230"/>
      <c r="O232" s="230"/>
      <c r="P232" s="230"/>
      <c r="Q232" s="230"/>
      <c r="R232" s="230"/>
      <c r="S232" s="230"/>
      <c r="T232" s="231"/>
      <c r="AT232" s="232" t="s">
        <v>182</v>
      </c>
      <c r="AU232" s="232" t="s">
        <v>92</v>
      </c>
      <c r="AV232" s="12" t="s">
        <v>25</v>
      </c>
      <c r="AW232" s="12" t="s">
        <v>48</v>
      </c>
      <c r="AX232" s="12" t="s">
        <v>85</v>
      </c>
      <c r="AY232" s="232" t="s">
        <v>169</v>
      </c>
    </row>
    <row r="233" spans="2:65" s="13" customFormat="1" ht="13.5">
      <c r="B233" s="233"/>
      <c r="C233" s="234"/>
      <c r="D233" s="235" t="s">
        <v>182</v>
      </c>
      <c r="E233" s="236" t="s">
        <v>50</v>
      </c>
      <c r="F233" s="237" t="s">
        <v>342</v>
      </c>
      <c r="G233" s="234"/>
      <c r="H233" s="238">
        <v>1.01</v>
      </c>
      <c r="I233" s="239"/>
      <c r="J233" s="234"/>
      <c r="K233" s="234"/>
      <c r="L233" s="240"/>
      <c r="M233" s="241"/>
      <c r="N233" s="242"/>
      <c r="O233" s="242"/>
      <c r="P233" s="242"/>
      <c r="Q233" s="242"/>
      <c r="R233" s="242"/>
      <c r="S233" s="242"/>
      <c r="T233" s="243"/>
      <c r="AT233" s="244" t="s">
        <v>182</v>
      </c>
      <c r="AU233" s="244" t="s">
        <v>92</v>
      </c>
      <c r="AV233" s="13" t="s">
        <v>92</v>
      </c>
      <c r="AW233" s="13" t="s">
        <v>48</v>
      </c>
      <c r="AX233" s="13" t="s">
        <v>85</v>
      </c>
      <c r="AY233" s="244" t="s">
        <v>169</v>
      </c>
    </row>
    <row r="234" spans="2:65" s="1" customFormat="1" ht="31.5" customHeight="1">
      <c r="B234" s="43"/>
      <c r="C234" s="206" t="s">
        <v>368</v>
      </c>
      <c r="D234" s="206" t="s">
        <v>172</v>
      </c>
      <c r="E234" s="207" t="s">
        <v>343</v>
      </c>
      <c r="F234" s="208" t="s">
        <v>344</v>
      </c>
      <c r="G234" s="209" t="s">
        <v>302</v>
      </c>
      <c r="H234" s="210">
        <v>523</v>
      </c>
      <c r="I234" s="211"/>
      <c r="J234" s="212">
        <f>ROUND(I234*H234,2)</f>
        <v>0</v>
      </c>
      <c r="K234" s="208" t="s">
        <v>176</v>
      </c>
      <c r="L234" s="63"/>
      <c r="M234" s="213" t="s">
        <v>50</v>
      </c>
      <c r="N234" s="214" t="s">
        <v>56</v>
      </c>
      <c r="O234" s="44"/>
      <c r="P234" s="215">
        <f>O234*H234</f>
        <v>0</v>
      </c>
      <c r="Q234" s="215">
        <v>0.1295</v>
      </c>
      <c r="R234" s="215">
        <f>Q234*H234</f>
        <v>67.728499999999997</v>
      </c>
      <c r="S234" s="215">
        <v>0</v>
      </c>
      <c r="T234" s="216">
        <f>S234*H234</f>
        <v>0</v>
      </c>
      <c r="AR234" s="25" t="s">
        <v>124</v>
      </c>
      <c r="AT234" s="25" t="s">
        <v>172</v>
      </c>
      <c r="AU234" s="25" t="s">
        <v>92</v>
      </c>
      <c r="AY234" s="25" t="s">
        <v>169</v>
      </c>
      <c r="BE234" s="217">
        <f>IF(N234="základní",J234,0)</f>
        <v>0</v>
      </c>
      <c r="BF234" s="217">
        <f>IF(N234="snížená",J234,0)</f>
        <v>0</v>
      </c>
      <c r="BG234" s="217">
        <f>IF(N234="zákl. přenesená",J234,0)</f>
        <v>0</v>
      </c>
      <c r="BH234" s="217">
        <f>IF(N234="sníž. přenesená",J234,0)</f>
        <v>0</v>
      </c>
      <c r="BI234" s="217">
        <f>IF(N234="nulová",J234,0)</f>
        <v>0</v>
      </c>
      <c r="BJ234" s="25" t="s">
        <v>25</v>
      </c>
      <c r="BK234" s="217">
        <f>ROUND(I234*H234,2)</f>
        <v>0</v>
      </c>
      <c r="BL234" s="25" t="s">
        <v>124</v>
      </c>
      <c r="BM234" s="25" t="s">
        <v>345</v>
      </c>
    </row>
    <row r="235" spans="2:65" s="1" customFormat="1" ht="40.5">
      <c r="B235" s="43"/>
      <c r="C235" s="65"/>
      <c r="D235" s="218" t="s">
        <v>178</v>
      </c>
      <c r="E235" s="65"/>
      <c r="F235" s="219" t="s">
        <v>346</v>
      </c>
      <c r="G235" s="65"/>
      <c r="H235" s="65"/>
      <c r="I235" s="174"/>
      <c r="J235" s="65"/>
      <c r="K235" s="65"/>
      <c r="L235" s="63"/>
      <c r="M235" s="220"/>
      <c r="N235" s="44"/>
      <c r="O235" s="44"/>
      <c r="P235" s="44"/>
      <c r="Q235" s="44"/>
      <c r="R235" s="44"/>
      <c r="S235" s="44"/>
      <c r="T235" s="80"/>
      <c r="AT235" s="25" t="s">
        <v>178</v>
      </c>
      <c r="AU235" s="25" t="s">
        <v>92</v>
      </c>
    </row>
    <row r="236" spans="2:65" s="1" customFormat="1" ht="94.5">
      <c r="B236" s="43"/>
      <c r="C236" s="65"/>
      <c r="D236" s="218" t="s">
        <v>180</v>
      </c>
      <c r="E236" s="65"/>
      <c r="F236" s="221" t="s">
        <v>347</v>
      </c>
      <c r="G236" s="65"/>
      <c r="H236" s="65"/>
      <c r="I236" s="174"/>
      <c r="J236" s="65"/>
      <c r="K236" s="65"/>
      <c r="L236" s="63"/>
      <c r="M236" s="220"/>
      <c r="N236" s="44"/>
      <c r="O236" s="44"/>
      <c r="P236" s="44"/>
      <c r="Q236" s="44"/>
      <c r="R236" s="44"/>
      <c r="S236" s="44"/>
      <c r="T236" s="80"/>
      <c r="AT236" s="25" t="s">
        <v>180</v>
      </c>
      <c r="AU236" s="25" t="s">
        <v>92</v>
      </c>
    </row>
    <row r="237" spans="2:65" s="12" customFormat="1" ht="13.5">
      <c r="B237" s="222"/>
      <c r="C237" s="223"/>
      <c r="D237" s="218" t="s">
        <v>182</v>
      </c>
      <c r="E237" s="224" t="s">
        <v>50</v>
      </c>
      <c r="F237" s="225" t="s">
        <v>450</v>
      </c>
      <c r="G237" s="223"/>
      <c r="H237" s="226" t="s">
        <v>50</v>
      </c>
      <c r="I237" s="227"/>
      <c r="J237" s="223"/>
      <c r="K237" s="223"/>
      <c r="L237" s="228"/>
      <c r="M237" s="229"/>
      <c r="N237" s="230"/>
      <c r="O237" s="230"/>
      <c r="P237" s="230"/>
      <c r="Q237" s="230"/>
      <c r="R237" s="230"/>
      <c r="S237" s="230"/>
      <c r="T237" s="231"/>
      <c r="AT237" s="232" t="s">
        <v>182</v>
      </c>
      <c r="AU237" s="232" t="s">
        <v>92</v>
      </c>
      <c r="AV237" s="12" t="s">
        <v>25</v>
      </c>
      <c r="AW237" s="12" t="s">
        <v>48</v>
      </c>
      <c r="AX237" s="12" t="s">
        <v>85</v>
      </c>
      <c r="AY237" s="232" t="s">
        <v>169</v>
      </c>
    </row>
    <row r="238" spans="2:65" s="13" customFormat="1" ht="13.5">
      <c r="B238" s="233"/>
      <c r="C238" s="234"/>
      <c r="D238" s="235" t="s">
        <v>182</v>
      </c>
      <c r="E238" s="236" t="s">
        <v>50</v>
      </c>
      <c r="F238" s="237" t="s">
        <v>754</v>
      </c>
      <c r="G238" s="234"/>
      <c r="H238" s="238">
        <v>523</v>
      </c>
      <c r="I238" s="239"/>
      <c r="J238" s="234"/>
      <c r="K238" s="234"/>
      <c r="L238" s="240"/>
      <c r="M238" s="241"/>
      <c r="N238" s="242"/>
      <c r="O238" s="242"/>
      <c r="P238" s="242"/>
      <c r="Q238" s="242"/>
      <c r="R238" s="242"/>
      <c r="S238" s="242"/>
      <c r="T238" s="243"/>
      <c r="AT238" s="244" t="s">
        <v>182</v>
      </c>
      <c r="AU238" s="244" t="s">
        <v>92</v>
      </c>
      <c r="AV238" s="13" t="s">
        <v>92</v>
      </c>
      <c r="AW238" s="13" t="s">
        <v>48</v>
      </c>
      <c r="AX238" s="13" t="s">
        <v>85</v>
      </c>
      <c r="AY238" s="244" t="s">
        <v>169</v>
      </c>
    </row>
    <row r="239" spans="2:65" s="1" customFormat="1" ht="22.5" customHeight="1">
      <c r="B239" s="43"/>
      <c r="C239" s="248" t="s">
        <v>374</v>
      </c>
      <c r="D239" s="248" t="s">
        <v>221</v>
      </c>
      <c r="E239" s="249" t="s">
        <v>351</v>
      </c>
      <c r="F239" s="250" t="s">
        <v>352</v>
      </c>
      <c r="G239" s="251" t="s">
        <v>316</v>
      </c>
      <c r="H239" s="252">
        <v>528.23</v>
      </c>
      <c r="I239" s="253"/>
      <c r="J239" s="254">
        <f>ROUND(I239*H239,2)</f>
        <v>0</v>
      </c>
      <c r="K239" s="250" t="s">
        <v>176</v>
      </c>
      <c r="L239" s="255"/>
      <c r="M239" s="256" t="s">
        <v>50</v>
      </c>
      <c r="N239" s="257" t="s">
        <v>56</v>
      </c>
      <c r="O239" s="44"/>
      <c r="P239" s="215">
        <f>O239*H239</f>
        <v>0</v>
      </c>
      <c r="Q239" s="215">
        <v>5.1499999999999997E-2</v>
      </c>
      <c r="R239" s="215">
        <f>Q239*H239</f>
        <v>27.203845000000001</v>
      </c>
      <c r="S239" s="215">
        <v>0</v>
      </c>
      <c r="T239" s="216">
        <f>S239*H239</f>
        <v>0</v>
      </c>
      <c r="AR239" s="25" t="s">
        <v>224</v>
      </c>
      <c r="AT239" s="25" t="s">
        <v>221</v>
      </c>
      <c r="AU239" s="25" t="s">
        <v>92</v>
      </c>
      <c r="AY239" s="25" t="s">
        <v>169</v>
      </c>
      <c r="BE239" s="217">
        <f>IF(N239="základní",J239,0)</f>
        <v>0</v>
      </c>
      <c r="BF239" s="217">
        <f>IF(N239="snížená",J239,0)</f>
        <v>0</v>
      </c>
      <c r="BG239" s="217">
        <f>IF(N239="zákl. přenesená",J239,0)</f>
        <v>0</v>
      </c>
      <c r="BH239" s="217">
        <f>IF(N239="sníž. přenesená",J239,0)</f>
        <v>0</v>
      </c>
      <c r="BI239" s="217">
        <f>IF(N239="nulová",J239,0)</f>
        <v>0</v>
      </c>
      <c r="BJ239" s="25" t="s">
        <v>25</v>
      </c>
      <c r="BK239" s="217">
        <f>ROUND(I239*H239,2)</f>
        <v>0</v>
      </c>
      <c r="BL239" s="25" t="s">
        <v>124</v>
      </c>
      <c r="BM239" s="25" t="s">
        <v>353</v>
      </c>
    </row>
    <row r="240" spans="2:65" s="1" customFormat="1" ht="13.5">
      <c r="B240" s="43"/>
      <c r="C240" s="65"/>
      <c r="D240" s="218" t="s">
        <v>178</v>
      </c>
      <c r="E240" s="65"/>
      <c r="F240" s="219" t="s">
        <v>354</v>
      </c>
      <c r="G240" s="65"/>
      <c r="H240" s="65"/>
      <c r="I240" s="174"/>
      <c r="J240" s="65"/>
      <c r="K240" s="65"/>
      <c r="L240" s="63"/>
      <c r="M240" s="220"/>
      <c r="N240" s="44"/>
      <c r="O240" s="44"/>
      <c r="P240" s="44"/>
      <c r="Q240" s="44"/>
      <c r="R240" s="44"/>
      <c r="S240" s="44"/>
      <c r="T240" s="80"/>
      <c r="AT240" s="25" t="s">
        <v>178</v>
      </c>
      <c r="AU240" s="25" t="s">
        <v>92</v>
      </c>
    </row>
    <row r="241" spans="2:65" s="12" customFormat="1" ht="13.5">
      <c r="B241" s="222"/>
      <c r="C241" s="223"/>
      <c r="D241" s="218" t="s">
        <v>182</v>
      </c>
      <c r="E241" s="224" t="s">
        <v>50</v>
      </c>
      <c r="F241" s="225" t="s">
        <v>755</v>
      </c>
      <c r="G241" s="223"/>
      <c r="H241" s="226" t="s">
        <v>50</v>
      </c>
      <c r="I241" s="227"/>
      <c r="J241" s="223"/>
      <c r="K241" s="223"/>
      <c r="L241" s="228"/>
      <c r="M241" s="229"/>
      <c r="N241" s="230"/>
      <c r="O241" s="230"/>
      <c r="P241" s="230"/>
      <c r="Q241" s="230"/>
      <c r="R241" s="230"/>
      <c r="S241" s="230"/>
      <c r="T241" s="231"/>
      <c r="AT241" s="232" t="s">
        <v>182</v>
      </c>
      <c r="AU241" s="232" t="s">
        <v>92</v>
      </c>
      <c r="AV241" s="12" t="s">
        <v>25</v>
      </c>
      <c r="AW241" s="12" t="s">
        <v>48</v>
      </c>
      <c r="AX241" s="12" t="s">
        <v>85</v>
      </c>
      <c r="AY241" s="232" t="s">
        <v>169</v>
      </c>
    </row>
    <row r="242" spans="2:65" s="13" customFormat="1" ht="13.5">
      <c r="B242" s="233"/>
      <c r="C242" s="234"/>
      <c r="D242" s="235" t="s">
        <v>182</v>
      </c>
      <c r="E242" s="236" t="s">
        <v>50</v>
      </c>
      <c r="F242" s="237" t="s">
        <v>756</v>
      </c>
      <c r="G242" s="234"/>
      <c r="H242" s="238">
        <v>528.23</v>
      </c>
      <c r="I242" s="239"/>
      <c r="J242" s="234"/>
      <c r="K242" s="234"/>
      <c r="L242" s="240"/>
      <c r="M242" s="241"/>
      <c r="N242" s="242"/>
      <c r="O242" s="242"/>
      <c r="P242" s="242"/>
      <c r="Q242" s="242"/>
      <c r="R242" s="242"/>
      <c r="S242" s="242"/>
      <c r="T242" s="243"/>
      <c r="AT242" s="244" t="s">
        <v>182</v>
      </c>
      <c r="AU242" s="244" t="s">
        <v>92</v>
      </c>
      <c r="AV242" s="13" t="s">
        <v>92</v>
      </c>
      <c r="AW242" s="13" t="s">
        <v>48</v>
      </c>
      <c r="AX242" s="13" t="s">
        <v>85</v>
      </c>
      <c r="AY242" s="244" t="s">
        <v>169</v>
      </c>
    </row>
    <row r="243" spans="2:65" s="1" customFormat="1" ht="22.5" customHeight="1">
      <c r="B243" s="43"/>
      <c r="C243" s="206" t="s">
        <v>381</v>
      </c>
      <c r="D243" s="206" t="s">
        <v>172</v>
      </c>
      <c r="E243" s="207" t="s">
        <v>358</v>
      </c>
      <c r="F243" s="208" t="s">
        <v>359</v>
      </c>
      <c r="G243" s="209" t="s">
        <v>175</v>
      </c>
      <c r="H243" s="210">
        <v>25.338999999999999</v>
      </c>
      <c r="I243" s="211"/>
      <c r="J243" s="212">
        <f>ROUND(I243*H243,2)</f>
        <v>0</v>
      </c>
      <c r="K243" s="208" t="s">
        <v>176</v>
      </c>
      <c r="L243" s="63"/>
      <c r="M243" s="213" t="s">
        <v>50</v>
      </c>
      <c r="N243" s="214" t="s">
        <v>56</v>
      </c>
      <c r="O243" s="44"/>
      <c r="P243" s="215">
        <f>O243*H243</f>
        <v>0</v>
      </c>
      <c r="Q243" s="215">
        <v>2.2563399999999998</v>
      </c>
      <c r="R243" s="215">
        <f>Q243*H243</f>
        <v>57.173399259999989</v>
      </c>
      <c r="S243" s="215">
        <v>0</v>
      </c>
      <c r="T243" s="216">
        <f>S243*H243</f>
        <v>0</v>
      </c>
      <c r="AR243" s="25" t="s">
        <v>124</v>
      </c>
      <c r="AT243" s="25" t="s">
        <v>172</v>
      </c>
      <c r="AU243" s="25" t="s">
        <v>92</v>
      </c>
      <c r="AY243" s="25" t="s">
        <v>169</v>
      </c>
      <c r="BE243" s="217">
        <f>IF(N243="základní",J243,0)</f>
        <v>0</v>
      </c>
      <c r="BF243" s="217">
        <f>IF(N243="snížená",J243,0)</f>
        <v>0</v>
      </c>
      <c r="BG243" s="217">
        <f>IF(N243="zákl. přenesená",J243,0)</f>
        <v>0</v>
      </c>
      <c r="BH243" s="217">
        <f>IF(N243="sníž. přenesená",J243,0)</f>
        <v>0</v>
      </c>
      <c r="BI243" s="217">
        <f>IF(N243="nulová",J243,0)</f>
        <v>0</v>
      </c>
      <c r="BJ243" s="25" t="s">
        <v>25</v>
      </c>
      <c r="BK243" s="217">
        <f>ROUND(I243*H243,2)</f>
        <v>0</v>
      </c>
      <c r="BL243" s="25" t="s">
        <v>124</v>
      </c>
      <c r="BM243" s="25" t="s">
        <v>360</v>
      </c>
    </row>
    <row r="244" spans="2:65" s="1" customFormat="1" ht="13.5">
      <c r="B244" s="43"/>
      <c r="C244" s="65"/>
      <c r="D244" s="218" t="s">
        <v>178</v>
      </c>
      <c r="E244" s="65"/>
      <c r="F244" s="219" t="s">
        <v>361</v>
      </c>
      <c r="G244" s="65"/>
      <c r="H244" s="65"/>
      <c r="I244" s="174"/>
      <c r="J244" s="65"/>
      <c r="K244" s="65"/>
      <c r="L244" s="63"/>
      <c r="M244" s="220"/>
      <c r="N244" s="44"/>
      <c r="O244" s="44"/>
      <c r="P244" s="44"/>
      <c r="Q244" s="44"/>
      <c r="R244" s="44"/>
      <c r="S244" s="44"/>
      <c r="T244" s="80"/>
      <c r="AT244" s="25" t="s">
        <v>178</v>
      </c>
      <c r="AU244" s="25" t="s">
        <v>92</v>
      </c>
    </row>
    <row r="245" spans="2:65" s="12" customFormat="1" ht="13.5">
      <c r="B245" s="222"/>
      <c r="C245" s="223"/>
      <c r="D245" s="218" t="s">
        <v>182</v>
      </c>
      <c r="E245" s="224" t="s">
        <v>50</v>
      </c>
      <c r="F245" s="225" t="s">
        <v>450</v>
      </c>
      <c r="G245" s="223"/>
      <c r="H245" s="226" t="s">
        <v>50</v>
      </c>
      <c r="I245" s="227"/>
      <c r="J245" s="223"/>
      <c r="K245" s="223"/>
      <c r="L245" s="228"/>
      <c r="M245" s="229"/>
      <c r="N245" s="230"/>
      <c r="O245" s="230"/>
      <c r="P245" s="230"/>
      <c r="Q245" s="230"/>
      <c r="R245" s="230"/>
      <c r="S245" s="230"/>
      <c r="T245" s="231"/>
      <c r="AT245" s="232" t="s">
        <v>182</v>
      </c>
      <c r="AU245" s="232" t="s">
        <v>92</v>
      </c>
      <c r="AV245" s="12" t="s">
        <v>25</v>
      </c>
      <c r="AW245" s="12" t="s">
        <v>48</v>
      </c>
      <c r="AX245" s="12" t="s">
        <v>85</v>
      </c>
      <c r="AY245" s="232" t="s">
        <v>169</v>
      </c>
    </row>
    <row r="246" spans="2:65" s="13" customFormat="1" ht="13.5">
      <c r="B246" s="233"/>
      <c r="C246" s="234"/>
      <c r="D246" s="218" t="s">
        <v>182</v>
      </c>
      <c r="E246" s="245" t="s">
        <v>50</v>
      </c>
      <c r="F246" s="246" t="s">
        <v>757</v>
      </c>
      <c r="G246" s="234"/>
      <c r="H246" s="247">
        <v>13.074999999999999</v>
      </c>
      <c r="I246" s="239"/>
      <c r="J246" s="234"/>
      <c r="K246" s="234"/>
      <c r="L246" s="240"/>
      <c r="M246" s="241"/>
      <c r="N246" s="242"/>
      <c r="O246" s="242"/>
      <c r="P246" s="242"/>
      <c r="Q246" s="242"/>
      <c r="R246" s="242"/>
      <c r="S246" s="242"/>
      <c r="T246" s="243"/>
      <c r="AT246" s="244" t="s">
        <v>182</v>
      </c>
      <c r="AU246" s="244" t="s">
        <v>92</v>
      </c>
      <c r="AV246" s="13" t="s">
        <v>92</v>
      </c>
      <c r="AW246" s="13" t="s">
        <v>48</v>
      </c>
      <c r="AX246" s="13" t="s">
        <v>85</v>
      </c>
      <c r="AY246" s="244" t="s">
        <v>169</v>
      </c>
    </row>
    <row r="247" spans="2:65" s="12" customFormat="1" ht="13.5">
      <c r="B247" s="222"/>
      <c r="C247" s="223"/>
      <c r="D247" s="218" t="s">
        <v>182</v>
      </c>
      <c r="E247" s="224" t="s">
        <v>50</v>
      </c>
      <c r="F247" s="225" t="s">
        <v>348</v>
      </c>
      <c r="G247" s="223"/>
      <c r="H247" s="226" t="s">
        <v>50</v>
      </c>
      <c r="I247" s="227"/>
      <c r="J247" s="223"/>
      <c r="K247" s="223"/>
      <c r="L247" s="228"/>
      <c r="M247" s="229"/>
      <c r="N247" s="230"/>
      <c r="O247" s="230"/>
      <c r="P247" s="230"/>
      <c r="Q247" s="230"/>
      <c r="R247" s="230"/>
      <c r="S247" s="230"/>
      <c r="T247" s="231"/>
      <c r="AT247" s="232" t="s">
        <v>182</v>
      </c>
      <c r="AU247" s="232" t="s">
        <v>92</v>
      </c>
      <c r="AV247" s="12" t="s">
        <v>25</v>
      </c>
      <c r="AW247" s="12" t="s">
        <v>48</v>
      </c>
      <c r="AX247" s="12" t="s">
        <v>85</v>
      </c>
      <c r="AY247" s="232" t="s">
        <v>169</v>
      </c>
    </row>
    <row r="248" spans="2:65" s="13" customFormat="1" ht="13.5">
      <c r="B248" s="233"/>
      <c r="C248" s="234"/>
      <c r="D248" s="218" t="s">
        <v>182</v>
      </c>
      <c r="E248" s="245" t="s">
        <v>50</v>
      </c>
      <c r="F248" s="246" t="s">
        <v>758</v>
      </c>
      <c r="G248" s="234"/>
      <c r="H248" s="247">
        <v>0.6</v>
      </c>
      <c r="I248" s="239"/>
      <c r="J248" s="234"/>
      <c r="K248" s="234"/>
      <c r="L248" s="240"/>
      <c r="M248" s="241"/>
      <c r="N248" s="242"/>
      <c r="O248" s="242"/>
      <c r="P248" s="242"/>
      <c r="Q248" s="242"/>
      <c r="R248" s="242"/>
      <c r="S248" s="242"/>
      <c r="T248" s="243"/>
      <c r="AT248" s="244" t="s">
        <v>182</v>
      </c>
      <c r="AU248" s="244" t="s">
        <v>92</v>
      </c>
      <c r="AV248" s="13" t="s">
        <v>92</v>
      </c>
      <c r="AW248" s="13" t="s">
        <v>48</v>
      </c>
      <c r="AX248" s="13" t="s">
        <v>85</v>
      </c>
      <c r="AY248" s="244" t="s">
        <v>169</v>
      </c>
    </row>
    <row r="249" spans="2:65" s="12" customFormat="1" ht="13.5">
      <c r="B249" s="222"/>
      <c r="C249" s="223"/>
      <c r="D249" s="218" t="s">
        <v>182</v>
      </c>
      <c r="E249" s="224" t="s">
        <v>50</v>
      </c>
      <c r="F249" s="225" t="s">
        <v>306</v>
      </c>
      <c r="G249" s="223"/>
      <c r="H249" s="226" t="s">
        <v>50</v>
      </c>
      <c r="I249" s="227"/>
      <c r="J249" s="223"/>
      <c r="K249" s="223"/>
      <c r="L249" s="228"/>
      <c r="M249" s="229"/>
      <c r="N249" s="230"/>
      <c r="O249" s="230"/>
      <c r="P249" s="230"/>
      <c r="Q249" s="230"/>
      <c r="R249" s="230"/>
      <c r="S249" s="230"/>
      <c r="T249" s="231"/>
      <c r="AT249" s="232" t="s">
        <v>182</v>
      </c>
      <c r="AU249" s="232" t="s">
        <v>92</v>
      </c>
      <c r="AV249" s="12" t="s">
        <v>25</v>
      </c>
      <c r="AW249" s="12" t="s">
        <v>48</v>
      </c>
      <c r="AX249" s="12" t="s">
        <v>85</v>
      </c>
      <c r="AY249" s="232" t="s">
        <v>169</v>
      </c>
    </row>
    <row r="250" spans="2:65" s="13" customFormat="1" ht="13.5">
      <c r="B250" s="233"/>
      <c r="C250" s="234"/>
      <c r="D250" s="218" t="s">
        <v>182</v>
      </c>
      <c r="E250" s="245" t="s">
        <v>50</v>
      </c>
      <c r="F250" s="246" t="s">
        <v>759</v>
      </c>
      <c r="G250" s="234"/>
      <c r="H250" s="247">
        <v>0.33500000000000002</v>
      </c>
      <c r="I250" s="239"/>
      <c r="J250" s="234"/>
      <c r="K250" s="234"/>
      <c r="L250" s="240"/>
      <c r="M250" s="241"/>
      <c r="N250" s="242"/>
      <c r="O250" s="242"/>
      <c r="P250" s="242"/>
      <c r="Q250" s="242"/>
      <c r="R250" s="242"/>
      <c r="S250" s="242"/>
      <c r="T250" s="243"/>
      <c r="AT250" s="244" t="s">
        <v>182</v>
      </c>
      <c r="AU250" s="244" t="s">
        <v>92</v>
      </c>
      <c r="AV250" s="13" t="s">
        <v>92</v>
      </c>
      <c r="AW250" s="13" t="s">
        <v>48</v>
      </c>
      <c r="AX250" s="13" t="s">
        <v>85</v>
      </c>
      <c r="AY250" s="244" t="s">
        <v>169</v>
      </c>
    </row>
    <row r="251" spans="2:65" s="12" customFormat="1" ht="13.5">
      <c r="B251" s="222"/>
      <c r="C251" s="223"/>
      <c r="D251" s="218" t="s">
        <v>182</v>
      </c>
      <c r="E251" s="224" t="s">
        <v>50</v>
      </c>
      <c r="F251" s="225" t="s">
        <v>308</v>
      </c>
      <c r="G251" s="223"/>
      <c r="H251" s="226" t="s">
        <v>50</v>
      </c>
      <c r="I251" s="227"/>
      <c r="J251" s="223"/>
      <c r="K251" s="223"/>
      <c r="L251" s="228"/>
      <c r="M251" s="229"/>
      <c r="N251" s="230"/>
      <c r="O251" s="230"/>
      <c r="P251" s="230"/>
      <c r="Q251" s="230"/>
      <c r="R251" s="230"/>
      <c r="S251" s="230"/>
      <c r="T251" s="231"/>
      <c r="AT251" s="232" t="s">
        <v>182</v>
      </c>
      <c r="AU251" s="232" t="s">
        <v>92</v>
      </c>
      <c r="AV251" s="12" t="s">
        <v>25</v>
      </c>
      <c r="AW251" s="12" t="s">
        <v>48</v>
      </c>
      <c r="AX251" s="12" t="s">
        <v>85</v>
      </c>
      <c r="AY251" s="232" t="s">
        <v>169</v>
      </c>
    </row>
    <row r="252" spans="2:65" s="13" customFormat="1" ht="13.5">
      <c r="B252" s="233"/>
      <c r="C252" s="234"/>
      <c r="D252" s="218" t="s">
        <v>182</v>
      </c>
      <c r="E252" s="245" t="s">
        <v>50</v>
      </c>
      <c r="F252" s="246" t="s">
        <v>760</v>
      </c>
      <c r="G252" s="234"/>
      <c r="H252" s="247">
        <v>0.1</v>
      </c>
      <c r="I252" s="239"/>
      <c r="J252" s="234"/>
      <c r="K252" s="234"/>
      <c r="L252" s="240"/>
      <c r="M252" s="241"/>
      <c r="N252" s="242"/>
      <c r="O252" s="242"/>
      <c r="P252" s="242"/>
      <c r="Q252" s="242"/>
      <c r="R252" s="242"/>
      <c r="S252" s="242"/>
      <c r="T252" s="243"/>
      <c r="AT252" s="244" t="s">
        <v>182</v>
      </c>
      <c r="AU252" s="244" t="s">
        <v>92</v>
      </c>
      <c r="AV252" s="13" t="s">
        <v>92</v>
      </c>
      <c r="AW252" s="13" t="s">
        <v>48</v>
      </c>
      <c r="AX252" s="13" t="s">
        <v>85</v>
      </c>
      <c r="AY252" s="244" t="s">
        <v>169</v>
      </c>
    </row>
    <row r="253" spans="2:65" s="12" customFormat="1" ht="13.5">
      <c r="B253" s="222"/>
      <c r="C253" s="223"/>
      <c r="D253" s="218" t="s">
        <v>182</v>
      </c>
      <c r="E253" s="224" t="s">
        <v>50</v>
      </c>
      <c r="F253" s="225" t="s">
        <v>310</v>
      </c>
      <c r="G253" s="223"/>
      <c r="H253" s="226" t="s">
        <v>50</v>
      </c>
      <c r="I253" s="227"/>
      <c r="J253" s="223"/>
      <c r="K253" s="223"/>
      <c r="L253" s="228"/>
      <c r="M253" s="229"/>
      <c r="N253" s="230"/>
      <c r="O253" s="230"/>
      <c r="P253" s="230"/>
      <c r="Q253" s="230"/>
      <c r="R253" s="230"/>
      <c r="S253" s="230"/>
      <c r="T253" s="231"/>
      <c r="AT253" s="232" t="s">
        <v>182</v>
      </c>
      <c r="AU253" s="232" t="s">
        <v>92</v>
      </c>
      <c r="AV253" s="12" t="s">
        <v>25</v>
      </c>
      <c r="AW253" s="12" t="s">
        <v>48</v>
      </c>
      <c r="AX253" s="12" t="s">
        <v>85</v>
      </c>
      <c r="AY253" s="232" t="s">
        <v>169</v>
      </c>
    </row>
    <row r="254" spans="2:65" s="13" customFormat="1" ht="13.5">
      <c r="B254" s="233"/>
      <c r="C254" s="234"/>
      <c r="D254" s="218" t="s">
        <v>182</v>
      </c>
      <c r="E254" s="245" t="s">
        <v>50</v>
      </c>
      <c r="F254" s="246" t="s">
        <v>761</v>
      </c>
      <c r="G254" s="234"/>
      <c r="H254" s="247">
        <v>3.93</v>
      </c>
      <c r="I254" s="239"/>
      <c r="J254" s="234"/>
      <c r="K254" s="234"/>
      <c r="L254" s="240"/>
      <c r="M254" s="241"/>
      <c r="N254" s="242"/>
      <c r="O254" s="242"/>
      <c r="P254" s="242"/>
      <c r="Q254" s="242"/>
      <c r="R254" s="242"/>
      <c r="S254" s="242"/>
      <c r="T254" s="243"/>
      <c r="AT254" s="244" t="s">
        <v>182</v>
      </c>
      <c r="AU254" s="244" t="s">
        <v>92</v>
      </c>
      <c r="AV254" s="13" t="s">
        <v>92</v>
      </c>
      <c r="AW254" s="13" t="s">
        <v>48</v>
      </c>
      <c r="AX254" s="13" t="s">
        <v>85</v>
      </c>
      <c r="AY254" s="244" t="s">
        <v>169</v>
      </c>
    </row>
    <row r="255" spans="2:65" s="12" customFormat="1" ht="13.5">
      <c r="B255" s="222"/>
      <c r="C255" s="223"/>
      <c r="D255" s="218" t="s">
        <v>182</v>
      </c>
      <c r="E255" s="224" t="s">
        <v>50</v>
      </c>
      <c r="F255" s="225" t="s">
        <v>312</v>
      </c>
      <c r="G255" s="223"/>
      <c r="H255" s="226" t="s">
        <v>50</v>
      </c>
      <c r="I255" s="227"/>
      <c r="J255" s="223"/>
      <c r="K255" s="223"/>
      <c r="L255" s="228"/>
      <c r="M255" s="229"/>
      <c r="N255" s="230"/>
      <c r="O255" s="230"/>
      <c r="P255" s="230"/>
      <c r="Q255" s="230"/>
      <c r="R255" s="230"/>
      <c r="S255" s="230"/>
      <c r="T255" s="231"/>
      <c r="AT255" s="232" t="s">
        <v>182</v>
      </c>
      <c r="AU255" s="232" t="s">
        <v>92</v>
      </c>
      <c r="AV255" s="12" t="s">
        <v>25</v>
      </c>
      <c r="AW255" s="12" t="s">
        <v>48</v>
      </c>
      <c r="AX255" s="12" t="s">
        <v>85</v>
      </c>
      <c r="AY255" s="232" t="s">
        <v>169</v>
      </c>
    </row>
    <row r="256" spans="2:65" s="13" customFormat="1" ht="13.5">
      <c r="B256" s="233"/>
      <c r="C256" s="234"/>
      <c r="D256" s="218" t="s">
        <v>182</v>
      </c>
      <c r="E256" s="245" t="s">
        <v>50</v>
      </c>
      <c r="F256" s="246" t="s">
        <v>364</v>
      </c>
      <c r="G256" s="234"/>
      <c r="H256" s="247">
        <v>2.4E-2</v>
      </c>
      <c r="I256" s="239"/>
      <c r="J256" s="234"/>
      <c r="K256" s="234"/>
      <c r="L256" s="240"/>
      <c r="M256" s="241"/>
      <c r="N256" s="242"/>
      <c r="O256" s="242"/>
      <c r="P256" s="242"/>
      <c r="Q256" s="242"/>
      <c r="R256" s="242"/>
      <c r="S256" s="242"/>
      <c r="T256" s="243"/>
      <c r="AT256" s="244" t="s">
        <v>182</v>
      </c>
      <c r="AU256" s="244" t="s">
        <v>92</v>
      </c>
      <c r="AV256" s="13" t="s">
        <v>92</v>
      </c>
      <c r="AW256" s="13" t="s">
        <v>48</v>
      </c>
      <c r="AX256" s="13" t="s">
        <v>85</v>
      </c>
      <c r="AY256" s="244" t="s">
        <v>169</v>
      </c>
    </row>
    <row r="257" spans="2:65" s="12" customFormat="1" ht="13.5">
      <c r="B257" s="222"/>
      <c r="C257" s="223"/>
      <c r="D257" s="218" t="s">
        <v>182</v>
      </c>
      <c r="E257" s="224" t="s">
        <v>50</v>
      </c>
      <c r="F257" s="225" t="s">
        <v>313</v>
      </c>
      <c r="G257" s="223"/>
      <c r="H257" s="226" t="s">
        <v>50</v>
      </c>
      <c r="I257" s="227"/>
      <c r="J257" s="223"/>
      <c r="K257" s="223"/>
      <c r="L257" s="228"/>
      <c r="M257" s="229"/>
      <c r="N257" s="230"/>
      <c r="O257" s="230"/>
      <c r="P257" s="230"/>
      <c r="Q257" s="230"/>
      <c r="R257" s="230"/>
      <c r="S257" s="230"/>
      <c r="T257" s="231"/>
      <c r="AT257" s="232" t="s">
        <v>182</v>
      </c>
      <c r="AU257" s="232" t="s">
        <v>92</v>
      </c>
      <c r="AV257" s="12" t="s">
        <v>25</v>
      </c>
      <c r="AW257" s="12" t="s">
        <v>48</v>
      </c>
      <c r="AX257" s="12" t="s">
        <v>85</v>
      </c>
      <c r="AY257" s="232" t="s">
        <v>169</v>
      </c>
    </row>
    <row r="258" spans="2:65" s="13" customFormat="1" ht="13.5">
      <c r="B258" s="233"/>
      <c r="C258" s="234"/>
      <c r="D258" s="218" t="s">
        <v>182</v>
      </c>
      <c r="E258" s="245" t="s">
        <v>50</v>
      </c>
      <c r="F258" s="246" t="s">
        <v>762</v>
      </c>
      <c r="G258" s="234"/>
      <c r="H258" s="247">
        <v>1.875</v>
      </c>
      <c r="I258" s="239"/>
      <c r="J258" s="234"/>
      <c r="K258" s="234"/>
      <c r="L258" s="240"/>
      <c r="M258" s="241"/>
      <c r="N258" s="242"/>
      <c r="O258" s="242"/>
      <c r="P258" s="242"/>
      <c r="Q258" s="242"/>
      <c r="R258" s="242"/>
      <c r="S258" s="242"/>
      <c r="T258" s="243"/>
      <c r="AT258" s="244" t="s">
        <v>182</v>
      </c>
      <c r="AU258" s="244" t="s">
        <v>92</v>
      </c>
      <c r="AV258" s="13" t="s">
        <v>92</v>
      </c>
      <c r="AW258" s="13" t="s">
        <v>48</v>
      </c>
      <c r="AX258" s="13" t="s">
        <v>85</v>
      </c>
      <c r="AY258" s="244" t="s">
        <v>169</v>
      </c>
    </row>
    <row r="259" spans="2:65" s="12" customFormat="1" ht="13.5">
      <c r="B259" s="222"/>
      <c r="C259" s="223"/>
      <c r="D259" s="218" t="s">
        <v>182</v>
      </c>
      <c r="E259" s="224" t="s">
        <v>50</v>
      </c>
      <c r="F259" s="225" t="s">
        <v>613</v>
      </c>
      <c r="G259" s="223"/>
      <c r="H259" s="226" t="s">
        <v>50</v>
      </c>
      <c r="I259" s="227"/>
      <c r="J259" s="223"/>
      <c r="K259" s="223"/>
      <c r="L259" s="228"/>
      <c r="M259" s="229"/>
      <c r="N259" s="230"/>
      <c r="O259" s="230"/>
      <c r="P259" s="230"/>
      <c r="Q259" s="230"/>
      <c r="R259" s="230"/>
      <c r="S259" s="230"/>
      <c r="T259" s="231"/>
      <c r="AT259" s="232" t="s">
        <v>182</v>
      </c>
      <c r="AU259" s="232" t="s">
        <v>92</v>
      </c>
      <c r="AV259" s="12" t="s">
        <v>25</v>
      </c>
      <c r="AW259" s="12" t="s">
        <v>48</v>
      </c>
      <c r="AX259" s="12" t="s">
        <v>85</v>
      </c>
      <c r="AY259" s="232" t="s">
        <v>169</v>
      </c>
    </row>
    <row r="260" spans="2:65" s="13" customFormat="1" ht="13.5">
      <c r="B260" s="233"/>
      <c r="C260" s="234"/>
      <c r="D260" s="218" t="s">
        <v>182</v>
      </c>
      <c r="E260" s="245" t="s">
        <v>50</v>
      </c>
      <c r="F260" s="246" t="s">
        <v>763</v>
      </c>
      <c r="G260" s="234"/>
      <c r="H260" s="247">
        <v>0.54</v>
      </c>
      <c r="I260" s="239"/>
      <c r="J260" s="234"/>
      <c r="K260" s="234"/>
      <c r="L260" s="240"/>
      <c r="M260" s="241"/>
      <c r="N260" s="242"/>
      <c r="O260" s="242"/>
      <c r="P260" s="242"/>
      <c r="Q260" s="242"/>
      <c r="R260" s="242"/>
      <c r="S260" s="242"/>
      <c r="T260" s="243"/>
      <c r="AT260" s="244" t="s">
        <v>182</v>
      </c>
      <c r="AU260" s="244" t="s">
        <v>92</v>
      </c>
      <c r="AV260" s="13" t="s">
        <v>92</v>
      </c>
      <c r="AW260" s="13" t="s">
        <v>48</v>
      </c>
      <c r="AX260" s="13" t="s">
        <v>85</v>
      </c>
      <c r="AY260" s="244" t="s">
        <v>169</v>
      </c>
    </row>
    <row r="261" spans="2:65" s="12" customFormat="1" ht="13.5">
      <c r="B261" s="222"/>
      <c r="C261" s="223"/>
      <c r="D261" s="218" t="s">
        <v>182</v>
      </c>
      <c r="E261" s="224" t="s">
        <v>50</v>
      </c>
      <c r="F261" s="225" t="s">
        <v>608</v>
      </c>
      <c r="G261" s="223"/>
      <c r="H261" s="226" t="s">
        <v>50</v>
      </c>
      <c r="I261" s="227"/>
      <c r="J261" s="223"/>
      <c r="K261" s="223"/>
      <c r="L261" s="228"/>
      <c r="M261" s="229"/>
      <c r="N261" s="230"/>
      <c r="O261" s="230"/>
      <c r="P261" s="230"/>
      <c r="Q261" s="230"/>
      <c r="R261" s="230"/>
      <c r="S261" s="230"/>
      <c r="T261" s="231"/>
      <c r="AT261" s="232" t="s">
        <v>182</v>
      </c>
      <c r="AU261" s="232" t="s">
        <v>92</v>
      </c>
      <c r="AV261" s="12" t="s">
        <v>25</v>
      </c>
      <c r="AW261" s="12" t="s">
        <v>48</v>
      </c>
      <c r="AX261" s="12" t="s">
        <v>85</v>
      </c>
      <c r="AY261" s="232" t="s">
        <v>169</v>
      </c>
    </row>
    <row r="262" spans="2:65" s="13" customFormat="1" ht="13.5">
      <c r="B262" s="233"/>
      <c r="C262" s="234"/>
      <c r="D262" s="235" t="s">
        <v>182</v>
      </c>
      <c r="E262" s="236" t="s">
        <v>50</v>
      </c>
      <c r="F262" s="237" t="s">
        <v>764</v>
      </c>
      <c r="G262" s="234"/>
      <c r="H262" s="238">
        <v>4.8600000000000003</v>
      </c>
      <c r="I262" s="239"/>
      <c r="J262" s="234"/>
      <c r="K262" s="234"/>
      <c r="L262" s="240"/>
      <c r="M262" s="241"/>
      <c r="N262" s="242"/>
      <c r="O262" s="242"/>
      <c r="P262" s="242"/>
      <c r="Q262" s="242"/>
      <c r="R262" s="242"/>
      <c r="S262" s="242"/>
      <c r="T262" s="243"/>
      <c r="AT262" s="244" t="s">
        <v>182</v>
      </c>
      <c r="AU262" s="244" t="s">
        <v>92</v>
      </c>
      <c r="AV262" s="13" t="s">
        <v>92</v>
      </c>
      <c r="AW262" s="13" t="s">
        <v>48</v>
      </c>
      <c r="AX262" s="13" t="s">
        <v>85</v>
      </c>
      <c r="AY262" s="244" t="s">
        <v>169</v>
      </c>
    </row>
    <row r="263" spans="2:65" s="1" customFormat="1" ht="22.5" customHeight="1">
      <c r="B263" s="43"/>
      <c r="C263" s="206" t="s">
        <v>389</v>
      </c>
      <c r="D263" s="206" t="s">
        <v>172</v>
      </c>
      <c r="E263" s="207" t="s">
        <v>369</v>
      </c>
      <c r="F263" s="208" t="s">
        <v>370</v>
      </c>
      <c r="G263" s="209" t="s">
        <v>316</v>
      </c>
      <c r="H263" s="210">
        <v>15</v>
      </c>
      <c r="I263" s="211"/>
      <c r="J263" s="212">
        <f>ROUND(I263*H263,2)</f>
        <v>0</v>
      </c>
      <c r="K263" s="208" t="s">
        <v>50</v>
      </c>
      <c r="L263" s="63"/>
      <c r="M263" s="213" t="s">
        <v>50</v>
      </c>
      <c r="N263" s="214" t="s">
        <v>56</v>
      </c>
      <c r="O263" s="44"/>
      <c r="P263" s="215">
        <f>O263*H263</f>
        <v>0</v>
      </c>
      <c r="Q263" s="215">
        <v>0</v>
      </c>
      <c r="R263" s="215">
        <f>Q263*H263</f>
        <v>0</v>
      </c>
      <c r="S263" s="215">
        <v>0</v>
      </c>
      <c r="T263" s="216">
        <f>S263*H263</f>
        <v>0</v>
      </c>
      <c r="AR263" s="25" t="s">
        <v>124</v>
      </c>
      <c r="AT263" s="25" t="s">
        <v>172</v>
      </c>
      <c r="AU263" s="25" t="s">
        <v>92</v>
      </c>
      <c r="AY263" s="25" t="s">
        <v>169</v>
      </c>
      <c r="BE263" s="217">
        <f>IF(N263="základní",J263,0)</f>
        <v>0</v>
      </c>
      <c r="BF263" s="217">
        <f>IF(N263="snížená",J263,0)</f>
        <v>0</v>
      </c>
      <c r="BG263" s="217">
        <f>IF(N263="zákl. přenesená",J263,0)</f>
        <v>0</v>
      </c>
      <c r="BH263" s="217">
        <f>IF(N263="sníž. přenesená",J263,0)</f>
        <v>0</v>
      </c>
      <c r="BI263" s="217">
        <f>IF(N263="nulová",J263,0)</f>
        <v>0</v>
      </c>
      <c r="BJ263" s="25" t="s">
        <v>25</v>
      </c>
      <c r="BK263" s="217">
        <f>ROUND(I263*H263,2)</f>
        <v>0</v>
      </c>
      <c r="BL263" s="25" t="s">
        <v>124</v>
      </c>
      <c r="BM263" s="25" t="s">
        <v>371</v>
      </c>
    </row>
    <row r="264" spans="2:65" s="1" customFormat="1" ht="13.5">
      <c r="B264" s="43"/>
      <c r="C264" s="65"/>
      <c r="D264" s="218" t="s">
        <v>178</v>
      </c>
      <c r="E264" s="65"/>
      <c r="F264" s="219" t="s">
        <v>370</v>
      </c>
      <c r="G264" s="65"/>
      <c r="H264" s="65"/>
      <c r="I264" s="174"/>
      <c r="J264" s="65"/>
      <c r="K264" s="65"/>
      <c r="L264" s="63"/>
      <c r="M264" s="220"/>
      <c r="N264" s="44"/>
      <c r="O264" s="44"/>
      <c r="P264" s="44"/>
      <c r="Q264" s="44"/>
      <c r="R264" s="44"/>
      <c r="S264" s="44"/>
      <c r="T264" s="80"/>
      <c r="AT264" s="25" t="s">
        <v>178</v>
      </c>
      <c r="AU264" s="25" t="s">
        <v>92</v>
      </c>
    </row>
    <row r="265" spans="2:65" s="12" customFormat="1" ht="13.5">
      <c r="B265" s="222"/>
      <c r="C265" s="223"/>
      <c r="D265" s="218" t="s">
        <v>182</v>
      </c>
      <c r="E265" s="224" t="s">
        <v>50</v>
      </c>
      <c r="F265" s="225" t="s">
        <v>765</v>
      </c>
      <c r="G265" s="223"/>
      <c r="H265" s="226" t="s">
        <v>50</v>
      </c>
      <c r="I265" s="227"/>
      <c r="J265" s="223"/>
      <c r="K265" s="223"/>
      <c r="L265" s="228"/>
      <c r="M265" s="229"/>
      <c r="N265" s="230"/>
      <c r="O265" s="230"/>
      <c r="P265" s="230"/>
      <c r="Q265" s="230"/>
      <c r="R265" s="230"/>
      <c r="S265" s="230"/>
      <c r="T265" s="231"/>
      <c r="AT265" s="232" t="s">
        <v>182</v>
      </c>
      <c r="AU265" s="232" t="s">
        <v>92</v>
      </c>
      <c r="AV265" s="12" t="s">
        <v>25</v>
      </c>
      <c r="AW265" s="12" t="s">
        <v>48</v>
      </c>
      <c r="AX265" s="12" t="s">
        <v>85</v>
      </c>
      <c r="AY265" s="232" t="s">
        <v>169</v>
      </c>
    </row>
    <row r="266" spans="2:65" s="13" customFormat="1" ht="13.5">
      <c r="B266" s="233"/>
      <c r="C266" s="234"/>
      <c r="D266" s="235" t="s">
        <v>182</v>
      </c>
      <c r="E266" s="236" t="s">
        <v>50</v>
      </c>
      <c r="F266" s="237" t="s">
        <v>766</v>
      </c>
      <c r="G266" s="234"/>
      <c r="H266" s="238">
        <v>15</v>
      </c>
      <c r="I266" s="239"/>
      <c r="J266" s="234"/>
      <c r="K266" s="234"/>
      <c r="L266" s="240"/>
      <c r="M266" s="241"/>
      <c r="N266" s="242"/>
      <c r="O266" s="242"/>
      <c r="P266" s="242"/>
      <c r="Q266" s="242"/>
      <c r="R266" s="242"/>
      <c r="S266" s="242"/>
      <c r="T266" s="243"/>
      <c r="AT266" s="244" t="s">
        <v>182</v>
      </c>
      <c r="AU266" s="244" t="s">
        <v>92</v>
      </c>
      <c r="AV266" s="13" t="s">
        <v>92</v>
      </c>
      <c r="AW266" s="13" t="s">
        <v>48</v>
      </c>
      <c r="AX266" s="13" t="s">
        <v>85</v>
      </c>
      <c r="AY266" s="244" t="s">
        <v>169</v>
      </c>
    </row>
    <row r="267" spans="2:65" s="1" customFormat="1" ht="22.5" customHeight="1">
      <c r="B267" s="43"/>
      <c r="C267" s="206" t="s">
        <v>394</v>
      </c>
      <c r="D267" s="206" t="s">
        <v>172</v>
      </c>
      <c r="E267" s="207" t="s">
        <v>375</v>
      </c>
      <c r="F267" s="208" t="s">
        <v>376</v>
      </c>
      <c r="G267" s="209" t="s">
        <v>197</v>
      </c>
      <c r="H267" s="210">
        <v>393.988</v>
      </c>
      <c r="I267" s="211"/>
      <c r="J267" s="212">
        <f>ROUND(I267*H267,2)</f>
        <v>0</v>
      </c>
      <c r="K267" s="208" t="s">
        <v>176</v>
      </c>
      <c r="L267" s="63"/>
      <c r="M267" s="213" t="s">
        <v>50</v>
      </c>
      <c r="N267" s="214" t="s">
        <v>56</v>
      </c>
      <c r="O267" s="44"/>
      <c r="P267" s="215">
        <f>O267*H267</f>
        <v>0</v>
      </c>
      <c r="Q267" s="215">
        <v>0</v>
      </c>
      <c r="R267" s="215">
        <f>Q267*H267</f>
        <v>0</v>
      </c>
      <c r="S267" s="215">
        <v>0</v>
      </c>
      <c r="T267" s="216">
        <f>S267*H267</f>
        <v>0</v>
      </c>
      <c r="AR267" s="25" t="s">
        <v>124</v>
      </c>
      <c r="AT267" s="25" t="s">
        <v>172</v>
      </c>
      <c r="AU267" s="25" t="s">
        <v>92</v>
      </c>
      <c r="AY267" s="25" t="s">
        <v>169</v>
      </c>
      <c r="BE267" s="217">
        <f>IF(N267="základní",J267,0)</f>
        <v>0</v>
      </c>
      <c r="BF267" s="217">
        <f>IF(N267="snížená",J267,0)</f>
        <v>0</v>
      </c>
      <c r="BG267" s="217">
        <f>IF(N267="zákl. přenesená",J267,0)</f>
        <v>0</v>
      </c>
      <c r="BH267" s="217">
        <f>IF(N267="sníž. přenesená",J267,0)</f>
        <v>0</v>
      </c>
      <c r="BI267" s="217">
        <f>IF(N267="nulová",J267,0)</f>
        <v>0</v>
      </c>
      <c r="BJ267" s="25" t="s">
        <v>25</v>
      </c>
      <c r="BK267" s="217">
        <f>ROUND(I267*H267,2)</f>
        <v>0</v>
      </c>
      <c r="BL267" s="25" t="s">
        <v>124</v>
      </c>
      <c r="BM267" s="25" t="s">
        <v>377</v>
      </c>
    </row>
    <row r="268" spans="2:65" s="1" customFormat="1" ht="27">
      <c r="B268" s="43"/>
      <c r="C268" s="65"/>
      <c r="D268" s="218" t="s">
        <v>178</v>
      </c>
      <c r="E268" s="65"/>
      <c r="F268" s="219" t="s">
        <v>378</v>
      </c>
      <c r="G268" s="65"/>
      <c r="H268" s="65"/>
      <c r="I268" s="174"/>
      <c r="J268" s="65"/>
      <c r="K268" s="65"/>
      <c r="L268" s="63"/>
      <c r="M268" s="220"/>
      <c r="N268" s="44"/>
      <c r="O268" s="44"/>
      <c r="P268" s="44"/>
      <c r="Q268" s="44"/>
      <c r="R268" s="44"/>
      <c r="S268" s="44"/>
      <c r="T268" s="80"/>
      <c r="AT268" s="25" t="s">
        <v>178</v>
      </c>
      <c r="AU268" s="25" t="s">
        <v>92</v>
      </c>
    </row>
    <row r="269" spans="2:65" s="11" customFormat="1" ht="29.85" customHeight="1">
      <c r="B269" s="189"/>
      <c r="C269" s="190"/>
      <c r="D269" s="203" t="s">
        <v>84</v>
      </c>
      <c r="E269" s="204" t="s">
        <v>379</v>
      </c>
      <c r="F269" s="204" t="s">
        <v>380</v>
      </c>
      <c r="G269" s="190"/>
      <c r="H269" s="190"/>
      <c r="I269" s="193"/>
      <c r="J269" s="205">
        <f>BK269</f>
        <v>0</v>
      </c>
      <c r="K269" s="190"/>
      <c r="L269" s="195"/>
      <c r="M269" s="196"/>
      <c r="N269" s="197"/>
      <c r="O269" s="197"/>
      <c r="P269" s="198">
        <f>SUM(P270:P278)</f>
        <v>0</v>
      </c>
      <c r="Q269" s="197"/>
      <c r="R269" s="198">
        <f>SUM(R270:R278)</f>
        <v>1.456E-2</v>
      </c>
      <c r="S269" s="197"/>
      <c r="T269" s="199">
        <f>SUM(T270:T278)</f>
        <v>0</v>
      </c>
      <c r="AR269" s="200" t="s">
        <v>25</v>
      </c>
      <c r="AT269" s="201" t="s">
        <v>84</v>
      </c>
      <c r="AU269" s="201" t="s">
        <v>25</v>
      </c>
      <c r="AY269" s="200" t="s">
        <v>169</v>
      </c>
      <c r="BK269" s="202">
        <f>SUM(BK270:BK278)</f>
        <v>0</v>
      </c>
    </row>
    <row r="270" spans="2:65" s="1" customFormat="1" ht="31.5" customHeight="1">
      <c r="B270" s="43"/>
      <c r="C270" s="206" t="s">
        <v>410</v>
      </c>
      <c r="D270" s="206" t="s">
        <v>172</v>
      </c>
      <c r="E270" s="207" t="s">
        <v>382</v>
      </c>
      <c r="F270" s="208" t="s">
        <v>383</v>
      </c>
      <c r="G270" s="209" t="s">
        <v>204</v>
      </c>
      <c r="H270" s="210">
        <v>16</v>
      </c>
      <c r="I270" s="211"/>
      <c r="J270" s="212">
        <f>ROUND(I270*H270,2)</f>
        <v>0</v>
      </c>
      <c r="K270" s="208" t="s">
        <v>176</v>
      </c>
      <c r="L270" s="63"/>
      <c r="M270" s="213" t="s">
        <v>50</v>
      </c>
      <c r="N270" s="214" t="s">
        <v>56</v>
      </c>
      <c r="O270" s="44"/>
      <c r="P270" s="215">
        <f>O270*H270</f>
        <v>0</v>
      </c>
      <c r="Q270" s="215">
        <v>5.9000000000000003E-4</v>
      </c>
      <c r="R270" s="215">
        <f>Q270*H270</f>
        <v>9.4400000000000005E-3</v>
      </c>
      <c r="S270" s="215">
        <v>0</v>
      </c>
      <c r="T270" s="216">
        <f>S270*H270</f>
        <v>0</v>
      </c>
      <c r="AR270" s="25" t="s">
        <v>273</v>
      </c>
      <c r="AT270" s="25" t="s">
        <v>172</v>
      </c>
      <c r="AU270" s="25" t="s">
        <v>92</v>
      </c>
      <c r="AY270" s="25" t="s">
        <v>169</v>
      </c>
      <c r="BE270" s="217">
        <f>IF(N270="základní",J270,0)</f>
        <v>0</v>
      </c>
      <c r="BF270" s="217">
        <f>IF(N270="snížená",J270,0)</f>
        <v>0</v>
      </c>
      <c r="BG270" s="217">
        <f>IF(N270="zákl. přenesená",J270,0)</f>
        <v>0</v>
      </c>
      <c r="BH270" s="217">
        <f>IF(N270="sníž. přenesená",J270,0)</f>
        <v>0</v>
      </c>
      <c r="BI270" s="217">
        <f>IF(N270="nulová",J270,0)</f>
        <v>0</v>
      </c>
      <c r="BJ270" s="25" t="s">
        <v>25</v>
      </c>
      <c r="BK270" s="217">
        <f>ROUND(I270*H270,2)</f>
        <v>0</v>
      </c>
      <c r="BL270" s="25" t="s">
        <v>273</v>
      </c>
      <c r="BM270" s="25" t="s">
        <v>384</v>
      </c>
    </row>
    <row r="271" spans="2:65" s="1" customFormat="1" ht="27">
      <c r="B271" s="43"/>
      <c r="C271" s="65"/>
      <c r="D271" s="218" t="s">
        <v>178</v>
      </c>
      <c r="E271" s="65"/>
      <c r="F271" s="219" t="s">
        <v>385</v>
      </c>
      <c r="G271" s="65"/>
      <c r="H271" s="65"/>
      <c r="I271" s="174"/>
      <c r="J271" s="65"/>
      <c r="K271" s="65"/>
      <c r="L271" s="63"/>
      <c r="M271" s="220"/>
      <c r="N271" s="44"/>
      <c r="O271" s="44"/>
      <c r="P271" s="44"/>
      <c r="Q271" s="44"/>
      <c r="R271" s="44"/>
      <c r="S271" s="44"/>
      <c r="T271" s="80"/>
      <c r="AT271" s="25" t="s">
        <v>178</v>
      </c>
      <c r="AU271" s="25" t="s">
        <v>92</v>
      </c>
    </row>
    <row r="272" spans="2:65" s="1" customFormat="1" ht="40.5">
      <c r="B272" s="43"/>
      <c r="C272" s="65"/>
      <c r="D272" s="218" t="s">
        <v>180</v>
      </c>
      <c r="E272" s="65"/>
      <c r="F272" s="221" t="s">
        <v>386</v>
      </c>
      <c r="G272" s="65"/>
      <c r="H272" s="65"/>
      <c r="I272" s="174"/>
      <c r="J272" s="65"/>
      <c r="K272" s="65"/>
      <c r="L272" s="63"/>
      <c r="M272" s="220"/>
      <c r="N272" s="44"/>
      <c r="O272" s="44"/>
      <c r="P272" s="44"/>
      <c r="Q272" s="44"/>
      <c r="R272" s="44"/>
      <c r="S272" s="44"/>
      <c r="T272" s="80"/>
      <c r="AT272" s="25" t="s">
        <v>180</v>
      </c>
      <c r="AU272" s="25" t="s">
        <v>92</v>
      </c>
    </row>
    <row r="273" spans="2:65" s="12" customFormat="1" ht="13.5">
      <c r="B273" s="222"/>
      <c r="C273" s="223"/>
      <c r="D273" s="218" t="s">
        <v>182</v>
      </c>
      <c r="E273" s="224" t="s">
        <v>50</v>
      </c>
      <c r="F273" s="225" t="s">
        <v>387</v>
      </c>
      <c r="G273" s="223"/>
      <c r="H273" s="226" t="s">
        <v>50</v>
      </c>
      <c r="I273" s="227"/>
      <c r="J273" s="223"/>
      <c r="K273" s="223"/>
      <c r="L273" s="228"/>
      <c r="M273" s="229"/>
      <c r="N273" s="230"/>
      <c r="O273" s="230"/>
      <c r="P273" s="230"/>
      <c r="Q273" s="230"/>
      <c r="R273" s="230"/>
      <c r="S273" s="230"/>
      <c r="T273" s="231"/>
      <c r="AT273" s="232" t="s">
        <v>182</v>
      </c>
      <c r="AU273" s="232" t="s">
        <v>92</v>
      </c>
      <c r="AV273" s="12" t="s">
        <v>25</v>
      </c>
      <c r="AW273" s="12" t="s">
        <v>48</v>
      </c>
      <c r="AX273" s="12" t="s">
        <v>85</v>
      </c>
      <c r="AY273" s="232" t="s">
        <v>169</v>
      </c>
    </row>
    <row r="274" spans="2:65" s="13" customFormat="1" ht="13.5">
      <c r="B274" s="233"/>
      <c r="C274" s="234"/>
      <c r="D274" s="235" t="s">
        <v>182</v>
      </c>
      <c r="E274" s="236" t="s">
        <v>50</v>
      </c>
      <c r="F274" s="237" t="s">
        <v>388</v>
      </c>
      <c r="G274" s="234"/>
      <c r="H274" s="238">
        <v>16</v>
      </c>
      <c r="I274" s="239"/>
      <c r="J274" s="234"/>
      <c r="K274" s="234"/>
      <c r="L274" s="240"/>
      <c r="M274" s="241"/>
      <c r="N274" s="242"/>
      <c r="O274" s="242"/>
      <c r="P274" s="242"/>
      <c r="Q274" s="242"/>
      <c r="R274" s="242"/>
      <c r="S274" s="242"/>
      <c r="T274" s="243"/>
      <c r="AT274" s="244" t="s">
        <v>182</v>
      </c>
      <c r="AU274" s="244" t="s">
        <v>92</v>
      </c>
      <c r="AV274" s="13" t="s">
        <v>92</v>
      </c>
      <c r="AW274" s="13" t="s">
        <v>48</v>
      </c>
      <c r="AX274" s="13" t="s">
        <v>85</v>
      </c>
      <c r="AY274" s="244" t="s">
        <v>169</v>
      </c>
    </row>
    <row r="275" spans="2:65" s="1" customFormat="1" ht="22.5" customHeight="1">
      <c r="B275" s="43"/>
      <c r="C275" s="206" t="s">
        <v>416</v>
      </c>
      <c r="D275" s="206" t="s">
        <v>172</v>
      </c>
      <c r="E275" s="207" t="s">
        <v>390</v>
      </c>
      <c r="F275" s="208" t="s">
        <v>391</v>
      </c>
      <c r="G275" s="209" t="s">
        <v>302</v>
      </c>
      <c r="H275" s="210">
        <v>32</v>
      </c>
      <c r="I275" s="211"/>
      <c r="J275" s="212">
        <f>ROUND(I275*H275,2)</f>
        <v>0</v>
      </c>
      <c r="K275" s="208" t="s">
        <v>176</v>
      </c>
      <c r="L275" s="63"/>
      <c r="M275" s="213" t="s">
        <v>50</v>
      </c>
      <c r="N275" s="214" t="s">
        <v>56</v>
      </c>
      <c r="O275" s="44"/>
      <c r="P275" s="215">
        <f>O275*H275</f>
        <v>0</v>
      </c>
      <c r="Q275" s="215">
        <v>1.6000000000000001E-4</v>
      </c>
      <c r="R275" s="215">
        <f>Q275*H275</f>
        <v>5.1200000000000004E-3</v>
      </c>
      <c r="S275" s="215">
        <v>0</v>
      </c>
      <c r="T275" s="216">
        <f>S275*H275</f>
        <v>0</v>
      </c>
      <c r="AR275" s="25" t="s">
        <v>273</v>
      </c>
      <c r="AT275" s="25" t="s">
        <v>172</v>
      </c>
      <c r="AU275" s="25" t="s">
        <v>92</v>
      </c>
      <c r="AY275" s="25" t="s">
        <v>169</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273</v>
      </c>
      <c r="BM275" s="25" t="s">
        <v>392</v>
      </c>
    </row>
    <row r="276" spans="2:65" s="1" customFormat="1" ht="27">
      <c r="B276" s="43"/>
      <c r="C276" s="65"/>
      <c r="D276" s="218" t="s">
        <v>178</v>
      </c>
      <c r="E276" s="65"/>
      <c r="F276" s="219" t="s">
        <v>393</v>
      </c>
      <c r="G276" s="65"/>
      <c r="H276" s="65"/>
      <c r="I276" s="174"/>
      <c r="J276" s="65"/>
      <c r="K276" s="65"/>
      <c r="L276" s="63"/>
      <c r="M276" s="220"/>
      <c r="N276" s="44"/>
      <c r="O276" s="44"/>
      <c r="P276" s="44"/>
      <c r="Q276" s="44"/>
      <c r="R276" s="44"/>
      <c r="S276" s="44"/>
      <c r="T276" s="80"/>
      <c r="AT276" s="25" t="s">
        <v>178</v>
      </c>
      <c r="AU276" s="25" t="s">
        <v>92</v>
      </c>
    </row>
    <row r="277" spans="2:65" s="12" customFormat="1" ht="13.5">
      <c r="B277" s="222"/>
      <c r="C277" s="223"/>
      <c r="D277" s="218" t="s">
        <v>182</v>
      </c>
      <c r="E277" s="224" t="s">
        <v>50</v>
      </c>
      <c r="F277" s="225" t="s">
        <v>387</v>
      </c>
      <c r="G277" s="223"/>
      <c r="H277" s="226" t="s">
        <v>50</v>
      </c>
      <c r="I277" s="227"/>
      <c r="J277" s="223"/>
      <c r="K277" s="223"/>
      <c r="L277" s="228"/>
      <c r="M277" s="229"/>
      <c r="N277" s="230"/>
      <c r="O277" s="230"/>
      <c r="P277" s="230"/>
      <c r="Q277" s="230"/>
      <c r="R277" s="230"/>
      <c r="S277" s="230"/>
      <c r="T277" s="231"/>
      <c r="AT277" s="232" t="s">
        <v>182</v>
      </c>
      <c r="AU277" s="232" t="s">
        <v>92</v>
      </c>
      <c r="AV277" s="12" t="s">
        <v>25</v>
      </c>
      <c r="AW277" s="12" t="s">
        <v>48</v>
      </c>
      <c r="AX277" s="12" t="s">
        <v>85</v>
      </c>
      <c r="AY277" s="232" t="s">
        <v>169</v>
      </c>
    </row>
    <row r="278" spans="2:65" s="13" customFormat="1" ht="13.5">
      <c r="B278" s="233"/>
      <c r="C278" s="234"/>
      <c r="D278" s="218" t="s">
        <v>182</v>
      </c>
      <c r="E278" s="245" t="s">
        <v>50</v>
      </c>
      <c r="F278" s="246" t="s">
        <v>394</v>
      </c>
      <c r="G278" s="234"/>
      <c r="H278" s="247">
        <v>32</v>
      </c>
      <c r="I278" s="239"/>
      <c r="J278" s="234"/>
      <c r="K278" s="234"/>
      <c r="L278" s="240"/>
      <c r="M278" s="241"/>
      <c r="N278" s="242"/>
      <c r="O278" s="242"/>
      <c r="P278" s="242"/>
      <c r="Q278" s="242"/>
      <c r="R278" s="242"/>
      <c r="S278" s="242"/>
      <c r="T278" s="243"/>
      <c r="AT278" s="244" t="s">
        <v>182</v>
      </c>
      <c r="AU278" s="244" t="s">
        <v>92</v>
      </c>
      <c r="AV278" s="13" t="s">
        <v>92</v>
      </c>
      <c r="AW278" s="13" t="s">
        <v>48</v>
      </c>
      <c r="AX278" s="13" t="s">
        <v>85</v>
      </c>
      <c r="AY278" s="244" t="s">
        <v>169</v>
      </c>
    </row>
    <row r="279" spans="2:65" s="11" customFormat="1" ht="29.85" customHeight="1">
      <c r="B279" s="189"/>
      <c r="C279" s="190"/>
      <c r="D279" s="203" t="s">
        <v>84</v>
      </c>
      <c r="E279" s="204" t="s">
        <v>395</v>
      </c>
      <c r="F279" s="204" t="s">
        <v>396</v>
      </c>
      <c r="G279" s="190"/>
      <c r="H279" s="190"/>
      <c r="I279" s="193"/>
      <c r="J279" s="205">
        <f>BK279</f>
        <v>0</v>
      </c>
      <c r="K279" s="190"/>
      <c r="L279" s="195"/>
      <c r="M279" s="196"/>
      <c r="N279" s="197"/>
      <c r="O279" s="197"/>
      <c r="P279" s="198">
        <f>SUM(P280:P403)</f>
        <v>0</v>
      </c>
      <c r="Q279" s="197"/>
      <c r="R279" s="198">
        <f>SUM(R280:R403)</f>
        <v>0</v>
      </c>
      <c r="S279" s="197"/>
      <c r="T279" s="199">
        <f>SUM(T280:T403)</f>
        <v>236.24475000000001</v>
      </c>
      <c r="AR279" s="200" t="s">
        <v>25</v>
      </c>
      <c r="AT279" s="201" t="s">
        <v>84</v>
      </c>
      <c r="AU279" s="201" t="s">
        <v>25</v>
      </c>
      <c r="AY279" s="200" t="s">
        <v>169</v>
      </c>
      <c r="BK279" s="202">
        <f>SUM(BK280:BK403)</f>
        <v>0</v>
      </c>
    </row>
    <row r="280" spans="2:65" s="1" customFormat="1" ht="22.5" customHeight="1">
      <c r="B280" s="43"/>
      <c r="C280" s="206" t="s">
        <v>423</v>
      </c>
      <c r="D280" s="206" t="s">
        <v>172</v>
      </c>
      <c r="E280" s="207" t="s">
        <v>397</v>
      </c>
      <c r="F280" s="208" t="s">
        <v>398</v>
      </c>
      <c r="G280" s="209" t="s">
        <v>204</v>
      </c>
      <c r="H280" s="210">
        <v>128.35</v>
      </c>
      <c r="I280" s="211"/>
      <c r="J280" s="212">
        <f>ROUND(I280*H280,2)</f>
        <v>0</v>
      </c>
      <c r="K280" s="208" t="s">
        <v>176</v>
      </c>
      <c r="L280" s="63"/>
      <c r="M280" s="213" t="s">
        <v>50</v>
      </c>
      <c r="N280" s="214" t="s">
        <v>56</v>
      </c>
      <c r="O280" s="44"/>
      <c r="P280" s="215">
        <f>O280*H280</f>
        <v>0</v>
      </c>
      <c r="Q280" s="215">
        <v>0</v>
      </c>
      <c r="R280" s="215">
        <f>Q280*H280</f>
        <v>0</v>
      </c>
      <c r="S280" s="215">
        <v>0.185</v>
      </c>
      <c r="T280" s="216">
        <f>S280*H280</f>
        <v>23.74475</v>
      </c>
      <c r="AR280" s="25" t="s">
        <v>124</v>
      </c>
      <c r="AT280" s="25" t="s">
        <v>172</v>
      </c>
      <c r="AU280" s="25" t="s">
        <v>92</v>
      </c>
      <c r="AY280" s="25" t="s">
        <v>169</v>
      </c>
      <c r="BE280" s="217">
        <f>IF(N280="základní",J280,0)</f>
        <v>0</v>
      </c>
      <c r="BF280" s="217">
        <f>IF(N280="snížená",J280,0)</f>
        <v>0</v>
      </c>
      <c r="BG280" s="217">
        <f>IF(N280="zákl. přenesená",J280,0)</f>
        <v>0</v>
      </c>
      <c r="BH280" s="217">
        <f>IF(N280="sníž. přenesená",J280,0)</f>
        <v>0</v>
      </c>
      <c r="BI280" s="217">
        <f>IF(N280="nulová",J280,0)</f>
        <v>0</v>
      </c>
      <c r="BJ280" s="25" t="s">
        <v>25</v>
      </c>
      <c r="BK280" s="217">
        <f>ROUND(I280*H280,2)</f>
        <v>0</v>
      </c>
      <c r="BL280" s="25" t="s">
        <v>124</v>
      </c>
      <c r="BM280" s="25" t="s">
        <v>399</v>
      </c>
    </row>
    <row r="281" spans="2:65" s="1" customFormat="1" ht="40.5">
      <c r="B281" s="43"/>
      <c r="C281" s="65"/>
      <c r="D281" s="218" t="s">
        <v>178</v>
      </c>
      <c r="E281" s="65"/>
      <c r="F281" s="219" t="s">
        <v>400</v>
      </c>
      <c r="G281" s="65"/>
      <c r="H281" s="65"/>
      <c r="I281" s="174"/>
      <c r="J281" s="65"/>
      <c r="K281" s="65"/>
      <c r="L281" s="63"/>
      <c r="M281" s="220"/>
      <c r="N281" s="44"/>
      <c r="O281" s="44"/>
      <c r="P281" s="44"/>
      <c r="Q281" s="44"/>
      <c r="R281" s="44"/>
      <c r="S281" s="44"/>
      <c r="T281" s="80"/>
      <c r="AT281" s="25" t="s">
        <v>178</v>
      </c>
      <c r="AU281" s="25" t="s">
        <v>92</v>
      </c>
    </row>
    <row r="282" spans="2:65" s="1" customFormat="1" ht="256.5">
      <c r="B282" s="43"/>
      <c r="C282" s="65"/>
      <c r="D282" s="218" t="s">
        <v>180</v>
      </c>
      <c r="E282" s="65"/>
      <c r="F282" s="221" t="s">
        <v>401</v>
      </c>
      <c r="G282" s="65"/>
      <c r="H282" s="65"/>
      <c r="I282" s="174"/>
      <c r="J282" s="65"/>
      <c r="K282" s="65"/>
      <c r="L282" s="63"/>
      <c r="M282" s="220"/>
      <c r="N282" s="44"/>
      <c r="O282" s="44"/>
      <c r="P282" s="44"/>
      <c r="Q282" s="44"/>
      <c r="R282" s="44"/>
      <c r="S282" s="44"/>
      <c r="T282" s="80"/>
      <c r="AT282" s="25" t="s">
        <v>180</v>
      </c>
      <c r="AU282" s="25" t="s">
        <v>92</v>
      </c>
    </row>
    <row r="283" spans="2:65" s="12" customFormat="1" ht="13.5">
      <c r="B283" s="222"/>
      <c r="C283" s="223"/>
      <c r="D283" s="218" t="s">
        <v>182</v>
      </c>
      <c r="E283" s="224" t="s">
        <v>50</v>
      </c>
      <c r="F283" s="225" t="s">
        <v>402</v>
      </c>
      <c r="G283" s="223"/>
      <c r="H283" s="226" t="s">
        <v>50</v>
      </c>
      <c r="I283" s="227"/>
      <c r="J283" s="223"/>
      <c r="K283" s="223"/>
      <c r="L283" s="228"/>
      <c r="M283" s="229"/>
      <c r="N283" s="230"/>
      <c r="O283" s="230"/>
      <c r="P283" s="230"/>
      <c r="Q283" s="230"/>
      <c r="R283" s="230"/>
      <c r="S283" s="230"/>
      <c r="T283" s="231"/>
      <c r="AT283" s="232" t="s">
        <v>182</v>
      </c>
      <c r="AU283" s="232" t="s">
        <v>92</v>
      </c>
      <c r="AV283" s="12" t="s">
        <v>25</v>
      </c>
      <c r="AW283" s="12" t="s">
        <v>48</v>
      </c>
      <c r="AX283" s="12" t="s">
        <v>85</v>
      </c>
      <c r="AY283" s="232" t="s">
        <v>169</v>
      </c>
    </row>
    <row r="284" spans="2:65" s="13" customFormat="1" ht="13.5">
      <c r="B284" s="233"/>
      <c r="C284" s="234"/>
      <c r="D284" s="218" t="s">
        <v>182</v>
      </c>
      <c r="E284" s="245" t="s">
        <v>50</v>
      </c>
      <c r="F284" s="246" t="s">
        <v>767</v>
      </c>
      <c r="G284" s="234"/>
      <c r="H284" s="247">
        <v>17.600000000000001</v>
      </c>
      <c r="I284" s="239"/>
      <c r="J284" s="234"/>
      <c r="K284" s="234"/>
      <c r="L284" s="240"/>
      <c r="M284" s="241"/>
      <c r="N284" s="242"/>
      <c r="O284" s="242"/>
      <c r="P284" s="242"/>
      <c r="Q284" s="242"/>
      <c r="R284" s="242"/>
      <c r="S284" s="242"/>
      <c r="T284" s="243"/>
      <c r="AT284" s="244" t="s">
        <v>182</v>
      </c>
      <c r="AU284" s="244" t="s">
        <v>92</v>
      </c>
      <c r="AV284" s="13" t="s">
        <v>92</v>
      </c>
      <c r="AW284" s="13" t="s">
        <v>48</v>
      </c>
      <c r="AX284" s="13" t="s">
        <v>85</v>
      </c>
      <c r="AY284" s="244" t="s">
        <v>169</v>
      </c>
    </row>
    <row r="285" spans="2:65" s="12" customFormat="1" ht="13.5">
      <c r="B285" s="222"/>
      <c r="C285" s="223"/>
      <c r="D285" s="218" t="s">
        <v>182</v>
      </c>
      <c r="E285" s="224" t="s">
        <v>50</v>
      </c>
      <c r="F285" s="225" t="s">
        <v>404</v>
      </c>
      <c r="G285" s="223"/>
      <c r="H285" s="226" t="s">
        <v>50</v>
      </c>
      <c r="I285" s="227"/>
      <c r="J285" s="223"/>
      <c r="K285" s="223"/>
      <c r="L285" s="228"/>
      <c r="M285" s="229"/>
      <c r="N285" s="230"/>
      <c r="O285" s="230"/>
      <c r="P285" s="230"/>
      <c r="Q285" s="230"/>
      <c r="R285" s="230"/>
      <c r="S285" s="230"/>
      <c r="T285" s="231"/>
      <c r="AT285" s="232" t="s">
        <v>182</v>
      </c>
      <c r="AU285" s="232" t="s">
        <v>92</v>
      </c>
      <c r="AV285" s="12" t="s">
        <v>25</v>
      </c>
      <c r="AW285" s="12" t="s">
        <v>48</v>
      </c>
      <c r="AX285" s="12" t="s">
        <v>85</v>
      </c>
      <c r="AY285" s="232" t="s">
        <v>169</v>
      </c>
    </row>
    <row r="286" spans="2:65" s="13" customFormat="1" ht="13.5">
      <c r="B286" s="233"/>
      <c r="C286" s="234"/>
      <c r="D286" s="235" t="s">
        <v>182</v>
      </c>
      <c r="E286" s="236" t="s">
        <v>50</v>
      </c>
      <c r="F286" s="237" t="s">
        <v>768</v>
      </c>
      <c r="G286" s="234"/>
      <c r="H286" s="238">
        <v>110.75</v>
      </c>
      <c r="I286" s="239"/>
      <c r="J286" s="234"/>
      <c r="K286" s="234"/>
      <c r="L286" s="240"/>
      <c r="M286" s="241"/>
      <c r="N286" s="242"/>
      <c r="O286" s="242"/>
      <c r="P286" s="242"/>
      <c r="Q286" s="242"/>
      <c r="R286" s="242"/>
      <c r="S286" s="242"/>
      <c r="T286" s="243"/>
      <c r="AT286" s="244" t="s">
        <v>182</v>
      </c>
      <c r="AU286" s="244" t="s">
        <v>92</v>
      </c>
      <c r="AV286" s="13" t="s">
        <v>92</v>
      </c>
      <c r="AW286" s="13" t="s">
        <v>48</v>
      </c>
      <c r="AX286" s="13" t="s">
        <v>85</v>
      </c>
      <c r="AY286" s="244" t="s">
        <v>169</v>
      </c>
    </row>
    <row r="287" spans="2:65" s="1" customFormat="1" ht="22.5" customHeight="1">
      <c r="B287" s="43"/>
      <c r="C287" s="206" t="s">
        <v>429</v>
      </c>
      <c r="D287" s="206" t="s">
        <v>172</v>
      </c>
      <c r="E287" s="207" t="s">
        <v>680</v>
      </c>
      <c r="F287" s="208" t="s">
        <v>681</v>
      </c>
      <c r="G287" s="209" t="s">
        <v>204</v>
      </c>
      <c r="H287" s="210">
        <v>22</v>
      </c>
      <c r="I287" s="211"/>
      <c r="J287" s="212">
        <f>ROUND(I287*H287,2)</f>
        <v>0</v>
      </c>
      <c r="K287" s="208" t="s">
        <v>176</v>
      </c>
      <c r="L287" s="63"/>
      <c r="M287" s="213" t="s">
        <v>50</v>
      </c>
      <c r="N287" s="214" t="s">
        <v>56</v>
      </c>
      <c r="O287" s="44"/>
      <c r="P287" s="215">
        <f>O287*H287</f>
        <v>0</v>
      </c>
      <c r="Q287" s="215">
        <v>0</v>
      </c>
      <c r="R287" s="215">
        <f>Q287*H287</f>
        <v>0</v>
      </c>
      <c r="S287" s="215">
        <v>0.22500000000000001</v>
      </c>
      <c r="T287" s="216">
        <f>S287*H287</f>
        <v>4.95</v>
      </c>
      <c r="AR287" s="25" t="s">
        <v>124</v>
      </c>
      <c r="AT287" s="25" t="s">
        <v>172</v>
      </c>
      <c r="AU287" s="25" t="s">
        <v>92</v>
      </c>
      <c r="AY287" s="25" t="s">
        <v>169</v>
      </c>
      <c r="BE287" s="217">
        <f>IF(N287="základní",J287,0)</f>
        <v>0</v>
      </c>
      <c r="BF287" s="217">
        <f>IF(N287="snížená",J287,0)</f>
        <v>0</v>
      </c>
      <c r="BG287" s="217">
        <f>IF(N287="zákl. přenesená",J287,0)</f>
        <v>0</v>
      </c>
      <c r="BH287" s="217">
        <f>IF(N287="sníž. přenesená",J287,0)</f>
        <v>0</v>
      </c>
      <c r="BI287" s="217">
        <f>IF(N287="nulová",J287,0)</f>
        <v>0</v>
      </c>
      <c r="BJ287" s="25" t="s">
        <v>25</v>
      </c>
      <c r="BK287" s="217">
        <f>ROUND(I287*H287,2)</f>
        <v>0</v>
      </c>
      <c r="BL287" s="25" t="s">
        <v>124</v>
      </c>
      <c r="BM287" s="25" t="s">
        <v>769</v>
      </c>
    </row>
    <row r="288" spans="2:65" s="1" customFormat="1" ht="40.5">
      <c r="B288" s="43"/>
      <c r="C288" s="65"/>
      <c r="D288" s="218" t="s">
        <v>178</v>
      </c>
      <c r="E288" s="65"/>
      <c r="F288" s="219" t="s">
        <v>683</v>
      </c>
      <c r="G288" s="65"/>
      <c r="H288" s="65"/>
      <c r="I288" s="174"/>
      <c r="J288" s="65"/>
      <c r="K288" s="65"/>
      <c r="L288" s="63"/>
      <c r="M288" s="220"/>
      <c r="N288" s="44"/>
      <c r="O288" s="44"/>
      <c r="P288" s="44"/>
      <c r="Q288" s="44"/>
      <c r="R288" s="44"/>
      <c r="S288" s="44"/>
      <c r="T288" s="80"/>
      <c r="AT288" s="25" t="s">
        <v>178</v>
      </c>
      <c r="AU288" s="25" t="s">
        <v>92</v>
      </c>
    </row>
    <row r="289" spans="2:65" s="1" customFormat="1" ht="256.5">
      <c r="B289" s="43"/>
      <c r="C289" s="65"/>
      <c r="D289" s="218" t="s">
        <v>180</v>
      </c>
      <c r="E289" s="65"/>
      <c r="F289" s="221" t="s">
        <v>401</v>
      </c>
      <c r="G289" s="65"/>
      <c r="H289" s="65"/>
      <c r="I289" s="174"/>
      <c r="J289" s="65"/>
      <c r="K289" s="65"/>
      <c r="L289" s="63"/>
      <c r="M289" s="220"/>
      <c r="N289" s="44"/>
      <c r="O289" s="44"/>
      <c r="P289" s="44"/>
      <c r="Q289" s="44"/>
      <c r="R289" s="44"/>
      <c r="S289" s="44"/>
      <c r="T289" s="80"/>
      <c r="AT289" s="25" t="s">
        <v>180</v>
      </c>
      <c r="AU289" s="25" t="s">
        <v>92</v>
      </c>
    </row>
    <row r="290" spans="2:65" s="12" customFormat="1" ht="13.5">
      <c r="B290" s="222"/>
      <c r="C290" s="223"/>
      <c r="D290" s="218" t="s">
        <v>182</v>
      </c>
      <c r="E290" s="224" t="s">
        <v>50</v>
      </c>
      <c r="F290" s="225" t="s">
        <v>406</v>
      </c>
      <c r="G290" s="223"/>
      <c r="H290" s="226" t="s">
        <v>50</v>
      </c>
      <c r="I290" s="227"/>
      <c r="J290" s="223"/>
      <c r="K290" s="223"/>
      <c r="L290" s="228"/>
      <c r="M290" s="229"/>
      <c r="N290" s="230"/>
      <c r="O290" s="230"/>
      <c r="P290" s="230"/>
      <c r="Q290" s="230"/>
      <c r="R290" s="230"/>
      <c r="S290" s="230"/>
      <c r="T290" s="231"/>
      <c r="AT290" s="232" t="s">
        <v>182</v>
      </c>
      <c r="AU290" s="232" t="s">
        <v>92</v>
      </c>
      <c r="AV290" s="12" t="s">
        <v>25</v>
      </c>
      <c r="AW290" s="12" t="s">
        <v>48</v>
      </c>
      <c r="AX290" s="12" t="s">
        <v>85</v>
      </c>
      <c r="AY290" s="232" t="s">
        <v>169</v>
      </c>
    </row>
    <row r="291" spans="2:65" s="13" customFormat="1" ht="13.5">
      <c r="B291" s="233"/>
      <c r="C291" s="234"/>
      <c r="D291" s="235" t="s">
        <v>182</v>
      </c>
      <c r="E291" s="236" t="s">
        <v>50</v>
      </c>
      <c r="F291" s="237" t="s">
        <v>321</v>
      </c>
      <c r="G291" s="234"/>
      <c r="H291" s="238">
        <v>22</v>
      </c>
      <c r="I291" s="239"/>
      <c r="J291" s="234"/>
      <c r="K291" s="234"/>
      <c r="L291" s="240"/>
      <c r="M291" s="241"/>
      <c r="N291" s="242"/>
      <c r="O291" s="242"/>
      <c r="P291" s="242"/>
      <c r="Q291" s="242"/>
      <c r="R291" s="242"/>
      <c r="S291" s="242"/>
      <c r="T291" s="243"/>
      <c r="AT291" s="244" t="s">
        <v>182</v>
      </c>
      <c r="AU291" s="244" t="s">
        <v>92</v>
      </c>
      <c r="AV291" s="13" t="s">
        <v>92</v>
      </c>
      <c r="AW291" s="13" t="s">
        <v>48</v>
      </c>
      <c r="AX291" s="13" t="s">
        <v>85</v>
      </c>
      <c r="AY291" s="244" t="s">
        <v>169</v>
      </c>
    </row>
    <row r="292" spans="2:65" s="1" customFormat="1" ht="22.5" customHeight="1">
      <c r="B292" s="43"/>
      <c r="C292" s="206" t="s">
        <v>437</v>
      </c>
      <c r="D292" s="206" t="s">
        <v>172</v>
      </c>
      <c r="E292" s="207" t="s">
        <v>417</v>
      </c>
      <c r="F292" s="208" t="s">
        <v>418</v>
      </c>
      <c r="G292" s="209" t="s">
        <v>302</v>
      </c>
      <c r="H292" s="210">
        <v>443</v>
      </c>
      <c r="I292" s="211"/>
      <c r="J292" s="212">
        <f>ROUND(I292*H292,2)</f>
        <v>0</v>
      </c>
      <c r="K292" s="208" t="s">
        <v>176</v>
      </c>
      <c r="L292" s="63"/>
      <c r="M292" s="213" t="s">
        <v>50</v>
      </c>
      <c r="N292" s="214" t="s">
        <v>56</v>
      </c>
      <c r="O292" s="44"/>
      <c r="P292" s="215">
        <f>O292*H292</f>
        <v>0</v>
      </c>
      <c r="Q292" s="215">
        <v>0</v>
      </c>
      <c r="R292" s="215">
        <f>Q292*H292</f>
        <v>0</v>
      </c>
      <c r="S292" s="215">
        <v>0.20499999999999999</v>
      </c>
      <c r="T292" s="216">
        <f>S292*H292</f>
        <v>90.814999999999998</v>
      </c>
      <c r="AR292" s="25" t="s">
        <v>124</v>
      </c>
      <c r="AT292" s="25" t="s">
        <v>172</v>
      </c>
      <c r="AU292" s="25" t="s">
        <v>92</v>
      </c>
      <c r="AY292" s="25" t="s">
        <v>169</v>
      </c>
      <c r="BE292" s="217">
        <f>IF(N292="základní",J292,0)</f>
        <v>0</v>
      </c>
      <c r="BF292" s="217">
        <f>IF(N292="snížená",J292,0)</f>
        <v>0</v>
      </c>
      <c r="BG292" s="217">
        <f>IF(N292="zákl. přenesená",J292,0)</f>
        <v>0</v>
      </c>
      <c r="BH292" s="217">
        <f>IF(N292="sníž. přenesená",J292,0)</f>
        <v>0</v>
      </c>
      <c r="BI292" s="217">
        <f>IF(N292="nulová",J292,0)</f>
        <v>0</v>
      </c>
      <c r="BJ292" s="25" t="s">
        <v>25</v>
      </c>
      <c r="BK292" s="217">
        <f>ROUND(I292*H292,2)</f>
        <v>0</v>
      </c>
      <c r="BL292" s="25" t="s">
        <v>124</v>
      </c>
      <c r="BM292" s="25" t="s">
        <v>419</v>
      </c>
    </row>
    <row r="293" spans="2:65" s="1" customFormat="1" ht="27">
      <c r="B293" s="43"/>
      <c r="C293" s="65"/>
      <c r="D293" s="218" t="s">
        <v>178</v>
      </c>
      <c r="E293" s="65"/>
      <c r="F293" s="219" t="s">
        <v>420</v>
      </c>
      <c r="G293" s="65"/>
      <c r="H293" s="65"/>
      <c r="I293" s="174"/>
      <c r="J293" s="65"/>
      <c r="K293" s="65"/>
      <c r="L293" s="63"/>
      <c r="M293" s="220"/>
      <c r="N293" s="44"/>
      <c r="O293" s="44"/>
      <c r="P293" s="44"/>
      <c r="Q293" s="44"/>
      <c r="R293" s="44"/>
      <c r="S293" s="44"/>
      <c r="T293" s="80"/>
      <c r="AT293" s="25" t="s">
        <v>178</v>
      </c>
      <c r="AU293" s="25" t="s">
        <v>92</v>
      </c>
    </row>
    <row r="294" spans="2:65" s="1" customFormat="1" ht="148.5">
      <c r="B294" s="43"/>
      <c r="C294" s="65"/>
      <c r="D294" s="218" t="s">
        <v>180</v>
      </c>
      <c r="E294" s="65"/>
      <c r="F294" s="221" t="s">
        <v>421</v>
      </c>
      <c r="G294" s="65"/>
      <c r="H294" s="65"/>
      <c r="I294" s="174"/>
      <c r="J294" s="65"/>
      <c r="K294" s="65"/>
      <c r="L294" s="63"/>
      <c r="M294" s="220"/>
      <c r="N294" s="44"/>
      <c r="O294" s="44"/>
      <c r="P294" s="44"/>
      <c r="Q294" s="44"/>
      <c r="R294" s="44"/>
      <c r="S294" s="44"/>
      <c r="T294" s="80"/>
      <c r="AT294" s="25" t="s">
        <v>180</v>
      </c>
      <c r="AU294" s="25" t="s">
        <v>92</v>
      </c>
    </row>
    <row r="295" spans="2:65" s="12" customFormat="1" ht="13.5">
      <c r="B295" s="222"/>
      <c r="C295" s="223"/>
      <c r="D295" s="218" t="s">
        <v>182</v>
      </c>
      <c r="E295" s="224" t="s">
        <v>50</v>
      </c>
      <c r="F295" s="225" t="s">
        <v>404</v>
      </c>
      <c r="G295" s="223"/>
      <c r="H295" s="226" t="s">
        <v>50</v>
      </c>
      <c r="I295" s="227"/>
      <c r="J295" s="223"/>
      <c r="K295" s="223"/>
      <c r="L295" s="228"/>
      <c r="M295" s="229"/>
      <c r="N295" s="230"/>
      <c r="O295" s="230"/>
      <c r="P295" s="230"/>
      <c r="Q295" s="230"/>
      <c r="R295" s="230"/>
      <c r="S295" s="230"/>
      <c r="T295" s="231"/>
      <c r="AT295" s="232" t="s">
        <v>182</v>
      </c>
      <c r="AU295" s="232" t="s">
        <v>92</v>
      </c>
      <c r="AV295" s="12" t="s">
        <v>25</v>
      </c>
      <c r="AW295" s="12" t="s">
        <v>48</v>
      </c>
      <c r="AX295" s="12" t="s">
        <v>85</v>
      </c>
      <c r="AY295" s="232" t="s">
        <v>169</v>
      </c>
    </row>
    <row r="296" spans="2:65" s="13" customFormat="1" ht="13.5">
      <c r="B296" s="233"/>
      <c r="C296" s="234"/>
      <c r="D296" s="235" t="s">
        <v>182</v>
      </c>
      <c r="E296" s="236" t="s">
        <v>50</v>
      </c>
      <c r="F296" s="237" t="s">
        <v>770</v>
      </c>
      <c r="G296" s="234"/>
      <c r="H296" s="238">
        <v>443</v>
      </c>
      <c r="I296" s="239"/>
      <c r="J296" s="234"/>
      <c r="K296" s="234"/>
      <c r="L296" s="240"/>
      <c r="M296" s="241"/>
      <c r="N296" s="242"/>
      <c r="O296" s="242"/>
      <c r="P296" s="242"/>
      <c r="Q296" s="242"/>
      <c r="R296" s="242"/>
      <c r="S296" s="242"/>
      <c r="T296" s="243"/>
      <c r="AT296" s="244" t="s">
        <v>182</v>
      </c>
      <c r="AU296" s="244" t="s">
        <v>92</v>
      </c>
      <c r="AV296" s="13" t="s">
        <v>92</v>
      </c>
      <c r="AW296" s="13" t="s">
        <v>48</v>
      </c>
      <c r="AX296" s="13" t="s">
        <v>85</v>
      </c>
      <c r="AY296" s="244" t="s">
        <v>169</v>
      </c>
    </row>
    <row r="297" spans="2:65" s="1" customFormat="1" ht="22.5" customHeight="1">
      <c r="B297" s="43"/>
      <c r="C297" s="206" t="s">
        <v>443</v>
      </c>
      <c r="D297" s="206" t="s">
        <v>172</v>
      </c>
      <c r="E297" s="207" t="s">
        <v>424</v>
      </c>
      <c r="F297" s="208" t="s">
        <v>425</v>
      </c>
      <c r="G297" s="209" t="s">
        <v>302</v>
      </c>
      <c r="H297" s="210">
        <v>44</v>
      </c>
      <c r="I297" s="211"/>
      <c r="J297" s="212">
        <f>ROUND(I297*H297,2)</f>
        <v>0</v>
      </c>
      <c r="K297" s="208" t="s">
        <v>176</v>
      </c>
      <c r="L297" s="63"/>
      <c r="M297" s="213" t="s">
        <v>50</v>
      </c>
      <c r="N297" s="214" t="s">
        <v>56</v>
      </c>
      <c r="O297" s="44"/>
      <c r="P297" s="215">
        <f>O297*H297</f>
        <v>0</v>
      </c>
      <c r="Q297" s="215">
        <v>0</v>
      </c>
      <c r="R297" s="215">
        <f>Q297*H297</f>
        <v>0</v>
      </c>
      <c r="S297" s="215">
        <v>0.28999999999999998</v>
      </c>
      <c r="T297" s="216">
        <f>S297*H297</f>
        <v>12.76</v>
      </c>
      <c r="AR297" s="25" t="s">
        <v>124</v>
      </c>
      <c r="AT297" s="25" t="s">
        <v>172</v>
      </c>
      <c r="AU297" s="25" t="s">
        <v>92</v>
      </c>
      <c r="AY297" s="25" t="s">
        <v>169</v>
      </c>
      <c r="BE297" s="217">
        <f>IF(N297="základní",J297,0)</f>
        <v>0</v>
      </c>
      <c r="BF297" s="217">
        <f>IF(N297="snížená",J297,0)</f>
        <v>0</v>
      </c>
      <c r="BG297" s="217">
        <f>IF(N297="zákl. přenesená",J297,0)</f>
        <v>0</v>
      </c>
      <c r="BH297" s="217">
        <f>IF(N297="sníž. přenesená",J297,0)</f>
        <v>0</v>
      </c>
      <c r="BI297" s="217">
        <f>IF(N297="nulová",J297,0)</f>
        <v>0</v>
      </c>
      <c r="BJ297" s="25" t="s">
        <v>25</v>
      </c>
      <c r="BK297" s="217">
        <f>ROUND(I297*H297,2)</f>
        <v>0</v>
      </c>
      <c r="BL297" s="25" t="s">
        <v>124</v>
      </c>
      <c r="BM297" s="25" t="s">
        <v>426</v>
      </c>
    </row>
    <row r="298" spans="2:65" s="1" customFormat="1" ht="27">
      <c r="B298" s="43"/>
      <c r="C298" s="65"/>
      <c r="D298" s="218" t="s">
        <v>178</v>
      </c>
      <c r="E298" s="65"/>
      <c r="F298" s="219" t="s">
        <v>427</v>
      </c>
      <c r="G298" s="65"/>
      <c r="H298" s="65"/>
      <c r="I298" s="174"/>
      <c r="J298" s="65"/>
      <c r="K298" s="65"/>
      <c r="L298" s="63"/>
      <c r="M298" s="220"/>
      <c r="N298" s="44"/>
      <c r="O298" s="44"/>
      <c r="P298" s="44"/>
      <c r="Q298" s="44"/>
      <c r="R298" s="44"/>
      <c r="S298" s="44"/>
      <c r="T298" s="80"/>
      <c r="AT298" s="25" t="s">
        <v>178</v>
      </c>
      <c r="AU298" s="25" t="s">
        <v>92</v>
      </c>
    </row>
    <row r="299" spans="2:65" s="1" customFormat="1" ht="148.5">
      <c r="B299" s="43"/>
      <c r="C299" s="65"/>
      <c r="D299" s="218" t="s">
        <v>180</v>
      </c>
      <c r="E299" s="65"/>
      <c r="F299" s="221" t="s">
        <v>421</v>
      </c>
      <c r="G299" s="65"/>
      <c r="H299" s="65"/>
      <c r="I299" s="174"/>
      <c r="J299" s="65"/>
      <c r="K299" s="65"/>
      <c r="L299" s="63"/>
      <c r="M299" s="220"/>
      <c r="N299" s="44"/>
      <c r="O299" s="44"/>
      <c r="P299" s="44"/>
      <c r="Q299" s="44"/>
      <c r="R299" s="44"/>
      <c r="S299" s="44"/>
      <c r="T299" s="80"/>
      <c r="AT299" s="25" t="s">
        <v>180</v>
      </c>
      <c r="AU299" s="25" t="s">
        <v>92</v>
      </c>
    </row>
    <row r="300" spans="2:65" s="12" customFormat="1" ht="13.5">
      <c r="B300" s="222"/>
      <c r="C300" s="223"/>
      <c r="D300" s="218" t="s">
        <v>182</v>
      </c>
      <c r="E300" s="224" t="s">
        <v>50</v>
      </c>
      <c r="F300" s="225" t="s">
        <v>402</v>
      </c>
      <c r="G300" s="223"/>
      <c r="H300" s="226" t="s">
        <v>50</v>
      </c>
      <c r="I300" s="227"/>
      <c r="J300" s="223"/>
      <c r="K300" s="223"/>
      <c r="L300" s="228"/>
      <c r="M300" s="229"/>
      <c r="N300" s="230"/>
      <c r="O300" s="230"/>
      <c r="P300" s="230"/>
      <c r="Q300" s="230"/>
      <c r="R300" s="230"/>
      <c r="S300" s="230"/>
      <c r="T300" s="231"/>
      <c r="AT300" s="232" t="s">
        <v>182</v>
      </c>
      <c r="AU300" s="232" t="s">
        <v>92</v>
      </c>
      <c r="AV300" s="12" t="s">
        <v>25</v>
      </c>
      <c r="AW300" s="12" t="s">
        <v>48</v>
      </c>
      <c r="AX300" s="12" t="s">
        <v>85</v>
      </c>
      <c r="AY300" s="232" t="s">
        <v>169</v>
      </c>
    </row>
    <row r="301" spans="2:65" s="13" customFormat="1" ht="13.5">
      <c r="B301" s="233"/>
      <c r="C301" s="234"/>
      <c r="D301" s="235" t="s">
        <v>182</v>
      </c>
      <c r="E301" s="236" t="s">
        <v>50</v>
      </c>
      <c r="F301" s="237" t="s">
        <v>658</v>
      </c>
      <c r="G301" s="234"/>
      <c r="H301" s="238">
        <v>44</v>
      </c>
      <c r="I301" s="239"/>
      <c r="J301" s="234"/>
      <c r="K301" s="234"/>
      <c r="L301" s="240"/>
      <c r="M301" s="241"/>
      <c r="N301" s="242"/>
      <c r="O301" s="242"/>
      <c r="P301" s="242"/>
      <c r="Q301" s="242"/>
      <c r="R301" s="242"/>
      <c r="S301" s="242"/>
      <c r="T301" s="243"/>
      <c r="AT301" s="244" t="s">
        <v>182</v>
      </c>
      <c r="AU301" s="244" t="s">
        <v>92</v>
      </c>
      <c r="AV301" s="13" t="s">
        <v>92</v>
      </c>
      <c r="AW301" s="13" t="s">
        <v>48</v>
      </c>
      <c r="AX301" s="13" t="s">
        <v>85</v>
      </c>
      <c r="AY301" s="244" t="s">
        <v>169</v>
      </c>
    </row>
    <row r="302" spans="2:65" s="1" customFormat="1" ht="22.5" customHeight="1">
      <c r="B302" s="43"/>
      <c r="C302" s="206" t="s">
        <v>452</v>
      </c>
      <c r="D302" s="206" t="s">
        <v>172</v>
      </c>
      <c r="E302" s="207" t="s">
        <v>430</v>
      </c>
      <c r="F302" s="208" t="s">
        <v>431</v>
      </c>
      <c r="G302" s="209" t="s">
        <v>204</v>
      </c>
      <c r="H302" s="210">
        <v>43</v>
      </c>
      <c r="I302" s="211"/>
      <c r="J302" s="212">
        <f>ROUND(I302*H302,2)</f>
        <v>0</v>
      </c>
      <c r="K302" s="208" t="s">
        <v>176</v>
      </c>
      <c r="L302" s="63"/>
      <c r="M302" s="213" t="s">
        <v>50</v>
      </c>
      <c r="N302" s="214" t="s">
        <v>56</v>
      </c>
      <c r="O302" s="44"/>
      <c r="P302" s="215">
        <f>O302*H302</f>
        <v>0</v>
      </c>
      <c r="Q302" s="215">
        <v>0</v>
      </c>
      <c r="R302" s="215">
        <f>Q302*H302</f>
        <v>0</v>
      </c>
      <c r="S302" s="215">
        <v>0.29499999999999998</v>
      </c>
      <c r="T302" s="216">
        <f>S302*H302</f>
        <v>12.684999999999999</v>
      </c>
      <c r="AR302" s="25" t="s">
        <v>124</v>
      </c>
      <c r="AT302" s="25" t="s">
        <v>172</v>
      </c>
      <c r="AU302" s="25" t="s">
        <v>92</v>
      </c>
      <c r="AY302" s="25" t="s">
        <v>169</v>
      </c>
      <c r="BE302" s="217">
        <f>IF(N302="základní",J302,0)</f>
        <v>0</v>
      </c>
      <c r="BF302" s="217">
        <f>IF(N302="snížená",J302,0)</f>
        <v>0</v>
      </c>
      <c r="BG302" s="217">
        <f>IF(N302="zákl. přenesená",J302,0)</f>
        <v>0</v>
      </c>
      <c r="BH302" s="217">
        <f>IF(N302="sníž. přenesená",J302,0)</f>
        <v>0</v>
      </c>
      <c r="BI302" s="217">
        <f>IF(N302="nulová",J302,0)</f>
        <v>0</v>
      </c>
      <c r="BJ302" s="25" t="s">
        <v>25</v>
      </c>
      <c r="BK302" s="217">
        <f>ROUND(I302*H302,2)</f>
        <v>0</v>
      </c>
      <c r="BL302" s="25" t="s">
        <v>124</v>
      </c>
      <c r="BM302" s="25" t="s">
        <v>432</v>
      </c>
    </row>
    <row r="303" spans="2:65" s="1" customFormat="1" ht="40.5">
      <c r="B303" s="43"/>
      <c r="C303" s="65"/>
      <c r="D303" s="218" t="s">
        <v>178</v>
      </c>
      <c r="E303" s="65"/>
      <c r="F303" s="219" t="s">
        <v>433</v>
      </c>
      <c r="G303" s="65"/>
      <c r="H303" s="65"/>
      <c r="I303" s="174"/>
      <c r="J303" s="65"/>
      <c r="K303" s="65"/>
      <c r="L303" s="63"/>
      <c r="M303" s="220"/>
      <c r="N303" s="44"/>
      <c r="O303" s="44"/>
      <c r="P303" s="44"/>
      <c r="Q303" s="44"/>
      <c r="R303" s="44"/>
      <c r="S303" s="44"/>
      <c r="T303" s="80"/>
      <c r="AT303" s="25" t="s">
        <v>178</v>
      </c>
      <c r="AU303" s="25" t="s">
        <v>92</v>
      </c>
    </row>
    <row r="304" spans="2:65" s="1" customFormat="1" ht="175.5">
      <c r="B304" s="43"/>
      <c r="C304" s="65"/>
      <c r="D304" s="218" t="s">
        <v>180</v>
      </c>
      <c r="E304" s="65"/>
      <c r="F304" s="221" t="s">
        <v>434</v>
      </c>
      <c r="G304" s="65"/>
      <c r="H304" s="65"/>
      <c r="I304" s="174"/>
      <c r="J304" s="65"/>
      <c r="K304" s="65"/>
      <c r="L304" s="63"/>
      <c r="M304" s="220"/>
      <c r="N304" s="44"/>
      <c r="O304" s="44"/>
      <c r="P304" s="44"/>
      <c r="Q304" s="44"/>
      <c r="R304" s="44"/>
      <c r="S304" s="44"/>
      <c r="T304" s="80"/>
      <c r="AT304" s="25" t="s">
        <v>180</v>
      </c>
      <c r="AU304" s="25" t="s">
        <v>92</v>
      </c>
    </row>
    <row r="305" spans="2:65" s="12" customFormat="1" ht="13.5">
      <c r="B305" s="222"/>
      <c r="C305" s="223"/>
      <c r="D305" s="218" t="s">
        <v>182</v>
      </c>
      <c r="E305" s="224" t="s">
        <v>50</v>
      </c>
      <c r="F305" s="225" t="s">
        <v>435</v>
      </c>
      <c r="G305" s="223"/>
      <c r="H305" s="226" t="s">
        <v>50</v>
      </c>
      <c r="I305" s="227"/>
      <c r="J305" s="223"/>
      <c r="K305" s="223"/>
      <c r="L305" s="228"/>
      <c r="M305" s="229"/>
      <c r="N305" s="230"/>
      <c r="O305" s="230"/>
      <c r="P305" s="230"/>
      <c r="Q305" s="230"/>
      <c r="R305" s="230"/>
      <c r="S305" s="230"/>
      <c r="T305" s="231"/>
      <c r="AT305" s="232" t="s">
        <v>182</v>
      </c>
      <c r="AU305" s="232" t="s">
        <v>92</v>
      </c>
      <c r="AV305" s="12" t="s">
        <v>25</v>
      </c>
      <c r="AW305" s="12" t="s">
        <v>48</v>
      </c>
      <c r="AX305" s="12" t="s">
        <v>85</v>
      </c>
      <c r="AY305" s="232" t="s">
        <v>169</v>
      </c>
    </row>
    <row r="306" spans="2:65" s="13" customFormat="1" ht="13.5">
      <c r="B306" s="233"/>
      <c r="C306" s="234"/>
      <c r="D306" s="218" t="s">
        <v>182</v>
      </c>
      <c r="E306" s="245" t="s">
        <v>50</v>
      </c>
      <c r="F306" s="246" t="s">
        <v>477</v>
      </c>
      <c r="G306" s="234"/>
      <c r="H306" s="247">
        <v>41</v>
      </c>
      <c r="I306" s="239"/>
      <c r="J306" s="234"/>
      <c r="K306" s="234"/>
      <c r="L306" s="240"/>
      <c r="M306" s="241"/>
      <c r="N306" s="242"/>
      <c r="O306" s="242"/>
      <c r="P306" s="242"/>
      <c r="Q306" s="242"/>
      <c r="R306" s="242"/>
      <c r="S306" s="242"/>
      <c r="T306" s="243"/>
      <c r="AT306" s="244" t="s">
        <v>182</v>
      </c>
      <c r="AU306" s="244" t="s">
        <v>92</v>
      </c>
      <c r="AV306" s="13" t="s">
        <v>92</v>
      </c>
      <c r="AW306" s="13" t="s">
        <v>48</v>
      </c>
      <c r="AX306" s="13" t="s">
        <v>85</v>
      </c>
      <c r="AY306" s="244" t="s">
        <v>169</v>
      </c>
    </row>
    <row r="307" spans="2:65" s="12" customFormat="1" ht="13.5">
      <c r="B307" s="222"/>
      <c r="C307" s="223"/>
      <c r="D307" s="218" t="s">
        <v>182</v>
      </c>
      <c r="E307" s="224" t="s">
        <v>50</v>
      </c>
      <c r="F307" s="225" t="s">
        <v>436</v>
      </c>
      <c r="G307" s="223"/>
      <c r="H307" s="226" t="s">
        <v>50</v>
      </c>
      <c r="I307" s="227"/>
      <c r="J307" s="223"/>
      <c r="K307" s="223"/>
      <c r="L307" s="228"/>
      <c r="M307" s="229"/>
      <c r="N307" s="230"/>
      <c r="O307" s="230"/>
      <c r="P307" s="230"/>
      <c r="Q307" s="230"/>
      <c r="R307" s="230"/>
      <c r="S307" s="230"/>
      <c r="T307" s="231"/>
      <c r="AT307" s="232" t="s">
        <v>182</v>
      </c>
      <c r="AU307" s="232" t="s">
        <v>92</v>
      </c>
      <c r="AV307" s="12" t="s">
        <v>25</v>
      </c>
      <c r="AW307" s="12" t="s">
        <v>48</v>
      </c>
      <c r="AX307" s="12" t="s">
        <v>85</v>
      </c>
      <c r="AY307" s="232" t="s">
        <v>169</v>
      </c>
    </row>
    <row r="308" spans="2:65" s="13" customFormat="1" ht="13.5">
      <c r="B308" s="233"/>
      <c r="C308" s="234"/>
      <c r="D308" s="235" t="s">
        <v>182</v>
      </c>
      <c r="E308" s="236" t="s">
        <v>50</v>
      </c>
      <c r="F308" s="237" t="s">
        <v>92</v>
      </c>
      <c r="G308" s="234"/>
      <c r="H308" s="238">
        <v>2</v>
      </c>
      <c r="I308" s="239"/>
      <c r="J308" s="234"/>
      <c r="K308" s="234"/>
      <c r="L308" s="240"/>
      <c r="M308" s="241"/>
      <c r="N308" s="242"/>
      <c r="O308" s="242"/>
      <c r="P308" s="242"/>
      <c r="Q308" s="242"/>
      <c r="R308" s="242"/>
      <c r="S308" s="242"/>
      <c r="T308" s="243"/>
      <c r="AT308" s="244" t="s">
        <v>182</v>
      </c>
      <c r="AU308" s="244" t="s">
        <v>92</v>
      </c>
      <c r="AV308" s="13" t="s">
        <v>92</v>
      </c>
      <c r="AW308" s="13" t="s">
        <v>48</v>
      </c>
      <c r="AX308" s="13" t="s">
        <v>85</v>
      </c>
      <c r="AY308" s="244" t="s">
        <v>169</v>
      </c>
    </row>
    <row r="309" spans="2:65" s="1" customFormat="1" ht="22.5" customHeight="1">
      <c r="B309" s="43"/>
      <c r="C309" s="206" t="s">
        <v>311</v>
      </c>
      <c r="D309" s="206" t="s">
        <v>172</v>
      </c>
      <c r="E309" s="207" t="s">
        <v>438</v>
      </c>
      <c r="F309" s="208" t="s">
        <v>439</v>
      </c>
      <c r="G309" s="209" t="s">
        <v>204</v>
      </c>
      <c r="H309" s="210">
        <v>43</v>
      </c>
      <c r="I309" s="211"/>
      <c r="J309" s="212">
        <f>ROUND(I309*H309,2)</f>
        <v>0</v>
      </c>
      <c r="K309" s="208" t="s">
        <v>176</v>
      </c>
      <c r="L309" s="63"/>
      <c r="M309" s="213" t="s">
        <v>50</v>
      </c>
      <c r="N309" s="214" t="s">
        <v>56</v>
      </c>
      <c r="O309" s="44"/>
      <c r="P309" s="215">
        <f>O309*H309</f>
        <v>0</v>
      </c>
      <c r="Q309" s="215">
        <v>0</v>
      </c>
      <c r="R309" s="215">
        <f>Q309*H309</f>
        <v>0</v>
      </c>
      <c r="S309" s="215">
        <v>0</v>
      </c>
      <c r="T309" s="216">
        <f>S309*H309</f>
        <v>0</v>
      </c>
      <c r="AR309" s="25" t="s">
        <v>124</v>
      </c>
      <c r="AT309" s="25" t="s">
        <v>172</v>
      </c>
      <c r="AU309" s="25" t="s">
        <v>92</v>
      </c>
      <c r="AY309" s="25" t="s">
        <v>169</v>
      </c>
      <c r="BE309" s="217">
        <f>IF(N309="základní",J309,0)</f>
        <v>0</v>
      </c>
      <c r="BF309" s="217">
        <f>IF(N309="snížená",J309,0)</f>
        <v>0</v>
      </c>
      <c r="BG309" s="217">
        <f>IF(N309="zákl. přenesená",J309,0)</f>
        <v>0</v>
      </c>
      <c r="BH309" s="217">
        <f>IF(N309="sníž. přenesená",J309,0)</f>
        <v>0</v>
      </c>
      <c r="BI309" s="217">
        <f>IF(N309="nulová",J309,0)</f>
        <v>0</v>
      </c>
      <c r="BJ309" s="25" t="s">
        <v>25</v>
      </c>
      <c r="BK309" s="217">
        <f>ROUND(I309*H309,2)</f>
        <v>0</v>
      </c>
      <c r="BL309" s="25" t="s">
        <v>124</v>
      </c>
      <c r="BM309" s="25" t="s">
        <v>440</v>
      </c>
    </row>
    <row r="310" spans="2:65" s="1" customFormat="1" ht="40.5">
      <c r="B310" s="43"/>
      <c r="C310" s="65"/>
      <c r="D310" s="218" t="s">
        <v>178</v>
      </c>
      <c r="E310" s="65"/>
      <c r="F310" s="219" t="s">
        <v>441</v>
      </c>
      <c r="G310" s="65"/>
      <c r="H310" s="65"/>
      <c r="I310" s="174"/>
      <c r="J310" s="65"/>
      <c r="K310" s="65"/>
      <c r="L310" s="63"/>
      <c r="M310" s="220"/>
      <c r="N310" s="44"/>
      <c r="O310" s="44"/>
      <c r="P310" s="44"/>
      <c r="Q310" s="44"/>
      <c r="R310" s="44"/>
      <c r="S310" s="44"/>
      <c r="T310" s="80"/>
      <c r="AT310" s="25" t="s">
        <v>178</v>
      </c>
      <c r="AU310" s="25" t="s">
        <v>92</v>
      </c>
    </row>
    <row r="311" spans="2:65" s="1" customFormat="1" ht="67.5">
      <c r="B311" s="43"/>
      <c r="C311" s="65"/>
      <c r="D311" s="218" t="s">
        <v>180</v>
      </c>
      <c r="E311" s="65"/>
      <c r="F311" s="221" t="s">
        <v>442</v>
      </c>
      <c r="G311" s="65"/>
      <c r="H311" s="65"/>
      <c r="I311" s="174"/>
      <c r="J311" s="65"/>
      <c r="K311" s="65"/>
      <c r="L311" s="63"/>
      <c r="M311" s="220"/>
      <c r="N311" s="44"/>
      <c r="O311" s="44"/>
      <c r="P311" s="44"/>
      <c r="Q311" s="44"/>
      <c r="R311" s="44"/>
      <c r="S311" s="44"/>
      <c r="T311" s="80"/>
      <c r="AT311" s="25" t="s">
        <v>180</v>
      </c>
      <c r="AU311" s="25" t="s">
        <v>92</v>
      </c>
    </row>
    <row r="312" spans="2:65" s="12" customFormat="1" ht="13.5">
      <c r="B312" s="222"/>
      <c r="C312" s="223"/>
      <c r="D312" s="218" t="s">
        <v>182</v>
      </c>
      <c r="E312" s="224" t="s">
        <v>50</v>
      </c>
      <c r="F312" s="225" t="s">
        <v>435</v>
      </c>
      <c r="G312" s="223"/>
      <c r="H312" s="226" t="s">
        <v>50</v>
      </c>
      <c r="I312" s="227"/>
      <c r="J312" s="223"/>
      <c r="K312" s="223"/>
      <c r="L312" s="228"/>
      <c r="M312" s="229"/>
      <c r="N312" s="230"/>
      <c r="O312" s="230"/>
      <c r="P312" s="230"/>
      <c r="Q312" s="230"/>
      <c r="R312" s="230"/>
      <c r="S312" s="230"/>
      <c r="T312" s="231"/>
      <c r="AT312" s="232" t="s">
        <v>182</v>
      </c>
      <c r="AU312" s="232" t="s">
        <v>92</v>
      </c>
      <c r="AV312" s="12" t="s">
        <v>25</v>
      </c>
      <c r="AW312" s="12" t="s">
        <v>48</v>
      </c>
      <c r="AX312" s="12" t="s">
        <v>85</v>
      </c>
      <c r="AY312" s="232" t="s">
        <v>169</v>
      </c>
    </row>
    <row r="313" spans="2:65" s="13" customFormat="1" ht="13.5">
      <c r="B313" s="233"/>
      <c r="C313" s="234"/>
      <c r="D313" s="218" t="s">
        <v>182</v>
      </c>
      <c r="E313" s="245" t="s">
        <v>50</v>
      </c>
      <c r="F313" s="246" t="s">
        <v>477</v>
      </c>
      <c r="G313" s="234"/>
      <c r="H313" s="247">
        <v>41</v>
      </c>
      <c r="I313" s="239"/>
      <c r="J313" s="234"/>
      <c r="K313" s="234"/>
      <c r="L313" s="240"/>
      <c r="M313" s="241"/>
      <c r="N313" s="242"/>
      <c r="O313" s="242"/>
      <c r="P313" s="242"/>
      <c r="Q313" s="242"/>
      <c r="R313" s="242"/>
      <c r="S313" s="242"/>
      <c r="T313" s="243"/>
      <c r="AT313" s="244" t="s">
        <v>182</v>
      </c>
      <c r="AU313" s="244" t="s">
        <v>92</v>
      </c>
      <c r="AV313" s="13" t="s">
        <v>92</v>
      </c>
      <c r="AW313" s="13" t="s">
        <v>48</v>
      </c>
      <c r="AX313" s="13" t="s">
        <v>85</v>
      </c>
      <c r="AY313" s="244" t="s">
        <v>169</v>
      </c>
    </row>
    <row r="314" spans="2:65" s="12" customFormat="1" ht="13.5">
      <c r="B314" s="222"/>
      <c r="C314" s="223"/>
      <c r="D314" s="218" t="s">
        <v>182</v>
      </c>
      <c r="E314" s="224" t="s">
        <v>50</v>
      </c>
      <c r="F314" s="225" t="s">
        <v>436</v>
      </c>
      <c r="G314" s="223"/>
      <c r="H314" s="226" t="s">
        <v>50</v>
      </c>
      <c r="I314" s="227"/>
      <c r="J314" s="223"/>
      <c r="K314" s="223"/>
      <c r="L314" s="228"/>
      <c r="M314" s="229"/>
      <c r="N314" s="230"/>
      <c r="O314" s="230"/>
      <c r="P314" s="230"/>
      <c r="Q314" s="230"/>
      <c r="R314" s="230"/>
      <c r="S314" s="230"/>
      <c r="T314" s="231"/>
      <c r="AT314" s="232" t="s">
        <v>182</v>
      </c>
      <c r="AU314" s="232" t="s">
        <v>92</v>
      </c>
      <c r="AV314" s="12" t="s">
        <v>25</v>
      </c>
      <c r="AW314" s="12" t="s">
        <v>48</v>
      </c>
      <c r="AX314" s="12" t="s">
        <v>85</v>
      </c>
      <c r="AY314" s="232" t="s">
        <v>169</v>
      </c>
    </row>
    <row r="315" spans="2:65" s="13" customFormat="1" ht="13.5">
      <c r="B315" s="233"/>
      <c r="C315" s="234"/>
      <c r="D315" s="235" t="s">
        <v>182</v>
      </c>
      <c r="E315" s="236" t="s">
        <v>50</v>
      </c>
      <c r="F315" s="237" t="s">
        <v>92</v>
      </c>
      <c r="G315" s="234"/>
      <c r="H315" s="238">
        <v>2</v>
      </c>
      <c r="I315" s="239"/>
      <c r="J315" s="234"/>
      <c r="K315" s="234"/>
      <c r="L315" s="240"/>
      <c r="M315" s="241"/>
      <c r="N315" s="242"/>
      <c r="O315" s="242"/>
      <c r="P315" s="242"/>
      <c r="Q315" s="242"/>
      <c r="R315" s="242"/>
      <c r="S315" s="242"/>
      <c r="T315" s="243"/>
      <c r="AT315" s="244" t="s">
        <v>182</v>
      </c>
      <c r="AU315" s="244" t="s">
        <v>92</v>
      </c>
      <c r="AV315" s="13" t="s">
        <v>92</v>
      </c>
      <c r="AW315" s="13" t="s">
        <v>48</v>
      </c>
      <c r="AX315" s="13" t="s">
        <v>85</v>
      </c>
      <c r="AY315" s="244" t="s">
        <v>169</v>
      </c>
    </row>
    <row r="316" spans="2:65" s="1" customFormat="1" ht="22.5" customHeight="1">
      <c r="B316" s="43"/>
      <c r="C316" s="206" t="s">
        <v>477</v>
      </c>
      <c r="D316" s="206" t="s">
        <v>172</v>
      </c>
      <c r="E316" s="207" t="s">
        <v>444</v>
      </c>
      <c r="F316" s="208" t="s">
        <v>445</v>
      </c>
      <c r="G316" s="209" t="s">
        <v>204</v>
      </c>
      <c r="H316" s="210">
        <v>358</v>
      </c>
      <c r="I316" s="211"/>
      <c r="J316" s="212">
        <f>ROUND(I316*H316,2)</f>
        <v>0</v>
      </c>
      <c r="K316" s="208" t="s">
        <v>176</v>
      </c>
      <c r="L316" s="63"/>
      <c r="M316" s="213" t="s">
        <v>50</v>
      </c>
      <c r="N316" s="214" t="s">
        <v>56</v>
      </c>
      <c r="O316" s="44"/>
      <c r="P316" s="215">
        <f>O316*H316</f>
        <v>0</v>
      </c>
      <c r="Q316" s="215">
        <v>0</v>
      </c>
      <c r="R316" s="215">
        <f>Q316*H316</f>
        <v>0</v>
      </c>
      <c r="S316" s="215">
        <v>0.255</v>
      </c>
      <c r="T316" s="216">
        <f>S316*H316</f>
        <v>91.29</v>
      </c>
      <c r="AR316" s="25" t="s">
        <v>124</v>
      </c>
      <c r="AT316" s="25" t="s">
        <v>172</v>
      </c>
      <c r="AU316" s="25" t="s">
        <v>92</v>
      </c>
      <c r="AY316" s="25" t="s">
        <v>169</v>
      </c>
      <c r="BE316" s="217">
        <f>IF(N316="základní",J316,0)</f>
        <v>0</v>
      </c>
      <c r="BF316" s="217">
        <f>IF(N316="snížená",J316,0)</f>
        <v>0</v>
      </c>
      <c r="BG316" s="217">
        <f>IF(N316="zákl. přenesená",J316,0)</f>
        <v>0</v>
      </c>
      <c r="BH316" s="217">
        <f>IF(N316="sníž. přenesená",J316,0)</f>
        <v>0</v>
      </c>
      <c r="BI316" s="217">
        <f>IF(N316="nulová",J316,0)</f>
        <v>0</v>
      </c>
      <c r="BJ316" s="25" t="s">
        <v>25</v>
      </c>
      <c r="BK316" s="217">
        <f>ROUND(I316*H316,2)</f>
        <v>0</v>
      </c>
      <c r="BL316" s="25" t="s">
        <v>124</v>
      </c>
      <c r="BM316" s="25" t="s">
        <v>446</v>
      </c>
    </row>
    <row r="317" spans="2:65" s="1" customFormat="1" ht="54">
      <c r="B317" s="43"/>
      <c r="C317" s="65"/>
      <c r="D317" s="218" t="s">
        <v>178</v>
      </c>
      <c r="E317" s="65"/>
      <c r="F317" s="219" t="s">
        <v>447</v>
      </c>
      <c r="G317" s="65"/>
      <c r="H317" s="65"/>
      <c r="I317" s="174"/>
      <c r="J317" s="65"/>
      <c r="K317" s="65"/>
      <c r="L317" s="63"/>
      <c r="M317" s="220"/>
      <c r="N317" s="44"/>
      <c r="O317" s="44"/>
      <c r="P317" s="44"/>
      <c r="Q317" s="44"/>
      <c r="R317" s="44"/>
      <c r="S317" s="44"/>
      <c r="T317" s="80"/>
      <c r="AT317" s="25" t="s">
        <v>178</v>
      </c>
      <c r="AU317" s="25" t="s">
        <v>92</v>
      </c>
    </row>
    <row r="318" spans="2:65" s="1" customFormat="1" ht="175.5">
      <c r="B318" s="43"/>
      <c r="C318" s="65"/>
      <c r="D318" s="218" t="s">
        <v>180</v>
      </c>
      <c r="E318" s="65"/>
      <c r="F318" s="221" t="s">
        <v>434</v>
      </c>
      <c r="G318" s="65"/>
      <c r="H318" s="65"/>
      <c r="I318" s="174"/>
      <c r="J318" s="65"/>
      <c r="K318" s="65"/>
      <c r="L318" s="63"/>
      <c r="M318" s="220"/>
      <c r="N318" s="44"/>
      <c r="O318" s="44"/>
      <c r="P318" s="44"/>
      <c r="Q318" s="44"/>
      <c r="R318" s="44"/>
      <c r="S318" s="44"/>
      <c r="T318" s="80"/>
      <c r="AT318" s="25" t="s">
        <v>180</v>
      </c>
      <c r="AU318" s="25" t="s">
        <v>92</v>
      </c>
    </row>
    <row r="319" spans="2:65" s="12" customFormat="1" ht="13.5">
      <c r="B319" s="222"/>
      <c r="C319" s="223"/>
      <c r="D319" s="218" t="s">
        <v>182</v>
      </c>
      <c r="E319" s="224" t="s">
        <v>50</v>
      </c>
      <c r="F319" s="225" t="s">
        <v>408</v>
      </c>
      <c r="G319" s="223"/>
      <c r="H319" s="226" t="s">
        <v>50</v>
      </c>
      <c r="I319" s="227"/>
      <c r="J319" s="223"/>
      <c r="K319" s="223"/>
      <c r="L319" s="228"/>
      <c r="M319" s="229"/>
      <c r="N319" s="230"/>
      <c r="O319" s="230"/>
      <c r="P319" s="230"/>
      <c r="Q319" s="230"/>
      <c r="R319" s="230"/>
      <c r="S319" s="230"/>
      <c r="T319" s="231"/>
      <c r="AT319" s="232" t="s">
        <v>182</v>
      </c>
      <c r="AU319" s="232" t="s">
        <v>92</v>
      </c>
      <c r="AV319" s="12" t="s">
        <v>25</v>
      </c>
      <c r="AW319" s="12" t="s">
        <v>48</v>
      </c>
      <c r="AX319" s="12" t="s">
        <v>85</v>
      </c>
      <c r="AY319" s="232" t="s">
        <v>169</v>
      </c>
    </row>
    <row r="320" spans="2:65" s="13" customFormat="1" ht="13.5">
      <c r="B320" s="233"/>
      <c r="C320" s="234"/>
      <c r="D320" s="218" t="s">
        <v>182</v>
      </c>
      <c r="E320" s="245" t="s">
        <v>50</v>
      </c>
      <c r="F320" s="246" t="s">
        <v>771</v>
      </c>
      <c r="G320" s="234"/>
      <c r="H320" s="247">
        <v>264</v>
      </c>
      <c r="I320" s="239"/>
      <c r="J320" s="234"/>
      <c r="K320" s="234"/>
      <c r="L320" s="240"/>
      <c r="M320" s="241"/>
      <c r="N320" s="242"/>
      <c r="O320" s="242"/>
      <c r="P320" s="242"/>
      <c r="Q320" s="242"/>
      <c r="R320" s="242"/>
      <c r="S320" s="242"/>
      <c r="T320" s="243"/>
      <c r="AT320" s="244" t="s">
        <v>182</v>
      </c>
      <c r="AU320" s="244" t="s">
        <v>92</v>
      </c>
      <c r="AV320" s="13" t="s">
        <v>92</v>
      </c>
      <c r="AW320" s="13" t="s">
        <v>48</v>
      </c>
      <c r="AX320" s="13" t="s">
        <v>85</v>
      </c>
      <c r="AY320" s="244" t="s">
        <v>169</v>
      </c>
    </row>
    <row r="321" spans="2:65" s="12" customFormat="1" ht="13.5">
      <c r="B321" s="222"/>
      <c r="C321" s="223"/>
      <c r="D321" s="218" t="s">
        <v>182</v>
      </c>
      <c r="E321" s="224" t="s">
        <v>50</v>
      </c>
      <c r="F321" s="225" t="s">
        <v>448</v>
      </c>
      <c r="G321" s="223"/>
      <c r="H321" s="226" t="s">
        <v>50</v>
      </c>
      <c r="I321" s="227"/>
      <c r="J321" s="223"/>
      <c r="K321" s="223"/>
      <c r="L321" s="228"/>
      <c r="M321" s="229"/>
      <c r="N321" s="230"/>
      <c r="O321" s="230"/>
      <c r="P321" s="230"/>
      <c r="Q321" s="230"/>
      <c r="R321" s="230"/>
      <c r="S321" s="230"/>
      <c r="T321" s="231"/>
      <c r="AT321" s="232" t="s">
        <v>182</v>
      </c>
      <c r="AU321" s="232" t="s">
        <v>92</v>
      </c>
      <c r="AV321" s="12" t="s">
        <v>25</v>
      </c>
      <c r="AW321" s="12" t="s">
        <v>48</v>
      </c>
      <c r="AX321" s="12" t="s">
        <v>85</v>
      </c>
      <c r="AY321" s="232" t="s">
        <v>169</v>
      </c>
    </row>
    <row r="322" spans="2:65" s="13" customFormat="1" ht="13.5">
      <c r="B322" s="233"/>
      <c r="C322" s="234"/>
      <c r="D322" s="235" t="s">
        <v>182</v>
      </c>
      <c r="E322" s="236" t="s">
        <v>50</v>
      </c>
      <c r="F322" s="237" t="s">
        <v>772</v>
      </c>
      <c r="G322" s="234"/>
      <c r="H322" s="238">
        <v>94</v>
      </c>
      <c r="I322" s="239"/>
      <c r="J322" s="234"/>
      <c r="K322" s="234"/>
      <c r="L322" s="240"/>
      <c r="M322" s="241"/>
      <c r="N322" s="242"/>
      <c r="O322" s="242"/>
      <c r="P322" s="242"/>
      <c r="Q322" s="242"/>
      <c r="R322" s="242"/>
      <c r="S322" s="242"/>
      <c r="T322" s="243"/>
      <c r="AT322" s="244" t="s">
        <v>182</v>
      </c>
      <c r="AU322" s="244" t="s">
        <v>92</v>
      </c>
      <c r="AV322" s="13" t="s">
        <v>92</v>
      </c>
      <c r="AW322" s="13" t="s">
        <v>48</v>
      </c>
      <c r="AX322" s="13" t="s">
        <v>85</v>
      </c>
      <c r="AY322" s="244" t="s">
        <v>169</v>
      </c>
    </row>
    <row r="323" spans="2:65" s="1" customFormat="1" ht="22.5" customHeight="1">
      <c r="B323" s="43"/>
      <c r="C323" s="206" t="s">
        <v>483</v>
      </c>
      <c r="D323" s="206" t="s">
        <v>172</v>
      </c>
      <c r="E323" s="207" t="s">
        <v>453</v>
      </c>
      <c r="F323" s="208" t="s">
        <v>454</v>
      </c>
      <c r="G323" s="209" t="s">
        <v>204</v>
      </c>
      <c r="H323" s="210">
        <v>358</v>
      </c>
      <c r="I323" s="211"/>
      <c r="J323" s="212">
        <f>ROUND(I323*H323,2)</f>
        <v>0</v>
      </c>
      <c r="K323" s="208" t="s">
        <v>176</v>
      </c>
      <c r="L323" s="63"/>
      <c r="M323" s="213" t="s">
        <v>50</v>
      </c>
      <c r="N323" s="214" t="s">
        <v>56</v>
      </c>
      <c r="O323" s="44"/>
      <c r="P323" s="215">
        <f>O323*H323</f>
        <v>0</v>
      </c>
      <c r="Q323" s="215">
        <v>0</v>
      </c>
      <c r="R323" s="215">
        <f>Q323*H323</f>
        <v>0</v>
      </c>
      <c r="S323" s="215">
        <v>0</v>
      </c>
      <c r="T323" s="216">
        <f>S323*H323</f>
        <v>0</v>
      </c>
      <c r="AR323" s="25" t="s">
        <v>124</v>
      </c>
      <c r="AT323" s="25" t="s">
        <v>172</v>
      </c>
      <c r="AU323" s="25" t="s">
        <v>92</v>
      </c>
      <c r="AY323" s="25" t="s">
        <v>169</v>
      </c>
      <c r="BE323" s="217">
        <f>IF(N323="základní",J323,0)</f>
        <v>0</v>
      </c>
      <c r="BF323" s="217">
        <f>IF(N323="snížená",J323,0)</f>
        <v>0</v>
      </c>
      <c r="BG323" s="217">
        <f>IF(N323="zákl. přenesená",J323,0)</f>
        <v>0</v>
      </c>
      <c r="BH323" s="217">
        <f>IF(N323="sníž. přenesená",J323,0)</f>
        <v>0</v>
      </c>
      <c r="BI323" s="217">
        <f>IF(N323="nulová",J323,0)</f>
        <v>0</v>
      </c>
      <c r="BJ323" s="25" t="s">
        <v>25</v>
      </c>
      <c r="BK323" s="217">
        <f>ROUND(I323*H323,2)</f>
        <v>0</v>
      </c>
      <c r="BL323" s="25" t="s">
        <v>124</v>
      </c>
      <c r="BM323" s="25" t="s">
        <v>773</v>
      </c>
    </row>
    <row r="324" spans="2:65" s="1" customFormat="1" ht="40.5">
      <c r="B324" s="43"/>
      <c r="C324" s="65"/>
      <c r="D324" s="218" t="s">
        <v>178</v>
      </c>
      <c r="E324" s="65"/>
      <c r="F324" s="219" t="s">
        <v>456</v>
      </c>
      <c r="G324" s="65"/>
      <c r="H324" s="65"/>
      <c r="I324" s="174"/>
      <c r="J324" s="65"/>
      <c r="K324" s="65"/>
      <c r="L324" s="63"/>
      <c r="M324" s="220"/>
      <c r="N324" s="44"/>
      <c r="O324" s="44"/>
      <c r="P324" s="44"/>
      <c r="Q324" s="44"/>
      <c r="R324" s="44"/>
      <c r="S324" s="44"/>
      <c r="T324" s="80"/>
      <c r="AT324" s="25" t="s">
        <v>178</v>
      </c>
      <c r="AU324" s="25" t="s">
        <v>92</v>
      </c>
    </row>
    <row r="325" spans="2:65" s="1" customFormat="1" ht="67.5">
      <c r="B325" s="43"/>
      <c r="C325" s="65"/>
      <c r="D325" s="218" t="s">
        <v>180</v>
      </c>
      <c r="E325" s="65"/>
      <c r="F325" s="221" t="s">
        <v>442</v>
      </c>
      <c r="G325" s="65"/>
      <c r="H325" s="65"/>
      <c r="I325" s="174"/>
      <c r="J325" s="65"/>
      <c r="K325" s="65"/>
      <c r="L325" s="63"/>
      <c r="M325" s="220"/>
      <c r="N325" s="44"/>
      <c r="O325" s="44"/>
      <c r="P325" s="44"/>
      <c r="Q325" s="44"/>
      <c r="R325" s="44"/>
      <c r="S325" s="44"/>
      <c r="T325" s="80"/>
      <c r="AT325" s="25" t="s">
        <v>180</v>
      </c>
      <c r="AU325" s="25" t="s">
        <v>92</v>
      </c>
    </row>
    <row r="326" spans="2:65" s="12" customFormat="1" ht="13.5">
      <c r="B326" s="222"/>
      <c r="C326" s="223"/>
      <c r="D326" s="218" t="s">
        <v>182</v>
      </c>
      <c r="E326" s="224" t="s">
        <v>50</v>
      </c>
      <c r="F326" s="225" t="s">
        <v>408</v>
      </c>
      <c r="G326" s="223"/>
      <c r="H326" s="226" t="s">
        <v>50</v>
      </c>
      <c r="I326" s="227"/>
      <c r="J326" s="223"/>
      <c r="K326" s="223"/>
      <c r="L326" s="228"/>
      <c r="M326" s="229"/>
      <c r="N326" s="230"/>
      <c r="O326" s="230"/>
      <c r="P326" s="230"/>
      <c r="Q326" s="230"/>
      <c r="R326" s="230"/>
      <c r="S326" s="230"/>
      <c r="T326" s="231"/>
      <c r="AT326" s="232" t="s">
        <v>182</v>
      </c>
      <c r="AU326" s="232" t="s">
        <v>92</v>
      </c>
      <c r="AV326" s="12" t="s">
        <v>25</v>
      </c>
      <c r="AW326" s="12" t="s">
        <v>48</v>
      </c>
      <c r="AX326" s="12" t="s">
        <v>85</v>
      </c>
      <c r="AY326" s="232" t="s">
        <v>169</v>
      </c>
    </row>
    <row r="327" spans="2:65" s="13" customFormat="1" ht="13.5">
      <c r="B327" s="233"/>
      <c r="C327" s="234"/>
      <c r="D327" s="218" t="s">
        <v>182</v>
      </c>
      <c r="E327" s="245" t="s">
        <v>50</v>
      </c>
      <c r="F327" s="246" t="s">
        <v>771</v>
      </c>
      <c r="G327" s="234"/>
      <c r="H327" s="247">
        <v>264</v>
      </c>
      <c r="I327" s="239"/>
      <c r="J327" s="234"/>
      <c r="K327" s="234"/>
      <c r="L327" s="240"/>
      <c r="M327" s="241"/>
      <c r="N327" s="242"/>
      <c r="O327" s="242"/>
      <c r="P327" s="242"/>
      <c r="Q327" s="242"/>
      <c r="R327" s="242"/>
      <c r="S327" s="242"/>
      <c r="T327" s="243"/>
      <c r="AT327" s="244" t="s">
        <v>182</v>
      </c>
      <c r="AU327" s="244" t="s">
        <v>92</v>
      </c>
      <c r="AV327" s="13" t="s">
        <v>92</v>
      </c>
      <c r="AW327" s="13" t="s">
        <v>48</v>
      </c>
      <c r="AX327" s="13" t="s">
        <v>85</v>
      </c>
      <c r="AY327" s="244" t="s">
        <v>169</v>
      </c>
    </row>
    <row r="328" spans="2:65" s="12" customFormat="1" ht="13.5">
      <c r="B328" s="222"/>
      <c r="C328" s="223"/>
      <c r="D328" s="218" t="s">
        <v>182</v>
      </c>
      <c r="E328" s="224" t="s">
        <v>50</v>
      </c>
      <c r="F328" s="225" t="s">
        <v>448</v>
      </c>
      <c r="G328" s="223"/>
      <c r="H328" s="226" t="s">
        <v>50</v>
      </c>
      <c r="I328" s="227"/>
      <c r="J328" s="223"/>
      <c r="K328" s="223"/>
      <c r="L328" s="228"/>
      <c r="M328" s="229"/>
      <c r="N328" s="230"/>
      <c r="O328" s="230"/>
      <c r="P328" s="230"/>
      <c r="Q328" s="230"/>
      <c r="R328" s="230"/>
      <c r="S328" s="230"/>
      <c r="T328" s="231"/>
      <c r="AT328" s="232" t="s">
        <v>182</v>
      </c>
      <c r="AU328" s="232" t="s">
        <v>92</v>
      </c>
      <c r="AV328" s="12" t="s">
        <v>25</v>
      </c>
      <c r="AW328" s="12" t="s">
        <v>48</v>
      </c>
      <c r="AX328" s="12" t="s">
        <v>85</v>
      </c>
      <c r="AY328" s="232" t="s">
        <v>169</v>
      </c>
    </row>
    <row r="329" spans="2:65" s="13" customFormat="1" ht="13.5">
      <c r="B329" s="233"/>
      <c r="C329" s="234"/>
      <c r="D329" s="235" t="s">
        <v>182</v>
      </c>
      <c r="E329" s="236" t="s">
        <v>50</v>
      </c>
      <c r="F329" s="237" t="s">
        <v>772</v>
      </c>
      <c r="G329" s="234"/>
      <c r="H329" s="238">
        <v>94</v>
      </c>
      <c r="I329" s="239"/>
      <c r="J329" s="234"/>
      <c r="K329" s="234"/>
      <c r="L329" s="240"/>
      <c r="M329" s="241"/>
      <c r="N329" s="242"/>
      <c r="O329" s="242"/>
      <c r="P329" s="242"/>
      <c r="Q329" s="242"/>
      <c r="R329" s="242"/>
      <c r="S329" s="242"/>
      <c r="T329" s="243"/>
      <c r="AT329" s="244" t="s">
        <v>182</v>
      </c>
      <c r="AU329" s="244" t="s">
        <v>92</v>
      </c>
      <c r="AV329" s="13" t="s">
        <v>92</v>
      </c>
      <c r="AW329" s="13" t="s">
        <v>48</v>
      </c>
      <c r="AX329" s="13" t="s">
        <v>85</v>
      </c>
      <c r="AY329" s="244" t="s">
        <v>169</v>
      </c>
    </row>
    <row r="330" spans="2:65" s="1" customFormat="1" ht="22.5" customHeight="1">
      <c r="B330" s="43"/>
      <c r="C330" s="206" t="s">
        <v>500</v>
      </c>
      <c r="D330" s="206" t="s">
        <v>172</v>
      </c>
      <c r="E330" s="207" t="s">
        <v>460</v>
      </c>
      <c r="F330" s="208" t="s">
        <v>461</v>
      </c>
      <c r="G330" s="209" t="s">
        <v>197</v>
      </c>
      <c r="H330" s="210">
        <v>236.245</v>
      </c>
      <c r="I330" s="211"/>
      <c r="J330" s="212">
        <f>ROUND(I330*H330,2)</f>
        <v>0</v>
      </c>
      <c r="K330" s="208" t="s">
        <v>176</v>
      </c>
      <c r="L330" s="63"/>
      <c r="M330" s="213" t="s">
        <v>50</v>
      </c>
      <c r="N330" s="214" t="s">
        <v>56</v>
      </c>
      <c r="O330" s="44"/>
      <c r="P330" s="215">
        <f>O330*H330</f>
        <v>0</v>
      </c>
      <c r="Q330" s="215">
        <v>0</v>
      </c>
      <c r="R330" s="215">
        <f>Q330*H330</f>
        <v>0</v>
      </c>
      <c r="S330" s="215">
        <v>0</v>
      </c>
      <c r="T330" s="216">
        <f>S330*H330</f>
        <v>0</v>
      </c>
      <c r="AR330" s="25" t="s">
        <v>124</v>
      </c>
      <c r="AT330" s="25" t="s">
        <v>172</v>
      </c>
      <c r="AU330" s="25" t="s">
        <v>92</v>
      </c>
      <c r="AY330" s="25" t="s">
        <v>169</v>
      </c>
      <c r="BE330" s="217">
        <f>IF(N330="základní",J330,0)</f>
        <v>0</v>
      </c>
      <c r="BF330" s="217">
        <f>IF(N330="snížená",J330,0)</f>
        <v>0</v>
      </c>
      <c r="BG330" s="217">
        <f>IF(N330="zákl. přenesená",J330,0)</f>
        <v>0</v>
      </c>
      <c r="BH330" s="217">
        <f>IF(N330="sníž. přenesená",J330,0)</f>
        <v>0</v>
      </c>
      <c r="BI330" s="217">
        <f>IF(N330="nulová",J330,0)</f>
        <v>0</v>
      </c>
      <c r="BJ330" s="25" t="s">
        <v>25</v>
      </c>
      <c r="BK330" s="217">
        <f>ROUND(I330*H330,2)</f>
        <v>0</v>
      </c>
      <c r="BL330" s="25" t="s">
        <v>124</v>
      </c>
      <c r="BM330" s="25" t="s">
        <v>462</v>
      </c>
    </row>
    <row r="331" spans="2:65" s="1" customFormat="1" ht="13.5">
      <c r="B331" s="43"/>
      <c r="C331" s="65"/>
      <c r="D331" s="218" t="s">
        <v>178</v>
      </c>
      <c r="E331" s="65"/>
      <c r="F331" s="219" t="s">
        <v>463</v>
      </c>
      <c r="G331" s="65"/>
      <c r="H331" s="65"/>
      <c r="I331" s="174"/>
      <c r="J331" s="65"/>
      <c r="K331" s="65"/>
      <c r="L331" s="63"/>
      <c r="M331" s="220"/>
      <c r="N331" s="44"/>
      <c r="O331" s="44"/>
      <c r="P331" s="44"/>
      <c r="Q331" s="44"/>
      <c r="R331" s="44"/>
      <c r="S331" s="44"/>
      <c r="T331" s="80"/>
      <c r="AT331" s="25" t="s">
        <v>178</v>
      </c>
      <c r="AU331" s="25" t="s">
        <v>92</v>
      </c>
    </row>
    <row r="332" spans="2:65" s="1" customFormat="1" ht="40.5">
      <c r="B332" s="43"/>
      <c r="C332" s="65"/>
      <c r="D332" s="218" t="s">
        <v>180</v>
      </c>
      <c r="E332" s="65"/>
      <c r="F332" s="221" t="s">
        <v>464</v>
      </c>
      <c r="G332" s="65"/>
      <c r="H332" s="65"/>
      <c r="I332" s="174"/>
      <c r="J332" s="65"/>
      <c r="K332" s="65"/>
      <c r="L332" s="63"/>
      <c r="M332" s="220"/>
      <c r="N332" s="44"/>
      <c r="O332" s="44"/>
      <c r="P332" s="44"/>
      <c r="Q332" s="44"/>
      <c r="R332" s="44"/>
      <c r="S332" s="44"/>
      <c r="T332" s="80"/>
      <c r="AT332" s="25" t="s">
        <v>180</v>
      </c>
      <c r="AU332" s="25" t="s">
        <v>92</v>
      </c>
    </row>
    <row r="333" spans="2:65" s="12" customFormat="1" ht="13.5">
      <c r="B333" s="222"/>
      <c r="C333" s="223"/>
      <c r="D333" s="218" t="s">
        <v>182</v>
      </c>
      <c r="E333" s="224" t="s">
        <v>50</v>
      </c>
      <c r="F333" s="225" t="s">
        <v>402</v>
      </c>
      <c r="G333" s="223"/>
      <c r="H333" s="226" t="s">
        <v>50</v>
      </c>
      <c r="I333" s="227"/>
      <c r="J333" s="223"/>
      <c r="K333" s="223"/>
      <c r="L333" s="228"/>
      <c r="M333" s="229"/>
      <c r="N333" s="230"/>
      <c r="O333" s="230"/>
      <c r="P333" s="230"/>
      <c r="Q333" s="230"/>
      <c r="R333" s="230"/>
      <c r="S333" s="230"/>
      <c r="T333" s="231"/>
      <c r="AT333" s="232" t="s">
        <v>182</v>
      </c>
      <c r="AU333" s="232" t="s">
        <v>92</v>
      </c>
      <c r="AV333" s="12" t="s">
        <v>25</v>
      </c>
      <c r="AW333" s="12" t="s">
        <v>48</v>
      </c>
      <c r="AX333" s="12" t="s">
        <v>85</v>
      </c>
      <c r="AY333" s="232" t="s">
        <v>169</v>
      </c>
    </row>
    <row r="334" spans="2:65" s="13" customFormat="1" ht="13.5">
      <c r="B334" s="233"/>
      <c r="C334" s="234"/>
      <c r="D334" s="218" t="s">
        <v>182</v>
      </c>
      <c r="E334" s="245" t="s">
        <v>50</v>
      </c>
      <c r="F334" s="246" t="s">
        <v>774</v>
      </c>
      <c r="G334" s="234"/>
      <c r="H334" s="247">
        <v>12.76</v>
      </c>
      <c r="I334" s="239"/>
      <c r="J334" s="234"/>
      <c r="K334" s="234"/>
      <c r="L334" s="240"/>
      <c r="M334" s="241"/>
      <c r="N334" s="242"/>
      <c r="O334" s="242"/>
      <c r="P334" s="242"/>
      <c r="Q334" s="242"/>
      <c r="R334" s="242"/>
      <c r="S334" s="242"/>
      <c r="T334" s="243"/>
      <c r="AT334" s="244" t="s">
        <v>182</v>
      </c>
      <c r="AU334" s="244" t="s">
        <v>92</v>
      </c>
      <c r="AV334" s="13" t="s">
        <v>92</v>
      </c>
      <c r="AW334" s="13" t="s">
        <v>48</v>
      </c>
      <c r="AX334" s="13" t="s">
        <v>85</v>
      </c>
      <c r="AY334" s="244" t="s">
        <v>169</v>
      </c>
    </row>
    <row r="335" spans="2:65" s="13" customFormat="1" ht="13.5">
      <c r="B335" s="233"/>
      <c r="C335" s="234"/>
      <c r="D335" s="218" t="s">
        <v>182</v>
      </c>
      <c r="E335" s="245" t="s">
        <v>50</v>
      </c>
      <c r="F335" s="246" t="s">
        <v>775</v>
      </c>
      <c r="G335" s="234"/>
      <c r="H335" s="247">
        <v>3.2559999999999998</v>
      </c>
      <c r="I335" s="239"/>
      <c r="J335" s="234"/>
      <c r="K335" s="234"/>
      <c r="L335" s="240"/>
      <c r="M335" s="241"/>
      <c r="N335" s="242"/>
      <c r="O335" s="242"/>
      <c r="P335" s="242"/>
      <c r="Q335" s="242"/>
      <c r="R335" s="242"/>
      <c r="S335" s="242"/>
      <c r="T335" s="243"/>
      <c r="AT335" s="244" t="s">
        <v>182</v>
      </c>
      <c r="AU335" s="244" t="s">
        <v>92</v>
      </c>
      <c r="AV335" s="13" t="s">
        <v>92</v>
      </c>
      <c r="AW335" s="13" t="s">
        <v>48</v>
      </c>
      <c r="AX335" s="13" t="s">
        <v>85</v>
      </c>
      <c r="AY335" s="244" t="s">
        <v>169</v>
      </c>
    </row>
    <row r="336" spans="2:65" s="12" customFormat="1" ht="13.5">
      <c r="B336" s="222"/>
      <c r="C336" s="223"/>
      <c r="D336" s="218" t="s">
        <v>182</v>
      </c>
      <c r="E336" s="224" t="s">
        <v>50</v>
      </c>
      <c r="F336" s="225" t="s">
        <v>404</v>
      </c>
      <c r="G336" s="223"/>
      <c r="H336" s="226" t="s">
        <v>50</v>
      </c>
      <c r="I336" s="227"/>
      <c r="J336" s="223"/>
      <c r="K336" s="223"/>
      <c r="L336" s="228"/>
      <c r="M336" s="229"/>
      <c r="N336" s="230"/>
      <c r="O336" s="230"/>
      <c r="P336" s="230"/>
      <c r="Q336" s="230"/>
      <c r="R336" s="230"/>
      <c r="S336" s="230"/>
      <c r="T336" s="231"/>
      <c r="AT336" s="232" t="s">
        <v>182</v>
      </c>
      <c r="AU336" s="232" t="s">
        <v>92</v>
      </c>
      <c r="AV336" s="12" t="s">
        <v>25</v>
      </c>
      <c r="AW336" s="12" t="s">
        <v>48</v>
      </c>
      <c r="AX336" s="12" t="s">
        <v>85</v>
      </c>
      <c r="AY336" s="232" t="s">
        <v>169</v>
      </c>
    </row>
    <row r="337" spans="2:65" s="13" customFormat="1" ht="13.5">
      <c r="B337" s="233"/>
      <c r="C337" s="234"/>
      <c r="D337" s="218" t="s">
        <v>182</v>
      </c>
      <c r="E337" s="245" t="s">
        <v>50</v>
      </c>
      <c r="F337" s="246" t="s">
        <v>776</v>
      </c>
      <c r="G337" s="234"/>
      <c r="H337" s="247">
        <v>90.814999999999998</v>
      </c>
      <c r="I337" s="239"/>
      <c r="J337" s="234"/>
      <c r="K337" s="234"/>
      <c r="L337" s="240"/>
      <c r="M337" s="241"/>
      <c r="N337" s="242"/>
      <c r="O337" s="242"/>
      <c r="P337" s="242"/>
      <c r="Q337" s="242"/>
      <c r="R337" s="242"/>
      <c r="S337" s="242"/>
      <c r="T337" s="243"/>
      <c r="AT337" s="244" t="s">
        <v>182</v>
      </c>
      <c r="AU337" s="244" t="s">
        <v>92</v>
      </c>
      <c r="AV337" s="13" t="s">
        <v>92</v>
      </c>
      <c r="AW337" s="13" t="s">
        <v>48</v>
      </c>
      <c r="AX337" s="13" t="s">
        <v>85</v>
      </c>
      <c r="AY337" s="244" t="s">
        <v>169</v>
      </c>
    </row>
    <row r="338" spans="2:65" s="13" customFormat="1" ht="13.5">
      <c r="B338" s="233"/>
      <c r="C338" s="234"/>
      <c r="D338" s="218" t="s">
        <v>182</v>
      </c>
      <c r="E338" s="245" t="s">
        <v>50</v>
      </c>
      <c r="F338" s="246" t="s">
        <v>777</v>
      </c>
      <c r="G338" s="234"/>
      <c r="H338" s="247">
        <v>20.489000000000001</v>
      </c>
      <c r="I338" s="239"/>
      <c r="J338" s="234"/>
      <c r="K338" s="234"/>
      <c r="L338" s="240"/>
      <c r="M338" s="241"/>
      <c r="N338" s="242"/>
      <c r="O338" s="242"/>
      <c r="P338" s="242"/>
      <c r="Q338" s="242"/>
      <c r="R338" s="242"/>
      <c r="S338" s="242"/>
      <c r="T338" s="243"/>
      <c r="AT338" s="244" t="s">
        <v>182</v>
      </c>
      <c r="AU338" s="244" t="s">
        <v>92</v>
      </c>
      <c r="AV338" s="13" t="s">
        <v>92</v>
      </c>
      <c r="AW338" s="13" t="s">
        <v>48</v>
      </c>
      <c r="AX338" s="13" t="s">
        <v>85</v>
      </c>
      <c r="AY338" s="244" t="s">
        <v>169</v>
      </c>
    </row>
    <row r="339" spans="2:65" s="12" customFormat="1" ht="13.5">
      <c r="B339" s="222"/>
      <c r="C339" s="223"/>
      <c r="D339" s="218" t="s">
        <v>182</v>
      </c>
      <c r="E339" s="224" t="s">
        <v>50</v>
      </c>
      <c r="F339" s="225" t="s">
        <v>406</v>
      </c>
      <c r="G339" s="223"/>
      <c r="H339" s="226" t="s">
        <v>50</v>
      </c>
      <c r="I339" s="227"/>
      <c r="J339" s="223"/>
      <c r="K339" s="223"/>
      <c r="L339" s="228"/>
      <c r="M339" s="229"/>
      <c r="N339" s="230"/>
      <c r="O339" s="230"/>
      <c r="P339" s="230"/>
      <c r="Q339" s="230"/>
      <c r="R339" s="230"/>
      <c r="S339" s="230"/>
      <c r="T339" s="231"/>
      <c r="AT339" s="232" t="s">
        <v>182</v>
      </c>
      <c r="AU339" s="232" t="s">
        <v>92</v>
      </c>
      <c r="AV339" s="12" t="s">
        <v>25</v>
      </c>
      <c r="AW339" s="12" t="s">
        <v>48</v>
      </c>
      <c r="AX339" s="12" t="s">
        <v>85</v>
      </c>
      <c r="AY339" s="232" t="s">
        <v>169</v>
      </c>
    </row>
    <row r="340" spans="2:65" s="13" customFormat="1" ht="13.5">
      <c r="B340" s="233"/>
      <c r="C340" s="234"/>
      <c r="D340" s="218" t="s">
        <v>182</v>
      </c>
      <c r="E340" s="245" t="s">
        <v>50</v>
      </c>
      <c r="F340" s="246" t="s">
        <v>778</v>
      </c>
      <c r="G340" s="234"/>
      <c r="H340" s="247">
        <v>4.95</v>
      </c>
      <c r="I340" s="239"/>
      <c r="J340" s="234"/>
      <c r="K340" s="234"/>
      <c r="L340" s="240"/>
      <c r="M340" s="241"/>
      <c r="N340" s="242"/>
      <c r="O340" s="242"/>
      <c r="P340" s="242"/>
      <c r="Q340" s="242"/>
      <c r="R340" s="242"/>
      <c r="S340" s="242"/>
      <c r="T340" s="243"/>
      <c r="AT340" s="244" t="s">
        <v>182</v>
      </c>
      <c r="AU340" s="244" t="s">
        <v>92</v>
      </c>
      <c r="AV340" s="13" t="s">
        <v>92</v>
      </c>
      <c r="AW340" s="13" t="s">
        <v>48</v>
      </c>
      <c r="AX340" s="13" t="s">
        <v>85</v>
      </c>
      <c r="AY340" s="244" t="s">
        <v>169</v>
      </c>
    </row>
    <row r="341" spans="2:65" s="12" customFormat="1" ht="13.5">
      <c r="B341" s="222"/>
      <c r="C341" s="223"/>
      <c r="D341" s="218" t="s">
        <v>182</v>
      </c>
      <c r="E341" s="224" t="s">
        <v>50</v>
      </c>
      <c r="F341" s="225" t="s">
        <v>408</v>
      </c>
      <c r="G341" s="223"/>
      <c r="H341" s="226" t="s">
        <v>50</v>
      </c>
      <c r="I341" s="227"/>
      <c r="J341" s="223"/>
      <c r="K341" s="223"/>
      <c r="L341" s="228"/>
      <c r="M341" s="229"/>
      <c r="N341" s="230"/>
      <c r="O341" s="230"/>
      <c r="P341" s="230"/>
      <c r="Q341" s="230"/>
      <c r="R341" s="230"/>
      <c r="S341" s="230"/>
      <c r="T341" s="231"/>
      <c r="AT341" s="232" t="s">
        <v>182</v>
      </c>
      <c r="AU341" s="232" t="s">
        <v>92</v>
      </c>
      <c r="AV341" s="12" t="s">
        <v>25</v>
      </c>
      <c r="AW341" s="12" t="s">
        <v>48</v>
      </c>
      <c r="AX341" s="12" t="s">
        <v>85</v>
      </c>
      <c r="AY341" s="232" t="s">
        <v>169</v>
      </c>
    </row>
    <row r="342" spans="2:65" s="13" customFormat="1" ht="13.5">
      <c r="B342" s="233"/>
      <c r="C342" s="234"/>
      <c r="D342" s="218" t="s">
        <v>182</v>
      </c>
      <c r="E342" s="245" t="s">
        <v>50</v>
      </c>
      <c r="F342" s="246" t="s">
        <v>779</v>
      </c>
      <c r="G342" s="234"/>
      <c r="H342" s="247">
        <v>67.319999999999993</v>
      </c>
      <c r="I342" s="239"/>
      <c r="J342" s="234"/>
      <c r="K342" s="234"/>
      <c r="L342" s="240"/>
      <c r="M342" s="241"/>
      <c r="N342" s="242"/>
      <c r="O342" s="242"/>
      <c r="P342" s="242"/>
      <c r="Q342" s="242"/>
      <c r="R342" s="242"/>
      <c r="S342" s="242"/>
      <c r="T342" s="243"/>
      <c r="AT342" s="244" t="s">
        <v>182</v>
      </c>
      <c r="AU342" s="244" t="s">
        <v>92</v>
      </c>
      <c r="AV342" s="13" t="s">
        <v>92</v>
      </c>
      <c r="AW342" s="13" t="s">
        <v>48</v>
      </c>
      <c r="AX342" s="13" t="s">
        <v>85</v>
      </c>
      <c r="AY342" s="244" t="s">
        <v>169</v>
      </c>
    </row>
    <row r="343" spans="2:65" s="12" customFormat="1" ht="13.5">
      <c r="B343" s="222"/>
      <c r="C343" s="223"/>
      <c r="D343" s="218" t="s">
        <v>182</v>
      </c>
      <c r="E343" s="224" t="s">
        <v>50</v>
      </c>
      <c r="F343" s="225" t="s">
        <v>448</v>
      </c>
      <c r="G343" s="223"/>
      <c r="H343" s="226" t="s">
        <v>50</v>
      </c>
      <c r="I343" s="227"/>
      <c r="J343" s="223"/>
      <c r="K343" s="223"/>
      <c r="L343" s="228"/>
      <c r="M343" s="229"/>
      <c r="N343" s="230"/>
      <c r="O343" s="230"/>
      <c r="P343" s="230"/>
      <c r="Q343" s="230"/>
      <c r="R343" s="230"/>
      <c r="S343" s="230"/>
      <c r="T343" s="231"/>
      <c r="AT343" s="232" t="s">
        <v>182</v>
      </c>
      <c r="AU343" s="232" t="s">
        <v>92</v>
      </c>
      <c r="AV343" s="12" t="s">
        <v>25</v>
      </c>
      <c r="AW343" s="12" t="s">
        <v>48</v>
      </c>
      <c r="AX343" s="12" t="s">
        <v>85</v>
      </c>
      <c r="AY343" s="232" t="s">
        <v>169</v>
      </c>
    </row>
    <row r="344" spans="2:65" s="13" customFormat="1" ht="13.5">
      <c r="B344" s="233"/>
      <c r="C344" s="234"/>
      <c r="D344" s="218" t="s">
        <v>182</v>
      </c>
      <c r="E344" s="245" t="s">
        <v>50</v>
      </c>
      <c r="F344" s="246" t="s">
        <v>780</v>
      </c>
      <c r="G344" s="234"/>
      <c r="H344" s="247">
        <v>23.97</v>
      </c>
      <c r="I344" s="239"/>
      <c r="J344" s="234"/>
      <c r="K344" s="234"/>
      <c r="L344" s="240"/>
      <c r="M344" s="241"/>
      <c r="N344" s="242"/>
      <c r="O344" s="242"/>
      <c r="P344" s="242"/>
      <c r="Q344" s="242"/>
      <c r="R344" s="242"/>
      <c r="S344" s="242"/>
      <c r="T344" s="243"/>
      <c r="AT344" s="244" t="s">
        <v>182</v>
      </c>
      <c r="AU344" s="244" t="s">
        <v>92</v>
      </c>
      <c r="AV344" s="13" t="s">
        <v>92</v>
      </c>
      <c r="AW344" s="13" t="s">
        <v>48</v>
      </c>
      <c r="AX344" s="13" t="s">
        <v>85</v>
      </c>
      <c r="AY344" s="244" t="s">
        <v>169</v>
      </c>
    </row>
    <row r="345" spans="2:65" s="12" customFormat="1" ht="13.5">
      <c r="B345" s="222"/>
      <c r="C345" s="223"/>
      <c r="D345" s="218" t="s">
        <v>182</v>
      </c>
      <c r="E345" s="224" t="s">
        <v>50</v>
      </c>
      <c r="F345" s="225" t="s">
        <v>435</v>
      </c>
      <c r="G345" s="223"/>
      <c r="H345" s="226" t="s">
        <v>50</v>
      </c>
      <c r="I345" s="227"/>
      <c r="J345" s="223"/>
      <c r="K345" s="223"/>
      <c r="L345" s="228"/>
      <c r="M345" s="229"/>
      <c r="N345" s="230"/>
      <c r="O345" s="230"/>
      <c r="P345" s="230"/>
      <c r="Q345" s="230"/>
      <c r="R345" s="230"/>
      <c r="S345" s="230"/>
      <c r="T345" s="231"/>
      <c r="AT345" s="232" t="s">
        <v>182</v>
      </c>
      <c r="AU345" s="232" t="s">
        <v>92</v>
      </c>
      <c r="AV345" s="12" t="s">
        <v>25</v>
      </c>
      <c r="AW345" s="12" t="s">
        <v>48</v>
      </c>
      <c r="AX345" s="12" t="s">
        <v>85</v>
      </c>
      <c r="AY345" s="232" t="s">
        <v>169</v>
      </c>
    </row>
    <row r="346" spans="2:65" s="13" customFormat="1" ht="13.5">
      <c r="B346" s="233"/>
      <c r="C346" s="234"/>
      <c r="D346" s="218" t="s">
        <v>182</v>
      </c>
      <c r="E346" s="245" t="s">
        <v>50</v>
      </c>
      <c r="F346" s="246" t="s">
        <v>781</v>
      </c>
      <c r="G346" s="234"/>
      <c r="H346" s="247">
        <v>12.095000000000001</v>
      </c>
      <c r="I346" s="239"/>
      <c r="J346" s="234"/>
      <c r="K346" s="234"/>
      <c r="L346" s="240"/>
      <c r="M346" s="241"/>
      <c r="N346" s="242"/>
      <c r="O346" s="242"/>
      <c r="P346" s="242"/>
      <c r="Q346" s="242"/>
      <c r="R346" s="242"/>
      <c r="S346" s="242"/>
      <c r="T346" s="243"/>
      <c r="AT346" s="244" t="s">
        <v>182</v>
      </c>
      <c r="AU346" s="244" t="s">
        <v>92</v>
      </c>
      <c r="AV346" s="13" t="s">
        <v>92</v>
      </c>
      <c r="AW346" s="13" t="s">
        <v>48</v>
      </c>
      <c r="AX346" s="13" t="s">
        <v>85</v>
      </c>
      <c r="AY346" s="244" t="s">
        <v>169</v>
      </c>
    </row>
    <row r="347" spans="2:65" s="12" customFormat="1" ht="13.5">
      <c r="B347" s="222"/>
      <c r="C347" s="223"/>
      <c r="D347" s="218" t="s">
        <v>182</v>
      </c>
      <c r="E347" s="224" t="s">
        <v>50</v>
      </c>
      <c r="F347" s="225" t="s">
        <v>436</v>
      </c>
      <c r="G347" s="223"/>
      <c r="H347" s="226" t="s">
        <v>50</v>
      </c>
      <c r="I347" s="227"/>
      <c r="J347" s="223"/>
      <c r="K347" s="223"/>
      <c r="L347" s="228"/>
      <c r="M347" s="229"/>
      <c r="N347" s="230"/>
      <c r="O347" s="230"/>
      <c r="P347" s="230"/>
      <c r="Q347" s="230"/>
      <c r="R347" s="230"/>
      <c r="S347" s="230"/>
      <c r="T347" s="231"/>
      <c r="AT347" s="232" t="s">
        <v>182</v>
      </c>
      <c r="AU347" s="232" t="s">
        <v>92</v>
      </c>
      <c r="AV347" s="12" t="s">
        <v>25</v>
      </c>
      <c r="AW347" s="12" t="s">
        <v>48</v>
      </c>
      <c r="AX347" s="12" t="s">
        <v>85</v>
      </c>
      <c r="AY347" s="232" t="s">
        <v>169</v>
      </c>
    </row>
    <row r="348" spans="2:65" s="13" customFormat="1" ht="13.5">
      <c r="B348" s="233"/>
      <c r="C348" s="234"/>
      <c r="D348" s="235" t="s">
        <v>182</v>
      </c>
      <c r="E348" s="236" t="s">
        <v>50</v>
      </c>
      <c r="F348" s="237" t="s">
        <v>475</v>
      </c>
      <c r="G348" s="234"/>
      <c r="H348" s="238">
        <v>0.59</v>
      </c>
      <c r="I348" s="239"/>
      <c r="J348" s="234"/>
      <c r="K348" s="234"/>
      <c r="L348" s="240"/>
      <c r="M348" s="241"/>
      <c r="N348" s="242"/>
      <c r="O348" s="242"/>
      <c r="P348" s="242"/>
      <c r="Q348" s="242"/>
      <c r="R348" s="242"/>
      <c r="S348" s="242"/>
      <c r="T348" s="243"/>
      <c r="AT348" s="244" t="s">
        <v>182</v>
      </c>
      <c r="AU348" s="244" t="s">
        <v>92</v>
      </c>
      <c r="AV348" s="13" t="s">
        <v>92</v>
      </c>
      <c r="AW348" s="13" t="s">
        <v>48</v>
      </c>
      <c r="AX348" s="13" t="s">
        <v>85</v>
      </c>
      <c r="AY348" s="244" t="s">
        <v>169</v>
      </c>
    </row>
    <row r="349" spans="2:65" s="1" customFormat="1" ht="22.5" customHeight="1">
      <c r="B349" s="43"/>
      <c r="C349" s="206" t="s">
        <v>658</v>
      </c>
      <c r="D349" s="206" t="s">
        <v>172</v>
      </c>
      <c r="E349" s="207" t="s">
        <v>478</v>
      </c>
      <c r="F349" s="208" t="s">
        <v>479</v>
      </c>
      <c r="G349" s="209" t="s">
        <v>197</v>
      </c>
      <c r="H349" s="210">
        <v>236.245</v>
      </c>
      <c r="I349" s="211"/>
      <c r="J349" s="212">
        <f>ROUND(I349*H349,2)</f>
        <v>0</v>
      </c>
      <c r="K349" s="208" t="s">
        <v>176</v>
      </c>
      <c r="L349" s="63"/>
      <c r="M349" s="213" t="s">
        <v>50</v>
      </c>
      <c r="N349" s="214" t="s">
        <v>56</v>
      </c>
      <c r="O349" s="44"/>
      <c r="P349" s="215">
        <f>O349*H349</f>
        <v>0</v>
      </c>
      <c r="Q349" s="215">
        <v>0</v>
      </c>
      <c r="R349" s="215">
        <f>Q349*H349</f>
        <v>0</v>
      </c>
      <c r="S349" s="215">
        <v>0</v>
      </c>
      <c r="T349" s="216">
        <f>S349*H349</f>
        <v>0</v>
      </c>
      <c r="AR349" s="25" t="s">
        <v>124</v>
      </c>
      <c r="AT349" s="25" t="s">
        <v>172</v>
      </c>
      <c r="AU349" s="25" t="s">
        <v>92</v>
      </c>
      <c r="AY349" s="25" t="s">
        <v>169</v>
      </c>
      <c r="BE349" s="217">
        <f>IF(N349="základní",J349,0)</f>
        <v>0</v>
      </c>
      <c r="BF349" s="217">
        <f>IF(N349="snížená",J349,0)</f>
        <v>0</v>
      </c>
      <c r="BG349" s="217">
        <f>IF(N349="zákl. přenesená",J349,0)</f>
        <v>0</v>
      </c>
      <c r="BH349" s="217">
        <f>IF(N349="sníž. přenesená",J349,0)</f>
        <v>0</v>
      </c>
      <c r="BI349" s="217">
        <f>IF(N349="nulová",J349,0)</f>
        <v>0</v>
      </c>
      <c r="BJ349" s="25" t="s">
        <v>25</v>
      </c>
      <c r="BK349" s="217">
        <f>ROUND(I349*H349,2)</f>
        <v>0</v>
      </c>
      <c r="BL349" s="25" t="s">
        <v>124</v>
      </c>
      <c r="BM349" s="25" t="s">
        <v>480</v>
      </c>
    </row>
    <row r="350" spans="2:65" s="1" customFormat="1" ht="27">
      <c r="B350" s="43"/>
      <c r="C350" s="65"/>
      <c r="D350" s="218" t="s">
        <v>178</v>
      </c>
      <c r="E350" s="65"/>
      <c r="F350" s="219" t="s">
        <v>481</v>
      </c>
      <c r="G350" s="65"/>
      <c r="H350" s="65"/>
      <c r="I350" s="174"/>
      <c r="J350" s="65"/>
      <c r="K350" s="65"/>
      <c r="L350" s="63"/>
      <c r="M350" s="220"/>
      <c r="N350" s="44"/>
      <c r="O350" s="44"/>
      <c r="P350" s="44"/>
      <c r="Q350" s="44"/>
      <c r="R350" s="44"/>
      <c r="S350" s="44"/>
      <c r="T350" s="80"/>
      <c r="AT350" s="25" t="s">
        <v>178</v>
      </c>
      <c r="AU350" s="25" t="s">
        <v>92</v>
      </c>
    </row>
    <row r="351" spans="2:65" s="1" customFormat="1" ht="94.5">
      <c r="B351" s="43"/>
      <c r="C351" s="65"/>
      <c r="D351" s="218" t="s">
        <v>180</v>
      </c>
      <c r="E351" s="65"/>
      <c r="F351" s="221" t="s">
        <v>482</v>
      </c>
      <c r="G351" s="65"/>
      <c r="H351" s="65"/>
      <c r="I351" s="174"/>
      <c r="J351" s="65"/>
      <c r="K351" s="65"/>
      <c r="L351" s="63"/>
      <c r="M351" s="220"/>
      <c r="N351" s="44"/>
      <c r="O351" s="44"/>
      <c r="P351" s="44"/>
      <c r="Q351" s="44"/>
      <c r="R351" s="44"/>
      <c r="S351" s="44"/>
      <c r="T351" s="80"/>
      <c r="AT351" s="25" t="s">
        <v>180</v>
      </c>
      <c r="AU351" s="25" t="s">
        <v>92</v>
      </c>
    </row>
    <row r="352" spans="2:65" s="12" customFormat="1" ht="13.5">
      <c r="B352" s="222"/>
      <c r="C352" s="223"/>
      <c r="D352" s="218" t="s">
        <v>182</v>
      </c>
      <c r="E352" s="224" t="s">
        <v>50</v>
      </c>
      <c r="F352" s="225" t="s">
        <v>402</v>
      </c>
      <c r="G352" s="223"/>
      <c r="H352" s="226" t="s">
        <v>50</v>
      </c>
      <c r="I352" s="227"/>
      <c r="J352" s="223"/>
      <c r="K352" s="223"/>
      <c r="L352" s="228"/>
      <c r="M352" s="229"/>
      <c r="N352" s="230"/>
      <c r="O352" s="230"/>
      <c r="P352" s="230"/>
      <c r="Q352" s="230"/>
      <c r="R352" s="230"/>
      <c r="S352" s="230"/>
      <c r="T352" s="231"/>
      <c r="AT352" s="232" t="s">
        <v>182</v>
      </c>
      <c r="AU352" s="232" t="s">
        <v>92</v>
      </c>
      <c r="AV352" s="12" t="s">
        <v>25</v>
      </c>
      <c r="AW352" s="12" t="s">
        <v>48</v>
      </c>
      <c r="AX352" s="12" t="s">
        <v>85</v>
      </c>
      <c r="AY352" s="232" t="s">
        <v>169</v>
      </c>
    </row>
    <row r="353" spans="2:65" s="13" customFormat="1" ht="13.5">
      <c r="B353" s="233"/>
      <c r="C353" s="234"/>
      <c r="D353" s="218" t="s">
        <v>182</v>
      </c>
      <c r="E353" s="245" t="s">
        <v>50</v>
      </c>
      <c r="F353" s="246" t="s">
        <v>774</v>
      </c>
      <c r="G353" s="234"/>
      <c r="H353" s="247">
        <v>12.76</v>
      </c>
      <c r="I353" s="239"/>
      <c r="J353" s="234"/>
      <c r="K353" s="234"/>
      <c r="L353" s="240"/>
      <c r="M353" s="241"/>
      <c r="N353" s="242"/>
      <c r="O353" s="242"/>
      <c r="P353" s="242"/>
      <c r="Q353" s="242"/>
      <c r="R353" s="242"/>
      <c r="S353" s="242"/>
      <c r="T353" s="243"/>
      <c r="AT353" s="244" t="s">
        <v>182</v>
      </c>
      <c r="AU353" s="244" t="s">
        <v>92</v>
      </c>
      <c r="AV353" s="13" t="s">
        <v>92</v>
      </c>
      <c r="AW353" s="13" t="s">
        <v>48</v>
      </c>
      <c r="AX353" s="13" t="s">
        <v>85</v>
      </c>
      <c r="AY353" s="244" t="s">
        <v>169</v>
      </c>
    </row>
    <row r="354" spans="2:65" s="13" customFormat="1" ht="13.5">
      <c r="B354" s="233"/>
      <c r="C354" s="234"/>
      <c r="D354" s="218" t="s">
        <v>182</v>
      </c>
      <c r="E354" s="245" t="s">
        <v>50</v>
      </c>
      <c r="F354" s="246" t="s">
        <v>775</v>
      </c>
      <c r="G354" s="234"/>
      <c r="H354" s="247">
        <v>3.2559999999999998</v>
      </c>
      <c r="I354" s="239"/>
      <c r="J354" s="234"/>
      <c r="K354" s="234"/>
      <c r="L354" s="240"/>
      <c r="M354" s="241"/>
      <c r="N354" s="242"/>
      <c r="O354" s="242"/>
      <c r="P354" s="242"/>
      <c r="Q354" s="242"/>
      <c r="R354" s="242"/>
      <c r="S354" s="242"/>
      <c r="T354" s="243"/>
      <c r="AT354" s="244" t="s">
        <v>182</v>
      </c>
      <c r="AU354" s="244" t="s">
        <v>92</v>
      </c>
      <c r="AV354" s="13" t="s">
        <v>92</v>
      </c>
      <c r="AW354" s="13" t="s">
        <v>48</v>
      </c>
      <c r="AX354" s="13" t="s">
        <v>85</v>
      </c>
      <c r="AY354" s="244" t="s">
        <v>169</v>
      </c>
    </row>
    <row r="355" spans="2:65" s="12" customFormat="1" ht="13.5">
      <c r="B355" s="222"/>
      <c r="C355" s="223"/>
      <c r="D355" s="218" t="s">
        <v>182</v>
      </c>
      <c r="E355" s="224" t="s">
        <v>50</v>
      </c>
      <c r="F355" s="225" t="s">
        <v>404</v>
      </c>
      <c r="G355" s="223"/>
      <c r="H355" s="226" t="s">
        <v>50</v>
      </c>
      <c r="I355" s="227"/>
      <c r="J355" s="223"/>
      <c r="K355" s="223"/>
      <c r="L355" s="228"/>
      <c r="M355" s="229"/>
      <c r="N355" s="230"/>
      <c r="O355" s="230"/>
      <c r="P355" s="230"/>
      <c r="Q355" s="230"/>
      <c r="R355" s="230"/>
      <c r="S355" s="230"/>
      <c r="T355" s="231"/>
      <c r="AT355" s="232" t="s">
        <v>182</v>
      </c>
      <c r="AU355" s="232" t="s">
        <v>92</v>
      </c>
      <c r="AV355" s="12" t="s">
        <v>25</v>
      </c>
      <c r="AW355" s="12" t="s">
        <v>48</v>
      </c>
      <c r="AX355" s="12" t="s">
        <v>85</v>
      </c>
      <c r="AY355" s="232" t="s">
        <v>169</v>
      </c>
    </row>
    <row r="356" spans="2:65" s="13" customFormat="1" ht="13.5">
      <c r="B356" s="233"/>
      <c r="C356" s="234"/>
      <c r="D356" s="218" t="s">
        <v>182</v>
      </c>
      <c r="E356" s="245" t="s">
        <v>50</v>
      </c>
      <c r="F356" s="246" t="s">
        <v>776</v>
      </c>
      <c r="G356" s="234"/>
      <c r="H356" s="247">
        <v>90.814999999999998</v>
      </c>
      <c r="I356" s="239"/>
      <c r="J356" s="234"/>
      <c r="K356" s="234"/>
      <c r="L356" s="240"/>
      <c r="M356" s="241"/>
      <c r="N356" s="242"/>
      <c r="O356" s="242"/>
      <c r="P356" s="242"/>
      <c r="Q356" s="242"/>
      <c r="R356" s="242"/>
      <c r="S356" s="242"/>
      <c r="T356" s="243"/>
      <c r="AT356" s="244" t="s">
        <v>182</v>
      </c>
      <c r="AU356" s="244" t="s">
        <v>92</v>
      </c>
      <c r="AV356" s="13" t="s">
        <v>92</v>
      </c>
      <c r="AW356" s="13" t="s">
        <v>48</v>
      </c>
      <c r="AX356" s="13" t="s">
        <v>85</v>
      </c>
      <c r="AY356" s="244" t="s">
        <v>169</v>
      </c>
    </row>
    <row r="357" spans="2:65" s="13" customFormat="1" ht="13.5">
      <c r="B357" s="233"/>
      <c r="C357" s="234"/>
      <c r="D357" s="218" t="s">
        <v>182</v>
      </c>
      <c r="E357" s="245" t="s">
        <v>50</v>
      </c>
      <c r="F357" s="246" t="s">
        <v>777</v>
      </c>
      <c r="G357" s="234"/>
      <c r="H357" s="247">
        <v>20.489000000000001</v>
      </c>
      <c r="I357" s="239"/>
      <c r="J357" s="234"/>
      <c r="K357" s="234"/>
      <c r="L357" s="240"/>
      <c r="M357" s="241"/>
      <c r="N357" s="242"/>
      <c r="O357" s="242"/>
      <c r="P357" s="242"/>
      <c r="Q357" s="242"/>
      <c r="R357" s="242"/>
      <c r="S357" s="242"/>
      <c r="T357" s="243"/>
      <c r="AT357" s="244" t="s">
        <v>182</v>
      </c>
      <c r="AU357" s="244" t="s">
        <v>92</v>
      </c>
      <c r="AV357" s="13" t="s">
        <v>92</v>
      </c>
      <c r="AW357" s="13" t="s">
        <v>48</v>
      </c>
      <c r="AX357" s="13" t="s">
        <v>85</v>
      </c>
      <c r="AY357" s="244" t="s">
        <v>169</v>
      </c>
    </row>
    <row r="358" spans="2:65" s="12" customFormat="1" ht="13.5">
      <c r="B358" s="222"/>
      <c r="C358" s="223"/>
      <c r="D358" s="218" t="s">
        <v>182</v>
      </c>
      <c r="E358" s="224" t="s">
        <v>50</v>
      </c>
      <c r="F358" s="225" t="s">
        <v>406</v>
      </c>
      <c r="G358" s="223"/>
      <c r="H358" s="226" t="s">
        <v>50</v>
      </c>
      <c r="I358" s="227"/>
      <c r="J358" s="223"/>
      <c r="K358" s="223"/>
      <c r="L358" s="228"/>
      <c r="M358" s="229"/>
      <c r="N358" s="230"/>
      <c r="O358" s="230"/>
      <c r="P358" s="230"/>
      <c r="Q358" s="230"/>
      <c r="R358" s="230"/>
      <c r="S358" s="230"/>
      <c r="T358" s="231"/>
      <c r="AT358" s="232" t="s">
        <v>182</v>
      </c>
      <c r="AU358" s="232" t="s">
        <v>92</v>
      </c>
      <c r="AV358" s="12" t="s">
        <v>25</v>
      </c>
      <c r="AW358" s="12" t="s">
        <v>48</v>
      </c>
      <c r="AX358" s="12" t="s">
        <v>85</v>
      </c>
      <c r="AY358" s="232" t="s">
        <v>169</v>
      </c>
    </row>
    <row r="359" spans="2:65" s="13" customFormat="1" ht="13.5">
      <c r="B359" s="233"/>
      <c r="C359" s="234"/>
      <c r="D359" s="218" t="s">
        <v>182</v>
      </c>
      <c r="E359" s="245" t="s">
        <v>50</v>
      </c>
      <c r="F359" s="246" t="s">
        <v>778</v>
      </c>
      <c r="G359" s="234"/>
      <c r="H359" s="247">
        <v>4.95</v>
      </c>
      <c r="I359" s="239"/>
      <c r="J359" s="234"/>
      <c r="K359" s="234"/>
      <c r="L359" s="240"/>
      <c r="M359" s="241"/>
      <c r="N359" s="242"/>
      <c r="O359" s="242"/>
      <c r="P359" s="242"/>
      <c r="Q359" s="242"/>
      <c r="R359" s="242"/>
      <c r="S359" s="242"/>
      <c r="T359" s="243"/>
      <c r="AT359" s="244" t="s">
        <v>182</v>
      </c>
      <c r="AU359" s="244" t="s">
        <v>92</v>
      </c>
      <c r="AV359" s="13" t="s">
        <v>92</v>
      </c>
      <c r="AW359" s="13" t="s">
        <v>48</v>
      </c>
      <c r="AX359" s="13" t="s">
        <v>85</v>
      </c>
      <c r="AY359" s="244" t="s">
        <v>169</v>
      </c>
    </row>
    <row r="360" spans="2:65" s="12" customFormat="1" ht="13.5">
      <c r="B360" s="222"/>
      <c r="C360" s="223"/>
      <c r="D360" s="218" t="s">
        <v>182</v>
      </c>
      <c r="E360" s="224" t="s">
        <v>50</v>
      </c>
      <c r="F360" s="225" t="s">
        <v>408</v>
      </c>
      <c r="G360" s="223"/>
      <c r="H360" s="226" t="s">
        <v>50</v>
      </c>
      <c r="I360" s="227"/>
      <c r="J360" s="223"/>
      <c r="K360" s="223"/>
      <c r="L360" s="228"/>
      <c r="M360" s="229"/>
      <c r="N360" s="230"/>
      <c r="O360" s="230"/>
      <c r="P360" s="230"/>
      <c r="Q360" s="230"/>
      <c r="R360" s="230"/>
      <c r="S360" s="230"/>
      <c r="T360" s="231"/>
      <c r="AT360" s="232" t="s">
        <v>182</v>
      </c>
      <c r="AU360" s="232" t="s">
        <v>92</v>
      </c>
      <c r="AV360" s="12" t="s">
        <v>25</v>
      </c>
      <c r="AW360" s="12" t="s">
        <v>48</v>
      </c>
      <c r="AX360" s="12" t="s">
        <v>85</v>
      </c>
      <c r="AY360" s="232" t="s">
        <v>169</v>
      </c>
    </row>
    <row r="361" spans="2:65" s="13" customFormat="1" ht="13.5">
      <c r="B361" s="233"/>
      <c r="C361" s="234"/>
      <c r="D361" s="218" t="s">
        <v>182</v>
      </c>
      <c r="E361" s="245" t="s">
        <v>50</v>
      </c>
      <c r="F361" s="246" t="s">
        <v>779</v>
      </c>
      <c r="G361" s="234"/>
      <c r="H361" s="247">
        <v>67.319999999999993</v>
      </c>
      <c r="I361" s="239"/>
      <c r="J361" s="234"/>
      <c r="K361" s="234"/>
      <c r="L361" s="240"/>
      <c r="M361" s="241"/>
      <c r="N361" s="242"/>
      <c r="O361" s="242"/>
      <c r="P361" s="242"/>
      <c r="Q361" s="242"/>
      <c r="R361" s="242"/>
      <c r="S361" s="242"/>
      <c r="T361" s="243"/>
      <c r="AT361" s="244" t="s">
        <v>182</v>
      </c>
      <c r="AU361" s="244" t="s">
        <v>92</v>
      </c>
      <c r="AV361" s="13" t="s">
        <v>92</v>
      </c>
      <c r="AW361" s="13" t="s">
        <v>48</v>
      </c>
      <c r="AX361" s="13" t="s">
        <v>85</v>
      </c>
      <c r="AY361" s="244" t="s">
        <v>169</v>
      </c>
    </row>
    <row r="362" spans="2:65" s="12" customFormat="1" ht="13.5">
      <c r="B362" s="222"/>
      <c r="C362" s="223"/>
      <c r="D362" s="218" t="s">
        <v>182</v>
      </c>
      <c r="E362" s="224" t="s">
        <v>50</v>
      </c>
      <c r="F362" s="225" t="s">
        <v>448</v>
      </c>
      <c r="G362" s="223"/>
      <c r="H362" s="226" t="s">
        <v>50</v>
      </c>
      <c r="I362" s="227"/>
      <c r="J362" s="223"/>
      <c r="K362" s="223"/>
      <c r="L362" s="228"/>
      <c r="M362" s="229"/>
      <c r="N362" s="230"/>
      <c r="O362" s="230"/>
      <c r="P362" s="230"/>
      <c r="Q362" s="230"/>
      <c r="R362" s="230"/>
      <c r="S362" s="230"/>
      <c r="T362" s="231"/>
      <c r="AT362" s="232" t="s">
        <v>182</v>
      </c>
      <c r="AU362" s="232" t="s">
        <v>92</v>
      </c>
      <c r="AV362" s="12" t="s">
        <v>25</v>
      </c>
      <c r="AW362" s="12" t="s">
        <v>48</v>
      </c>
      <c r="AX362" s="12" t="s">
        <v>85</v>
      </c>
      <c r="AY362" s="232" t="s">
        <v>169</v>
      </c>
    </row>
    <row r="363" spans="2:65" s="13" customFormat="1" ht="13.5">
      <c r="B363" s="233"/>
      <c r="C363" s="234"/>
      <c r="D363" s="218" t="s">
        <v>182</v>
      </c>
      <c r="E363" s="245" t="s">
        <v>50</v>
      </c>
      <c r="F363" s="246" t="s">
        <v>780</v>
      </c>
      <c r="G363" s="234"/>
      <c r="H363" s="247">
        <v>23.97</v>
      </c>
      <c r="I363" s="239"/>
      <c r="J363" s="234"/>
      <c r="K363" s="234"/>
      <c r="L363" s="240"/>
      <c r="M363" s="241"/>
      <c r="N363" s="242"/>
      <c r="O363" s="242"/>
      <c r="P363" s="242"/>
      <c r="Q363" s="242"/>
      <c r="R363" s="242"/>
      <c r="S363" s="242"/>
      <c r="T363" s="243"/>
      <c r="AT363" s="244" t="s">
        <v>182</v>
      </c>
      <c r="AU363" s="244" t="s">
        <v>92</v>
      </c>
      <c r="AV363" s="13" t="s">
        <v>92</v>
      </c>
      <c r="AW363" s="13" t="s">
        <v>48</v>
      </c>
      <c r="AX363" s="13" t="s">
        <v>85</v>
      </c>
      <c r="AY363" s="244" t="s">
        <v>169</v>
      </c>
    </row>
    <row r="364" spans="2:65" s="12" customFormat="1" ht="13.5">
      <c r="B364" s="222"/>
      <c r="C364" s="223"/>
      <c r="D364" s="218" t="s">
        <v>182</v>
      </c>
      <c r="E364" s="224" t="s">
        <v>50</v>
      </c>
      <c r="F364" s="225" t="s">
        <v>435</v>
      </c>
      <c r="G364" s="223"/>
      <c r="H364" s="226" t="s">
        <v>50</v>
      </c>
      <c r="I364" s="227"/>
      <c r="J364" s="223"/>
      <c r="K364" s="223"/>
      <c r="L364" s="228"/>
      <c r="M364" s="229"/>
      <c r="N364" s="230"/>
      <c r="O364" s="230"/>
      <c r="P364" s="230"/>
      <c r="Q364" s="230"/>
      <c r="R364" s="230"/>
      <c r="S364" s="230"/>
      <c r="T364" s="231"/>
      <c r="AT364" s="232" t="s">
        <v>182</v>
      </c>
      <c r="AU364" s="232" t="s">
        <v>92</v>
      </c>
      <c r="AV364" s="12" t="s">
        <v>25</v>
      </c>
      <c r="AW364" s="12" t="s">
        <v>48</v>
      </c>
      <c r="AX364" s="12" t="s">
        <v>85</v>
      </c>
      <c r="AY364" s="232" t="s">
        <v>169</v>
      </c>
    </row>
    <row r="365" spans="2:65" s="13" customFormat="1" ht="13.5">
      <c r="B365" s="233"/>
      <c r="C365" s="234"/>
      <c r="D365" s="218" t="s">
        <v>182</v>
      </c>
      <c r="E365" s="245" t="s">
        <v>50</v>
      </c>
      <c r="F365" s="246" t="s">
        <v>781</v>
      </c>
      <c r="G365" s="234"/>
      <c r="H365" s="247">
        <v>12.095000000000001</v>
      </c>
      <c r="I365" s="239"/>
      <c r="J365" s="234"/>
      <c r="K365" s="234"/>
      <c r="L365" s="240"/>
      <c r="M365" s="241"/>
      <c r="N365" s="242"/>
      <c r="O365" s="242"/>
      <c r="P365" s="242"/>
      <c r="Q365" s="242"/>
      <c r="R365" s="242"/>
      <c r="S365" s="242"/>
      <c r="T365" s="243"/>
      <c r="AT365" s="244" t="s">
        <v>182</v>
      </c>
      <c r="AU365" s="244" t="s">
        <v>92</v>
      </c>
      <c r="AV365" s="13" t="s">
        <v>92</v>
      </c>
      <c r="AW365" s="13" t="s">
        <v>48</v>
      </c>
      <c r="AX365" s="13" t="s">
        <v>85</v>
      </c>
      <c r="AY365" s="244" t="s">
        <v>169</v>
      </c>
    </row>
    <row r="366" spans="2:65" s="12" customFormat="1" ht="13.5">
      <c r="B366" s="222"/>
      <c r="C366" s="223"/>
      <c r="D366" s="218" t="s">
        <v>182</v>
      </c>
      <c r="E366" s="224" t="s">
        <v>50</v>
      </c>
      <c r="F366" s="225" t="s">
        <v>436</v>
      </c>
      <c r="G366" s="223"/>
      <c r="H366" s="226" t="s">
        <v>50</v>
      </c>
      <c r="I366" s="227"/>
      <c r="J366" s="223"/>
      <c r="K366" s="223"/>
      <c r="L366" s="228"/>
      <c r="M366" s="229"/>
      <c r="N366" s="230"/>
      <c r="O366" s="230"/>
      <c r="P366" s="230"/>
      <c r="Q366" s="230"/>
      <c r="R366" s="230"/>
      <c r="S366" s="230"/>
      <c r="T366" s="231"/>
      <c r="AT366" s="232" t="s">
        <v>182</v>
      </c>
      <c r="AU366" s="232" t="s">
        <v>92</v>
      </c>
      <c r="AV366" s="12" t="s">
        <v>25</v>
      </c>
      <c r="AW366" s="12" t="s">
        <v>48</v>
      </c>
      <c r="AX366" s="12" t="s">
        <v>85</v>
      </c>
      <c r="AY366" s="232" t="s">
        <v>169</v>
      </c>
    </row>
    <row r="367" spans="2:65" s="13" customFormat="1" ht="13.5">
      <c r="B367" s="233"/>
      <c r="C367" s="234"/>
      <c r="D367" s="235" t="s">
        <v>182</v>
      </c>
      <c r="E367" s="236" t="s">
        <v>50</v>
      </c>
      <c r="F367" s="237" t="s">
        <v>475</v>
      </c>
      <c r="G367" s="234"/>
      <c r="H367" s="238">
        <v>0.59</v>
      </c>
      <c r="I367" s="239"/>
      <c r="J367" s="234"/>
      <c r="K367" s="234"/>
      <c r="L367" s="240"/>
      <c r="M367" s="241"/>
      <c r="N367" s="242"/>
      <c r="O367" s="242"/>
      <c r="P367" s="242"/>
      <c r="Q367" s="242"/>
      <c r="R367" s="242"/>
      <c r="S367" s="242"/>
      <c r="T367" s="243"/>
      <c r="AT367" s="244" t="s">
        <v>182</v>
      </c>
      <c r="AU367" s="244" t="s">
        <v>92</v>
      </c>
      <c r="AV367" s="13" t="s">
        <v>92</v>
      </c>
      <c r="AW367" s="13" t="s">
        <v>48</v>
      </c>
      <c r="AX367" s="13" t="s">
        <v>85</v>
      </c>
      <c r="AY367" s="244" t="s">
        <v>169</v>
      </c>
    </row>
    <row r="368" spans="2:65" s="1" customFormat="1" ht="22.5" customHeight="1">
      <c r="B368" s="43"/>
      <c r="C368" s="206" t="s">
        <v>664</v>
      </c>
      <c r="D368" s="206" t="s">
        <v>172</v>
      </c>
      <c r="E368" s="207" t="s">
        <v>484</v>
      </c>
      <c r="F368" s="208" t="s">
        <v>485</v>
      </c>
      <c r="G368" s="209" t="s">
        <v>197</v>
      </c>
      <c r="H368" s="210">
        <v>1354.0440000000001</v>
      </c>
      <c r="I368" s="211"/>
      <c r="J368" s="212">
        <f>ROUND(I368*H368,2)</f>
        <v>0</v>
      </c>
      <c r="K368" s="208" t="s">
        <v>176</v>
      </c>
      <c r="L368" s="63"/>
      <c r="M368" s="213" t="s">
        <v>50</v>
      </c>
      <c r="N368" s="214" t="s">
        <v>56</v>
      </c>
      <c r="O368" s="44"/>
      <c r="P368" s="215">
        <f>O368*H368</f>
        <v>0</v>
      </c>
      <c r="Q368" s="215">
        <v>0</v>
      </c>
      <c r="R368" s="215">
        <f>Q368*H368</f>
        <v>0</v>
      </c>
      <c r="S368" s="215">
        <v>0</v>
      </c>
      <c r="T368" s="216">
        <f>S368*H368</f>
        <v>0</v>
      </c>
      <c r="AR368" s="25" t="s">
        <v>124</v>
      </c>
      <c r="AT368" s="25" t="s">
        <v>172</v>
      </c>
      <c r="AU368" s="25" t="s">
        <v>92</v>
      </c>
      <c r="AY368" s="25" t="s">
        <v>169</v>
      </c>
      <c r="BE368" s="217">
        <f>IF(N368="základní",J368,0)</f>
        <v>0</v>
      </c>
      <c r="BF368" s="217">
        <f>IF(N368="snížená",J368,0)</f>
        <v>0</v>
      </c>
      <c r="BG368" s="217">
        <f>IF(N368="zákl. přenesená",J368,0)</f>
        <v>0</v>
      </c>
      <c r="BH368" s="217">
        <f>IF(N368="sníž. přenesená",J368,0)</f>
        <v>0</v>
      </c>
      <c r="BI368" s="217">
        <f>IF(N368="nulová",J368,0)</f>
        <v>0</v>
      </c>
      <c r="BJ368" s="25" t="s">
        <v>25</v>
      </c>
      <c r="BK368" s="217">
        <f>ROUND(I368*H368,2)</f>
        <v>0</v>
      </c>
      <c r="BL368" s="25" t="s">
        <v>124</v>
      </c>
      <c r="BM368" s="25" t="s">
        <v>486</v>
      </c>
    </row>
    <row r="369" spans="2:51" s="1" customFormat="1" ht="27">
      <c r="B369" s="43"/>
      <c r="C369" s="65"/>
      <c r="D369" s="218" t="s">
        <v>178</v>
      </c>
      <c r="E369" s="65"/>
      <c r="F369" s="219" t="s">
        <v>487</v>
      </c>
      <c r="G369" s="65"/>
      <c r="H369" s="65"/>
      <c r="I369" s="174"/>
      <c r="J369" s="65"/>
      <c r="K369" s="65"/>
      <c r="L369" s="63"/>
      <c r="M369" s="220"/>
      <c r="N369" s="44"/>
      <c r="O369" s="44"/>
      <c r="P369" s="44"/>
      <c r="Q369" s="44"/>
      <c r="R369" s="44"/>
      <c r="S369" s="44"/>
      <c r="T369" s="80"/>
      <c r="AT369" s="25" t="s">
        <v>178</v>
      </c>
      <c r="AU369" s="25" t="s">
        <v>92</v>
      </c>
    </row>
    <row r="370" spans="2:51" s="1" customFormat="1" ht="94.5">
      <c r="B370" s="43"/>
      <c r="C370" s="65"/>
      <c r="D370" s="218" t="s">
        <v>180</v>
      </c>
      <c r="E370" s="65"/>
      <c r="F370" s="221" t="s">
        <v>482</v>
      </c>
      <c r="G370" s="65"/>
      <c r="H370" s="65"/>
      <c r="I370" s="174"/>
      <c r="J370" s="65"/>
      <c r="K370" s="65"/>
      <c r="L370" s="63"/>
      <c r="M370" s="220"/>
      <c r="N370" s="44"/>
      <c r="O370" s="44"/>
      <c r="P370" s="44"/>
      <c r="Q370" s="44"/>
      <c r="R370" s="44"/>
      <c r="S370" s="44"/>
      <c r="T370" s="80"/>
      <c r="AT370" s="25" t="s">
        <v>180</v>
      </c>
      <c r="AU370" s="25" t="s">
        <v>92</v>
      </c>
    </row>
    <row r="371" spans="2:51" s="12" customFormat="1" ht="13.5">
      <c r="B371" s="222"/>
      <c r="C371" s="223"/>
      <c r="D371" s="218" t="s">
        <v>182</v>
      </c>
      <c r="E371" s="224" t="s">
        <v>50</v>
      </c>
      <c r="F371" s="225" t="s">
        <v>488</v>
      </c>
      <c r="G371" s="223"/>
      <c r="H371" s="226" t="s">
        <v>50</v>
      </c>
      <c r="I371" s="227"/>
      <c r="J371" s="223"/>
      <c r="K371" s="223"/>
      <c r="L371" s="228"/>
      <c r="M371" s="229"/>
      <c r="N371" s="230"/>
      <c r="O371" s="230"/>
      <c r="P371" s="230"/>
      <c r="Q371" s="230"/>
      <c r="R371" s="230"/>
      <c r="S371" s="230"/>
      <c r="T371" s="231"/>
      <c r="AT371" s="232" t="s">
        <v>182</v>
      </c>
      <c r="AU371" s="232" t="s">
        <v>92</v>
      </c>
      <c r="AV371" s="12" t="s">
        <v>25</v>
      </c>
      <c r="AW371" s="12" t="s">
        <v>48</v>
      </c>
      <c r="AX371" s="12" t="s">
        <v>85</v>
      </c>
      <c r="AY371" s="232" t="s">
        <v>169</v>
      </c>
    </row>
    <row r="372" spans="2:51" s="12" customFormat="1" ht="13.5">
      <c r="B372" s="222"/>
      <c r="C372" s="223"/>
      <c r="D372" s="218" t="s">
        <v>182</v>
      </c>
      <c r="E372" s="224" t="s">
        <v>50</v>
      </c>
      <c r="F372" s="225" t="s">
        <v>402</v>
      </c>
      <c r="G372" s="223"/>
      <c r="H372" s="226" t="s">
        <v>50</v>
      </c>
      <c r="I372" s="227"/>
      <c r="J372" s="223"/>
      <c r="K372" s="223"/>
      <c r="L372" s="228"/>
      <c r="M372" s="229"/>
      <c r="N372" s="230"/>
      <c r="O372" s="230"/>
      <c r="P372" s="230"/>
      <c r="Q372" s="230"/>
      <c r="R372" s="230"/>
      <c r="S372" s="230"/>
      <c r="T372" s="231"/>
      <c r="AT372" s="232" t="s">
        <v>182</v>
      </c>
      <c r="AU372" s="232" t="s">
        <v>92</v>
      </c>
      <c r="AV372" s="12" t="s">
        <v>25</v>
      </c>
      <c r="AW372" s="12" t="s">
        <v>48</v>
      </c>
      <c r="AX372" s="12" t="s">
        <v>85</v>
      </c>
      <c r="AY372" s="232" t="s">
        <v>169</v>
      </c>
    </row>
    <row r="373" spans="2:51" s="13" customFormat="1" ht="13.5">
      <c r="B373" s="233"/>
      <c r="C373" s="234"/>
      <c r="D373" s="218" t="s">
        <v>182</v>
      </c>
      <c r="E373" s="245" t="s">
        <v>50</v>
      </c>
      <c r="F373" s="246" t="s">
        <v>782</v>
      </c>
      <c r="G373" s="234"/>
      <c r="H373" s="247">
        <v>76.56</v>
      </c>
      <c r="I373" s="239"/>
      <c r="J373" s="234"/>
      <c r="K373" s="234"/>
      <c r="L373" s="240"/>
      <c r="M373" s="241"/>
      <c r="N373" s="242"/>
      <c r="O373" s="242"/>
      <c r="P373" s="242"/>
      <c r="Q373" s="242"/>
      <c r="R373" s="242"/>
      <c r="S373" s="242"/>
      <c r="T373" s="243"/>
      <c r="AT373" s="244" t="s">
        <v>182</v>
      </c>
      <c r="AU373" s="244" t="s">
        <v>92</v>
      </c>
      <c r="AV373" s="13" t="s">
        <v>92</v>
      </c>
      <c r="AW373" s="13" t="s">
        <v>48</v>
      </c>
      <c r="AX373" s="13" t="s">
        <v>85</v>
      </c>
      <c r="AY373" s="244" t="s">
        <v>169</v>
      </c>
    </row>
    <row r="374" spans="2:51" s="13" customFormat="1" ht="13.5">
      <c r="B374" s="233"/>
      <c r="C374" s="234"/>
      <c r="D374" s="218" t="s">
        <v>182</v>
      </c>
      <c r="E374" s="245" t="s">
        <v>50</v>
      </c>
      <c r="F374" s="246" t="s">
        <v>783</v>
      </c>
      <c r="G374" s="234"/>
      <c r="H374" s="247">
        <v>19.536000000000001</v>
      </c>
      <c r="I374" s="239"/>
      <c r="J374" s="234"/>
      <c r="K374" s="234"/>
      <c r="L374" s="240"/>
      <c r="M374" s="241"/>
      <c r="N374" s="242"/>
      <c r="O374" s="242"/>
      <c r="P374" s="242"/>
      <c r="Q374" s="242"/>
      <c r="R374" s="242"/>
      <c r="S374" s="242"/>
      <c r="T374" s="243"/>
      <c r="AT374" s="244" t="s">
        <v>182</v>
      </c>
      <c r="AU374" s="244" t="s">
        <v>92</v>
      </c>
      <c r="AV374" s="13" t="s">
        <v>92</v>
      </c>
      <c r="AW374" s="13" t="s">
        <v>48</v>
      </c>
      <c r="AX374" s="13" t="s">
        <v>85</v>
      </c>
      <c r="AY374" s="244" t="s">
        <v>169</v>
      </c>
    </row>
    <row r="375" spans="2:51" s="12" customFormat="1" ht="13.5">
      <c r="B375" s="222"/>
      <c r="C375" s="223"/>
      <c r="D375" s="218" t="s">
        <v>182</v>
      </c>
      <c r="E375" s="224" t="s">
        <v>50</v>
      </c>
      <c r="F375" s="225" t="s">
        <v>404</v>
      </c>
      <c r="G375" s="223"/>
      <c r="H375" s="226" t="s">
        <v>50</v>
      </c>
      <c r="I375" s="227"/>
      <c r="J375" s="223"/>
      <c r="K375" s="223"/>
      <c r="L375" s="228"/>
      <c r="M375" s="229"/>
      <c r="N375" s="230"/>
      <c r="O375" s="230"/>
      <c r="P375" s="230"/>
      <c r="Q375" s="230"/>
      <c r="R375" s="230"/>
      <c r="S375" s="230"/>
      <c r="T375" s="231"/>
      <c r="AT375" s="232" t="s">
        <v>182</v>
      </c>
      <c r="AU375" s="232" t="s">
        <v>92</v>
      </c>
      <c r="AV375" s="12" t="s">
        <v>25</v>
      </c>
      <c r="AW375" s="12" t="s">
        <v>48</v>
      </c>
      <c r="AX375" s="12" t="s">
        <v>85</v>
      </c>
      <c r="AY375" s="232" t="s">
        <v>169</v>
      </c>
    </row>
    <row r="376" spans="2:51" s="13" customFormat="1" ht="13.5">
      <c r="B376" s="233"/>
      <c r="C376" s="234"/>
      <c r="D376" s="218" t="s">
        <v>182</v>
      </c>
      <c r="E376" s="245" t="s">
        <v>50</v>
      </c>
      <c r="F376" s="246" t="s">
        <v>784</v>
      </c>
      <c r="G376" s="234"/>
      <c r="H376" s="247">
        <v>544.89</v>
      </c>
      <c r="I376" s="239"/>
      <c r="J376" s="234"/>
      <c r="K376" s="234"/>
      <c r="L376" s="240"/>
      <c r="M376" s="241"/>
      <c r="N376" s="242"/>
      <c r="O376" s="242"/>
      <c r="P376" s="242"/>
      <c r="Q376" s="242"/>
      <c r="R376" s="242"/>
      <c r="S376" s="242"/>
      <c r="T376" s="243"/>
      <c r="AT376" s="244" t="s">
        <v>182</v>
      </c>
      <c r="AU376" s="244" t="s">
        <v>92</v>
      </c>
      <c r="AV376" s="13" t="s">
        <v>92</v>
      </c>
      <c r="AW376" s="13" t="s">
        <v>48</v>
      </c>
      <c r="AX376" s="13" t="s">
        <v>85</v>
      </c>
      <c r="AY376" s="244" t="s">
        <v>169</v>
      </c>
    </row>
    <row r="377" spans="2:51" s="13" customFormat="1" ht="13.5">
      <c r="B377" s="233"/>
      <c r="C377" s="234"/>
      <c r="D377" s="218" t="s">
        <v>182</v>
      </c>
      <c r="E377" s="245" t="s">
        <v>50</v>
      </c>
      <c r="F377" s="246" t="s">
        <v>785</v>
      </c>
      <c r="G377" s="234"/>
      <c r="H377" s="247">
        <v>122.93300000000001</v>
      </c>
      <c r="I377" s="239"/>
      <c r="J377" s="234"/>
      <c r="K377" s="234"/>
      <c r="L377" s="240"/>
      <c r="M377" s="241"/>
      <c r="N377" s="242"/>
      <c r="O377" s="242"/>
      <c r="P377" s="242"/>
      <c r="Q377" s="242"/>
      <c r="R377" s="242"/>
      <c r="S377" s="242"/>
      <c r="T377" s="243"/>
      <c r="AT377" s="244" t="s">
        <v>182</v>
      </c>
      <c r="AU377" s="244" t="s">
        <v>92</v>
      </c>
      <c r="AV377" s="13" t="s">
        <v>92</v>
      </c>
      <c r="AW377" s="13" t="s">
        <v>48</v>
      </c>
      <c r="AX377" s="13" t="s">
        <v>85</v>
      </c>
      <c r="AY377" s="244" t="s">
        <v>169</v>
      </c>
    </row>
    <row r="378" spans="2:51" s="12" customFormat="1" ht="13.5">
      <c r="B378" s="222"/>
      <c r="C378" s="223"/>
      <c r="D378" s="218" t="s">
        <v>182</v>
      </c>
      <c r="E378" s="224" t="s">
        <v>50</v>
      </c>
      <c r="F378" s="225" t="s">
        <v>406</v>
      </c>
      <c r="G378" s="223"/>
      <c r="H378" s="226" t="s">
        <v>50</v>
      </c>
      <c r="I378" s="227"/>
      <c r="J378" s="223"/>
      <c r="K378" s="223"/>
      <c r="L378" s="228"/>
      <c r="M378" s="229"/>
      <c r="N378" s="230"/>
      <c r="O378" s="230"/>
      <c r="P378" s="230"/>
      <c r="Q378" s="230"/>
      <c r="R378" s="230"/>
      <c r="S378" s="230"/>
      <c r="T378" s="231"/>
      <c r="AT378" s="232" t="s">
        <v>182</v>
      </c>
      <c r="AU378" s="232" t="s">
        <v>92</v>
      </c>
      <c r="AV378" s="12" t="s">
        <v>25</v>
      </c>
      <c r="AW378" s="12" t="s">
        <v>48</v>
      </c>
      <c r="AX378" s="12" t="s">
        <v>85</v>
      </c>
      <c r="AY378" s="232" t="s">
        <v>169</v>
      </c>
    </row>
    <row r="379" spans="2:51" s="13" customFormat="1" ht="13.5">
      <c r="B379" s="233"/>
      <c r="C379" s="234"/>
      <c r="D379" s="218" t="s">
        <v>182</v>
      </c>
      <c r="E379" s="245" t="s">
        <v>50</v>
      </c>
      <c r="F379" s="246" t="s">
        <v>786</v>
      </c>
      <c r="G379" s="234"/>
      <c r="H379" s="247">
        <v>29.7</v>
      </c>
      <c r="I379" s="239"/>
      <c r="J379" s="234"/>
      <c r="K379" s="234"/>
      <c r="L379" s="240"/>
      <c r="M379" s="241"/>
      <c r="N379" s="242"/>
      <c r="O379" s="242"/>
      <c r="P379" s="242"/>
      <c r="Q379" s="242"/>
      <c r="R379" s="242"/>
      <c r="S379" s="242"/>
      <c r="T379" s="243"/>
      <c r="AT379" s="244" t="s">
        <v>182</v>
      </c>
      <c r="AU379" s="244" t="s">
        <v>92</v>
      </c>
      <c r="AV379" s="13" t="s">
        <v>92</v>
      </c>
      <c r="AW379" s="13" t="s">
        <v>48</v>
      </c>
      <c r="AX379" s="13" t="s">
        <v>85</v>
      </c>
      <c r="AY379" s="244" t="s">
        <v>169</v>
      </c>
    </row>
    <row r="380" spans="2:51" s="12" customFormat="1" ht="13.5">
      <c r="B380" s="222"/>
      <c r="C380" s="223"/>
      <c r="D380" s="218" t="s">
        <v>182</v>
      </c>
      <c r="E380" s="224" t="s">
        <v>50</v>
      </c>
      <c r="F380" s="225" t="s">
        <v>408</v>
      </c>
      <c r="G380" s="223"/>
      <c r="H380" s="226" t="s">
        <v>50</v>
      </c>
      <c r="I380" s="227"/>
      <c r="J380" s="223"/>
      <c r="K380" s="223"/>
      <c r="L380" s="228"/>
      <c r="M380" s="229"/>
      <c r="N380" s="230"/>
      <c r="O380" s="230"/>
      <c r="P380" s="230"/>
      <c r="Q380" s="230"/>
      <c r="R380" s="230"/>
      <c r="S380" s="230"/>
      <c r="T380" s="231"/>
      <c r="AT380" s="232" t="s">
        <v>182</v>
      </c>
      <c r="AU380" s="232" t="s">
        <v>92</v>
      </c>
      <c r="AV380" s="12" t="s">
        <v>25</v>
      </c>
      <c r="AW380" s="12" t="s">
        <v>48</v>
      </c>
      <c r="AX380" s="12" t="s">
        <v>85</v>
      </c>
      <c r="AY380" s="232" t="s">
        <v>169</v>
      </c>
    </row>
    <row r="381" spans="2:51" s="13" customFormat="1" ht="13.5">
      <c r="B381" s="233"/>
      <c r="C381" s="234"/>
      <c r="D381" s="218" t="s">
        <v>182</v>
      </c>
      <c r="E381" s="245" t="s">
        <v>50</v>
      </c>
      <c r="F381" s="246" t="s">
        <v>787</v>
      </c>
      <c r="G381" s="234"/>
      <c r="H381" s="247">
        <v>403.92</v>
      </c>
      <c r="I381" s="239"/>
      <c r="J381" s="234"/>
      <c r="K381" s="234"/>
      <c r="L381" s="240"/>
      <c r="M381" s="241"/>
      <c r="N381" s="242"/>
      <c r="O381" s="242"/>
      <c r="P381" s="242"/>
      <c r="Q381" s="242"/>
      <c r="R381" s="242"/>
      <c r="S381" s="242"/>
      <c r="T381" s="243"/>
      <c r="AT381" s="244" t="s">
        <v>182</v>
      </c>
      <c r="AU381" s="244" t="s">
        <v>92</v>
      </c>
      <c r="AV381" s="13" t="s">
        <v>92</v>
      </c>
      <c r="AW381" s="13" t="s">
        <v>48</v>
      </c>
      <c r="AX381" s="13" t="s">
        <v>85</v>
      </c>
      <c r="AY381" s="244" t="s">
        <v>169</v>
      </c>
    </row>
    <row r="382" spans="2:51" s="12" customFormat="1" ht="13.5">
      <c r="B382" s="222"/>
      <c r="C382" s="223"/>
      <c r="D382" s="218" t="s">
        <v>182</v>
      </c>
      <c r="E382" s="224" t="s">
        <v>50</v>
      </c>
      <c r="F382" s="225" t="s">
        <v>448</v>
      </c>
      <c r="G382" s="223"/>
      <c r="H382" s="226" t="s">
        <v>50</v>
      </c>
      <c r="I382" s="227"/>
      <c r="J382" s="223"/>
      <c r="K382" s="223"/>
      <c r="L382" s="228"/>
      <c r="M382" s="229"/>
      <c r="N382" s="230"/>
      <c r="O382" s="230"/>
      <c r="P382" s="230"/>
      <c r="Q382" s="230"/>
      <c r="R382" s="230"/>
      <c r="S382" s="230"/>
      <c r="T382" s="231"/>
      <c r="AT382" s="232" t="s">
        <v>182</v>
      </c>
      <c r="AU382" s="232" t="s">
        <v>92</v>
      </c>
      <c r="AV382" s="12" t="s">
        <v>25</v>
      </c>
      <c r="AW382" s="12" t="s">
        <v>48</v>
      </c>
      <c r="AX382" s="12" t="s">
        <v>85</v>
      </c>
      <c r="AY382" s="232" t="s">
        <v>169</v>
      </c>
    </row>
    <row r="383" spans="2:51" s="13" customFormat="1" ht="13.5">
      <c r="B383" s="233"/>
      <c r="C383" s="234"/>
      <c r="D383" s="218" t="s">
        <v>182</v>
      </c>
      <c r="E383" s="245" t="s">
        <v>50</v>
      </c>
      <c r="F383" s="246" t="s">
        <v>788</v>
      </c>
      <c r="G383" s="234"/>
      <c r="H383" s="247">
        <v>143.82</v>
      </c>
      <c r="I383" s="239"/>
      <c r="J383" s="234"/>
      <c r="K383" s="234"/>
      <c r="L383" s="240"/>
      <c r="M383" s="241"/>
      <c r="N383" s="242"/>
      <c r="O383" s="242"/>
      <c r="P383" s="242"/>
      <c r="Q383" s="242"/>
      <c r="R383" s="242"/>
      <c r="S383" s="242"/>
      <c r="T383" s="243"/>
      <c r="AT383" s="244" t="s">
        <v>182</v>
      </c>
      <c r="AU383" s="244" t="s">
        <v>92</v>
      </c>
      <c r="AV383" s="13" t="s">
        <v>92</v>
      </c>
      <c r="AW383" s="13" t="s">
        <v>48</v>
      </c>
      <c r="AX383" s="13" t="s">
        <v>85</v>
      </c>
      <c r="AY383" s="244" t="s">
        <v>169</v>
      </c>
    </row>
    <row r="384" spans="2:51" s="12" customFormat="1" ht="13.5">
      <c r="B384" s="222"/>
      <c r="C384" s="223"/>
      <c r="D384" s="218" t="s">
        <v>182</v>
      </c>
      <c r="E384" s="224" t="s">
        <v>50</v>
      </c>
      <c r="F384" s="225" t="s">
        <v>499</v>
      </c>
      <c r="G384" s="223"/>
      <c r="H384" s="226" t="s">
        <v>50</v>
      </c>
      <c r="I384" s="227"/>
      <c r="J384" s="223"/>
      <c r="K384" s="223"/>
      <c r="L384" s="228"/>
      <c r="M384" s="229"/>
      <c r="N384" s="230"/>
      <c r="O384" s="230"/>
      <c r="P384" s="230"/>
      <c r="Q384" s="230"/>
      <c r="R384" s="230"/>
      <c r="S384" s="230"/>
      <c r="T384" s="231"/>
      <c r="AT384" s="232" t="s">
        <v>182</v>
      </c>
      <c r="AU384" s="232" t="s">
        <v>92</v>
      </c>
      <c r="AV384" s="12" t="s">
        <v>25</v>
      </c>
      <c r="AW384" s="12" t="s">
        <v>48</v>
      </c>
      <c r="AX384" s="12" t="s">
        <v>85</v>
      </c>
      <c r="AY384" s="232" t="s">
        <v>169</v>
      </c>
    </row>
    <row r="385" spans="2:65" s="12" customFormat="1" ht="13.5">
      <c r="B385" s="222"/>
      <c r="C385" s="223"/>
      <c r="D385" s="218" t="s">
        <v>182</v>
      </c>
      <c r="E385" s="224" t="s">
        <v>50</v>
      </c>
      <c r="F385" s="225" t="s">
        <v>435</v>
      </c>
      <c r="G385" s="223"/>
      <c r="H385" s="226" t="s">
        <v>50</v>
      </c>
      <c r="I385" s="227"/>
      <c r="J385" s="223"/>
      <c r="K385" s="223"/>
      <c r="L385" s="228"/>
      <c r="M385" s="229"/>
      <c r="N385" s="230"/>
      <c r="O385" s="230"/>
      <c r="P385" s="230"/>
      <c r="Q385" s="230"/>
      <c r="R385" s="230"/>
      <c r="S385" s="230"/>
      <c r="T385" s="231"/>
      <c r="AT385" s="232" t="s">
        <v>182</v>
      </c>
      <c r="AU385" s="232" t="s">
        <v>92</v>
      </c>
      <c r="AV385" s="12" t="s">
        <v>25</v>
      </c>
      <c r="AW385" s="12" t="s">
        <v>48</v>
      </c>
      <c r="AX385" s="12" t="s">
        <v>85</v>
      </c>
      <c r="AY385" s="232" t="s">
        <v>169</v>
      </c>
    </row>
    <row r="386" spans="2:65" s="13" customFormat="1" ht="13.5">
      <c r="B386" s="233"/>
      <c r="C386" s="234"/>
      <c r="D386" s="218" t="s">
        <v>182</v>
      </c>
      <c r="E386" s="245" t="s">
        <v>50</v>
      </c>
      <c r="F386" s="246" t="s">
        <v>781</v>
      </c>
      <c r="G386" s="234"/>
      <c r="H386" s="247">
        <v>12.095000000000001</v>
      </c>
      <c r="I386" s="239"/>
      <c r="J386" s="234"/>
      <c r="K386" s="234"/>
      <c r="L386" s="240"/>
      <c r="M386" s="241"/>
      <c r="N386" s="242"/>
      <c r="O386" s="242"/>
      <c r="P386" s="242"/>
      <c r="Q386" s="242"/>
      <c r="R386" s="242"/>
      <c r="S386" s="242"/>
      <c r="T386" s="243"/>
      <c r="AT386" s="244" t="s">
        <v>182</v>
      </c>
      <c r="AU386" s="244" t="s">
        <v>92</v>
      </c>
      <c r="AV386" s="13" t="s">
        <v>92</v>
      </c>
      <c r="AW386" s="13" t="s">
        <v>48</v>
      </c>
      <c r="AX386" s="13" t="s">
        <v>85</v>
      </c>
      <c r="AY386" s="244" t="s">
        <v>169</v>
      </c>
    </row>
    <row r="387" spans="2:65" s="12" customFormat="1" ht="13.5">
      <c r="B387" s="222"/>
      <c r="C387" s="223"/>
      <c r="D387" s="218" t="s">
        <v>182</v>
      </c>
      <c r="E387" s="224" t="s">
        <v>50</v>
      </c>
      <c r="F387" s="225" t="s">
        <v>436</v>
      </c>
      <c r="G387" s="223"/>
      <c r="H387" s="226" t="s">
        <v>50</v>
      </c>
      <c r="I387" s="227"/>
      <c r="J387" s="223"/>
      <c r="K387" s="223"/>
      <c r="L387" s="228"/>
      <c r="M387" s="229"/>
      <c r="N387" s="230"/>
      <c r="O387" s="230"/>
      <c r="P387" s="230"/>
      <c r="Q387" s="230"/>
      <c r="R387" s="230"/>
      <c r="S387" s="230"/>
      <c r="T387" s="231"/>
      <c r="AT387" s="232" t="s">
        <v>182</v>
      </c>
      <c r="AU387" s="232" t="s">
        <v>92</v>
      </c>
      <c r="AV387" s="12" t="s">
        <v>25</v>
      </c>
      <c r="AW387" s="12" t="s">
        <v>48</v>
      </c>
      <c r="AX387" s="12" t="s">
        <v>85</v>
      </c>
      <c r="AY387" s="232" t="s">
        <v>169</v>
      </c>
    </row>
    <row r="388" spans="2:65" s="13" customFormat="1" ht="13.5">
      <c r="B388" s="233"/>
      <c r="C388" s="234"/>
      <c r="D388" s="235" t="s">
        <v>182</v>
      </c>
      <c r="E388" s="236" t="s">
        <v>50</v>
      </c>
      <c r="F388" s="237" t="s">
        <v>475</v>
      </c>
      <c r="G388" s="234"/>
      <c r="H388" s="238">
        <v>0.59</v>
      </c>
      <c r="I388" s="239"/>
      <c r="J388" s="234"/>
      <c r="K388" s="234"/>
      <c r="L388" s="240"/>
      <c r="M388" s="241"/>
      <c r="N388" s="242"/>
      <c r="O388" s="242"/>
      <c r="P388" s="242"/>
      <c r="Q388" s="242"/>
      <c r="R388" s="242"/>
      <c r="S388" s="242"/>
      <c r="T388" s="243"/>
      <c r="AT388" s="244" t="s">
        <v>182</v>
      </c>
      <c r="AU388" s="244" t="s">
        <v>92</v>
      </c>
      <c r="AV388" s="13" t="s">
        <v>92</v>
      </c>
      <c r="AW388" s="13" t="s">
        <v>48</v>
      </c>
      <c r="AX388" s="13" t="s">
        <v>85</v>
      </c>
      <c r="AY388" s="244" t="s">
        <v>169</v>
      </c>
    </row>
    <row r="389" spans="2:65" s="1" customFormat="1" ht="22.5" customHeight="1">
      <c r="B389" s="43"/>
      <c r="C389" s="206" t="s">
        <v>672</v>
      </c>
      <c r="D389" s="206" t="s">
        <v>172</v>
      </c>
      <c r="E389" s="207" t="s">
        <v>501</v>
      </c>
      <c r="F389" s="208" t="s">
        <v>502</v>
      </c>
      <c r="G389" s="209" t="s">
        <v>197</v>
      </c>
      <c r="H389" s="210">
        <v>223.56</v>
      </c>
      <c r="I389" s="211"/>
      <c r="J389" s="212">
        <f>ROUND(I389*H389,2)</f>
        <v>0</v>
      </c>
      <c r="K389" s="208" t="s">
        <v>176</v>
      </c>
      <c r="L389" s="63"/>
      <c r="M389" s="213" t="s">
        <v>50</v>
      </c>
      <c r="N389" s="214" t="s">
        <v>56</v>
      </c>
      <c r="O389" s="44"/>
      <c r="P389" s="215">
        <f>O389*H389</f>
        <v>0</v>
      </c>
      <c r="Q389" s="215">
        <v>0</v>
      </c>
      <c r="R389" s="215">
        <f>Q389*H389</f>
        <v>0</v>
      </c>
      <c r="S389" s="215">
        <v>0</v>
      </c>
      <c r="T389" s="216">
        <f>S389*H389</f>
        <v>0</v>
      </c>
      <c r="AR389" s="25" t="s">
        <v>124</v>
      </c>
      <c r="AT389" s="25" t="s">
        <v>172</v>
      </c>
      <c r="AU389" s="25" t="s">
        <v>92</v>
      </c>
      <c r="AY389" s="25" t="s">
        <v>169</v>
      </c>
      <c r="BE389" s="217">
        <f>IF(N389="základní",J389,0)</f>
        <v>0</v>
      </c>
      <c r="BF389" s="217">
        <f>IF(N389="snížená",J389,0)</f>
        <v>0</v>
      </c>
      <c r="BG389" s="217">
        <f>IF(N389="zákl. přenesená",J389,0)</f>
        <v>0</v>
      </c>
      <c r="BH389" s="217">
        <f>IF(N389="sníž. přenesená",J389,0)</f>
        <v>0</v>
      </c>
      <c r="BI389" s="217">
        <f>IF(N389="nulová",J389,0)</f>
        <v>0</v>
      </c>
      <c r="BJ389" s="25" t="s">
        <v>25</v>
      </c>
      <c r="BK389" s="217">
        <f>ROUND(I389*H389,2)</f>
        <v>0</v>
      </c>
      <c r="BL389" s="25" t="s">
        <v>124</v>
      </c>
      <c r="BM389" s="25" t="s">
        <v>503</v>
      </c>
    </row>
    <row r="390" spans="2:65" s="1" customFormat="1" ht="13.5">
      <c r="B390" s="43"/>
      <c r="C390" s="65"/>
      <c r="D390" s="218" t="s">
        <v>178</v>
      </c>
      <c r="E390" s="65"/>
      <c r="F390" s="219" t="s">
        <v>504</v>
      </c>
      <c r="G390" s="65"/>
      <c r="H390" s="65"/>
      <c r="I390" s="174"/>
      <c r="J390" s="65"/>
      <c r="K390" s="65"/>
      <c r="L390" s="63"/>
      <c r="M390" s="220"/>
      <c r="N390" s="44"/>
      <c r="O390" s="44"/>
      <c r="P390" s="44"/>
      <c r="Q390" s="44"/>
      <c r="R390" s="44"/>
      <c r="S390" s="44"/>
      <c r="T390" s="80"/>
      <c r="AT390" s="25" t="s">
        <v>178</v>
      </c>
      <c r="AU390" s="25" t="s">
        <v>92</v>
      </c>
    </row>
    <row r="391" spans="2:65" s="1" customFormat="1" ht="67.5">
      <c r="B391" s="43"/>
      <c r="C391" s="65"/>
      <c r="D391" s="218" t="s">
        <v>180</v>
      </c>
      <c r="E391" s="65"/>
      <c r="F391" s="221" t="s">
        <v>505</v>
      </c>
      <c r="G391" s="65"/>
      <c r="H391" s="65"/>
      <c r="I391" s="174"/>
      <c r="J391" s="65"/>
      <c r="K391" s="65"/>
      <c r="L391" s="63"/>
      <c r="M391" s="220"/>
      <c r="N391" s="44"/>
      <c r="O391" s="44"/>
      <c r="P391" s="44"/>
      <c r="Q391" s="44"/>
      <c r="R391" s="44"/>
      <c r="S391" s="44"/>
      <c r="T391" s="80"/>
      <c r="AT391" s="25" t="s">
        <v>180</v>
      </c>
      <c r="AU391" s="25" t="s">
        <v>92</v>
      </c>
    </row>
    <row r="392" spans="2:65" s="12" customFormat="1" ht="13.5">
      <c r="B392" s="222"/>
      <c r="C392" s="223"/>
      <c r="D392" s="218" t="s">
        <v>182</v>
      </c>
      <c r="E392" s="224" t="s">
        <v>50</v>
      </c>
      <c r="F392" s="225" t="s">
        <v>402</v>
      </c>
      <c r="G392" s="223"/>
      <c r="H392" s="226" t="s">
        <v>50</v>
      </c>
      <c r="I392" s="227"/>
      <c r="J392" s="223"/>
      <c r="K392" s="223"/>
      <c r="L392" s="228"/>
      <c r="M392" s="229"/>
      <c r="N392" s="230"/>
      <c r="O392" s="230"/>
      <c r="P392" s="230"/>
      <c r="Q392" s="230"/>
      <c r="R392" s="230"/>
      <c r="S392" s="230"/>
      <c r="T392" s="231"/>
      <c r="AT392" s="232" t="s">
        <v>182</v>
      </c>
      <c r="AU392" s="232" t="s">
        <v>92</v>
      </c>
      <c r="AV392" s="12" t="s">
        <v>25</v>
      </c>
      <c r="AW392" s="12" t="s">
        <v>48</v>
      </c>
      <c r="AX392" s="12" t="s">
        <v>85</v>
      </c>
      <c r="AY392" s="232" t="s">
        <v>169</v>
      </c>
    </row>
    <row r="393" spans="2:65" s="13" customFormat="1" ht="13.5">
      <c r="B393" s="233"/>
      <c r="C393" s="234"/>
      <c r="D393" s="218" t="s">
        <v>182</v>
      </c>
      <c r="E393" s="245" t="s">
        <v>50</v>
      </c>
      <c r="F393" s="246" t="s">
        <v>774</v>
      </c>
      <c r="G393" s="234"/>
      <c r="H393" s="247">
        <v>12.76</v>
      </c>
      <c r="I393" s="239"/>
      <c r="J393" s="234"/>
      <c r="K393" s="234"/>
      <c r="L393" s="240"/>
      <c r="M393" s="241"/>
      <c r="N393" s="242"/>
      <c r="O393" s="242"/>
      <c r="P393" s="242"/>
      <c r="Q393" s="242"/>
      <c r="R393" s="242"/>
      <c r="S393" s="242"/>
      <c r="T393" s="243"/>
      <c r="AT393" s="244" t="s">
        <v>182</v>
      </c>
      <c r="AU393" s="244" t="s">
        <v>92</v>
      </c>
      <c r="AV393" s="13" t="s">
        <v>92</v>
      </c>
      <c r="AW393" s="13" t="s">
        <v>48</v>
      </c>
      <c r="AX393" s="13" t="s">
        <v>85</v>
      </c>
      <c r="AY393" s="244" t="s">
        <v>169</v>
      </c>
    </row>
    <row r="394" spans="2:65" s="13" customFormat="1" ht="13.5">
      <c r="B394" s="233"/>
      <c r="C394" s="234"/>
      <c r="D394" s="218" t="s">
        <v>182</v>
      </c>
      <c r="E394" s="245" t="s">
        <v>50</v>
      </c>
      <c r="F394" s="246" t="s">
        <v>775</v>
      </c>
      <c r="G394" s="234"/>
      <c r="H394" s="247">
        <v>3.2559999999999998</v>
      </c>
      <c r="I394" s="239"/>
      <c r="J394" s="234"/>
      <c r="K394" s="234"/>
      <c r="L394" s="240"/>
      <c r="M394" s="241"/>
      <c r="N394" s="242"/>
      <c r="O394" s="242"/>
      <c r="P394" s="242"/>
      <c r="Q394" s="242"/>
      <c r="R394" s="242"/>
      <c r="S394" s="242"/>
      <c r="T394" s="243"/>
      <c r="AT394" s="244" t="s">
        <v>182</v>
      </c>
      <c r="AU394" s="244" t="s">
        <v>92</v>
      </c>
      <c r="AV394" s="13" t="s">
        <v>92</v>
      </c>
      <c r="AW394" s="13" t="s">
        <v>48</v>
      </c>
      <c r="AX394" s="13" t="s">
        <v>85</v>
      </c>
      <c r="AY394" s="244" t="s">
        <v>169</v>
      </c>
    </row>
    <row r="395" spans="2:65" s="12" customFormat="1" ht="13.5">
      <c r="B395" s="222"/>
      <c r="C395" s="223"/>
      <c r="D395" s="218" t="s">
        <v>182</v>
      </c>
      <c r="E395" s="224" t="s">
        <v>50</v>
      </c>
      <c r="F395" s="225" t="s">
        <v>404</v>
      </c>
      <c r="G395" s="223"/>
      <c r="H395" s="226" t="s">
        <v>50</v>
      </c>
      <c r="I395" s="227"/>
      <c r="J395" s="223"/>
      <c r="K395" s="223"/>
      <c r="L395" s="228"/>
      <c r="M395" s="229"/>
      <c r="N395" s="230"/>
      <c r="O395" s="230"/>
      <c r="P395" s="230"/>
      <c r="Q395" s="230"/>
      <c r="R395" s="230"/>
      <c r="S395" s="230"/>
      <c r="T395" s="231"/>
      <c r="AT395" s="232" t="s">
        <v>182</v>
      </c>
      <c r="AU395" s="232" t="s">
        <v>92</v>
      </c>
      <c r="AV395" s="12" t="s">
        <v>25</v>
      </c>
      <c r="AW395" s="12" t="s">
        <v>48</v>
      </c>
      <c r="AX395" s="12" t="s">
        <v>85</v>
      </c>
      <c r="AY395" s="232" t="s">
        <v>169</v>
      </c>
    </row>
    <row r="396" spans="2:65" s="13" customFormat="1" ht="13.5">
      <c r="B396" s="233"/>
      <c r="C396" s="234"/>
      <c r="D396" s="218" t="s">
        <v>182</v>
      </c>
      <c r="E396" s="245" t="s">
        <v>50</v>
      </c>
      <c r="F396" s="246" t="s">
        <v>776</v>
      </c>
      <c r="G396" s="234"/>
      <c r="H396" s="247">
        <v>90.814999999999998</v>
      </c>
      <c r="I396" s="239"/>
      <c r="J396" s="234"/>
      <c r="K396" s="234"/>
      <c r="L396" s="240"/>
      <c r="M396" s="241"/>
      <c r="N396" s="242"/>
      <c r="O396" s="242"/>
      <c r="P396" s="242"/>
      <c r="Q396" s="242"/>
      <c r="R396" s="242"/>
      <c r="S396" s="242"/>
      <c r="T396" s="243"/>
      <c r="AT396" s="244" t="s">
        <v>182</v>
      </c>
      <c r="AU396" s="244" t="s">
        <v>92</v>
      </c>
      <c r="AV396" s="13" t="s">
        <v>92</v>
      </c>
      <c r="AW396" s="13" t="s">
        <v>48</v>
      </c>
      <c r="AX396" s="13" t="s">
        <v>85</v>
      </c>
      <c r="AY396" s="244" t="s">
        <v>169</v>
      </c>
    </row>
    <row r="397" spans="2:65" s="13" customFormat="1" ht="13.5">
      <c r="B397" s="233"/>
      <c r="C397" s="234"/>
      <c r="D397" s="218" t="s">
        <v>182</v>
      </c>
      <c r="E397" s="245" t="s">
        <v>50</v>
      </c>
      <c r="F397" s="246" t="s">
        <v>777</v>
      </c>
      <c r="G397" s="234"/>
      <c r="H397" s="247">
        <v>20.489000000000001</v>
      </c>
      <c r="I397" s="239"/>
      <c r="J397" s="234"/>
      <c r="K397" s="234"/>
      <c r="L397" s="240"/>
      <c r="M397" s="241"/>
      <c r="N397" s="242"/>
      <c r="O397" s="242"/>
      <c r="P397" s="242"/>
      <c r="Q397" s="242"/>
      <c r="R397" s="242"/>
      <c r="S397" s="242"/>
      <c r="T397" s="243"/>
      <c r="AT397" s="244" t="s">
        <v>182</v>
      </c>
      <c r="AU397" s="244" t="s">
        <v>92</v>
      </c>
      <c r="AV397" s="13" t="s">
        <v>92</v>
      </c>
      <c r="AW397" s="13" t="s">
        <v>48</v>
      </c>
      <c r="AX397" s="13" t="s">
        <v>85</v>
      </c>
      <c r="AY397" s="244" t="s">
        <v>169</v>
      </c>
    </row>
    <row r="398" spans="2:65" s="12" customFormat="1" ht="13.5">
      <c r="B398" s="222"/>
      <c r="C398" s="223"/>
      <c r="D398" s="218" t="s">
        <v>182</v>
      </c>
      <c r="E398" s="224" t="s">
        <v>50</v>
      </c>
      <c r="F398" s="225" t="s">
        <v>406</v>
      </c>
      <c r="G398" s="223"/>
      <c r="H398" s="226" t="s">
        <v>50</v>
      </c>
      <c r="I398" s="227"/>
      <c r="J398" s="223"/>
      <c r="K398" s="223"/>
      <c r="L398" s="228"/>
      <c r="M398" s="229"/>
      <c r="N398" s="230"/>
      <c r="O398" s="230"/>
      <c r="P398" s="230"/>
      <c r="Q398" s="230"/>
      <c r="R398" s="230"/>
      <c r="S398" s="230"/>
      <c r="T398" s="231"/>
      <c r="AT398" s="232" t="s">
        <v>182</v>
      </c>
      <c r="AU398" s="232" t="s">
        <v>92</v>
      </c>
      <c r="AV398" s="12" t="s">
        <v>25</v>
      </c>
      <c r="AW398" s="12" t="s">
        <v>48</v>
      </c>
      <c r="AX398" s="12" t="s">
        <v>85</v>
      </c>
      <c r="AY398" s="232" t="s">
        <v>169</v>
      </c>
    </row>
    <row r="399" spans="2:65" s="13" customFormat="1" ht="13.5">
      <c r="B399" s="233"/>
      <c r="C399" s="234"/>
      <c r="D399" s="218" t="s">
        <v>182</v>
      </c>
      <c r="E399" s="245" t="s">
        <v>50</v>
      </c>
      <c r="F399" s="246" t="s">
        <v>778</v>
      </c>
      <c r="G399" s="234"/>
      <c r="H399" s="247">
        <v>4.95</v>
      </c>
      <c r="I399" s="239"/>
      <c r="J399" s="234"/>
      <c r="K399" s="234"/>
      <c r="L399" s="240"/>
      <c r="M399" s="241"/>
      <c r="N399" s="242"/>
      <c r="O399" s="242"/>
      <c r="P399" s="242"/>
      <c r="Q399" s="242"/>
      <c r="R399" s="242"/>
      <c r="S399" s="242"/>
      <c r="T399" s="243"/>
      <c r="AT399" s="244" t="s">
        <v>182</v>
      </c>
      <c r="AU399" s="244" t="s">
        <v>92</v>
      </c>
      <c r="AV399" s="13" t="s">
        <v>92</v>
      </c>
      <c r="AW399" s="13" t="s">
        <v>48</v>
      </c>
      <c r="AX399" s="13" t="s">
        <v>85</v>
      </c>
      <c r="AY399" s="244" t="s">
        <v>169</v>
      </c>
    </row>
    <row r="400" spans="2:65" s="12" customFormat="1" ht="13.5">
      <c r="B400" s="222"/>
      <c r="C400" s="223"/>
      <c r="D400" s="218" t="s">
        <v>182</v>
      </c>
      <c r="E400" s="224" t="s">
        <v>50</v>
      </c>
      <c r="F400" s="225" t="s">
        <v>408</v>
      </c>
      <c r="G400" s="223"/>
      <c r="H400" s="226" t="s">
        <v>50</v>
      </c>
      <c r="I400" s="227"/>
      <c r="J400" s="223"/>
      <c r="K400" s="223"/>
      <c r="L400" s="228"/>
      <c r="M400" s="229"/>
      <c r="N400" s="230"/>
      <c r="O400" s="230"/>
      <c r="P400" s="230"/>
      <c r="Q400" s="230"/>
      <c r="R400" s="230"/>
      <c r="S400" s="230"/>
      <c r="T400" s="231"/>
      <c r="AT400" s="232" t="s">
        <v>182</v>
      </c>
      <c r="AU400" s="232" t="s">
        <v>92</v>
      </c>
      <c r="AV400" s="12" t="s">
        <v>25</v>
      </c>
      <c r="AW400" s="12" t="s">
        <v>48</v>
      </c>
      <c r="AX400" s="12" t="s">
        <v>85</v>
      </c>
      <c r="AY400" s="232" t="s">
        <v>169</v>
      </c>
    </row>
    <row r="401" spans="2:51" s="13" customFormat="1" ht="13.5">
      <c r="B401" s="233"/>
      <c r="C401" s="234"/>
      <c r="D401" s="218" t="s">
        <v>182</v>
      </c>
      <c r="E401" s="245" t="s">
        <v>50</v>
      </c>
      <c r="F401" s="246" t="s">
        <v>779</v>
      </c>
      <c r="G401" s="234"/>
      <c r="H401" s="247">
        <v>67.319999999999993</v>
      </c>
      <c r="I401" s="239"/>
      <c r="J401" s="234"/>
      <c r="K401" s="234"/>
      <c r="L401" s="240"/>
      <c r="M401" s="241"/>
      <c r="N401" s="242"/>
      <c r="O401" s="242"/>
      <c r="P401" s="242"/>
      <c r="Q401" s="242"/>
      <c r="R401" s="242"/>
      <c r="S401" s="242"/>
      <c r="T401" s="243"/>
      <c r="AT401" s="244" t="s">
        <v>182</v>
      </c>
      <c r="AU401" s="244" t="s">
        <v>92</v>
      </c>
      <c r="AV401" s="13" t="s">
        <v>92</v>
      </c>
      <c r="AW401" s="13" t="s">
        <v>48</v>
      </c>
      <c r="AX401" s="13" t="s">
        <v>85</v>
      </c>
      <c r="AY401" s="244" t="s">
        <v>169</v>
      </c>
    </row>
    <row r="402" spans="2:51" s="12" customFormat="1" ht="13.5">
      <c r="B402" s="222"/>
      <c r="C402" s="223"/>
      <c r="D402" s="218" t="s">
        <v>182</v>
      </c>
      <c r="E402" s="224" t="s">
        <v>50</v>
      </c>
      <c r="F402" s="225" t="s">
        <v>448</v>
      </c>
      <c r="G402" s="223"/>
      <c r="H402" s="226" t="s">
        <v>50</v>
      </c>
      <c r="I402" s="227"/>
      <c r="J402" s="223"/>
      <c r="K402" s="223"/>
      <c r="L402" s="228"/>
      <c r="M402" s="229"/>
      <c r="N402" s="230"/>
      <c r="O402" s="230"/>
      <c r="P402" s="230"/>
      <c r="Q402" s="230"/>
      <c r="R402" s="230"/>
      <c r="S402" s="230"/>
      <c r="T402" s="231"/>
      <c r="AT402" s="232" t="s">
        <v>182</v>
      </c>
      <c r="AU402" s="232" t="s">
        <v>92</v>
      </c>
      <c r="AV402" s="12" t="s">
        <v>25</v>
      </c>
      <c r="AW402" s="12" t="s">
        <v>48</v>
      </c>
      <c r="AX402" s="12" t="s">
        <v>85</v>
      </c>
      <c r="AY402" s="232" t="s">
        <v>169</v>
      </c>
    </row>
    <row r="403" spans="2:51" s="13" customFormat="1" ht="13.5">
      <c r="B403" s="233"/>
      <c r="C403" s="234"/>
      <c r="D403" s="218" t="s">
        <v>182</v>
      </c>
      <c r="E403" s="245" t="s">
        <v>50</v>
      </c>
      <c r="F403" s="246" t="s">
        <v>780</v>
      </c>
      <c r="G403" s="234"/>
      <c r="H403" s="247">
        <v>23.97</v>
      </c>
      <c r="I403" s="239"/>
      <c r="J403" s="234"/>
      <c r="K403" s="234"/>
      <c r="L403" s="240"/>
      <c r="M403" s="260"/>
      <c r="N403" s="261"/>
      <c r="O403" s="261"/>
      <c r="P403" s="261"/>
      <c r="Q403" s="261"/>
      <c r="R403" s="261"/>
      <c r="S403" s="261"/>
      <c r="T403" s="262"/>
      <c r="AT403" s="244" t="s">
        <v>182</v>
      </c>
      <c r="AU403" s="244" t="s">
        <v>92</v>
      </c>
      <c r="AV403" s="13" t="s">
        <v>92</v>
      </c>
      <c r="AW403" s="13" t="s">
        <v>48</v>
      </c>
      <c r="AX403" s="13" t="s">
        <v>85</v>
      </c>
      <c r="AY403" s="244" t="s">
        <v>169</v>
      </c>
    </row>
    <row r="404" spans="2:51" s="1" customFormat="1" ht="6.95" customHeight="1">
      <c r="B404" s="58"/>
      <c r="C404" s="59"/>
      <c r="D404" s="59"/>
      <c r="E404" s="59"/>
      <c r="F404" s="59"/>
      <c r="G404" s="59"/>
      <c r="H404" s="59"/>
      <c r="I404" s="150"/>
      <c r="J404" s="59"/>
      <c r="K404" s="59"/>
      <c r="L404" s="63"/>
    </row>
  </sheetData>
  <sheetProtection password="CC35" sheet="1" objects="1" scenarios="1" formatCells="0" formatColumns="0" formatRows="0" sort="0" autoFilter="0"/>
  <autoFilter ref="C93:K403"/>
  <mergeCells count="15">
    <mergeCell ref="E84:H84"/>
    <mergeCell ref="E82:H82"/>
    <mergeCell ref="E86:H86"/>
    <mergeCell ref="G1:H1"/>
    <mergeCell ref="L2:V2"/>
    <mergeCell ref="E49:H49"/>
    <mergeCell ref="E53:H53"/>
    <mergeCell ref="E51:H51"/>
    <mergeCell ref="E55:H55"/>
    <mergeCell ref="E80:H80"/>
    <mergeCell ref="E7:H7"/>
    <mergeCell ref="E11:H11"/>
    <mergeCell ref="E9:H9"/>
    <mergeCell ref="E13:H13"/>
    <mergeCell ref="E28:H28"/>
  </mergeCells>
  <hyperlinks>
    <hyperlink ref="F1:G1" location="C2" display="1) Krycí list soupisu"/>
    <hyperlink ref="G1:H1" location="C62"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129</v>
      </c>
      <c r="G1" s="424" t="s">
        <v>130</v>
      </c>
      <c r="H1" s="424"/>
      <c r="I1" s="126"/>
      <c r="J1" s="125" t="s">
        <v>131</v>
      </c>
      <c r="K1" s="124" t="s">
        <v>132</v>
      </c>
      <c r="L1" s="125" t="s">
        <v>133</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4"/>
      <c r="M2" s="414"/>
      <c r="N2" s="414"/>
      <c r="O2" s="414"/>
      <c r="P2" s="414"/>
      <c r="Q2" s="414"/>
      <c r="R2" s="414"/>
      <c r="S2" s="414"/>
      <c r="T2" s="414"/>
      <c r="U2" s="414"/>
      <c r="V2" s="414"/>
      <c r="AT2" s="25" t="s">
        <v>115</v>
      </c>
    </row>
    <row r="3" spans="1:70" ht="6.95" customHeight="1">
      <c r="B3" s="26"/>
      <c r="C3" s="27"/>
      <c r="D3" s="27"/>
      <c r="E3" s="27"/>
      <c r="F3" s="27"/>
      <c r="G3" s="27"/>
      <c r="H3" s="27"/>
      <c r="I3" s="127"/>
      <c r="J3" s="27"/>
      <c r="K3" s="28"/>
      <c r="AT3" s="25" t="s">
        <v>92</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5" t="str">
        <f>'Rekapitulace stavby'!K6</f>
        <v>III/44436 Bělkovice-Lašťany, průtah - I.+II.etapa-Obec  Bělkovice-Lašťany</v>
      </c>
      <c r="F7" s="416"/>
      <c r="G7" s="416"/>
      <c r="H7" s="416"/>
      <c r="I7" s="128"/>
      <c r="J7" s="30"/>
      <c r="K7" s="32"/>
    </row>
    <row r="8" spans="1:70">
      <c r="B8" s="29"/>
      <c r="C8" s="30"/>
      <c r="D8" s="38" t="s">
        <v>135</v>
      </c>
      <c r="E8" s="30"/>
      <c r="F8" s="30"/>
      <c r="G8" s="30"/>
      <c r="H8" s="30"/>
      <c r="I8" s="128"/>
      <c r="J8" s="30"/>
      <c r="K8" s="32"/>
    </row>
    <row r="9" spans="1:70" ht="22.5" customHeight="1">
      <c r="B9" s="29"/>
      <c r="C9" s="30"/>
      <c r="D9" s="30"/>
      <c r="E9" s="415" t="s">
        <v>700</v>
      </c>
      <c r="F9" s="375"/>
      <c r="G9" s="375"/>
      <c r="H9" s="375"/>
      <c r="I9" s="128"/>
      <c r="J9" s="30"/>
      <c r="K9" s="32"/>
    </row>
    <row r="10" spans="1:70">
      <c r="B10" s="29"/>
      <c r="C10" s="30"/>
      <c r="D10" s="38" t="s">
        <v>137</v>
      </c>
      <c r="E10" s="30"/>
      <c r="F10" s="30"/>
      <c r="G10" s="30"/>
      <c r="H10" s="30"/>
      <c r="I10" s="128"/>
      <c r="J10" s="30"/>
      <c r="K10" s="32"/>
    </row>
    <row r="11" spans="1:70" s="1" customFormat="1" ht="22.5" customHeight="1">
      <c r="B11" s="43"/>
      <c r="C11" s="44"/>
      <c r="D11" s="44"/>
      <c r="E11" s="399" t="s">
        <v>789</v>
      </c>
      <c r="F11" s="417"/>
      <c r="G11" s="417"/>
      <c r="H11" s="417"/>
      <c r="I11" s="129"/>
      <c r="J11" s="44"/>
      <c r="K11" s="47"/>
    </row>
    <row r="12" spans="1:70" s="1" customFormat="1">
      <c r="B12" s="43"/>
      <c r="C12" s="44"/>
      <c r="D12" s="38" t="s">
        <v>139</v>
      </c>
      <c r="E12" s="44"/>
      <c r="F12" s="44"/>
      <c r="G12" s="44"/>
      <c r="H12" s="44"/>
      <c r="I12" s="129"/>
      <c r="J12" s="44"/>
      <c r="K12" s="47"/>
    </row>
    <row r="13" spans="1:70" s="1" customFormat="1" ht="36.950000000000003" customHeight="1">
      <c r="B13" s="43"/>
      <c r="C13" s="44"/>
      <c r="D13" s="44"/>
      <c r="E13" s="418" t="s">
        <v>790</v>
      </c>
      <c r="F13" s="417"/>
      <c r="G13" s="417"/>
      <c r="H13" s="417"/>
      <c r="I13" s="129"/>
      <c r="J13" s="44"/>
      <c r="K13" s="47"/>
    </row>
    <row r="14" spans="1:70" s="1" customFormat="1" ht="13.5">
      <c r="B14" s="43"/>
      <c r="C14" s="44"/>
      <c r="D14" s="44"/>
      <c r="E14" s="44"/>
      <c r="F14" s="44"/>
      <c r="G14" s="44"/>
      <c r="H14" s="44"/>
      <c r="I14" s="129"/>
      <c r="J14" s="44"/>
      <c r="K14" s="47"/>
    </row>
    <row r="15" spans="1:70" s="1" customFormat="1" ht="14.45" customHeight="1">
      <c r="B15" s="43"/>
      <c r="C15" s="44"/>
      <c r="D15" s="38" t="s">
        <v>21</v>
      </c>
      <c r="E15" s="44"/>
      <c r="F15" s="36" t="s">
        <v>50</v>
      </c>
      <c r="G15" s="44"/>
      <c r="H15" s="44"/>
      <c r="I15" s="130" t="s">
        <v>23</v>
      </c>
      <c r="J15" s="36" t="s">
        <v>50</v>
      </c>
      <c r="K15" s="47"/>
    </row>
    <row r="16" spans="1:70" s="1" customFormat="1" ht="14.45" customHeight="1">
      <c r="B16" s="43"/>
      <c r="C16" s="44"/>
      <c r="D16" s="38" t="s">
        <v>26</v>
      </c>
      <c r="E16" s="44"/>
      <c r="F16" s="36" t="s">
        <v>27</v>
      </c>
      <c r="G16" s="44"/>
      <c r="H16" s="44"/>
      <c r="I16" s="130" t="s">
        <v>28</v>
      </c>
      <c r="J16" s="131" t="str">
        <f>'Rekapitulace stavby'!AN8</f>
        <v>22.12.2016</v>
      </c>
      <c r="K16" s="47"/>
    </row>
    <row r="17" spans="2:11" s="1" customFormat="1" ht="10.9" customHeight="1">
      <c r="B17" s="43"/>
      <c r="C17" s="44"/>
      <c r="D17" s="44"/>
      <c r="E17" s="44"/>
      <c r="F17" s="44"/>
      <c r="G17" s="44"/>
      <c r="H17" s="44"/>
      <c r="I17" s="129"/>
      <c r="J17" s="44"/>
      <c r="K17" s="47"/>
    </row>
    <row r="18" spans="2:11" s="1" customFormat="1" ht="14.45" customHeight="1">
      <c r="B18" s="43"/>
      <c r="C18" s="44"/>
      <c r="D18" s="38" t="s">
        <v>36</v>
      </c>
      <c r="E18" s="44"/>
      <c r="F18" s="44"/>
      <c r="G18" s="44"/>
      <c r="H18" s="44"/>
      <c r="I18" s="130" t="s">
        <v>37</v>
      </c>
      <c r="J18" s="36" t="s">
        <v>38</v>
      </c>
      <c r="K18" s="47"/>
    </row>
    <row r="19" spans="2:11" s="1" customFormat="1" ht="18" customHeight="1">
      <c r="B19" s="43"/>
      <c r="C19" s="44"/>
      <c r="D19" s="44"/>
      <c r="E19" s="36" t="s">
        <v>39</v>
      </c>
      <c r="F19" s="44"/>
      <c r="G19" s="44"/>
      <c r="H19" s="44"/>
      <c r="I19" s="130" t="s">
        <v>40</v>
      </c>
      <c r="J19" s="36" t="s">
        <v>41</v>
      </c>
      <c r="K19" s="47"/>
    </row>
    <row r="20" spans="2:11" s="1" customFormat="1" ht="6.95" customHeight="1">
      <c r="B20" s="43"/>
      <c r="C20" s="44"/>
      <c r="D20" s="44"/>
      <c r="E20" s="44"/>
      <c r="F20" s="44"/>
      <c r="G20" s="44"/>
      <c r="H20" s="44"/>
      <c r="I20" s="129"/>
      <c r="J20" s="44"/>
      <c r="K20" s="47"/>
    </row>
    <row r="21" spans="2:11" s="1" customFormat="1" ht="14.45" customHeight="1">
      <c r="B21" s="43"/>
      <c r="C21" s="44"/>
      <c r="D21" s="38" t="s">
        <v>42</v>
      </c>
      <c r="E21" s="44"/>
      <c r="F21" s="44"/>
      <c r="G21" s="44"/>
      <c r="H21" s="44"/>
      <c r="I21" s="130" t="s">
        <v>37</v>
      </c>
      <c r="J21" s="36" t="str">
        <f>IF('Rekapitulace stavby'!AN13="Vyplň údaj","",IF('Rekapitulace stavby'!AN13="","",'Rekapitulace stavby'!AN13))</f>
        <v/>
      </c>
      <c r="K21" s="47"/>
    </row>
    <row r="22" spans="2:11" s="1" customFormat="1" ht="18" customHeight="1">
      <c r="B22" s="43"/>
      <c r="C22" s="44"/>
      <c r="D22" s="44"/>
      <c r="E22" s="36" t="str">
        <f>IF('Rekapitulace stavby'!E14="Vyplň údaj","",IF('Rekapitulace stavby'!E14="","",'Rekapitulace stavby'!E14))</f>
        <v/>
      </c>
      <c r="F22" s="44"/>
      <c r="G22" s="44"/>
      <c r="H22" s="44"/>
      <c r="I22" s="130" t="s">
        <v>40</v>
      </c>
      <c r="J22" s="36" t="str">
        <f>IF('Rekapitulace stavby'!AN14="Vyplň údaj","",IF('Rekapitulace stavby'!AN14="","",'Rekapitulace stavby'!AN14))</f>
        <v/>
      </c>
      <c r="K22" s="47"/>
    </row>
    <row r="23" spans="2:11" s="1" customFormat="1" ht="6.95" customHeight="1">
      <c r="B23" s="43"/>
      <c r="C23" s="44"/>
      <c r="D23" s="44"/>
      <c r="E23" s="44"/>
      <c r="F23" s="44"/>
      <c r="G23" s="44"/>
      <c r="H23" s="44"/>
      <c r="I23" s="129"/>
      <c r="J23" s="44"/>
      <c r="K23" s="47"/>
    </row>
    <row r="24" spans="2:11" s="1" customFormat="1" ht="14.45" customHeight="1">
      <c r="B24" s="43"/>
      <c r="C24" s="44"/>
      <c r="D24" s="38" t="s">
        <v>44</v>
      </c>
      <c r="E24" s="44"/>
      <c r="F24" s="44"/>
      <c r="G24" s="44"/>
      <c r="H24" s="44"/>
      <c r="I24" s="130" t="s">
        <v>37</v>
      </c>
      <c r="J24" s="36" t="s">
        <v>45</v>
      </c>
      <c r="K24" s="47"/>
    </row>
    <row r="25" spans="2:11" s="1" customFormat="1" ht="18" customHeight="1">
      <c r="B25" s="43"/>
      <c r="C25" s="44"/>
      <c r="D25" s="44"/>
      <c r="E25" s="36" t="s">
        <v>46</v>
      </c>
      <c r="F25" s="44"/>
      <c r="G25" s="44"/>
      <c r="H25" s="44"/>
      <c r="I25" s="130" t="s">
        <v>40</v>
      </c>
      <c r="J25" s="36" t="s">
        <v>47</v>
      </c>
      <c r="K25" s="47"/>
    </row>
    <row r="26" spans="2:11" s="1" customFormat="1" ht="6.95" customHeight="1">
      <c r="B26" s="43"/>
      <c r="C26" s="44"/>
      <c r="D26" s="44"/>
      <c r="E26" s="44"/>
      <c r="F26" s="44"/>
      <c r="G26" s="44"/>
      <c r="H26" s="44"/>
      <c r="I26" s="129"/>
      <c r="J26" s="44"/>
      <c r="K26" s="47"/>
    </row>
    <row r="27" spans="2:11" s="1" customFormat="1" ht="14.45" customHeight="1">
      <c r="B27" s="43"/>
      <c r="C27" s="44"/>
      <c r="D27" s="38" t="s">
        <v>49</v>
      </c>
      <c r="E27" s="44"/>
      <c r="F27" s="44"/>
      <c r="G27" s="44"/>
      <c r="H27" s="44"/>
      <c r="I27" s="129"/>
      <c r="J27" s="44"/>
      <c r="K27" s="47"/>
    </row>
    <row r="28" spans="2:11" s="7" customFormat="1" ht="22.5" customHeight="1">
      <c r="B28" s="132"/>
      <c r="C28" s="133"/>
      <c r="D28" s="133"/>
      <c r="E28" s="379" t="s">
        <v>50</v>
      </c>
      <c r="F28" s="379"/>
      <c r="G28" s="379"/>
      <c r="H28" s="379"/>
      <c r="I28" s="134"/>
      <c r="J28" s="133"/>
      <c r="K28" s="135"/>
    </row>
    <row r="29" spans="2:11" s="1" customFormat="1" ht="6.95" customHeight="1">
      <c r="B29" s="43"/>
      <c r="C29" s="44"/>
      <c r="D29" s="44"/>
      <c r="E29" s="44"/>
      <c r="F29" s="44"/>
      <c r="G29" s="44"/>
      <c r="H29" s="44"/>
      <c r="I29" s="129"/>
      <c r="J29" s="44"/>
      <c r="K29" s="47"/>
    </row>
    <row r="30" spans="2:11" s="1" customFormat="1" ht="6.95" customHeight="1">
      <c r="B30" s="43"/>
      <c r="C30" s="44"/>
      <c r="D30" s="87"/>
      <c r="E30" s="87"/>
      <c r="F30" s="87"/>
      <c r="G30" s="87"/>
      <c r="H30" s="87"/>
      <c r="I30" s="136"/>
      <c r="J30" s="87"/>
      <c r="K30" s="137"/>
    </row>
    <row r="31" spans="2:11" s="1" customFormat="1" ht="25.35" customHeight="1">
      <c r="B31" s="43"/>
      <c r="C31" s="44"/>
      <c r="D31" s="138" t="s">
        <v>51</v>
      </c>
      <c r="E31" s="44"/>
      <c r="F31" s="44"/>
      <c r="G31" s="44"/>
      <c r="H31" s="44"/>
      <c r="I31" s="129"/>
      <c r="J31" s="139">
        <f>ROUND(J96,2)</f>
        <v>0</v>
      </c>
      <c r="K31" s="47"/>
    </row>
    <row r="32" spans="2:11" s="1" customFormat="1" ht="6.95" customHeight="1">
      <c r="B32" s="43"/>
      <c r="C32" s="44"/>
      <c r="D32" s="87"/>
      <c r="E32" s="87"/>
      <c r="F32" s="87"/>
      <c r="G32" s="87"/>
      <c r="H32" s="87"/>
      <c r="I32" s="136"/>
      <c r="J32" s="87"/>
      <c r="K32" s="137"/>
    </row>
    <row r="33" spans="2:11" s="1" customFormat="1" ht="14.45" customHeight="1">
      <c r="B33" s="43"/>
      <c r="C33" s="44"/>
      <c r="D33" s="44"/>
      <c r="E33" s="44"/>
      <c r="F33" s="48" t="s">
        <v>53</v>
      </c>
      <c r="G33" s="44"/>
      <c r="H33" s="44"/>
      <c r="I33" s="140" t="s">
        <v>52</v>
      </c>
      <c r="J33" s="48" t="s">
        <v>54</v>
      </c>
      <c r="K33" s="47"/>
    </row>
    <row r="34" spans="2:11" s="1" customFormat="1" ht="14.45" customHeight="1">
      <c r="B34" s="43"/>
      <c r="C34" s="44"/>
      <c r="D34" s="51" t="s">
        <v>55</v>
      </c>
      <c r="E34" s="51" t="s">
        <v>56</v>
      </c>
      <c r="F34" s="141">
        <f>ROUND(SUM(BE96:BE529), 2)</f>
        <v>0</v>
      </c>
      <c r="G34" s="44"/>
      <c r="H34" s="44"/>
      <c r="I34" s="142">
        <v>0.21</v>
      </c>
      <c r="J34" s="141">
        <f>ROUND(ROUND((SUM(BE96:BE529)), 2)*I34, 2)</f>
        <v>0</v>
      </c>
      <c r="K34" s="47"/>
    </row>
    <row r="35" spans="2:11" s="1" customFormat="1" ht="14.45" customHeight="1">
      <c r="B35" s="43"/>
      <c r="C35" s="44"/>
      <c r="D35" s="44"/>
      <c r="E35" s="51" t="s">
        <v>57</v>
      </c>
      <c r="F35" s="141">
        <f>ROUND(SUM(BF96:BF529), 2)</f>
        <v>0</v>
      </c>
      <c r="G35" s="44"/>
      <c r="H35" s="44"/>
      <c r="I35" s="142">
        <v>0.15</v>
      </c>
      <c r="J35" s="141">
        <f>ROUND(ROUND((SUM(BF96:BF529)), 2)*I35, 2)</f>
        <v>0</v>
      </c>
      <c r="K35" s="47"/>
    </row>
    <row r="36" spans="2:11" s="1" customFormat="1" ht="14.45" hidden="1" customHeight="1">
      <c r="B36" s="43"/>
      <c r="C36" s="44"/>
      <c r="D36" s="44"/>
      <c r="E36" s="51" t="s">
        <v>58</v>
      </c>
      <c r="F36" s="141">
        <f>ROUND(SUM(BG96:BG529), 2)</f>
        <v>0</v>
      </c>
      <c r="G36" s="44"/>
      <c r="H36" s="44"/>
      <c r="I36" s="142">
        <v>0.21</v>
      </c>
      <c r="J36" s="141">
        <v>0</v>
      </c>
      <c r="K36" s="47"/>
    </row>
    <row r="37" spans="2:11" s="1" customFormat="1" ht="14.45" hidden="1" customHeight="1">
      <c r="B37" s="43"/>
      <c r="C37" s="44"/>
      <c r="D37" s="44"/>
      <c r="E37" s="51" t="s">
        <v>59</v>
      </c>
      <c r="F37" s="141">
        <f>ROUND(SUM(BH96:BH529), 2)</f>
        <v>0</v>
      </c>
      <c r="G37" s="44"/>
      <c r="H37" s="44"/>
      <c r="I37" s="142">
        <v>0.15</v>
      </c>
      <c r="J37" s="141">
        <v>0</v>
      </c>
      <c r="K37" s="47"/>
    </row>
    <row r="38" spans="2:11" s="1" customFormat="1" ht="14.45" hidden="1" customHeight="1">
      <c r="B38" s="43"/>
      <c r="C38" s="44"/>
      <c r="D38" s="44"/>
      <c r="E38" s="51" t="s">
        <v>60</v>
      </c>
      <c r="F38" s="141">
        <f>ROUND(SUM(BI96:BI529), 2)</f>
        <v>0</v>
      </c>
      <c r="G38" s="44"/>
      <c r="H38" s="44"/>
      <c r="I38" s="142">
        <v>0</v>
      </c>
      <c r="J38" s="141">
        <v>0</v>
      </c>
      <c r="K38" s="47"/>
    </row>
    <row r="39" spans="2:11" s="1" customFormat="1" ht="6.95" customHeight="1">
      <c r="B39" s="43"/>
      <c r="C39" s="44"/>
      <c r="D39" s="44"/>
      <c r="E39" s="44"/>
      <c r="F39" s="44"/>
      <c r="G39" s="44"/>
      <c r="H39" s="44"/>
      <c r="I39" s="129"/>
      <c r="J39" s="44"/>
      <c r="K39" s="47"/>
    </row>
    <row r="40" spans="2:11" s="1" customFormat="1" ht="25.35" customHeight="1">
      <c r="B40" s="43"/>
      <c r="C40" s="143"/>
      <c r="D40" s="144" t="s">
        <v>61</v>
      </c>
      <c r="E40" s="81"/>
      <c r="F40" s="81"/>
      <c r="G40" s="145" t="s">
        <v>62</v>
      </c>
      <c r="H40" s="146" t="s">
        <v>63</v>
      </c>
      <c r="I40" s="147"/>
      <c r="J40" s="148">
        <f>SUM(J31:J38)</f>
        <v>0</v>
      </c>
      <c r="K40" s="149"/>
    </row>
    <row r="41" spans="2:11" s="1" customFormat="1" ht="14.45" customHeight="1">
      <c r="B41" s="58"/>
      <c r="C41" s="59"/>
      <c r="D41" s="59"/>
      <c r="E41" s="59"/>
      <c r="F41" s="59"/>
      <c r="G41" s="59"/>
      <c r="H41" s="59"/>
      <c r="I41" s="150"/>
      <c r="J41" s="59"/>
      <c r="K41" s="60"/>
    </row>
    <row r="45" spans="2:11" s="1" customFormat="1" ht="6.95" customHeight="1">
      <c r="B45" s="151"/>
      <c r="C45" s="152"/>
      <c r="D45" s="152"/>
      <c r="E45" s="152"/>
      <c r="F45" s="152"/>
      <c r="G45" s="152"/>
      <c r="H45" s="152"/>
      <c r="I45" s="153"/>
      <c r="J45" s="152"/>
      <c r="K45" s="154"/>
    </row>
    <row r="46" spans="2:11" s="1" customFormat="1" ht="36.950000000000003" customHeight="1">
      <c r="B46" s="43"/>
      <c r="C46" s="31" t="s">
        <v>141</v>
      </c>
      <c r="D46" s="44"/>
      <c r="E46" s="44"/>
      <c r="F46" s="44"/>
      <c r="G46" s="44"/>
      <c r="H46" s="44"/>
      <c r="I46" s="129"/>
      <c r="J46" s="44"/>
      <c r="K46" s="47"/>
    </row>
    <row r="47" spans="2:11" s="1" customFormat="1" ht="6.95" customHeight="1">
      <c r="B47" s="43"/>
      <c r="C47" s="44"/>
      <c r="D47" s="44"/>
      <c r="E47" s="44"/>
      <c r="F47" s="44"/>
      <c r="G47" s="44"/>
      <c r="H47" s="44"/>
      <c r="I47" s="129"/>
      <c r="J47" s="44"/>
      <c r="K47" s="47"/>
    </row>
    <row r="48" spans="2:11" s="1" customFormat="1" ht="14.45" customHeight="1">
      <c r="B48" s="43"/>
      <c r="C48" s="38" t="s">
        <v>18</v>
      </c>
      <c r="D48" s="44"/>
      <c r="E48" s="44"/>
      <c r="F48" s="44"/>
      <c r="G48" s="44"/>
      <c r="H48" s="44"/>
      <c r="I48" s="129"/>
      <c r="J48" s="44"/>
      <c r="K48" s="47"/>
    </row>
    <row r="49" spans="2:47" s="1" customFormat="1" ht="22.5" customHeight="1">
      <c r="B49" s="43"/>
      <c r="C49" s="44"/>
      <c r="D49" s="44"/>
      <c r="E49" s="415" t="str">
        <f>E7</f>
        <v>III/44436 Bělkovice-Lašťany, průtah - I.+II.etapa-Obec  Bělkovice-Lašťany</v>
      </c>
      <c r="F49" s="416"/>
      <c r="G49" s="416"/>
      <c r="H49" s="416"/>
      <c r="I49" s="129"/>
      <c r="J49" s="44"/>
      <c r="K49" s="47"/>
    </row>
    <row r="50" spans="2:47">
      <c r="B50" s="29"/>
      <c r="C50" s="38" t="s">
        <v>135</v>
      </c>
      <c r="D50" s="30"/>
      <c r="E50" s="30"/>
      <c r="F50" s="30"/>
      <c r="G50" s="30"/>
      <c r="H50" s="30"/>
      <c r="I50" s="128"/>
      <c r="J50" s="30"/>
      <c r="K50" s="32"/>
    </row>
    <row r="51" spans="2:47" ht="22.5" customHeight="1">
      <c r="B51" s="29"/>
      <c r="C51" s="30"/>
      <c r="D51" s="30"/>
      <c r="E51" s="415" t="s">
        <v>700</v>
      </c>
      <c r="F51" s="375"/>
      <c r="G51" s="375"/>
      <c r="H51" s="375"/>
      <c r="I51" s="128"/>
      <c r="J51" s="30"/>
      <c r="K51" s="32"/>
    </row>
    <row r="52" spans="2:47">
      <c r="B52" s="29"/>
      <c r="C52" s="38" t="s">
        <v>137</v>
      </c>
      <c r="D52" s="30"/>
      <c r="E52" s="30"/>
      <c r="F52" s="30"/>
      <c r="G52" s="30"/>
      <c r="H52" s="30"/>
      <c r="I52" s="128"/>
      <c r="J52" s="30"/>
      <c r="K52" s="32"/>
    </row>
    <row r="53" spans="2:47" s="1" customFormat="1" ht="22.5" customHeight="1">
      <c r="B53" s="43"/>
      <c r="C53" s="44"/>
      <c r="D53" s="44"/>
      <c r="E53" s="399" t="s">
        <v>789</v>
      </c>
      <c r="F53" s="417"/>
      <c r="G53" s="417"/>
      <c r="H53" s="417"/>
      <c r="I53" s="129"/>
      <c r="J53" s="44"/>
      <c r="K53" s="47"/>
    </row>
    <row r="54" spans="2:47" s="1" customFormat="1" ht="14.45" customHeight="1">
      <c r="B54" s="43"/>
      <c r="C54" s="38" t="s">
        <v>139</v>
      </c>
      <c r="D54" s="44"/>
      <c r="E54" s="44"/>
      <c r="F54" s="44"/>
      <c r="G54" s="44"/>
      <c r="H54" s="44"/>
      <c r="I54" s="129"/>
      <c r="J54" s="44"/>
      <c r="K54" s="47"/>
    </row>
    <row r="55" spans="2:47" s="1" customFormat="1" ht="23.25" customHeight="1">
      <c r="B55" s="43"/>
      <c r="C55" s="44"/>
      <c r="D55" s="44"/>
      <c r="E55" s="418" t="str">
        <f>E13</f>
        <v>2-2 - SO 102 - Neuznatelné náklady - soupis prací</v>
      </c>
      <c r="F55" s="417"/>
      <c r="G55" s="417"/>
      <c r="H55" s="417"/>
      <c r="I55" s="129"/>
      <c r="J55" s="44"/>
      <c r="K55" s="47"/>
    </row>
    <row r="56" spans="2:47" s="1" customFormat="1" ht="6.95" customHeight="1">
      <c r="B56" s="43"/>
      <c r="C56" s="44"/>
      <c r="D56" s="44"/>
      <c r="E56" s="44"/>
      <c r="F56" s="44"/>
      <c r="G56" s="44"/>
      <c r="H56" s="44"/>
      <c r="I56" s="129"/>
      <c r="J56" s="44"/>
      <c r="K56" s="47"/>
    </row>
    <row r="57" spans="2:47" s="1" customFormat="1" ht="18" customHeight="1">
      <c r="B57" s="43"/>
      <c r="C57" s="38" t="s">
        <v>26</v>
      </c>
      <c r="D57" s="44"/>
      <c r="E57" s="44"/>
      <c r="F57" s="36" t="str">
        <f>F16</f>
        <v xml:space="preserve"> Bělkovice-Lašťany</v>
      </c>
      <c r="G57" s="44"/>
      <c r="H57" s="44"/>
      <c r="I57" s="130" t="s">
        <v>28</v>
      </c>
      <c r="J57" s="131" t="str">
        <f>IF(J16="","",J16)</f>
        <v>22.12.2016</v>
      </c>
      <c r="K57" s="47"/>
    </row>
    <row r="58" spans="2:47" s="1" customFormat="1" ht="6.95" customHeight="1">
      <c r="B58" s="43"/>
      <c r="C58" s="44"/>
      <c r="D58" s="44"/>
      <c r="E58" s="44"/>
      <c r="F58" s="44"/>
      <c r="G58" s="44"/>
      <c r="H58" s="44"/>
      <c r="I58" s="129"/>
      <c r="J58" s="44"/>
      <c r="K58" s="47"/>
    </row>
    <row r="59" spans="2:47" s="1" customFormat="1">
      <c r="B59" s="43"/>
      <c r="C59" s="38" t="s">
        <v>36</v>
      </c>
      <c r="D59" s="44"/>
      <c r="E59" s="44"/>
      <c r="F59" s="36" t="str">
        <f>E19</f>
        <v>Obec  Bělkovice-Lašťany</v>
      </c>
      <c r="G59" s="44"/>
      <c r="H59" s="44"/>
      <c r="I59" s="130" t="s">
        <v>44</v>
      </c>
      <c r="J59" s="36" t="str">
        <f>E25</f>
        <v>Ing. Petr Doležel</v>
      </c>
      <c r="K59" s="47"/>
    </row>
    <row r="60" spans="2:47" s="1" customFormat="1" ht="14.45" customHeight="1">
      <c r="B60" s="43"/>
      <c r="C60" s="38" t="s">
        <v>42</v>
      </c>
      <c r="D60" s="44"/>
      <c r="E60" s="44"/>
      <c r="F60" s="36" t="str">
        <f>IF(E22="","",E22)</f>
        <v/>
      </c>
      <c r="G60" s="44"/>
      <c r="H60" s="44"/>
      <c r="I60" s="129"/>
      <c r="J60" s="44"/>
      <c r="K60" s="47"/>
    </row>
    <row r="61" spans="2:47" s="1" customFormat="1" ht="10.35" customHeight="1">
      <c r="B61" s="43"/>
      <c r="C61" s="44"/>
      <c r="D61" s="44"/>
      <c r="E61" s="44"/>
      <c r="F61" s="44"/>
      <c r="G61" s="44"/>
      <c r="H61" s="44"/>
      <c r="I61" s="129"/>
      <c r="J61" s="44"/>
      <c r="K61" s="47"/>
    </row>
    <row r="62" spans="2:47" s="1" customFormat="1" ht="29.25" customHeight="1">
      <c r="B62" s="43"/>
      <c r="C62" s="155" t="s">
        <v>142</v>
      </c>
      <c r="D62" s="143"/>
      <c r="E62" s="143"/>
      <c r="F62" s="143"/>
      <c r="G62" s="143"/>
      <c r="H62" s="143"/>
      <c r="I62" s="156"/>
      <c r="J62" s="157" t="s">
        <v>143</v>
      </c>
      <c r="K62" s="158"/>
    </row>
    <row r="63" spans="2:47" s="1" customFormat="1" ht="10.35" customHeight="1">
      <c r="B63" s="43"/>
      <c r="C63" s="44"/>
      <c r="D63" s="44"/>
      <c r="E63" s="44"/>
      <c r="F63" s="44"/>
      <c r="G63" s="44"/>
      <c r="H63" s="44"/>
      <c r="I63" s="129"/>
      <c r="J63" s="44"/>
      <c r="K63" s="47"/>
    </row>
    <row r="64" spans="2:47" s="1" customFormat="1" ht="29.25" customHeight="1">
      <c r="B64" s="43"/>
      <c r="C64" s="159" t="s">
        <v>144</v>
      </c>
      <c r="D64" s="44"/>
      <c r="E64" s="44"/>
      <c r="F64" s="44"/>
      <c r="G64" s="44"/>
      <c r="H64" s="44"/>
      <c r="I64" s="129"/>
      <c r="J64" s="139">
        <f>J96</f>
        <v>0</v>
      </c>
      <c r="K64" s="47"/>
      <c r="AU64" s="25" t="s">
        <v>145</v>
      </c>
    </row>
    <row r="65" spans="2:12" s="8" customFormat="1" ht="24.95" customHeight="1">
      <c r="B65" s="160"/>
      <c r="C65" s="161"/>
      <c r="D65" s="162" t="s">
        <v>146</v>
      </c>
      <c r="E65" s="163"/>
      <c r="F65" s="163"/>
      <c r="G65" s="163"/>
      <c r="H65" s="163"/>
      <c r="I65" s="164"/>
      <c r="J65" s="165">
        <f>J97</f>
        <v>0</v>
      </c>
      <c r="K65" s="166"/>
    </row>
    <row r="66" spans="2:12" s="9" customFormat="1" ht="19.899999999999999" customHeight="1">
      <c r="B66" s="167"/>
      <c r="C66" s="168"/>
      <c r="D66" s="169" t="s">
        <v>147</v>
      </c>
      <c r="E66" s="170"/>
      <c r="F66" s="170"/>
      <c r="G66" s="170"/>
      <c r="H66" s="170"/>
      <c r="I66" s="171"/>
      <c r="J66" s="172">
        <f>J98</f>
        <v>0</v>
      </c>
      <c r="K66" s="173"/>
    </row>
    <row r="67" spans="2:12" s="9" customFormat="1" ht="19.899999999999999" customHeight="1">
      <c r="B67" s="167"/>
      <c r="C67" s="168"/>
      <c r="D67" s="169" t="s">
        <v>149</v>
      </c>
      <c r="E67" s="170"/>
      <c r="F67" s="170"/>
      <c r="G67" s="170"/>
      <c r="H67" s="170"/>
      <c r="I67" s="171"/>
      <c r="J67" s="172">
        <f>J207</f>
        <v>0</v>
      </c>
      <c r="K67" s="173"/>
    </row>
    <row r="68" spans="2:12" s="9" customFormat="1" ht="19.899999999999999" customHeight="1">
      <c r="B68" s="167"/>
      <c r="C68" s="168"/>
      <c r="D68" s="169" t="s">
        <v>150</v>
      </c>
      <c r="E68" s="170"/>
      <c r="F68" s="170"/>
      <c r="G68" s="170"/>
      <c r="H68" s="170"/>
      <c r="I68" s="171"/>
      <c r="J68" s="172">
        <f>J259</f>
        <v>0</v>
      </c>
      <c r="K68" s="173"/>
    </row>
    <row r="69" spans="2:12" s="9" customFormat="1" ht="19.899999999999999" customHeight="1">
      <c r="B69" s="167"/>
      <c r="C69" s="168"/>
      <c r="D69" s="169" t="s">
        <v>508</v>
      </c>
      <c r="E69" s="170"/>
      <c r="F69" s="170"/>
      <c r="G69" s="170"/>
      <c r="H69" s="170"/>
      <c r="I69" s="171"/>
      <c r="J69" s="172">
        <f>J358</f>
        <v>0</v>
      </c>
      <c r="K69" s="173"/>
    </row>
    <row r="70" spans="2:12" s="9" customFormat="1" ht="14.85" customHeight="1">
      <c r="B70" s="167"/>
      <c r="C70" s="168"/>
      <c r="D70" s="169" t="s">
        <v>791</v>
      </c>
      <c r="E70" s="170"/>
      <c r="F70" s="170"/>
      <c r="G70" s="170"/>
      <c r="H70" s="170"/>
      <c r="I70" s="171"/>
      <c r="J70" s="172">
        <f>J359</f>
        <v>0</v>
      </c>
      <c r="K70" s="173"/>
    </row>
    <row r="71" spans="2:12" s="9" customFormat="1" ht="19.899999999999999" customHeight="1">
      <c r="B71" s="167"/>
      <c r="C71" s="168"/>
      <c r="D71" s="169" t="s">
        <v>151</v>
      </c>
      <c r="E71" s="170"/>
      <c r="F71" s="170"/>
      <c r="G71" s="170"/>
      <c r="H71" s="170"/>
      <c r="I71" s="171"/>
      <c r="J71" s="172">
        <f>J368</f>
        <v>0</v>
      </c>
      <c r="K71" s="173"/>
    </row>
    <row r="72" spans="2:12" s="9" customFormat="1" ht="19.899999999999999" customHeight="1">
      <c r="B72" s="167"/>
      <c r="C72" s="168"/>
      <c r="D72" s="169" t="s">
        <v>152</v>
      </c>
      <c r="E72" s="170"/>
      <c r="F72" s="170"/>
      <c r="G72" s="170"/>
      <c r="H72" s="170"/>
      <c r="I72" s="171"/>
      <c r="J72" s="172">
        <f>J411</f>
        <v>0</v>
      </c>
      <c r="K72" s="173"/>
    </row>
    <row r="73" spans="2:12" s="1" customFormat="1" ht="21.75" customHeight="1">
      <c r="B73" s="43"/>
      <c r="C73" s="44"/>
      <c r="D73" s="44"/>
      <c r="E73" s="44"/>
      <c r="F73" s="44"/>
      <c r="G73" s="44"/>
      <c r="H73" s="44"/>
      <c r="I73" s="129"/>
      <c r="J73" s="44"/>
      <c r="K73" s="47"/>
    </row>
    <row r="74" spans="2:12" s="1" customFormat="1" ht="6.95" customHeight="1">
      <c r="B74" s="58"/>
      <c r="C74" s="59"/>
      <c r="D74" s="59"/>
      <c r="E74" s="59"/>
      <c r="F74" s="59"/>
      <c r="G74" s="59"/>
      <c r="H74" s="59"/>
      <c r="I74" s="150"/>
      <c r="J74" s="59"/>
      <c r="K74" s="60"/>
    </row>
    <row r="78" spans="2:12" s="1" customFormat="1" ht="6.95" customHeight="1">
      <c r="B78" s="61"/>
      <c r="C78" s="62"/>
      <c r="D78" s="62"/>
      <c r="E78" s="62"/>
      <c r="F78" s="62"/>
      <c r="G78" s="62"/>
      <c r="H78" s="62"/>
      <c r="I78" s="153"/>
      <c r="J78" s="62"/>
      <c r="K78" s="62"/>
      <c r="L78" s="63"/>
    </row>
    <row r="79" spans="2:12" s="1" customFormat="1" ht="36.950000000000003" customHeight="1">
      <c r="B79" s="43"/>
      <c r="C79" s="64" t="s">
        <v>153</v>
      </c>
      <c r="D79" s="65"/>
      <c r="E79" s="65"/>
      <c r="F79" s="65"/>
      <c r="G79" s="65"/>
      <c r="H79" s="65"/>
      <c r="I79" s="174"/>
      <c r="J79" s="65"/>
      <c r="K79" s="65"/>
      <c r="L79" s="63"/>
    </row>
    <row r="80" spans="2:12" s="1" customFormat="1" ht="6.95" customHeight="1">
      <c r="B80" s="43"/>
      <c r="C80" s="65"/>
      <c r="D80" s="65"/>
      <c r="E80" s="65"/>
      <c r="F80" s="65"/>
      <c r="G80" s="65"/>
      <c r="H80" s="65"/>
      <c r="I80" s="174"/>
      <c r="J80" s="65"/>
      <c r="K80" s="65"/>
      <c r="L80" s="63"/>
    </row>
    <row r="81" spans="2:63" s="1" customFormat="1" ht="14.45" customHeight="1">
      <c r="B81" s="43"/>
      <c r="C81" s="67" t="s">
        <v>18</v>
      </c>
      <c r="D81" s="65"/>
      <c r="E81" s="65"/>
      <c r="F81" s="65"/>
      <c r="G81" s="65"/>
      <c r="H81" s="65"/>
      <c r="I81" s="174"/>
      <c r="J81" s="65"/>
      <c r="K81" s="65"/>
      <c r="L81" s="63"/>
    </row>
    <row r="82" spans="2:63" s="1" customFormat="1" ht="22.5" customHeight="1">
      <c r="B82" s="43"/>
      <c r="C82" s="65"/>
      <c r="D82" s="65"/>
      <c r="E82" s="419" t="str">
        <f>E7</f>
        <v>III/44436 Bělkovice-Lašťany, průtah - I.+II.etapa-Obec  Bělkovice-Lašťany</v>
      </c>
      <c r="F82" s="420"/>
      <c r="G82" s="420"/>
      <c r="H82" s="420"/>
      <c r="I82" s="174"/>
      <c r="J82" s="65"/>
      <c r="K82" s="65"/>
      <c r="L82" s="63"/>
    </row>
    <row r="83" spans="2:63">
      <c r="B83" s="29"/>
      <c r="C83" s="67" t="s">
        <v>135</v>
      </c>
      <c r="D83" s="175"/>
      <c r="E83" s="175"/>
      <c r="F83" s="175"/>
      <c r="G83" s="175"/>
      <c r="H83" s="175"/>
      <c r="J83" s="175"/>
      <c r="K83" s="175"/>
      <c r="L83" s="176"/>
    </row>
    <row r="84" spans="2:63" ht="22.5" customHeight="1">
      <c r="B84" s="29"/>
      <c r="C84" s="175"/>
      <c r="D84" s="175"/>
      <c r="E84" s="419" t="s">
        <v>700</v>
      </c>
      <c r="F84" s="423"/>
      <c r="G84" s="423"/>
      <c r="H84" s="423"/>
      <c r="J84" s="175"/>
      <c r="K84" s="175"/>
      <c r="L84" s="176"/>
    </row>
    <row r="85" spans="2:63">
      <c r="B85" s="29"/>
      <c r="C85" s="67" t="s">
        <v>137</v>
      </c>
      <c r="D85" s="175"/>
      <c r="E85" s="175"/>
      <c r="F85" s="175"/>
      <c r="G85" s="175"/>
      <c r="H85" s="175"/>
      <c r="J85" s="175"/>
      <c r="K85" s="175"/>
      <c r="L85" s="176"/>
    </row>
    <row r="86" spans="2:63" s="1" customFormat="1" ht="22.5" customHeight="1">
      <c r="B86" s="43"/>
      <c r="C86" s="65"/>
      <c r="D86" s="65"/>
      <c r="E86" s="421" t="s">
        <v>789</v>
      </c>
      <c r="F86" s="422"/>
      <c r="G86" s="422"/>
      <c r="H86" s="422"/>
      <c r="I86" s="174"/>
      <c r="J86" s="65"/>
      <c r="K86" s="65"/>
      <c r="L86" s="63"/>
    </row>
    <row r="87" spans="2:63" s="1" customFormat="1" ht="14.45" customHeight="1">
      <c r="B87" s="43"/>
      <c r="C87" s="67" t="s">
        <v>139</v>
      </c>
      <c r="D87" s="65"/>
      <c r="E87" s="65"/>
      <c r="F87" s="65"/>
      <c r="G87" s="65"/>
      <c r="H87" s="65"/>
      <c r="I87" s="174"/>
      <c r="J87" s="65"/>
      <c r="K87" s="65"/>
      <c r="L87" s="63"/>
    </row>
    <row r="88" spans="2:63" s="1" customFormat="1" ht="23.25" customHeight="1">
      <c r="B88" s="43"/>
      <c r="C88" s="65"/>
      <c r="D88" s="65"/>
      <c r="E88" s="390" t="str">
        <f>E13</f>
        <v>2-2 - SO 102 - Neuznatelné náklady - soupis prací</v>
      </c>
      <c r="F88" s="422"/>
      <c r="G88" s="422"/>
      <c r="H88" s="422"/>
      <c r="I88" s="174"/>
      <c r="J88" s="65"/>
      <c r="K88" s="65"/>
      <c r="L88" s="63"/>
    </row>
    <row r="89" spans="2:63" s="1" customFormat="1" ht="6.95" customHeight="1">
      <c r="B89" s="43"/>
      <c r="C89" s="65"/>
      <c r="D89" s="65"/>
      <c r="E89" s="65"/>
      <c r="F89" s="65"/>
      <c r="G89" s="65"/>
      <c r="H89" s="65"/>
      <c r="I89" s="174"/>
      <c r="J89" s="65"/>
      <c r="K89" s="65"/>
      <c r="L89" s="63"/>
    </row>
    <row r="90" spans="2:63" s="1" customFormat="1" ht="18" customHeight="1">
      <c r="B90" s="43"/>
      <c r="C90" s="67" t="s">
        <v>26</v>
      </c>
      <c r="D90" s="65"/>
      <c r="E90" s="65"/>
      <c r="F90" s="177" t="str">
        <f>F16</f>
        <v xml:space="preserve"> Bělkovice-Lašťany</v>
      </c>
      <c r="G90" s="65"/>
      <c r="H90" s="65"/>
      <c r="I90" s="178" t="s">
        <v>28</v>
      </c>
      <c r="J90" s="75" t="str">
        <f>IF(J16="","",J16)</f>
        <v>22.12.2016</v>
      </c>
      <c r="K90" s="65"/>
      <c r="L90" s="63"/>
    </row>
    <row r="91" spans="2:63" s="1" customFormat="1" ht="6.95" customHeight="1">
      <c r="B91" s="43"/>
      <c r="C91" s="65"/>
      <c r="D91" s="65"/>
      <c r="E91" s="65"/>
      <c r="F91" s="65"/>
      <c r="G91" s="65"/>
      <c r="H91" s="65"/>
      <c r="I91" s="174"/>
      <c r="J91" s="65"/>
      <c r="K91" s="65"/>
      <c r="L91" s="63"/>
    </row>
    <row r="92" spans="2:63" s="1" customFormat="1">
      <c r="B92" s="43"/>
      <c r="C92" s="67" t="s">
        <v>36</v>
      </c>
      <c r="D92" s="65"/>
      <c r="E92" s="65"/>
      <c r="F92" s="177" t="str">
        <f>E19</f>
        <v>Obec  Bělkovice-Lašťany</v>
      </c>
      <c r="G92" s="65"/>
      <c r="H92" s="65"/>
      <c r="I92" s="178" t="s">
        <v>44</v>
      </c>
      <c r="J92" s="177" t="str">
        <f>E25</f>
        <v>Ing. Petr Doležel</v>
      </c>
      <c r="K92" s="65"/>
      <c r="L92" s="63"/>
    </row>
    <row r="93" spans="2:63" s="1" customFormat="1" ht="14.45" customHeight="1">
      <c r="B93" s="43"/>
      <c r="C93" s="67" t="s">
        <v>42</v>
      </c>
      <c r="D93" s="65"/>
      <c r="E93" s="65"/>
      <c r="F93" s="177" t="str">
        <f>IF(E22="","",E22)</f>
        <v/>
      </c>
      <c r="G93" s="65"/>
      <c r="H93" s="65"/>
      <c r="I93" s="174"/>
      <c r="J93" s="65"/>
      <c r="K93" s="65"/>
      <c r="L93" s="63"/>
    </row>
    <row r="94" spans="2:63" s="1" customFormat="1" ht="10.35" customHeight="1">
      <c r="B94" s="43"/>
      <c r="C94" s="65"/>
      <c r="D94" s="65"/>
      <c r="E94" s="65"/>
      <c r="F94" s="65"/>
      <c r="G94" s="65"/>
      <c r="H94" s="65"/>
      <c r="I94" s="174"/>
      <c r="J94" s="65"/>
      <c r="K94" s="65"/>
      <c r="L94" s="63"/>
    </row>
    <row r="95" spans="2:63" s="10" customFormat="1" ht="29.25" customHeight="1">
      <c r="B95" s="179"/>
      <c r="C95" s="180" t="s">
        <v>154</v>
      </c>
      <c r="D95" s="181" t="s">
        <v>70</v>
      </c>
      <c r="E95" s="181" t="s">
        <v>66</v>
      </c>
      <c r="F95" s="181" t="s">
        <v>155</v>
      </c>
      <c r="G95" s="181" t="s">
        <v>156</v>
      </c>
      <c r="H95" s="181" t="s">
        <v>157</v>
      </c>
      <c r="I95" s="182" t="s">
        <v>158</v>
      </c>
      <c r="J95" s="181" t="s">
        <v>143</v>
      </c>
      <c r="K95" s="183" t="s">
        <v>159</v>
      </c>
      <c r="L95" s="184"/>
      <c r="M95" s="83" t="s">
        <v>160</v>
      </c>
      <c r="N95" s="84" t="s">
        <v>55</v>
      </c>
      <c r="O95" s="84" t="s">
        <v>161</v>
      </c>
      <c r="P95" s="84" t="s">
        <v>162</v>
      </c>
      <c r="Q95" s="84" t="s">
        <v>163</v>
      </c>
      <c r="R95" s="84" t="s">
        <v>164</v>
      </c>
      <c r="S95" s="84" t="s">
        <v>165</v>
      </c>
      <c r="T95" s="85" t="s">
        <v>166</v>
      </c>
    </row>
    <row r="96" spans="2:63" s="1" customFormat="1" ht="29.25" customHeight="1">
      <c r="B96" s="43"/>
      <c r="C96" s="89" t="s">
        <v>144</v>
      </c>
      <c r="D96" s="65"/>
      <c r="E96" s="65"/>
      <c r="F96" s="65"/>
      <c r="G96" s="65"/>
      <c r="H96" s="65"/>
      <c r="I96" s="174"/>
      <c r="J96" s="185">
        <f>BK96</f>
        <v>0</v>
      </c>
      <c r="K96" s="65"/>
      <c r="L96" s="63"/>
      <c r="M96" s="86"/>
      <c r="N96" s="87"/>
      <c r="O96" s="87"/>
      <c r="P96" s="186">
        <f>P97</f>
        <v>0</v>
      </c>
      <c r="Q96" s="87"/>
      <c r="R96" s="186">
        <f>R97</f>
        <v>977.83538476000012</v>
      </c>
      <c r="S96" s="87"/>
      <c r="T96" s="187">
        <f>T97</f>
        <v>158.33849999999998</v>
      </c>
      <c r="AT96" s="25" t="s">
        <v>84</v>
      </c>
      <c r="AU96" s="25" t="s">
        <v>145</v>
      </c>
      <c r="BK96" s="188">
        <f>BK97</f>
        <v>0</v>
      </c>
    </row>
    <row r="97" spans="2:65" s="11" customFormat="1" ht="37.35" customHeight="1">
      <c r="B97" s="189"/>
      <c r="C97" s="190"/>
      <c r="D97" s="191" t="s">
        <v>84</v>
      </c>
      <c r="E97" s="192" t="s">
        <v>167</v>
      </c>
      <c r="F97" s="192" t="s">
        <v>168</v>
      </c>
      <c r="G97" s="190"/>
      <c r="H97" s="190"/>
      <c r="I97" s="193"/>
      <c r="J97" s="194">
        <f>BK97</f>
        <v>0</v>
      </c>
      <c r="K97" s="190"/>
      <c r="L97" s="195"/>
      <c r="M97" s="196"/>
      <c r="N97" s="197"/>
      <c r="O97" s="197"/>
      <c r="P97" s="198">
        <f>P98+P207+P259+P358+P368+P411</f>
        <v>0</v>
      </c>
      <c r="Q97" s="197"/>
      <c r="R97" s="198">
        <f>R98+R207+R259+R358+R368+R411</f>
        <v>977.83538476000012</v>
      </c>
      <c r="S97" s="197"/>
      <c r="T97" s="199">
        <f>T98+T207+T259+T358+T368+T411</f>
        <v>158.33849999999998</v>
      </c>
      <c r="AR97" s="200" t="s">
        <v>25</v>
      </c>
      <c r="AT97" s="201" t="s">
        <v>84</v>
      </c>
      <c r="AU97" s="201" t="s">
        <v>85</v>
      </c>
      <c r="AY97" s="200" t="s">
        <v>169</v>
      </c>
      <c r="BK97" s="202">
        <f>BK98+BK207+BK259+BK358+BK368+BK411</f>
        <v>0</v>
      </c>
    </row>
    <row r="98" spans="2:65" s="11" customFormat="1" ht="19.899999999999999" customHeight="1">
      <c r="B98" s="189"/>
      <c r="C98" s="190"/>
      <c r="D98" s="203" t="s">
        <v>84</v>
      </c>
      <c r="E98" s="204" t="s">
        <v>170</v>
      </c>
      <c r="F98" s="204" t="s">
        <v>171</v>
      </c>
      <c r="G98" s="190"/>
      <c r="H98" s="190"/>
      <c r="I98" s="193"/>
      <c r="J98" s="205">
        <f>BK98</f>
        <v>0</v>
      </c>
      <c r="K98" s="190"/>
      <c r="L98" s="195"/>
      <c r="M98" s="196"/>
      <c r="N98" s="197"/>
      <c r="O98" s="197"/>
      <c r="P98" s="198">
        <f>SUM(P99:P206)</f>
        <v>0</v>
      </c>
      <c r="Q98" s="197"/>
      <c r="R98" s="198">
        <f>SUM(R99:R206)</f>
        <v>37.735885000000003</v>
      </c>
      <c r="S98" s="197"/>
      <c r="T98" s="199">
        <f>SUM(T99:T206)</f>
        <v>0</v>
      </c>
      <c r="AR98" s="200" t="s">
        <v>25</v>
      </c>
      <c r="AT98" s="201" t="s">
        <v>84</v>
      </c>
      <c r="AU98" s="201" t="s">
        <v>25</v>
      </c>
      <c r="AY98" s="200" t="s">
        <v>169</v>
      </c>
      <c r="BK98" s="202">
        <f>SUM(BK99:BK206)</f>
        <v>0</v>
      </c>
    </row>
    <row r="99" spans="2:65" s="1" customFormat="1" ht="22.5" customHeight="1">
      <c r="B99" s="43"/>
      <c r="C99" s="206" t="s">
        <v>25</v>
      </c>
      <c r="D99" s="206" t="s">
        <v>172</v>
      </c>
      <c r="E99" s="207" t="s">
        <v>510</v>
      </c>
      <c r="F99" s="208" t="s">
        <v>511</v>
      </c>
      <c r="G99" s="209" t="s">
        <v>175</v>
      </c>
      <c r="H99" s="210">
        <v>71.099999999999994</v>
      </c>
      <c r="I99" s="211"/>
      <c r="J99" s="212">
        <f>ROUND(I99*H99,2)</f>
        <v>0</v>
      </c>
      <c r="K99" s="208" t="s">
        <v>176</v>
      </c>
      <c r="L99" s="63"/>
      <c r="M99" s="213" t="s">
        <v>50</v>
      </c>
      <c r="N99" s="214" t="s">
        <v>56</v>
      </c>
      <c r="O99" s="44"/>
      <c r="P99" s="215">
        <f>O99*H99</f>
        <v>0</v>
      </c>
      <c r="Q99" s="215">
        <v>0</v>
      </c>
      <c r="R99" s="215">
        <f>Q99*H99</f>
        <v>0</v>
      </c>
      <c r="S99" s="215">
        <v>0</v>
      </c>
      <c r="T99" s="216">
        <f>S99*H99</f>
        <v>0</v>
      </c>
      <c r="AR99" s="25" t="s">
        <v>124</v>
      </c>
      <c r="AT99" s="25" t="s">
        <v>172</v>
      </c>
      <c r="AU99" s="25" t="s">
        <v>92</v>
      </c>
      <c r="AY99" s="25" t="s">
        <v>169</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124</v>
      </c>
      <c r="BM99" s="25" t="s">
        <v>792</v>
      </c>
    </row>
    <row r="100" spans="2:65" s="1" customFormat="1" ht="27">
      <c r="B100" s="43"/>
      <c r="C100" s="65"/>
      <c r="D100" s="218" t="s">
        <v>178</v>
      </c>
      <c r="E100" s="65"/>
      <c r="F100" s="219" t="s">
        <v>513</v>
      </c>
      <c r="G100" s="65"/>
      <c r="H100" s="65"/>
      <c r="I100" s="174"/>
      <c r="J100" s="65"/>
      <c r="K100" s="65"/>
      <c r="L100" s="63"/>
      <c r="M100" s="220"/>
      <c r="N100" s="44"/>
      <c r="O100" s="44"/>
      <c r="P100" s="44"/>
      <c r="Q100" s="44"/>
      <c r="R100" s="44"/>
      <c r="S100" s="44"/>
      <c r="T100" s="80"/>
      <c r="AT100" s="25" t="s">
        <v>178</v>
      </c>
      <c r="AU100" s="25" t="s">
        <v>92</v>
      </c>
    </row>
    <row r="101" spans="2:65" s="1" customFormat="1" ht="229.5">
      <c r="B101" s="43"/>
      <c r="C101" s="65"/>
      <c r="D101" s="218" t="s">
        <v>180</v>
      </c>
      <c r="E101" s="65"/>
      <c r="F101" s="221" t="s">
        <v>514</v>
      </c>
      <c r="G101" s="65"/>
      <c r="H101" s="65"/>
      <c r="I101" s="174"/>
      <c r="J101" s="65"/>
      <c r="K101" s="65"/>
      <c r="L101" s="63"/>
      <c r="M101" s="220"/>
      <c r="N101" s="44"/>
      <c r="O101" s="44"/>
      <c r="P101" s="44"/>
      <c r="Q101" s="44"/>
      <c r="R101" s="44"/>
      <c r="S101" s="44"/>
      <c r="T101" s="80"/>
      <c r="AT101" s="25" t="s">
        <v>180</v>
      </c>
      <c r="AU101" s="25" t="s">
        <v>92</v>
      </c>
    </row>
    <row r="102" spans="2:65" s="12" customFormat="1" ht="13.5">
      <c r="B102" s="222"/>
      <c r="C102" s="223"/>
      <c r="D102" s="218" t="s">
        <v>182</v>
      </c>
      <c r="E102" s="224" t="s">
        <v>50</v>
      </c>
      <c r="F102" s="225" t="s">
        <v>551</v>
      </c>
      <c r="G102" s="223"/>
      <c r="H102" s="226" t="s">
        <v>50</v>
      </c>
      <c r="I102" s="227"/>
      <c r="J102" s="223"/>
      <c r="K102" s="223"/>
      <c r="L102" s="228"/>
      <c r="M102" s="229"/>
      <c r="N102" s="230"/>
      <c r="O102" s="230"/>
      <c r="P102" s="230"/>
      <c r="Q102" s="230"/>
      <c r="R102" s="230"/>
      <c r="S102" s="230"/>
      <c r="T102" s="231"/>
      <c r="AT102" s="232" t="s">
        <v>182</v>
      </c>
      <c r="AU102" s="232" t="s">
        <v>92</v>
      </c>
      <c r="AV102" s="12" t="s">
        <v>25</v>
      </c>
      <c r="AW102" s="12" t="s">
        <v>48</v>
      </c>
      <c r="AX102" s="12" t="s">
        <v>85</v>
      </c>
      <c r="AY102" s="232" t="s">
        <v>169</v>
      </c>
    </row>
    <row r="103" spans="2:65" s="13" customFormat="1" ht="13.5">
      <c r="B103" s="233"/>
      <c r="C103" s="234"/>
      <c r="D103" s="235" t="s">
        <v>182</v>
      </c>
      <c r="E103" s="236" t="s">
        <v>50</v>
      </c>
      <c r="F103" s="237" t="s">
        <v>793</v>
      </c>
      <c r="G103" s="234"/>
      <c r="H103" s="238">
        <v>71.099999999999994</v>
      </c>
      <c r="I103" s="239"/>
      <c r="J103" s="234"/>
      <c r="K103" s="234"/>
      <c r="L103" s="240"/>
      <c r="M103" s="241"/>
      <c r="N103" s="242"/>
      <c r="O103" s="242"/>
      <c r="P103" s="242"/>
      <c r="Q103" s="242"/>
      <c r="R103" s="242"/>
      <c r="S103" s="242"/>
      <c r="T103" s="243"/>
      <c r="AT103" s="244" t="s">
        <v>182</v>
      </c>
      <c r="AU103" s="244" t="s">
        <v>92</v>
      </c>
      <c r="AV103" s="13" t="s">
        <v>92</v>
      </c>
      <c r="AW103" s="13" t="s">
        <v>48</v>
      </c>
      <c r="AX103" s="13" t="s">
        <v>85</v>
      </c>
      <c r="AY103" s="244" t="s">
        <v>169</v>
      </c>
    </row>
    <row r="104" spans="2:65" s="1" customFormat="1" ht="22.5" customHeight="1">
      <c r="B104" s="43"/>
      <c r="C104" s="206" t="s">
        <v>92</v>
      </c>
      <c r="D104" s="206" t="s">
        <v>172</v>
      </c>
      <c r="E104" s="207" t="s">
        <v>173</v>
      </c>
      <c r="F104" s="208" t="s">
        <v>174</v>
      </c>
      <c r="G104" s="209" t="s">
        <v>175</v>
      </c>
      <c r="H104" s="210">
        <v>307.89999999999998</v>
      </c>
      <c r="I104" s="211"/>
      <c r="J104" s="212">
        <f>ROUND(I104*H104,2)</f>
        <v>0</v>
      </c>
      <c r="K104" s="208" t="s">
        <v>176</v>
      </c>
      <c r="L104" s="63"/>
      <c r="M104" s="213" t="s">
        <v>50</v>
      </c>
      <c r="N104" s="214" t="s">
        <v>56</v>
      </c>
      <c r="O104" s="44"/>
      <c r="P104" s="215">
        <f>O104*H104</f>
        <v>0</v>
      </c>
      <c r="Q104" s="215">
        <v>0</v>
      </c>
      <c r="R104" s="215">
        <f>Q104*H104</f>
        <v>0</v>
      </c>
      <c r="S104" s="215">
        <v>0</v>
      </c>
      <c r="T104" s="216">
        <f>S104*H104</f>
        <v>0</v>
      </c>
      <c r="AR104" s="25" t="s">
        <v>124</v>
      </c>
      <c r="AT104" s="25" t="s">
        <v>172</v>
      </c>
      <c r="AU104" s="25" t="s">
        <v>92</v>
      </c>
      <c r="AY104" s="25" t="s">
        <v>169</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124</v>
      </c>
      <c r="BM104" s="25" t="s">
        <v>177</v>
      </c>
    </row>
    <row r="105" spans="2:65" s="1" customFormat="1" ht="27">
      <c r="B105" s="43"/>
      <c r="C105" s="65"/>
      <c r="D105" s="218" t="s">
        <v>178</v>
      </c>
      <c r="E105" s="65"/>
      <c r="F105" s="219" t="s">
        <v>179</v>
      </c>
      <c r="G105" s="65"/>
      <c r="H105" s="65"/>
      <c r="I105" s="174"/>
      <c r="J105" s="65"/>
      <c r="K105" s="65"/>
      <c r="L105" s="63"/>
      <c r="M105" s="220"/>
      <c r="N105" s="44"/>
      <c r="O105" s="44"/>
      <c r="P105" s="44"/>
      <c r="Q105" s="44"/>
      <c r="R105" s="44"/>
      <c r="S105" s="44"/>
      <c r="T105" s="80"/>
      <c r="AT105" s="25" t="s">
        <v>178</v>
      </c>
      <c r="AU105" s="25" t="s">
        <v>92</v>
      </c>
    </row>
    <row r="106" spans="2:65" s="1" customFormat="1" ht="270">
      <c r="B106" s="43"/>
      <c r="C106" s="65"/>
      <c r="D106" s="218" t="s">
        <v>180</v>
      </c>
      <c r="E106" s="65"/>
      <c r="F106" s="221" t="s">
        <v>181</v>
      </c>
      <c r="G106" s="65"/>
      <c r="H106" s="65"/>
      <c r="I106" s="174"/>
      <c r="J106" s="65"/>
      <c r="K106" s="65"/>
      <c r="L106" s="63"/>
      <c r="M106" s="220"/>
      <c r="N106" s="44"/>
      <c r="O106" s="44"/>
      <c r="P106" s="44"/>
      <c r="Q106" s="44"/>
      <c r="R106" s="44"/>
      <c r="S106" s="44"/>
      <c r="T106" s="80"/>
      <c r="AT106" s="25" t="s">
        <v>180</v>
      </c>
      <c r="AU106" s="25" t="s">
        <v>92</v>
      </c>
    </row>
    <row r="107" spans="2:65" s="12" customFormat="1" ht="13.5">
      <c r="B107" s="222"/>
      <c r="C107" s="223"/>
      <c r="D107" s="218" t="s">
        <v>182</v>
      </c>
      <c r="E107" s="224" t="s">
        <v>50</v>
      </c>
      <c r="F107" s="225" t="s">
        <v>183</v>
      </c>
      <c r="G107" s="223"/>
      <c r="H107" s="226" t="s">
        <v>50</v>
      </c>
      <c r="I107" s="227"/>
      <c r="J107" s="223"/>
      <c r="K107" s="223"/>
      <c r="L107" s="228"/>
      <c r="M107" s="229"/>
      <c r="N107" s="230"/>
      <c r="O107" s="230"/>
      <c r="P107" s="230"/>
      <c r="Q107" s="230"/>
      <c r="R107" s="230"/>
      <c r="S107" s="230"/>
      <c r="T107" s="231"/>
      <c r="AT107" s="232" t="s">
        <v>182</v>
      </c>
      <c r="AU107" s="232" t="s">
        <v>92</v>
      </c>
      <c r="AV107" s="12" t="s">
        <v>25</v>
      </c>
      <c r="AW107" s="12" t="s">
        <v>48</v>
      </c>
      <c r="AX107" s="12" t="s">
        <v>85</v>
      </c>
      <c r="AY107" s="232" t="s">
        <v>169</v>
      </c>
    </row>
    <row r="108" spans="2:65" s="13" customFormat="1" ht="13.5">
      <c r="B108" s="233"/>
      <c r="C108" s="234"/>
      <c r="D108" s="235" t="s">
        <v>182</v>
      </c>
      <c r="E108" s="236" t="s">
        <v>50</v>
      </c>
      <c r="F108" s="237" t="s">
        <v>794</v>
      </c>
      <c r="G108" s="234"/>
      <c r="H108" s="238">
        <v>307.89999999999998</v>
      </c>
      <c r="I108" s="239"/>
      <c r="J108" s="234"/>
      <c r="K108" s="234"/>
      <c r="L108" s="240"/>
      <c r="M108" s="241"/>
      <c r="N108" s="242"/>
      <c r="O108" s="242"/>
      <c r="P108" s="242"/>
      <c r="Q108" s="242"/>
      <c r="R108" s="242"/>
      <c r="S108" s="242"/>
      <c r="T108" s="243"/>
      <c r="AT108" s="244" t="s">
        <v>182</v>
      </c>
      <c r="AU108" s="244" t="s">
        <v>92</v>
      </c>
      <c r="AV108" s="13" t="s">
        <v>92</v>
      </c>
      <c r="AW108" s="13" t="s">
        <v>48</v>
      </c>
      <c r="AX108" s="13" t="s">
        <v>85</v>
      </c>
      <c r="AY108" s="244" t="s">
        <v>169</v>
      </c>
    </row>
    <row r="109" spans="2:65" s="1" customFormat="1" ht="22.5" customHeight="1">
      <c r="B109" s="43"/>
      <c r="C109" s="206" t="s">
        <v>100</v>
      </c>
      <c r="D109" s="206" t="s">
        <v>172</v>
      </c>
      <c r="E109" s="207" t="s">
        <v>518</v>
      </c>
      <c r="F109" s="208" t="s">
        <v>519</v>
      </c>
      <c r="G109" s="209" t="s">
        <v>175</v>
      </c>
      <c r="H109" s="210">
        <v>71.099999999999994</v>
      </c>
      <c r="I109" s="211"/>
      <c r="J109" s="212">
        <f>ROUND(I109*H109,2)</f>
        <v>0</v>
      </c>
      <c r="K109" s="208" t="s">
        <v>176</v>
      </c>
      <c r="L109" s="63"/>
      <c r="M109" s="213" t="s">
        <v>50</v>
      </c>
      <c r="N109" s="214" t="s">
        <v>56</v>
      </c>
      <c r="O109" s="44"/>
      <c r="P109" s="215">
        <f>O109*H109</f>
        <v>0</v>
      </c>
      <c r="Q109" s="215">
        <v>0</v>
      </c>
      <c r="R109" s="215">
        <f>Q109*H109</f>
        <v>0</v>
      </c>
      <c r="S109" s="215">
        <v>0</v>
      </c>
      <c r="T109" s="216">
        <f>S109*H109</f>
        <v>0</v>
      </c>
      <c r="AR109" s="25" t="s">
        <v>124</v>
      </c>
      <c r="AT109" s="25" t="s">
        <v>172</v>
      </c>
      <c r="AU109" s="25" t="s">
        <v>92</v>
      </c>
      <c r="AY109" s="25" t="s">
        <v>169</v>
      </c>
      <c r="BE109" s="217">
        <f>IF(N109="základní",J109,0)</f>
        <v>0</v>
      </c>
      <c r="BF109" s="217">
        <f>IF(N109="snížená",J109,0)</f>
        <v>0</v>
      </c>
      <c r="BG109" s="217">
        <f>IF(N109="zákl. přenesená",J109,0)</f>
        <v>0</v>
      </c>
      <c r="BH109" s="217">
        <f>IF(N109="sníž. přenesená",J109,0)</f>
        <v>0</v>
      </c>
      <c r="BI109" s="217">
        <f>IF(N109="nulová",J109,0)</f>
        <v>0</v>
      </c>
      <c r="BJ109" s="25" t="s">
        <v>25</v>
      </c>
      <c r="BK109" s="217">
        <f>ROUND(I109*H109,2)</f>
        <v>0</v>
      </c>
      <c r="BL109" s="25" t="s">
        <v>124</v>
      </c>
      <c r="BM109" s="25" t="s">
        <v>795</v>
      </c>
    </row>
    <row r="110" spans="2:65" s="1" customFormat="1" ht="40.5">
      <c r="B110" s="43"/>
      <c r="C110" s="65"/>
      <c r="D110" s="218" t="s">
        <v>178</v>
      </c>
      <c r="E110" s="65"/>
      <c r="F110" s="219" t="s">
        <v>521</v>
      </c>
      <c r="G110" s="65"/>
      <c r="H110" s="65"/>
      <c r="I110" s="174"/>
      <c r="J110" s="65"/>
      <c r="K110" s="65"/>
      <c r="L110" s="63"/>
      <c r="M110" s="220"/>
      <c r="N110" s="44"/>
      <c r="O110" s="44"/>
      <c r="P110" s="44"/>
      <c r="Q110" s="44"/>
      <c r="R110" s="44"/>
      <c r="S110" s="44"/>
      <c r="T110" s="80"/>
      <c r="AT110" s="25" t="s">
        <v>178</v>
      </c>
      <c r="AU110" s="25" t="s">
        <v>92</v>
      </c>
    </row>
    <row r="111" spans="2:65" s="1" customFormat="1" ht="189">
      <c r="B111" s="43"/>
      <c r="C111" s="65"/>
      <c r="D111" s="218" t="s">
        <v>180</v>
      </c>
      <c r="E111" s="65"/>
      <c r="F111" s="221" t="s">
        <v>188</v>
      </c>
      <c r="G111" s="65"/>
      <c r="H111" s="65"/>
      <c r="I111" s="174"/>
      <c r="J111" s="65"/>
      <c r="K111" s="65"/>
      <c r="L111" s="63"/>
      <c r="M111" s="220"/>
      <c r="N111" s="44"/>
      <c r="O111" s="44"/>
      <c r="P111" s="44"/>
      <c r="Q111" s="44"/>
      <c r="R111" s="44"/>
      <c r="S111" s="44"/>
      <c r="T111" s="80"/>
      <c r="AT111" s="25" t="s">
        <v>180</v>
      </c>
      <c r="AU111" s="25" t="s">
        <v>92</v>
      </c>
    </row>
    <row r="112" spans="2:65" s="12" customFormat="1" ht="13.5">
      <c r="B112" s="222"/>
      <c r="C112" s="223"/>
      <c r="D112" s="218" t="s">
        <v>182</v>
      </c>
      <c r="E112" s="224" t="s">
        <v>50</v>
      </c>
      <c r="F112" s="225" t="s">
        <v>530</v>
      </c>
      <c r="G112" s="223"/>
      <c r="H112" s="226" t="s">
        <v>50</v>
      </c>
      <c r="I112" s="227"/>
      <c r="J112" s="223"/>
      <c r="K112" s="223"/>
      <c r="L112" s="228"/>
      <c r="M112" s="229"/>
      <c r="N112" s="230"/>
      <c r="O112" s="230"/>
      <c r="P112" s="230"/>
      <c r="Q112" s="230"/>
      <c r="R112" s="230"/>
      <c r="S112" s="230"/>
      <c r="T112" s="231"/>
      <c r="AT112" s="232" t="s">
        <v>182</v>
      </c>
      <c r="AU112" s="232" t="s">
        <v>92</v>
      </c>
      <c r="AV112" s="12" t="s">
        <v>25</v>
      </c>
      <c r="AW112" s="12" t="s">
        <v>48</v>
      </c>
      <c r="AX112" s="12" t="s">
        <v>85</v>
      </c>
      <c r="AY112" s="232" t="s">
        <v>169</v>
      </c>
    </row>
    <row r="113" spans="2:65" s="13" customFormat="1" ht="13.5">
      <c r="B113" s="233"/>
      <c r="C113" s="234"/>
      <c r="D113" s="235" t="s">
        <v>182</v>
      </c>
      <c r="E113" s="236" t="s">
        <v>50</v>
      </c>
      <c r="F113" s="237" t="s">
        <v>793</v>
      </c>
      <c r="G113" s="234"/>
      <c r="H113" s="238">
        <v>71.099999999999994</v>
      </c>
      <c r="I113" s="239"/>
      <c r="J113" s="234"/>
      <c r="K113" s="234"/>
      <c r="L113" s="240"/>
      <c r="M113" s="241"/>
      <c r="N113" s="242"/>
      <c r="O113" s="242"/>
      <c r="P113" s="242"/>
      <c r="Q113" s="242"/>
      <c r="R113" s="242"/>
      <c r="S113" s="242"/>
      <c r="T113" s="243"/>
      <c r="AT113" s="244" t="s">
        <v>182</v>
      </c>
      <c r="AU113" s="244" t="s">
        <v>92</v>
      </c>
      <c r="AV113" s="13" t="s">
        <v>92</v>
      </c>
      <c r="AW113" s="13" t="s">
        <v>48</v>
      </c>
      <c r="AX113" s="13" t="s">
        <v>85</v>
      </c>
      <c r="AY113" s="244" t="s">
        <v>169</v>
      </c>
    </row>
    <row r="114" spans="2:65" s="1" customFormat="1" ht="22.5" customHeight="1">
      <c r="B114" s="43"/>
      <c r="C114" s="206" t="s">
        <v>124</v>
      </c>
      <c r="D114" s="206" t="s">
        <v>172</v>
      </c>
      <c r="E114" s="207" t="s">
        <v>185</v>
      </c>
      <c r="F114" s="208" t="s">
        <v>186</v>
      </c>
      <c r="G114" s="209" t="s">
        <v>175</v>
      </c>
      <c r="H114" s="210">
        <v>307.89999999999998</v>
      </c>
      <c r="I114" s="211"/>
      <c r="J114" s="212">
        <f>ROUND(I114*H114,2)</f>
        <v>0</v>
      </c>
      <c r="K114" s="208" t="s">
        <v>176</v>
      </c>
      <c r="L114" s="63"/>
      <c r="M114" s="213" t="s">
        <v>50</v>
      </c>
      <c r="N114" s="214" t="s">
        <v>56</v>
      </c>
      <c r="O114" s="44"/>
      <c r="P114" s="215">
        <f>O114*H114</f>
        <v>0</v>
      </c>
      <c r="Q114" s="215">
        <v>0</v>
      </c>
      <c r="R114" s="215">
        <f>Q114*H114</f>
        <v>0</v>
      </c>
      <c r="S114" s="215">
        <v>0</v>
      </c>
      <c r="T114" s="216">
        <f>S114*H114</f>
        <v>0</v>
      </c>
      <c r="AR114" s="25" t="s">
        <v>124</v>
      </c>
      <c r="AT114" s="25" t="s">
        <v>172</v>
      </c>
      <c r="AU114" s="25" t="s">
        <v>92</v>
      </c>
      <c r="AY114" s="25" t="s">
        <v>169</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124</v>
      </c>
      <c r="BM114" s="25" t="s">
        <v>100</v>
      </c>
    </row>
    <row r="115" spans="2:65" s="1" customFormat="1" ht="40.5">
      <c r="B115" s="43"/>
      <c r="C115" s="65"/>
      <c r="D115" s="218" t="s">
        <v>178</v>
      </c>
      <c r="E115" s="65"/>
      <c r="F115" s="219" t="s">
        <v>187</v>
      </c>
      <c r="G115" s="65"/>
      <c r="H115" s="65"/>
      <c r="I115" s="174"/>
      <c r="J115" s="65"/>
      <c r="K115" s="65"/>
      <c r="L115" s="63"/>
      <c r="M115" s="220"/>
      <c r="N115" s="44"/>
      <c r="O115" s="44"/>
      <c r="P115" s="44"/>
      <c r="Q115" s="44"/>
      <c r="R115" s="44"/>
      <c r="S115" s="44"/>
      <c r="T115" s="80"/>
      <c r="AT115" s="25" t="s">
        <v>178</v>
      </c>
      <c r="AU115" s="25" t="s">
        <v>92</v>
      </c>
    </row>
    <row r="116" spans="2:65" s="1" customFormat="1" ht="189">
      <c r="B116" s="43"/>
      <c r="C116" s="65"/>
      <c r="D116" s="218" t="s">
        <v>180</v>
      </c>
      <c r="E116" s="65"/>
      <c r="F116" s="221" t="s">
        <v>188</v>
      </c>
      <c r="G116" s="65"/>
      <c r="H116" s="65"/>
      <c r="I116" s="174"/>
      <c r="J116" s="65"/>
      <c r="K116" s="65"/>
      <c r="L116" s="63"/>
      <c r="M116" s="220"/>
      <c r="N116" s="44"/>
      <c r="O116" s="44"/>
      <c r="P116" s="44"/>
      <c r="Q116" s="44"/>
      <c r="R116" s="44"/>
      <c r="S116" s="44"/>
      <c r="T116" s="80"/>
      <c r="AT116" s="25" t="s">
        <v>180</v>
      </c>
      <c r="AU116" s="25" t="s">
        <v>92</v>
      </c>
    </row>
    <row r="117" spans="2:65" s="12" customFormat="1" ht="13.5">
      <c r="B117" s="222"/>
      <c r="C117" s="223"/>
      <c r="D117" s="218" t="s">
        <v>182</v>
      </c>
      <c r="E117" s="224" t="s">
        <v>50</v>
      </c>
      <c r="F117" s="225" t="s">
        <v>183</v>
      </c>
      <c r="G117" s="223"/>
      <c r="H117" s="226" t="s">
        <v>50</v>
      </c>
      <c r="I117" s="227"/>
      <c r="J117" s="223"/>
      <c r="K117" s="223"/>
      <c r="L117" s="228"/>
      <c r="M117" s="229"/>
      <c r="N117" s="230"/>
      <c r="O117" s="230"/>
      <c r="P117" s="230"/>
      <c r="Q117" s="230"/>
      <c r="R117" s="230"/>
      <c r="S117" s="230"/>
      <c r="T117" s="231"/>
      <c r="AT117" s="232" t="s">
        <v>182</v>
      </c>
      <c r="AU117" s="232" t="s">
        <v>92</v>
      </c>
      <c r="AV117" s="12" t="s">
        <v>25</v>
      </c>
      <c r="AW117" s="12" t="s">
        <v>48</v>
      </c>
      <c r="AX117" s="12" t="s">
        <v>85</v>
      </c>
      <c r="AY117" s="232" t="s">
        <v>169</v>
      </c>
    </row>
    <row r="118" spans="2:65" s="13" customFormat="1" ht="13.5">
      <c r="B118" s="233"/>
      <c r="C118" s="234"/>
      <c r="D118" s="235" t="s">
        <v>182</v>
      </c>
      <c r="E118" s="236" t="s">
        <v>50</v>
      </c>
      <c r="F118" s="237" t="s">
        <v>794</v>
      </c>
      <c r="G118" s="234"/>
      <c r="H118" s="238">
        <v>307.89999999999998</v>
      </c>
      <c r="I118" s="239"/>
      <c r="J118" s="234"/>
      <c r="K118" s="234"/>
      <c r="L118" s="240"/>
      <c r="M118" s="241"/>
      <c r="N118" s="242"/>
      <c r="O118" s="242"/>
      <c r="P118" s="242"/>
      <c r="Q118" s="242"/>
      <c r="R118" s="242"/>
      <c r="S118" s="242"/>
      <c r="T118" s="243"/>
      <c r="AT118" s="244" t="s">
        <v>182</v>
      </c>
      <c r="AU118" s="244" t="s">
        <v>92</v>
      </c>
      <c r="AV118" s="13" t="s">
        <v>92</v>
      </c>
      <c r="AW118" s="13" t="s">
        <v>48</v>
      </c>
      <c r="AX118" s="13" t="s">
        <v>85</v>
      </c>
      <c r="AY118" s="244" t="s">
        <v>169</v>
      </c>
    </row>
    <row r="119" spans="2:65" s="1" customFormat="1" ht="31.5" customHeight="1">
      <c r="B119" s="43"/>
      <c r="C119" s="206" t="s">
        <v>198</v>
      </c>
      <c r="D119" s="206" t="s">
        <v>172</v>
      </c>
      <c r="E119" s="207" t="s">
        <v>189</v>
      </c>
      <c r="F119" s="208" t="s">
        <v>190</v>
      </c>
      <c r="G119" s="209" t="s">
        <v>175</v>
      </c>
      <c r="H119" s="210">
        <v>1539.5</v>
      </c>
      <c r="I119" s="211"/>
      <c r="J119" s="212">
        <f>ROUND(I119*H119,2)</f>
        <v>0</v>
      </c>
      <c r="K119" s="208" t="s">
        <v>176</v>
      </c>
      <c r="L119" s="63"/>
      <c r="M119" s="213" t="s">
        <v>50</v>
      </c>
      <c r="N119" s="214" t="s">
        <v>56</v>
      </c>
      <c r="O119" s="44"/>
      <c r="P119" s="215">
        <f>O119*H119</f>
        <v>0</v>
      </c>
      <c r="Q119" s="215">
        <v>0</v>
      </c>
      <c r="R119" s="215">
        <f>Q119*H119</f>
        <v>0</v>
      </c>
      <c r="S119" s="215">
        <v>0</v>
      </c>
      <c r="T119" s="216">
        <f>S119*H119</f>
        <v>0</v>
      </c>
      <c r="AR119" s="25" t="s">
        <v>124</v>
      </c>
      <c r="AT119" s="25" t="s">
        <v>172</v>
      </c>
      <c r="AU119" s="25" t="s">
        <v>92</v>
      </c>
      <c r="AY119" s="25" t="s">
        <v>169</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124</v>
      </c>
      <c r="BM119" s="25" t="s">
        <v>191</v>
      </c>
    </row>
    <row r="120" spans="2:65" s="1" customFormat="1" ht="40.5">
      <c r="B120" s="43"/>
      <c r="C120" s="65"/>
      <c r="D120" s="218" t="s">
        <v>178</v>
      </c>
      <c r="E120" s="65"/>
      <c r="F120" s="219" t="s">
        <v>192</v>
      </c>
      <c r="G120" s="65"/>
      <c r="H120" s="65"/>
      <c r="I120" s="174"/>
      <c r="J120" s="65"/>
      <c r="K120" s="65"/>
      <c r="L120" s="63"/>
      <c r="M120" s="220"/>
      <c r="N120" s="44"/>
      <c r="O120" s="44"/>
      <c r="P120" s="44"/>
      <c r="Q120" s="44"/>
      <c r="R120" s="44"/>
      <c r="S120" s="44"/>
      <c r="T120" s="80"/>
      <c r="AT120" s="25" t="s">
        <v>178</v>
      </c>
      <c r="AU120" s="25" t="s">
        <v>92</v>
      </c>
    </row>
    <row r="121" spans="2:65" s="1" customFormat="1" ht="189">
      <c r="B121" s="43"/>
      <c r="C121" s="65"/>
      <c r="D121" s="218" t="s">
        <v>180</v>
      </c>
      <c r="E121" s="65"/>
      <c r="F121" s="221" t="s">
        <v>188</v>
      </c>
      <c r="G121" s="65"/>
      <c r="H121" s="65"/>
      <c r="I121" s="174"/>
      <c r="J121" s="65"/>
      <c r="K121" s="65"/>
      <c r="L121" s="63"/>
      <c r="M121" s="220"/>
      <c r="N121" s="44"/>
      <c r="O121" s="44"/>
      <c r="P121" s="44"/>
      <c r="Q121" s="44"/>
      <c r="R121" s="44"/>
      <c r="S121" s="44"/>
      <c r="T121" s="80"/>
      <c r="AT121" s="25" t="s">
        <v>180</v>
      </c>
      <c r="AU121" s="25" t="s">
        <v>92</v>
      </c>
    </row>
    <row r="122" spans="2:65" s="12" customFormat="1" ht="13.5">
      <c r="B122" s="222"/>
      <c r="C122" s="223"/>
      <c r="D122" s="218" t="s">
        <v>182</v>
      </c>
      <c r="E122" s="224" t="s">
        <v>50</v>
      </c>
      <c r="F122" s="225" t="s">
        <v>193</v>
      </c>
      <c r="G122" s="223"/>
      <c r="H122" s="226" t="s">
        <v>50</v>
      </c>
      <c r="I122" s="227"/>
      <c r="J122" s="223"/>
      <c r="K122" s="223"/>
      <c r="L122" s="228"/>
      <c r="M122" s="229"/>
      <c r="N122" s="230"/>
      <c r="O122" s="230"/>
      <c r="P122" s="230"/>
      <c r="Q122" s="230"/>
      <c r="R122" s="230"/>
      <c r="S122" s="230"/>
      <c r="T122" s="231"/>
      <c r="AT122" s="232" t="s">
        <v>182</v>
      </c>
      <c r="AU122" s="232" t="s">
        <v>92</v>
      </c>
      <c r="AV122" s="12" t="s">
        <v>25</v>
      </c>
      <c r="AW122" s="12" t="s">
        <v>48</v>
      </c>
      <c r="AX122" s="12" t="s">
        <v>85</v>
      </c>
      <c r="AY122" s="232" t="s">
        <v>169</v>
      </c>
    </row>
    <row r="123" spans="2:65" s="12" customFormat="1" ht="13.5">
      <c r="B123" s="222"/>
      <c r="C123" s="223"/>
      <c r="D123" s="218" t="s">
        <v>182</v>
      </c>
      <c r="E123" s="224" t="s">
        <v>50</v>
      </c>
      <c r="F123" s="225" t="s">
        <v>183</v>
      </c>
      <c r="G123" s="223"/>
      <c r="H123" s="226" t="s">
        <v>50</v>
      </c>
      <c r="I123" s="227"/>
      <c r="J123" s="223"/>
      <c r="K123" s="223"/>
      <c r="L123" s="228"/>
      <c r="M123" s="229"/>
      <c r="N123" s="230"/>
      <c r="O123" s="230"/>
      <c r="P123" s="230"/>
      <c r="Q123" s="230"/>
      <c r="R123" s="230"/>
      <c r="S123" s="230"/>
      <c r="T123" s="231"/>
      <c r="AT123" s="232" t="s">
        <v>182</v>
      </c>
      <c r="AU123" s="232" t="s">
        <v>92</v>
      </c>
      <c r="AV123" s="12" t="s">
        <v>25</v>
      </c>
      <c r="AW123" s="12" t="s">
        <v>48</v>
      </c>
      <c r="AX123" s="12" t="s">
        <v>85</v>
      </c>
      <c r="AY123" s="232" t="s">
        <v>169</v>
      </c>
    </row>
    <row r="124" spans="2:65" s="13" customFormat="1" ht="13.5">
      <c r="B124" s="233"/>
      <c r="C124" s="234"/>
      <c r="D124" s="235" t="s">
        <v>182</v>
      </c>
      <c r="E124" s="236" t="s">
        <v>50</v>
      </c>
      <c r="F124" s="237" t="s">
        <v>796</v>
      </c>
      <c r="G124" s="234"/>
      <c r="H124" s="238">
        <v>1539.5</v>
      </c>
      <c r="I124" s="239"/>
      <c r="J124" s="234"/>
      <c r="K124" s="234"/>
      <c r="L124" s="240"/>
      <c r="M124" s="241"/>
      <c r="N124" s="242"/>
      <c r="O124" s="242"/>
      <c r="P124" s="242"/>
      <c r="Q124" s="242"/>
      <c r="R124" s="242"/>
      <c r="S124" s="242"/>
      <c r="T124" s="243"/>
      <c r="AT124" s="244" t="s">
        <v>182</v>
      </c>
      <c r="AU124" s="244" t="s">
        <v>92</v>
      </c>
      <c r="AV124" s="13" t="s">
        <v>92</v>
      </c>
      <c r="AW124" s="13" t="s">
        <v>48</v>
      </c>
      <c r="AX124" s="13" t="s">
        <v>85</v>
      </c>
      <c r="AY124" s="244" t="s">
        <v>169</v>
      </c>
    </row>
    <row r="125" spans="2:65" s="1" customFormat="1" ht="22.5" customHeight="1">
      <c r="B125" s="43"/>
      <c r="C125" s="206" t="s">
        <v>212</v>
      </c>
      <c r="D125" s="206" t="s">
        <v>172</v>
      </c>
      <c r="E125" s="207" t="s">
        <v>195</v>
      </c>
      <c r="F125" s="208" t="s">
        <v>196</v>
      </c>
      <c r="G125" s="209" t="s">
        <v>197</v>
      </c>
      <c r="H125" s="210">
        <v>554.22</v>
      </c>
      <c r="I125" s="211"/>
      <c r="J125" s="212">
        <f>ROUND(I125*H125,2)</f>
        <v>0</v>
      </c>
      <c r="K125" s="208" t="s">
        <v>176</v>
      </c>
      <c r="L125" s="63"/>
      <c r="M125" s="213" t="s">
        <v>50</v>
      </c>
      <c r="N125" s="214" t="s">
        <v>56</v>
      </c>
      <c r="O125" s="44"/>
      <c r="P125" s="215">
        <f>O125*H125</f>
        <v>0</v>
      </c>
      <c r="Q125" s="215">
        <v>0</v>
      </c>
      <c r="R125" s="215">
        <f>Q125*H125</f>
        <v>0</v>
      </c>
      <c r="S125" s="215">
        <v>0</v>
      </c>
      <c r="T125" s="216">
        <f>S125*H125</f>
        <v>0</v>
      </c>
      <c r="AR125" s="25" t="s">
        <v>124</v>
      </c>
      <c r="AT125" s="25" t="s">
        <v>172</v>
      </c>
      <c r="AU125" s="25" t="s">
        <v>92</v>
      </c>
      <c r="AY125" s="25" t="s">
        <v>169</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124</v>
      </c>
      <c r="BM125" s="25" t="s">
        <v>198</v>
      </c>
    </row>
    <row r="126" spans="2:65" s="1" customFormat="1" ht="13.5">
      <c r="B126" s="43"/>
      <c r="C126" s="65"/>
      <c r="D126" s="218" t="s">
        <v>178</v>
      </c>
      <c r="E126" s="65"/>
      <c r="F126" s="219" t="s">
        <v>199</v>
      </c>
      <c r="G126" s="65"/>
      <c r="H126" s="65"/>
      <c r="I126" s="174"/>
      <c r="J126" s="65"/>
      <c r="K126" s="65"/>
      <c r="L126" s="63"/>
      <c r="M126" s="220"/>
      <c r="N126" s="44"/>
      <c r="O126" s="44"/>
      <c r="P126" s="44"/>
      <c r="Q126" s="44"/>
      <c r="R126" s="44"/>
      <c r="S126" s="44"/>
      <c r="T126" s="80"/>
      <c r="AT126" s="25" t="s">
        <v>178</v>
      </c>
      <c r="AU126" s="25" t="s">
        <v>92</v>
      </c>
    </row>
    <row r="127" spans="2:65" s="1" customFormat="1" ht="297">
      <c r="B127" s="43"/>
      <c r="C127" s="65"/>
      <c r="D127" s="218" t="s">
        <v>180</v>
      </c>
      <c r="E127" s="65"/>
      <c r="F127" s="221" t="s">
        <v>200</v>
      </c>
      <c r="G127" s="65"/>
      <c r="H127" s="65"/>
      <c r="I127" s="174"/>
      <c r="J127" s="65"/>
      <c r="K127" s="65"/>
      <c r="L127" s="63"/>
      <c r="M127" s="220"/>
      <c r="N127" s="44"/>
      <c r="O127" s="44"/>
      <c r="P127" s="44"/>
      <c r="Q127" s="44"/>
      <c r="R127" s="44"/>
      <c r="S127" s="44"/>
      <c r="T127" s="80"/>
      <c r="AT127" s="25" t="s">
        <v>180</v>
      </c>
      <c r="AU127" s="25" t="s">
        <v>92</v>
      </c>
    </row>
    <row r="128" spans="2:65" s="12" customFormat="1" ht="13.5">
      <c r="B128" s="222"/>
      <c r="C128" s="223"/>
      <c r="D128" s="218" t="s">
        <v>182</v>
      </c>
      <c r="E128" s="224" t="s">
        <v>50</v>
      </c>
      <c r="F128" s="225" t="s">
        <v>183</v>
      </c>
      <c r="G128" s="223"/>
      <c r="H128" s="226" t="s">
        <v>50</v>
      </c>
      <c r="I128" s="227"/>
      <c r="J128" s="223"/>
      <c r="K128" s="223"/>
      <c r="L128" s="228"/>
      <c r="M128" s="229"/>
      <c r="N128" s="230"/>
      <c r="O128" s="230"/>
      <c r="P128" s="230"/>
      <c r="Q128" s="230"/>
      <c r="R128" s="230"/>
      <c r="S128" s="230"/>
      <c r="T128" s="231"/>
      <c r="AT128" s="232" t="s">
        <v>182</v>
      </c>
      <c r="AU128" s="232" t="s">
        <v>92</v>
      </c>
      <c r="AV128" s="12" t="s">
        <v>25</v>
      </c>
      <c r="AW128" s="12" t="s">
        <v>48</v>
      </c>
      <c r="AX128" s="12" t="s">
        <v>85</v>
      </c>
      <c r="AY128" s="232" t="s">
        <v>169</v>
      </c>
    </row>
    <row r="129" spans="2:65" s="13" customFormat="1" ht="13.5">
      <c r="B129" s="233"/>
      <c r="C129" s="234"/>
      <c r="D129" s="235" t="s">
        <v>182</v>
      </c>
      <c r="E129" s="236" t="s">
        <v>50</v>
      </c>
      <c r="F129" s="237" t="s">
        <v>797</v>
      </c>
      <c r="G129" s="234"/>
      <c r="H129" s="238">
        <v>554.22</v>
      </c>
      <c r="I129" s="239"/>
      <c r="J129" s="234"/>
      <c r="K129" s="234"/>
      <c r="L129" s="240"/>
      <c r="M129" s="241"/>
      <c r="N129" s="242"/>
      <c r="O129" s="242"/>
      <c r="P129" s="242"/>
      <c r="Q129" s="242"/>
      <c r="R129" s="242"/>
      <c r="S129" s="242"/>
      <c r="T129" s="243"/>
      <c r="AT129" s="244" t="s">
        <v>182</v>
      </c>
      <c r="AU129" s="244" t="s">
        <v>92</v>
      </c>
      <c r="AV129" s="13" t="s">
        <v>92</v>
      </c>
      <c r="AW129" s="13" t="s">
        <v>48</v>
      </c>
      <c r="AX129" s="13" t="s">
        <v>25</v>
      </c>
      <c r="AY129" s="244" t="s">
        <v>169</v>
      </c>
    </row>
    <row r="130" spans="2:65" s="1" customFormat="1" ht="22.5" customHeight="1">
      <c r="B130" s="43"/>
      <c r="C130" s="206" t="s">
        <v>220</v>
      </c>
      <c r="D130" s="206" t="s">
        <v>172</v>
      </c>
      <c r="E130" s="207" t="s">
        <v>525</v>
      </c>
      <c r="F130" s="208" t="s">
        <v>526</v>
      </c>
      <c r="G130" s="209" t="s">
        <v>175</v>
      </c>
      <c r="H130" s="210">
        <v>423.6</v>
      </c>
      <c r="I130" s="211"/>
      <c r="J130" s="212">
        <f>ROUND(I130*H130,2)</f>
        <v>0</v>
      </c>
      <c r="K130" s="208" t="s">
        <v>176</v>
      </c>
      <c r="L130" s="63"/>
      <c r="M130" s="213" t="s">
        <v>50</v>
      </c>
      <c r="N130" s="214" t="s">
        <v>56</v>
      </c>
      <c r="O130" s="44"/>
      <c r="P130" s="215">
        <f>O130*H130</f>
        <v>0</v>
      </c>
      <c r="Q130" s="215">
        <v>0</v>
      </c>
      <c r="R130" s="215">
        <f>Q130*H130</f>
        <v>0</v>
      </c>
      <c r="S130" s="215">
        <v>0</v>
      </c>
      <c r="T130" s="216">
        <f>S130*H130</f>
        <v>0</v>
      </c>
      <c r="AR130" s="25" t="s">
        <v>124</v>
      </c>
      <c r="AT130" s="25" t="s">
        <v>172</v>
      </c>
      <c r="AU130" s="25" t="s">
        <v>92</v>
      </c>
      <c r="AY130" s="25" t="s">
        <v>169</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124</v>
      </c>
      <c r="BM130" s="25" t="s">
        <v>798</v>
      </c>
    </row>
    <row r="131" spans="2:65" s="1" customFormat="1" ht="27">
      <c r="B131" s="43"/>
      <c r="C131" s="65"/>
      <c r="D131" s="218" t="s">
        <v>178</v>
      </c>
      <c r="E131" s="65"/>
      <c r="F131" s="219" t="s">
        <v>528</v>
      </c>
      <c r="G131" s="65"/>
      <c r="H131" s="65"/>
      <c r="I131" s="174"/>
      <c r="J131" s="65"/>
      <c r="K131" s="65"/>
      <c r="L131" s="63"/>
      <c r="M131" s="220"/>
      <c r="N131" s="44"/>
      <c r="O131" s="44"/>
      <c r="P131" s="44"/>
      <c r="Q131" s="44"/>
      <c r="R131" s="44"/>
      <c r="S131" s="44"/>
      <c r="T131" s="80"/>
      <c r="AT131" s="25" t="s">
        <v>178</v>
      </c>
      <c r="AU131" s="25" t="s">
        <v>92</v>
      </c>
    </row>
    <row r="132" spans="2:65" s="1" customFormat="1" ht="148.5">
      <c r="B132" s="43"/>
      <c r="C132" s="65"/>
      <c r="D132" s="218" t="s">
        <v>180</v>
      </c>
      <c r="E132" s="65"/>
      <c r="F132" s="221" t="s">
        <v>529</v>
      </c>
      <c r="G132" s="65"/>
      <c r="H132" s="65"/>
      <c r="I132" s="174"/>
      <c r="J132" s="65"/>
      <c r="K132" s="65"/>
      <c r="L132" s="63"/>
      <c r="M132" s="220"/>
      <c r="N132" s="44"/>
      <c r="O132" s="44"/>
      <c r="P132" s="44"/>
      <c r="Q132" s="44"/>
      <c r="R132" s="44"/>
      <c r="S132" s="44"/>
      <c r="T132" s="80"/>
      <c r="AT132" s="25" t="s">
        <v>180</v>
      </c>
      <c r="AU132" s="25" t="s">
        <v>92</v>
      </c>
    </row>
    <row r="133" spans="2:65" s="12" customFormat="1" ht="13.5">
      <c r="B133" s="222"/>
      <c r="C133" s="223"/>
      <c r="D133" s="218" t="s">
        <v>182</v>
      </c>
      <c r="E133" s="224" t="s">
        <v>50</v>
      </c>
      <c r="F133" s="225" t="s">
        <v>532</v>
      </c>
      <c r="G133" s="223"/>
      <c r="H133" s="226" t="s">
        <v>50</v>
      </c>
      <c r="I133" s="227"/>
      <c r="J133" s="223"/>
      <c r="K133" s="223"/>
      <c r="L133" s="228"/>
      <c r="M133" s="229"/>
      <c r="N133" s="230"/>
      <c r="O133" s="230"/>
      <c r="P133" s="230"/>
      <c r="Q133" s="230"/>
      <c r="R133" s="230"/>
      <c r="S133" s="230"/>
      <c r="T133" s="231"/>
      <c r="AT133" s="232" t="s">
        <v>182</v>
      </c>
      <c r="AU133" s="232" t="s">
        <v>92</v>
      </c>
      <c r="AV133" s="12" t="s">
        <v>25</v>
      </c>
      <c r="AW133" s="12" t="s">
        <v>48</v>
      </c>
      <c r="AX133" s="12" t="s">
        <v>85</v>
      </c>
      <c r="AY133" s="232" t="s">
        <v>169</v>
      </c>
    </row>
    <row r="134" spans="2:65" s="13" customFormat="1" ht="13.5">
      <c r="B134" s="233"/>
      <c r="C134" s="234"/>
      <c r="D134" s="218" t="s">
        <v>182</v>
      </c>
      <c r="E134" s="245" t="s">
        <v>50</v>
      </c>
      <c r="F134" s="246" t="s">
        <v>799</v>
      </c>
      <c r="G134" s="234"/>
      <c r="H134" s="247">
        <v>105.9</v>
      </c>
      <c r="I134" s="239"/>
      <c r="J134" s="234"/>
      <c r="K134" s="234"/>
      <c r="L134" s="240"/>
      <c r="M134" s="241"/>
      <c r="N134" s="242"/>
      <c r="O134" s="242"/>
      <c r="P134" s="242"/>
      <c r="Q134" s="242"/>
      <c r="R134" s="242"/>
      <c r="S134" s="242"/>
      <c r="T134" s="243"/>
      <c r="AT134" s="244" t="s">
        <v>182</v>
      </c>
      <c r="AU134" s="244" t="s">
        <v>92</v>
      </c>
      <c r="AV134" s="13" t="s">
        <v>92</v>
      </c>
      <c r="AW134" s="13" t="s">
        <v>48</v>
      </c>
      <c r="AX134" s="13" t="s">
        <v>85</v>
      </c>
      <c r="AY134" s="244" t="s">
        <v>169</v>
      </c>
    </row>
    <row r="135" spans="2:65" s="12" customFormat="1" ht="13.5">
      <c r="B135" s="222"/>
      <c r="C135" s="223"/>
      <c r="D135" s="218" t="s">
        <v>182</v>
      </c>
      <c r="E135" s="224" t="s">
        <v>50</v>
      </c>
      <c r="F135" s="225" t="s">
        <v>657</v>
      </c>
      <c r="G135" s="223"/>
      <c r="H135" s="226" t="s">
        <v>50</v>
      </c>
      <c r="I135" s="227"/>
      <c r="J135" s="223"/>
      <c r="K135" s="223"/>
      <c r="L135" s="228"/>
      <c r="M135" s="229"/>
      <c r="N135" s="230"/>
      <c r="O135" s="230"/>
      <c r="P135" s="230"/>
      <c r="Q135" s="230"/>
      <c r="R135" s="230"/>
      <c r="S135" s="230"/>
      <c r="T135" s="231"/>
      <c r="AT135" s="232" t="s">
        <v>182</v>
      </c>
      <c r="AU135" s="232" t="s">
        <v>92</v>
      </c>
      <c r="AV135" s="12" t="s">
        <v>25</v>
      </c>
      <c r="AW135" s="12" t="s">
        <v>48</v>
      </c>
      <c r="AX135" s="12" t="s">
        <v>85</v>
      </c>
      <c r="AY135" s="232" t="s">
        <v>169</v>
      </c>
    </row>
    <row r="136" spans="2:65" s="13" customFormat="1" ht="13.5">
      <c r="B136" s="233"/>
      <c r="C136" s="234"/>
      <c r="D136" s="235" t="s">
        <v>182</v>
      </c>
      <c r="E136" s="236" t="s">
        <v>50</v>
      </c>
      <c r="F136" s="237" t="s">
        <v>800</v>
      </c>
      <c r="G136" s="234"/>
      <c r="H136" s="238">
        <v>317.7</v>
      </c>
      <c r="I136" s="239"/>
      <c r="J136" s="234"/>
      <c r="K136" s="234"/>
      <c r="L136" s="240"/>
      <c r="M136" s="241"/>
      <c r="N136" s="242"/>
      <c r="O136" s="242"/>
      <c r="P136" s="242"/>
      <c r="Q136" s="242"/>
      <c r="R136" s="242"/>
      <c r="S136" s="242"/>
      <c r="T136" s="243"/>
      <c r="AT136" s="244" t="s">
        <v>182</v>
      </c>
      <c r="AU136" s="244" t="s">
        <v>92</v>
      </c>
      <c r="AV136" s="13" t="s">
        <v>92</v>
      </c>
      <c r="AW136" s="13" t="s">
        <v>48</v>
      </c>
      <c r="AX136" s="13" t="s">
        <v>85</v>
      </c>
      <c r="AY136" s="244" t="s">
        <v>169</v>
      </c>
    </row>
    <row r="137" spans="2:65" s="1" customFormat="1" ht="22.5" customHeight="1">
      <c r="B137" s="43"/>
      <c r="C137" s="206" t="s">
        <v>224</v>
      </c>
      <c r="D137" s="206" t="s">
        <v>172</v>
      </c>
      <c r="E137" s="207" t="s">
        <v>518</v>
      </c>
      <c r="F137" s="208" t="s">
        <v>519</v>
      </c>
      <c r="G137" s="209" t="s">
        <v>175</v>
      </c>
      <c r="H137" s="210">
        <v>423.6</v>
      </c>
      <c r="I137" s="211"/>
      <c r="J137" s="212">
        <f>ROUND(I137*H137,2)</f>
        <v>0</v>
      </c>
      <c r="K137" s="208" t="s">
        <v>176</v>
      </c>
      <c r="L137" s="63"/>
      <c r="M137" s="213" t="s">
        <v>50</v>
      </c>
      <c r="N137" s="214" t="s">
        <v>56</v>
      </c>
      <c r="O137" s="44"/>
      <c r="P137" s="215">
        <f>O137*H137</f>
        <v>0</v>
      </c>
      <c r="Q137" s="215">
        <v>0</v>
      </c>
      <c r="R137" s="215">
        <f>Q137*H137</f>
        <v>0</v>
      </c>
      <c r="S137" s="215">
        <v>0</v>
      </c>
      <c r="T137" s="216">
        <f>S137*H137</f>
        <v>0</v>
      </c>
      <c r="AR137" s="25" t="s">
        <v>124</v>
      </c>
      <c r="AT137" s="25" t="s">
        <v>172</v>
      </c>
      <c r="AU137" s="25" t="s">
        <v>92</v>
      </c>
      <c r="AY137" s="25" t="s">
        <v>169</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124</v>
      </c>
      <c r="BM137" s="25" t="s">
        <v>801</v>
      </c>
    </row>
    <row r="138" spans="2:65" s="1" customFormat="1" ht="40.5">
      <c r="B138" s="43"/>
      <c r="C138" s="65"/>
      <c r="D138" s="218" t="s">
        <v>178</v>
      </c>
      <c r="E138" s="65"/>
      <c r="F138" s="219" t="s">
        <v>521</v>
      </c>
      <c r="G138" s="65"/>
      <c r="H138" s="65"/>
      <c r="I138" s="174"/>
      <c r="J138" s="65"/>
      <c r="K138" s="65"/>
      <c r="L138" s="63"/>
      <c r="M138" s="220"/>
      <c r="N138" s="44"/>
      <c r="O138" s="44"/>
      <c r="P138" s="44"/>
      <c r="Q138" s="44"/>
      <c r="R138" s="44"/>
      <c r="S138" s="44"/>
      <c r="T138" s="80"/>
      <c r="AT138" s="25" t="s">
        <v>178</v>
      </c>
      <c r="AU138" s="25" t="s">
        <v>92</v>
      </c>
    </row>
    <row r="139" spans="2:65" s="1" customFormat="1" ht="189">
      <c r="B139" s="43"/>
      <c r="C139" s="65"/>
      <c r="D139" s="218" t="s">
        <v>180</v>
      </c>
      <c r="E139" s="65"/>
      <c r="F139" s="221" t="s">
        <v>188</v>
      </c>
      <c r="G139" s="65"/>
      <c r="H139" s="65"/>
      <c r="I139" s="174"/>
      <c r="J139" s="65"/>
      <c r="K139" s="65"/>
      <c r="L139" s="63"/>
      <c r="M139" s="220"/>
      <c r="N139" s="44"/>
      <c r="O139" s="44"/>
      <c r="P139" s="44"/>
      <c r="Q139" s="44"/>
      <c r="R139" s="44"/>
      <c r="S139" s="44"/>
      <c r="T139" s="80"/>
      <c r="AT139" s="25" t="s">
        <v>180</v>
      </c>
      <c r="AU139" s="25" t="s">
        <v>92</v>
      </c>
    </row>
    <row r="140" spans="2:65" s="12" customFormat="1" ht="13.5">
      <c r="B140" s="222"/>
      <c r="C140" s="223"/>
      <c r="D140" s="218" t="s">
        <v>182</v>
      </c>
      <c r="E140" s="224" t="s">
        <v>50</v>
      </c>
      <c r="F140" s="225" t="s">
        <v>532</v>
      </c>
      <c r="G140" s="223"/>
      <c r="H140" s="226" t="s">
        <v>50</v>
      </c>
      <c r="I140" s="227"/>
      <c r="J140" s="223"/>
      <c r="K140" s="223"/>
      <c r="L140" s="228"/>
      <c r="M140" s="229"/>
      <c r="N140" s="230"/>
      <c r="O140" s="230"/>
      <c r="P140" s="230"/>
      <c r="Q140" s="230"/>
      <c r="R140" s="230"/>
      <c r="S140" s="230"/>
      <c r="T140" s="231"/>
      <c r="AT140" s="232" t="s">
        <v>182</v>
      </c>
      <c r="AU140" s="232" t="s">
        <v>92</v>
      </c>
      <c r="AV140" s="12" t="s">
        <v>25</v>
      </c>
      <c r="AW140" s="12" t="s">
        <v>48</v>
      </c>
      <c r="AX140" s="12" t="s">
        <v>85</v>
      </c>
      <c r="AY140" s="232" t="s">
        <v>169</v>
      </c>
    </row>
    <row r="141" spans="2:65" s="13" customFormat="1" ht="13.5">
      <c r="B141" s="233"/>
      <c r="C141" s="234"/>
      <c r="D141" s="218" t="s">
        <v>182</v>
      </c>
      <c r="E141" s="245" t="s">
        <v>50</v>
      </c>
      <c r="F141" s="246" t="s">
        <v>799</v>
      </c>
      <c r="G141" s="234"/>
      <c r="H141" s="247">
        <v>105.9</v>
      </c>
      <c r="I141" s="239"/>
      <c r="J141" s="234"/>
      <c r="K141" s="234"/>
      <c r="L141" s="240"/>
      <c r="M141" s="241"/>
      <c r="N141" s="242"/>
      <c r="O141" s="242"/>
      <c r="P141" s="242"/>
      <c r="Q141" s="242"/>
      <c r="R141" s="242"/>
      <c r="S141" s="242"/>
      <c r="T141" s="243"/>
      <c r="AT141" s="244" t="s">
        <v>182</v>
      </c>
      <c r="AU141" s="244" t="s">
        <v>92</v>
      </c>
      <c r="AV141" s="13" t="s">
        <v>92</v>
      </c>
      <c r="AW141" s="13" t="s">
        <v>48</v>
      </c>
      <c r="AX141" s="13" t="s">
        <v>85</v>
      </c>
      <c r="AY141" s="244" t="s">
        <v>169</v>
      </c>
    </row>
    <row r="142" spans="2:65" s="12" customFormat="1" ht="13.5">
      <c r="B142" s="222"/>
      <c r="C142" s="223"/>
      <c r="D142" s="218" t="s">
        <v>182</v>
      </c>
      <c r="E142" s="224" t="s">
        <v>50</v>
      </c>
      <c r="F142" s="225" t="s">
        <v>657</v>
      </c>
      <c r="G142" s="223"/>
      <c r="H142" s="226" t="s">
        <v>50</v>
      </c>
      <c r="I142" s="227"/>
      <c r="J142" s="223"/>
      <c r="K142" s="223"/>
      <c r="L142" s="228"/>
      <c r="M142" s="229"/>
      <c r="N142" s="230"/>
      <c r="O142" s="230"/>
      <c r="P142" s="230"/>
      <c r="Q142" s="230"/>
      <c r="R142" s="230"/>
      <c r="S142" s="230"/>
      <c r="T142" s="231"/>
      <c r="AT142" s="232" t="s">
        <v>182</v>
      </c>
      <c r="AU142" s="232" t="s">
        <v>92</v>
      </c>
      <c r="AV142" s="12" t="s">
        <v>25</v>
      </c>
      <c r="AW142" s="12" t="s">
        <v>48</v>
      </c>
      <c r="AX142" s="12" t="s">
        <v>85</v>
      </c>
      <c r="AY142" s="232" t="s">
        <v>169</v>
      </c>
    </row>
    <row r="143" spans="2:65" s="13" customFormat="1" ht="13.5">
      <c r="B143" s="233"/>
      <c r="C143" s="234"/>
      <c r="D143" s="235" t="s">
        <v>182</v>
      </c>
      <c r="E143" s="236" t="s">
        <v>50</v>
      </c>
      <c r="F143" s="237" t="s">
        <v>800</v>
      </c>
      <c r="G143" s="234"/>
      <c r="H143" s="238">
        <v>317.7</v>
      </c>
      <c r="I143" s="239"/>
      <c r="J143" s="234"/>
      <c r="K143" s="234"/>
      <c r="L143" s="240"/>
      <c r="M143" s="241"/>
      <c r="N143" s="242"/>
      <c r="O143" s="242"/>
      <c r="P143" s="242"/>
      <c r="Q143" s="242"/>
      <c r="R143" s="242"/>
      <c r="S143" s="242"/>
      <c r="T143" s="243"/>
      <c r="AT143" s="244" t="s">
        <v>182</v>
      </c>
      <c r="AU143" s="244" t="s">
        <v>92</v>
      </c>
      <c r="AV143" s="13" t="s">
        <v>92</v>
      </c>
      <c r="AW143" s="13" t="s">
        <v>48</v>
      </c>
      <c r="AX143" s="13" t="s">
        <v>85</v>
      </c>
      <c r="AY143" s="244" t="s">
        <v>169</v>
      </c>
    </row>
    <row r="144" spans="2:65" s="1" customFormat="1" ht="22.5" customHeight="1">
      <c r="B144" s="43"/>
      <c r="C144" s="206" t="s">
        <v>219</v>
      </c>
      <c r="D144" s="206" t="s">
        <v>172</v>
      </c>
      <c r="E144" s="207" t="s">
        <v>185</v>
      </c>
      <c r="F144" s="208" t="s">
        <v>186</v>
      </c>
      <c r="G144" s="209" t="s">
        <v>175</v>
      </c>
      <c r="H144" s="210">
        <v>352.5</v>
      </c>
      <c r="I144" s="211"/>
      <c r="J144" s="212">
        <f>ROUND(I144*H144,2)</f>
        <v>0</v>
      </c>
      <c r="K144" s="208" t="s">
        <v>176</v>
      </c>
      <c r="L144" s="63"/>
      <c r="M144" s="213" t="s">
        <v>50</v>
      </c>
      <c r="N144" s="214" t="s">
        <v>56</v>
      </c>
      <c r="O144" s="44"/>
      <c r="P144" s="215">
        <f>O144*H144</f>
        <v>0</v>
      </c>
      <c r="Q144" s="215">
        <v>0</v>
      </c>
      <c r="R144" s="215">
        <f>Q144*H144</f>
        <v>0</v>
      </c>
      <c r="S144" s="215">
        <v>0</v>
      </c>
      <c r="T144" s="216">
        <f>S144*H144</f>
        <v>0</v>
      </c>
      <c r="AR144" s="25" t="s">
        <v>124</v>
      </c>
      <c r="AT144" s="25" t="s">
        <v>172</v>
      </c>
      <c r="AU144" s="25" t="s">
        <v>92</v>
      </c>
      <c r="AY144" s="25" t="s">
        <v>169</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124</v>
      </c>
      <c r="BM144" s="25" t="s">
        <v>802</v>
      </c>
    </row>
    <row r="145" spans="2:65" s="1" customFormat="1" ht="40.5">
      <c r="B145" s="43"/>
      <c r="C145" s="65"/>
      <c r="D145" s="218" t="s">
        <v>178</v>
      </c>
      <c r="E145" s="65"/>
      <c r="F145" s="219" t="s">
        <v>187</v>
      </c>
      <c r="G145" s="65"/>
      <c r="H145" s="65"/>
      <c r="I145" s="174"/>
      <c r="J145" s="65"/>
      <c r="K145" s="65"/>
      <c r="L145" s="63"/>
      <c r="M145" s="220"/>
      <c r="N145" s="44"/>
      <c r="O145" s="44"/>
      <c r="P145" s="44"/>
      <c r="Q145" s="44"/>
      <c r="R145" s="44"/>
      <c r="S145" s="44"/>
      <c r="T145" s="80"/>
      <c r="AT145" s="25" t="s">
        <v>178</v>
      </c>
      <c r="AU145" s="25" t="s">
        <v>92</v>
      </c>
    </row>
    <row r="146" spans="2:65" s="1" customFormat="1" ht="189">
      <c r="B146" s="43"/>
      <c r="C146" s="65"/>
      <c r="D146" s="218" t="s">
        <v>180</v>
      </c>
      <c r="E146" s="65"/>
      <c r="F146" s="221" t="s">
        <v>188</v>
      </c>
      <c r="G146" s="65"/>
      <c r="H146" s="65"/>
      <c r="I146" s="174"/>
      <c r="J146" s="65"/>
      <c r="K146" s="65"/>
      <c r="L146" s="63"/>
      <c r="M146" s="220"/>
      <c r="N146" s="44"/>
      <c r="O146" s="44"/>
      <c r="P146" s="44"/>
      <c r="Q146" s="44"/>
      <c r="R146" s="44"/>
      <c r="S146" s="44"/>
      <c r="T146" s="80"/>
      <c r="AT146" s="25" t="s">
        <v>180</v>
      </c>
      <c r="AU146" s="25" t="s">
        <v>92</v>
      </c>
    </row>
    <row r="147" spans="2:65" s="12" customFormat="1" ht="13.5">
      <c r="B147" s="222"/>
      <c r="C147" s="223"/>
      <c r="D147" s="218" t="s">
        <v>182</v>
      </c>
      <c r="E147" s="224" t="s">
        <v>50</v>
      </c>
      <c r="F147" s="225" t="s">
        <v>532</v>
      </c>
      <c r="G147" s="223"/>
      <c r="H147" s="226" t="s">
        <v>50</v>
      </c>
      <c r="I147" s="227"/>
      <c r="J147" s="223"/>
      <c r="K147" s="223"/>
      <c r="L147" s="228"/>
      <c r="M147" s="229"/>
      <c r="N147" s="230"/>
      <c r="O147" s="230"/>
      <c r="P147" s="230"/>
      <c r="Q147" s="230"/>
      <c r="R147" s="230"/>
      <c r="S147" s="230"/>
      <c r="T147" s="231"/>
      <c r="AT147" s="232" t="s">
        <v>182</v>
      </c>
      <c r="AU147" s="232" t="s">
        <v>92</v>
      </c>
      <c r="AV147" s="12" t="s">
        <v>25</v>
      </c>
      <c r="AW147" s="12" t="s">
        <v>48</v>
      </c>
      <c r="AX147" s="12" t="s">
        <v>85</v>
      </c>
      <c r="AY147" s="232" t="s">
        <v>169</v>
      </c>
    </row>
    <row r="148" spans="2:65" s="13" customFormat="1" ht="13.5">
      <c r="B148" s="233"/>
      <c r="C148" s="234"/>
      <c r="D148" s="218" t="s">
        <v>182</v>
      </c>
      <c r="E148" s="245" t="s">
        <v>50</v>
      </c>
      <c r="F148" s="246" t="s">
        <v>803</v>
      </c>
      <c r="G148" s="234"/>
      <c r="H148" s="247">
        <v>34.799999999999997</v>
      </c>
      <c r="I148" s="239"/>
      <c r="J148" s="234"/>
      <c r="K148" s="234"/>
      <c r="L148" s="240"/>
      <c r="M148" s="241"/>
      <c r="N148" s="242"/>
      <c r="O148" s="242"/>
      <c r="P148" s="242"/>
      <c r="Q148" s="242"/>
      <c r="R148" s="242"/>
      <c r="S148" s="242"/>
      <c r="T148" s="243"/>
      <c r="AT148" s="244" t="s">
        <v>182</v>
      </c>
      <c r="AU148" s="244" t="s">
        <v>92</v>
      </c>
      <c r="AV148" s="13" t="s">
        <v>92</v>
      </c>
      <c r="AW148" s="13" t="s">
        <v>48</v>
      </c>
      <c r="AX148" s="13" t="s">
        <v>85</v>
      </c>
      <c r="AY148" s="244" t="s">
        <v>169</v>
      </c>
    </row>
    <row r="149" spans="2:65" s="12" customFormat="1" ht="13.5">
      <c r="B149" s="222"/>
      <c r="C149" s="223"/>
      <c r="D149" s="218" t="s">
        <v>182</v>
      </c>
      <c r="E149" s="224" t="s">
        <v>50</v>
      </c>
      <c r="F149" s="225" t="s">
        <v>657</v>
      </c>
      <c r="G149" s="223"/>
      <c r="H149" s="226" t="s">
        <v>50</v>
      </c>
      <c r="I149" s="227"/>
      <c r="J149" s="223"/>
      <c r="K149" s="223"/>
      <c r="L149" s="228"/>
      <c r="M149" s="229"/>
      <c r="N149" s="230"/>
      <c r="O149" s="230"/>
      <c r="P149" s="230"/>
      <c r="Q149" s="230"/>
      <c r="R149" s="230"/>
      <c r="S149" s="230"/>
      <c r="T149" s="231"/>
      <c r="AT149" s="232" t="s">
        <v>182</v>
      </c>
      <c r="AU149" s="232" t="s">
        <v>92</v>
      </c>
      <c r="AV149" s="12" t="s">
        <v>25</v>
      </c>
      <c r="AW149" s="12" t="s">
        <v>48</v>
      </c>
      <c r="AX149" s="12" t="s">
        <v>85</v>
      </c>
      <c r="AY149" s="232" t="s">
        <v>169</v>
      </c>
    </row>
    <row r="150" spans="2:65" s="13" customFormat="1" ht="13.5">
      <c r="B150" s="233"/>
      <c r="C150" s="234"/>
      <c r="D150" s="235" t="s">
        <v>182</v>
      </c>
      <c r="E150" s="236" t="s">
        <v>50</v>
      </c>
      <c r="F150" s="237" t="s">
        <v>800</v>
      </c>
      <c r="G150" s="234"/>
      <c r="H150" s="238">
        <v>317.7</v>
      </c>
      <c r="I150" s="239"/>
      <c r="J150" s="234"/>
      <c r="K150" s="234"/>
      <c r="L150" s="240"/>
      <c r="M150" s="241"/>
      <c r="N150" s="242"/>
      <c r="O150" s="242"/>
      <c r="P150" s="242"/>
      <c r="Q150" s="242"/>
      <c r="R150" s="242"/>
      <c r="S150" s="242"/>
      <c r="T150" s="243"/>
      <c r="AT150" s="244" t="s">
        <v>182</v>
      </c>
      <c r="AU150" s="244" t="s">
        <v>92</v>
      </c>
      <c r="AV150" s="13" t="s">
        <v>92</v>
      </c>
      <c r="AW150" s="13" t="s">
        <v>48</v>
      </c>
      <c r="AX150" s="13" t="s">
        <v>85</v>
      </c>
      <c r="AY150" s="244" t="s">
        <v>169</v>
      </c>
    </row>
    <row r="151" spans="2:65" s="1" customFormat="1" ht="22.5" customHeight="1">
      <c r="B151" s="43"/>
      <c r="C151" s="206" t="s">
        <v>30</v>
      </c>
      <c r="D151" s="206" t="s">
        <v>172</v>
      </c>
      <c r="E151" s="207" t="s">
        <v>537</v>
      </c>
      <c r="F151" s="208" t="s">
        <v>538</v>
      </c>
      <c r="G151" s="209" t="s">
        <v>204</v>
      </c>
      <c r="H151" s="210">
        <v>1059</v>
      </c>
      <c r="I151" s="211"/>
      <c r="J151" s="212">
        <f>ROUND(I151*H151,2)</f>
        <v>0</v>
      </c>
      <c r="K151" s="208" t="s">
        <v>176</v>
      </c>
      <c r="L151" s="63"/>
      <c r="M151" s="213" t="s">
        <v>50</v>
      </c>
      <c r="N151" s="214" t="s">
        <v>56</v>
      </c>
      <c r="O151" s="44"/>
      <c r="P151" s="215">
        <f>O151*H151</f>
        <v>0</v>
      </c>
      <c r="Q151" s="215">
        <v>0</v>
      </c>
      <c r="R151" s="215">
        <f>Q151*H151</f>
        <v>0</v>
      </c>
      <c r="S151" s="215">
        <v>0</v>
      </c>
      <c r="T151" s="216">
        <f>S151*H151</f>
        <v>0</v>
      </c>
      <c r="AR151" s="25" t="s">
        <v>124</v>
      </c>
      <c r="AT151" s="25" t="s">
        <v>172</v>
      </c>
      <c r="AU151" s="25" t="s">
        <v>92</v>
      </c>
      <c r="AY151" s="25" t="s">
        <v>169</v>
      </c>
      <c r="BE151" s="217">
        <f>IF(N151="základní",J151,0)</f>
        <v>0</v>
      </c>
      <c r="BF151" s="217">
        <f>IF(N151="snížená",J151,0)</f>
        <v>0</v>
      </c>
      <c r="BG151" s="217">
        <f>IF(N151="zákl. přenesená",J151,0)</f>
        <v>0</v>
      </c>
      <c r="BH151" s="217">
        <f>IF(N151="sníž. přenesená",J151,0)</f>
        <v>0</v>
      </c>
      <c r="BI151" s="217">
        <f>IF(N151="nulová",J151,0)</f>
        <v>0</v>
      </c>
      <c r="BJ151" s="25" t="s">
        <v>25</v>
      </c>
      <c r="BK151" s="217">
        <f>ROUND(I151*H151,2)</f>
        <v>0</v>
      </c>
      <c r="BL151" s="25" t="s">
        <v>124</v>
      </c>
      <c r="BM151" s="25" t="s">
        <v>804</v>
      </c>
    </row>
    <row r="152" spans="2:65" s="1" customFormat="1" ht="27">
      <c r="B152" s="43"/>
      <c r="C152" s="65"/>
      <c r="D152" s="218" t="s">
        <v>178</v>
      </c>
      <c r="E152" s="65"/>
      <c r="F152" s="219" t="s">
        <v>540</v>
      </c>
      <c r="G152" s="65"/>
      <c r="H152" s="65"/>
      <c r="I152" s="174"/>
      <c r="J152" s="65"/>
      <c r="K152" s="65"/>
      <c r="L152" s="63"/>
      <c r="M152" s="220"/>
      <c r="N152" s="44"/>
      <c r="O152" s="44"/>
      <c r="P152" s="44"/>
      <c r="Q152" s="44"/>
      <c r="R152" s="44"/>
      <c r="S152" s="44"/>
      <c r="T152" s="80"/>
      <c r="AT152" s="25" t="s">
        <v>178</v>
      </c>
      <c r="AU152" s="25" t="s">
        <v>92</v>
      </c>
    </row>
    <row r="153" spans="2:65" s="1" customFormat="1" ht="121.5">
      <c r="B153" s="43"/>
      <c r="C153" s="65"/>
      <c r="D153" s="218" t="s">
        <v>180</v>
      </c>
      <c r="E153" s="65"/>
      <c r="F153" s="221" t="s">
        <v>541</v>
      </c>
      <c r="G153" s="65"/>
      <c r="H153" s="65"/>
      <c r="I153" s="174"/>
      <c r="J153" s="65"/>
      <c r="K153" s="65"/>
      <c r="L153" s="63"/>
      <c r="M153" s="220"/>
      <c r="N153" s="44"/>
      <c r="O153" s="44"/>
      <c r="P153" s="44"/>
      <c r="Q153" s="44"/>
      <c r="R153" s="44"/>
      <c r="S153" s="44"/>
      <c r="T153" s="80"/>
      <c r="AT153" s="25" t="s">
        <v>180</v>
      </c>
      <c r="AU153" s="25" t="s">
        <v>92</v>
      </c>
    </row>
    <row r="154" spans="2:65" s="12" customFormat="1" ht="13.5">
      <c r="B154" s="222"/>
      <c r="C154" s="223"/>
      <c r="D154" s="218" t="s">
        <v>182</v>
      </c>
      <c r="E154" s="224" t="s">
        <v>50</v>
      </c>
      <c r="F154" s="225" t="s">
        <v>805</v>
      </c>
      <c r="G154" s="223"/>
      <c r="H154" s="226" t="s">
        <v>50</v>
      </c>
      <c r="I154" s="227"/>
      <c r="J154" s="223"/>
      <c r="K154" s="223"/>
      <c r="L154" s="228"/>
      <c r="M154" s="229"/>
      <c r="N154" s="230"/>
      <c r="O154" s="230"/>
      <c r="P154" s="230"/>
      <c r="Q154" s="230"/>
      <c r="R154" s="230"/>
      <c r="S154" s="230"/>
      <c r="T154" s="231"/>
      <c r="AT154" s="232" t="s">
        <v>182</v>
      </c>
      <c r="AU154" s="232" t="s">
        <v>92</v>
      </c>
      <c r="AV154" s="12" t="s">
        <v>25</v>
      </c>
      <c r="AW154" s="12" t="s">
        <v>48</v>
      </c>
      <c r="AX154" s="12" t="s">
        <v>85</v>
      </c>
      <c r="AY154" s="232" t="s">
        <v>169</v>
      </c>
    </row>
    <row r="155" spans="2:65" s="13" customFormat="1" ht="13.5">
      <c r="B155" s="233"/>
      <c r="C155" s="234"/>
      <c r="D155" s="235" t="s">
        <v>182</v>
      </c>
      <c r="E155" s="236" t="s">
        <v>50</v>
      </c>
      <c r="F155" s="237" t="s">
        <v>806</v>
      </c>
      <c r="G155" s="234"/>
      <c r="H155" s="238">
        <v>1059</v>
      </c>
      <c r="I155" s="239"/>
      <c r="J155" s="234"/>
      <c r="K155" s="234"/>
      <c r="L155" s="240"/>
      <c r="M155" s="241"/>
      <c r="N155" s="242"/>
      <c r="O155" s="242"/>
      <c r="P155" s="242"/>
      <c r="Q155" s="242"/>
      <c r="R155" s="242"/>
      <c r="S155" s="242"/>
      <c r="T155" s="243"/>
      <c r="AT155" s="244" t="s">
        <v>182</v>
      </c>
      <c r="AU155" s="244" t="s">
        <v>92</v>
      </c>
      <c r="AV155" s="13" t="s">
        <v>92</v>
      </c>
      <c r="AW155" s="13" t="s">
        <v>48</v>
      </c>
      <c r="AX155" s="13" t="s">
        <v>85</v>
      </c>
      <c r="AY155" s="244" t="s">
        <v>169</v>
      </c>
    </row>
    <row r="156" spans="2:65" s="1" customFormat="1" ht="22.5" customHeight="1">
      <c r="B156" s="43"/>
      <c r="C156" s="206" t="s">
        <v>244</v>
      </c>
      <c r="D156" s="206" t="s">
        <v>172</v>
      </c>
      <c r="E156" s="207" t="s">
        <v>543</v>
      </c>
      <c r="F156" s="208" t="s">
        <v>544</v>
      </c>
      <c r="G156" s="209" t="s">
        <v>204</v>
      </c>
      <c r="H156" s="210">
        <v>1059</v>
      </c>
      <c r="I156" s="211"/>
      <c r="J156" s="212">
        <f>ROUND(I156*H156,2)</f>
        <v>0</v>
      </c>
      <c r="K156" s="208" t="s">
        <v>176</v>
      </c>
      <c r="L156" s="63"/>
      <c r="M156" s="213" t="s">
        <v>50</v>
      </c>
      <c r="N156" s="214" t="s">
        <v>56</v>
      </c>
      <c r="O156" s="44"/>
      <c r="P156" s="215">
        <f>O156*H156</f>
        <v>0</v>
      </c>
      <c r="Q156" s="215">
        <v>0</v>
      </c>
      <c r="R156" s="215">
        <f>Q156*H156</f>
        <v>0</v>
      </c>
      <c r="S156" s="215">
        <v>0</v>
      </c>
      <c r="T156" s="216">
        <f>S156*H156</f>
        <v>0</v>
      </c>
      <c r="AR156" s="25" t="s">
        <v>124</v>
      </c>
      <c r="AT156" s="25" t="s">
        <v>172</v>
      </c>
      <c r="AU156" s="25" t="s">
        <v>92</v>
      </c>
      <c r="AY156" s="25" t="s">
        <v>169</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124</v>
      </c>
      <c r="BM156" s="25" t="s">
        <v>807</v>
      </c>
    </row>
    <row r="157" spans="2:65" s="1" customFormat="1" ht="27">
      <c r="B157" s="43"/>
      <c r="C157" s="65"/>
      <c r="D157" s="218" t="s">
        <v>178</v>
      </c>
      <c r="E157" s="65"/>
      <c r="F157" s="219" t="s">
        <v>546</v>
      </c>
      <c r="G157" s="65"/>
      <c r="H157" s="65"/>
      <c r="I157" s="174"/>
      <c r="J157" s="65"/>
      <c r="K157" s="65"/>
      <c r="L157" s="63"/>
      <c r="M157" s="220"/>
      <c r="N157" s="44"/>
      <c r="O157" s="44"/>
      <c r="P157" s="44"/>
      <c r="Q157" s="44"/>
      <c r="R157" s="44"/>
      <c r="S157" s="44"/>
      <c r="T157" s="80"/>
      <c r="AT157" s="25" t="s">
        <v>178</v>
      </c>
      <c r="AU157" s="25" t="s">
        <v>92</v>
      </c>
    </row>
    <row r="158" spans="2:65" s="1" customFormat="1" ht="121.5">
      <c r="B158" s="43"/>
      <c r="C158" s="65"/>
      <c r="D158" s="218" t="s">
        <v>180</v>
      </c>
      <c r="E158" s="65"/>
      <c r="F158" s="221" t="s">
        <v>541</v>
      </c>
      <c r="G158" s="65"/>
      <c r="H158" s="65"/>
      <c r="I158" s="174"/>
      <c r="J158" s="65"/>
      <c r="K158" s="65"/>
      <c r="L158" s="63"/>
      <c r="M158" s="220"/>
      <c r="N158" s="44"/>
      <c r="O158" s="44"/>
      <c r="P158" s="44"/>
      <c r="Q158" s="44"/>
      <c r="R158" s="44"/>
      <c r="S158" s="44"/>
      <c r="T158" s="80"/>
      <c r="AT158" s="25" t="s">
        <v>180</v>
      </c>
      <c r="AU158" s="25" t="s">
        <v>92</v>
      </c>
    </row>
    <row r="159" spans="2:65" s="12" customFormat="1" ht="13.5">
      <c r="B159" s="222"/>
      <c r="C159" s="223"/>
      <c r="D159" s="218" t="s">
        <v>182</v>
      </c>
      <c r="E159" s="224" t="s">
        <v>50</v>
      </c>
      <c r="F159" s="225" t="s">
        <v>805</v>
      </c>
      <c r="G159" s="223"/>
      <c r="H159" s="226" t="s">
        <v>50</v>
      </c>
      <c r="I159" s="227"/>
      <c r="J159" s="223"/>
      <c r="K159" s="223"/>
      <c r="L159" s="228"/>
      <c r="M159" s="229"/>
      <c r="N159" s="230"/>
      <c r="O159" s="230"/>
      <c r="P159" s="230"/>
      <c r="Q159" s="230"/>
      <c r="R159" s="230"/>
      <c r="S159" s="230"/>
      <c r="T159" s="231"/>
      <c r="AT159" s="232" t="s">
        <v>182</v>
      </c>
      <c r="AU159" s="232" t="s">
        <v>92</v>
      </c>
      <c r="AV159" s="12" t="s">
        <v>25</v>
      </c>
      <c r="AW159" s="12" t="s">
        <v>48</v>
      </c>
      <c r="AX159" s="12" t="s">
        <v>85</v>
      </c>
      <c r="AY159" s="232" t="s">
        <v>169</v>
      </c>
    </row>
    <row r="160" spans="2:65" s="13" customFormat="1" ht="13.5">
      <c r="B160" s="233"/>
      <c r="C160" s="234"/>
      <c r="D160" s="235" t="s">
        <v>182</v>
      </c>
      <c r="E160" s="236" t="s">
        <v>50</v>
      </c>
      <c r="F160" s="237" t="s">
        <v>806</v>
      </c>
      <c r="G160" s="234"/>
      <c r="H160" s="238">
        <v>1059</v>
      </c>
      <c r="I160" s="239"/>
      <c r="J160" s="234"/>
      <c r="K160" s="234"/>
      <c r="L160" s="240"/>
      <c r="M160" s="241"/>
      <c r="N160" s="242"/>
      <c r="O160" s="242"/>
      <c r="P160" s="242"/>
      <c r="Q160" s="242"/>
      <c r="R160" s="242"/>
      <c r="S160" s="242"/>
      <c r="T160" s="243"/>
      <c r="AT160" s="244" t="s">
        <v>182</v>
      </c>
      <c r="AU160" s="244" t="s">
        <v>92</v>
      </c>
      <c r="AV160" s="13" t="s">
        <v>92</v>
      </c>
      <c r="AW160" s="13" t="s">
        <v>48</v>
      </c>
      <c r="AX160" s="13" t="s">
        <v>85</v>
      </c>
      <c r="AY160" s="244" t="s">
        <v>169</v>
      </c>
    </row>
    <row r="161" spans="2:65" s="1" customFormat="1" ht="22.5" customHeight="1">
      <c r="B161" s="43"/>
      <c r="C161" s="248" t="s">
        <v>249</v>
      </c>
      <c r="D161" s="248" t="s">
        <v>221</v>
      </c>
      <c r="E161" s="249" t="s">
        <v>547</v>
      </c>
      <c r="F161" s="250" t="s">
        <v>548</v>
      </c>
      <c r="G161" s="251" t="s">
        <v>175</v>
      </c>
      <c r="H161" s="252">
        <v>352.5</v>
      </c>
      <c r="I161" s="253"/>
      <c r="J161" s="254">
        <f>ROUND(I161*H161,2)</f>
        <v>0</v>
      </c>
      <c r="K161" s="250" t="s">
        <v>50</v>
      </c>
      <c r="L161" s="255"/>
      <c r="M161" s="256" t="s">
        <v>50</v>
      </c>
      <c r="N161" s="257" t="s">
        <v>56</v>
      </c>
      <c r="O161" s="44"/>
      <c r="P161" s="215">
        <f>O161*H161</f>
        <v>0</v>
      </c>
      <c r="Q161" s="215">
        <v>0</v>
      </c>
      <c r="R161" s="215">
        <f>Q161*H161</f>
        <v>0</v>
      </c>
      <c r="S161" s="215">
        <v>0</v>
      </c>
      <c r="T161" s="216">
        <f>S161*H161</f>
        <v>0</v>
      </c>
      <c r="AR161" s="25" t="s">
        <v>224</v>
      </c>
      <c r="AT161" s="25" t="s">
        <v>221</v>
      </c>
      <c r="AU161" s="25" t="s">
        <v>92</v>
      </c>
      <c r="AY161" s="25" t="s">
        <v>169</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124</v>
      </c>
      <c r="BM161" s="25" t="s">
        <v>808</v>
      </c>
    </row>
    <row r="162" spans="2:65" s="1" customFormat="1" ht="13.5">
      <c r="B162" s="43"/>
      <c r="C162" s="65"/>
      <c r="D162" s="218" t="s">
        <v>178</v>
      </c>
      <c r="E162" s="65"/>
      <c r="F162" s="219" t="s">
        <v>550</v>
      </c>
      <c r="G162" s="65"/>
      <c r="H162" s="65"/>
      <c r="I162" s="174"/>
      <c r="J162" s="65"/>
      <c r="K162" s="65"/>
      <c r="L162" s="63"/>
      <c r="M162" s="220"/>
      <c r="N162" s="44"/>
      <c r="O162" s="44"/>
      <c r="P162" s="44"/>
      <c r="Q162" s="44"/>
      <c r="R162" s="44"/>
      <c r="S162" s="44"/>
      <c r="T162" s="80"/>
      <c r="AT162" s="25" t="s">
        <v>178</v>
      </c>
      <c r="AU162" s="25" t="s">
        <v>92</v>
      </c>
    </row>
    <row r="163" spans="2:65" s="12" customFormat="1" ht="13.5">
      <c r="B163" s="222"/>
      <c r="C163" s="223"/>
      <c r="D163" s="218" t="s">
        <v>182</v>
      </c>
      <c r="E163" s="224" t="s">
        <v>50</v>
      </c>
      <c r="F163" s="225" t="s">
        <v>532</v>
      </c>
      <c r="G163" s="223"/>
      <c r="H163" s="226" t="s">
        <v>50</v>
      </c>
      <c r="I163" s="227"/>
      <c r="J163" s="223"/>
      <c r="K163" s="223"/>
      <c r="L163" s="228"/>
      <c r="M163" s="229"/>
      <c r="N163" s="230"/>
      <c r="O163" s="230"/>
      <c r="P163" s="230"/>
      <c r="Q163" s="230"/>
      <c r="R163" s="230"/>
      <c r="S163" s="230"/>
      <c r="T163" s="231"/>
      <c r="AT163" s="232" t="s">
        <v>182</v>
      </c>
      <c r="AU163" s="232" t="s">
        <v>92</v>
      </c>
      <c r="AV163" s="12" t="s">
        <v>25</v>
      </c>
      <c r="AW163" s="12" t="s">
        <v>48</v>
      </c>
      <c r="AX163" s="12" t="s">
        <v>85</v>
      </c>
      <c r="AY163" s="232" t="s">
        <v>169</v>
      </c>
    </row>
    <row r="164" spans="2:65" s="13" customFormat="1" ht="13.5">
      <c r="B164" s="233"/>
      <c r="C164" s="234"/>
      <c r="D164" s="218" t="s">
        <v>182</v>
      </c>
      <c r="E164" s="245" t="s">
        <v>50</v>
      </c>
      <c r="F164" s="246" t="s">
        <v>803</v>
      </c>
      <c r="G164" s="234"/>
      <c r="H164" s="247">
        <v>34.799999999999997</v>
      </c>
      <c r="I164" s="239"/>
      <c r="J164" s="234"/>
      <c r="K164" s="234"/>
      <c r="L164" s="240"/>
      <c r="M164" s="241"/>
      <c r="N164" s="242"/>
      <c r="O164" s="242"/>
      <c r="P164" s="242"/>
      <c r="Q164" s="242"/>
      <c r="R164" s="242"/>
      <c r="S164" s="242"/>
      <c r="T164" s="243"/>
      <c r="AT164" s="244" t="s">
        <v>182</v>
      </c>
      <c r="AU164" s="244" t="s">
        <v>92</v>
      </c>
      <c r="AV164" s="13" t="s">
        <v>92</v>
      </c>
      <c r="AW164" s="13" t="s">
        <v>48</v>
      </c>
      <c r="AX164" s="13" t="s">
        <v>85</v>
      </c>
      <c r="AY164" s="244" t="s">
        <v>169</v>
      </c>
    </row>
    <row r="165" spans="2:65" s="12" customFormat="1" ht="13.5">
      <c r="B165" s="222"/>
      <c r="C165" s="223"/>
      <c r="D165" s="218" t="s">
        <v>182</v>
      </c>
      <c r="E165" s="224" t="s">
        <v>50</v>
      </c>
      <c r="F165" s="225" t="s">
        <v>657</v>
      </c>
      <c r="G165" s="223"/>
      <c r="H165" s="226" t="s">
        <v>50</v>
      </c>
      <c r="I165" s="227"/>
      <c r="J165" s="223"/>
      <c r="K165" s="223"/>
      <c r="L165" s="228"/>
      <c r="M165" s="229"/>
      <c r="N165" s="230"/>
      <c r="O165" s="230"/>
      <c r="P165" s="230"/>
      <c r="Q165" s="230"/>
      <c r="R165" s="230"/>
      <c r="S165" s="230"/>
      <c r="T165" s="231"/>
      <c r="AT165" s="232" t="s">
        <v>182</v>
      </c>
      <c r="AU165" s="232" t="s">
        <v>92</v>
      </c>
      <c r="AV165" s="12" t="s">
        <v>25</v>
      </c>
      <c r="AW165" s="12" t="s">
        <v>48</v>
      </c>
      <c r="AX165" s="12" t="s">
        <v>85</v>
      </c>
      <c r="AY165" s="232" t="s">
        <v>169</v>
      </c>
    </row>
    <row r="166" spans="2:65" s="13" customFormat="1" ht="13.5">
      <c r="B166" s="233"/>
      <c r="C166" s="234"/>
      <c r="D166" s="235" t="s">
        <v>182</v>
      </c>
      <c r="E166" s="236" t="s">
        <v>50</v>
      </c>
      <c r="F166" s="237" t="s">
        <v>800</v>
      </c>
      <c r="G166" s="234"/>
      <c r="H166" s="238">
        <v>317.7</v>
      </c>
      <c r="I166" s="239"/>
      <c r="J166" s="234"/>
      <c r="K166" s="234"/>
      <c r="L166" s="240"/>
      <c r="M166" s="241"/>
      <c r="N166" s="242"/>
      <c r="O166" s="242"/>
      <c r="P166" s="242"/>
      <c r="Q166" s="242"/>
      <c r="R166" s="242"/>
      <c r="S166" s="242"/>
      <c r="T166" s="243"/>
      <c r="AT166" s="244" t="s">
        <v>182</v>
      </c>
      <c r="AU166" s="244" t="s">
        <v>92</v>
      </c>
      <c r="AV166" s="13" t="s">
        <v>92</v>
      </c>
      <c r="AW166" s="13" t="s">
        <v>48</v>
      </c>
      <c r="AX166" s="13" t="s">
        <v>85</v>
      </c>
      <c r="AY166" s="244" t="s">
        <v>169</v>
      </c>
    </row>
    <row r="167" spans="2:65" s="1" customFormat="1" ht="22.5" customHeight="1">
      <c r="B167" s="43"/>
      <c r="C167" s="206" t="s">
        <v>254</v>
      </c>
      <c r="D167" s="206" t="s">
        <v>172</v>
      </c>
      <c r="E167" s="207" t="s">
        <v>552</v>
      </c>
      <c r="F167" s="208" t="s">
        <v>553</v>
      </c>
      <c r="G167" s="209" t="s">
        <v>204</v>
      </c>
      <c r="H167" s="210">
        <v>1059</v>
      </c>
      <c r="I167" s="211"/>
      <c r="J167" s="212">
        <f>ROUND(I167*H167,2)</f>
        <v>0</v>
      </c>
      <c r="K167" s="208" t="s">
        <v>176</v>
      </c>
      <c r="L167" s="63"/>
      <c r="M167" s="213" t="s">
        <v>50</v>
      </c>
      <c r="N167" s="214" t="s">
        <v>56</v>
      </c>
      <c r="O167" s="44"/>
      <c r="P167" s="215">
        <f>O167*H167</f>
        <v>0</v>
      </c>
      <c r="Q167" s="215">
        <v>0</v>
      </c>
      <c r="R167" s="215">
        <f>Q167*H167</f>
        <v>0</v>
      </c>
      <c r="S167" s="215">
        <v>0</v>
      </c>
      <c r="T167" s="216">
        <f>S167*H167</f>
        <v>0</v>
      </c>
      <c r="AR167" s="25" t="s">
        <v>124</v>
      </c>
      <c r="AT167" s="25" t="s">
        <v>172</v>
      </c>
      <c r="AU167" s="25" t="s">
        <v>92</v>
      </c>
      <c r="AY167" s="25" t="s">
        <v>169</v>
      </c>
      <c r="BE167" s="217">
        <f>IF(N167="základní",J167,0)</f>
        <v>0</v>
      </c>
      <c r="BF167" s="217">
        <f>IF(N167="snížená",J167,0)</f>
        <v>0</v>
      </c>
      <c r="BG167" s="217">
        <f>IF(N167="zákl. přenesená",J167,0)</f>
        <v>0</v>
      </c>
      <c r="BH167" s="217">
        <f>IF(N167="sníž. přenesená",J167,0)</f>
        <v>0</v>
      </c>
      <c r="BI167" s="217">
        <f>IF(N167="nulová",J167,0)</f>
        <v>0</v>
      </c>
      <c r="BJ167" s="25" t="s">
        <v>25</v>
      </c>
      <c r="BK167" s="217">
        <f>ROUND(I167*H167,2)</f>
        <v>0</v>
      </c>
      <c r="BL167" s="25" t="s">
        <v>124</v>
      </c>
      <c r="BM167" s="25" t="s">
        <v>809</v>
      </c>
    </row>
    <row r="168" spans="2:65" s="1" customFormat="1" ht="27">
      <c r="B168" s="43"/>
      <c r="C168" s="65"/>
      <c r="D168" s="218" t="s">
        <v>178</v>
      </c>
      <c r="E168" s="65"/>
      <c r="F168" s="219" t="s">
        <v>555</v>
      </c>
      <c r="G168" s="65"/>
      <c r="H168" s="65"/>
      <c r="I168" s="174"/>
      <c r="J168" s="65"/>
      <c r="K168" s="65"/>
      <c r="L168" s="63"/>
      <c r="M168" s="220"/>
      <c r="N168" s="44"/>
      <c r="O168" s="44"/>
      <c r="P168" s="44"/>
      <c r="Q168" s="44"/>
      <c r="R168" s="44"/>
      <c r="S168" s="44"/>
      <c r="T168" s="80"/>
      <c r="AT168" s="25" t="s">
        <v>178</v>
      </c>
      <c r="AU168" s="25" t="s">
        <v>92</v>
      </c>
    </row>
    <row r="169" spans="2:65" s="1" customFormat="1" ht="121.5">
      <c r="B169" s="43"/>
      <c r="C169" s="65"/>
      <c r="D169" s="218" t="s">
        <v>180</v>
      </c>
      <c r="E169" s="65"/>
      <c r="F169" s="221" t="s">
        <v>556</v>
      </c>
      <c r="G169" s="65"/>
      <c r="H169" s="65"/>
      <c r="I169" s="174"/>
      <c r="J169" s="65"/>
      <c r="K169" s="65"/>
      <c r="L169" s="63"/>
      <c r="M169" s="220"/>
      <c r="N169" s="44"/>
      <c r="O169" s="44"/>
      <c r="P169" s="44"/>
      <c r="Q169" s="44"/>
      <c r="R169" s="44"/>
      <c r="S169" s="44"/>
      <c r="T169" s="80"/>
      <c r="AT169" s="25" t="s">
        <v>180</v>
      </c>
      <c r="AU169" s="25" t="s">
        <v>92</v>
      </c>
    </row>
    <row r="170" spans="2:65" s="12" customFormat="1" ht="13.5">
      <c r="B170" s="222"/>
      <c r="C170" s="223"/>
      <c r="D170" s="218" t="s">
        <v>182</v>
      </c>
      <c r="E170" s="224" t="s">
        <v>50</v>
      </c>
      <c r="F170" s="225" t="s">
        <v>805</v>
      </c>
      <c r="G170" s="223"/>
      <c r="H170" s="226" t="s">
        <v>50</v>
      </c>
      <c r="I170" s="227"/>
      <c r="J170" s="223"/>
      <c r="K170" s="223"/>
      <c r="L170" s="228"/>
      <c r="M170" s="229"/>
      <c r="N170" s="230"/>
      <c r="O170" s="230"/>
      <c r="P170" s="230"/>
      <c r="Q170" s="230"/>
      <c r="R170" s="230"/>
      <c r="S170" s="230"/>
      <c r="T170" s="231"/>
      <c r="AT170" s="232" t="s">
        <v>182</v>
      </c>
      <c r="AU170" s="232" t="s">
        <v>92</v>
      </c>
      <c r="AV170" s="12" t="s">
        <v>25</v>
      </c>
      <c r="AW170" s="12" t="s">
        <v>48</v>
      </c>
      <c r="AX170" s="12" t="s">
        <v>85</v>
      </c>
      <c r="AY170" s="232" t="s">
        <v>169</v>
      </c>
    </row>
    <row r="171" spans="2:65" s="13" customFormat="1" ht="13.5">
      <c r="B171" s="233"/>
      <c r="C171" s="234"/>
      <c r="D171" s="235" t="s">
        <v>182</v>
      </c>
      <c r="E171" s="236" t="s">
        <v>50</v>
      </c>
      <c r="F171" s="237" t="s">
        <v>806</v>
      </c>
      <c r="G171" s="234"/>
      <c r="H171" s="238">
        <v>1059</v>
      </c>
      <c r="I171" s="239"/>
      <c r="J171" s="234"/>
      <c r="K171" s="234"/>
      <c r="L171" s="240"/>
      <c r="M171" s="241"/>
      <c r="N171" s="242"/>
      <c r="O171" s="242"/>
      <c r="P171" s="242"/>
      <c r="Q171" s="242"/>
      <c r="R171" s="242"/>
      <c r="S171" s="242"/>
      <c r="T171" s="243"/>
      <c r="AT171" s="244" t="s">
        <v>182</v>
      </c>
      <c r="AU171" s="244" t="s">
        <v>92</v>
      </c>
      <c r="AV171" s="13" t="s">
        <v>92</v>
      </c>
      <c r="AW171" s="13" t="s">
        <v>48</v>
      </c>
      <c r="AX171" s="13" t="s">
        <v>85</v>
      </c>
      <c r="AY171" s="244" t="s">
        <v>169</v>
      </c>
    </row>
    <row r="172" spans="2:65" s="1" customFormat="1" ht="22.5" customHeight="1">
      <c r="B172" s="43"/>
      <c r="C172" s="248" t="s">
        <v>257</v>
      </c>
      <c r="D172" s="248" t="s">
        <v>221</v>
      </c>
      <c r="E172" s="249" t="s">
        <v>557</v>
      </c>
      <c r="F172" s="250" t="s">
        <v>558</v>
      </c>
      <c r="G172" s="251" t="s">
        <v>559</v>
      </c>
      <c r="H172" s="252">
        <v>15.885</v>
      </c>
      <c r="I172" s="253"/>
      <c r="J172" s="254">
        <f>ROUND(I172*H172,2)</f>
        <v>0</v>
      </c>
      <c r="K172" s="250" t="s">
        <v>176</v>
      </c>
      <c r="L172" s="255"/>
      <c r="M172" s="256" t="s">
        <v>50</v>
      </c>
      <c r="N172" s="257" t="s">
        <v>56</v>
      </c>
      <c r="O172" s="44"/>
      <c r="P172" s="215">
        <f>O172*H172</f>
        <v>0</v>
      </c>
      <c r="Q172" s="215">
        <v>1E-3</v>
      </c>
      <c r="R172" s="215">
        <f>Q172*H172</f>
        <v>1.5885E-2</v>
      </c>
      <c r="S172" s="215">
        <v>0</v>
      </c>
      <c r="T172" s="216">
        <f>S172*H172</f>
        <v>0</v>
      </c>
      <c r="AR172" s="25" t="s">
        <v>224</v>
      </c>
      <c r="AT172" s="25" t="s">
        <v>221</v>
      </c>
      <c r="AU172" s="25" t="s">
        <v>92</v>
      </c>
      <c r="AY172" s="25" t="s">
        <v>169</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124</v>
      </c>
      <c r="BM172" s="25" t="s">
        <v>810</v>
      </c>
    </row>
    <row r="173" spans="2:65" s="1" customFormat="1" ht="13.5">
      <c r="B173" s="43"/>
      <c r="C173" s="65"/>
      <c r="D173" s="218" t="s">
        <v>178</v>
      </c>
      <c r="E173" s="65"/>
      <c r="F173" s="219" t="s">
        <v>558</v>
      </c>
      <c r="G173" s="65"/>
      <c r="H173" s="65"/>
      <c r="I173" s="174"/>
      <c r="J173" s="65"/>
      <c r="K173" s="65"/>
      <c r="L173" s="63"/>
      <c r="M173" s="220"/>
      <c r="N173" s="44"/>
      <c r="O173" s="44"/>
      <c r="P173" s="44"/>
      <c r="Q173" s="44"/>
      <c r="R173" s="44"/>
      <c r="S173" s="44"/>
      <c r="T173" s="80"/>
      <c r="AT173" s="25" t="s">
        <v>178</v>
      </c>
      <c r="AU173" s="25" t="s">
        <v>92</v>
      </c>
    </row>
    <row r="174" spans="2:65" s="12" customFormat="1" ht="13.5">
      <c r="B174" s="222"/>
      <c r="C174" s="223"/>
      <c r="D174" s="218" t="s">
        <v>182</v>
      </c>
      <c r="E174" s="224" t="s">
        <v>50</v>
      </c>
      <c r="F174" s="225" t="s">
        <v>805</v>
      </c>
      <c r="G174" s="223"/>
      <c r="H174" s="226" t="s">
        <v>50</v>
      </c>
      <c r="I174" s="227"/>
      <c r="J174" s="223"/>
      <c r="K174" s="223"/>
      <c r="L174" s="228"/>
      <c r="M174" s="229"/>
      <c r="N174" s="230"/>
      <c r="O174" s="230"/>
      <c r="P174" s="230"/>
      <c r="Q174" s="230"/>
      <c r="R174" s="230"/>
      <c r="S174" s="230"/>
      <c r="T174" s="231"/>
      <c r="AT174" s="232" t="s">
        <v>182</v>
      </c>
      <c r="AU174" s="232" t="s">
        <v>92</v>
      </c>
      <c r="AV174" s="12" t="s">
        <v>25</v>
      </c>
      <c r="AW174" s="12" t="s">
        <v>48</v>
      </c>
      <c r="AX174" s="12" t="s">
        <v>85</v>
      </c>
      <c r="AY174" s="232" t="s">
        <v>169</v>
      </c>
    </row>
    <row r="175" spans="2:65" s="13" customFormat="1" ht="13.5">
      <c r="B175" s="233"/>
      <c r="C175" s="234"/>
      <c r="D175" s="235" t="s">
        <v>182</v>
      </c>
      <c r="E175" s="236" t="s">
        <v>50</v>
      </c>
      <c r="F175" s="237" t="s">
        <v>811</v>
      </c>
      <c r="G175" s="234"/>
      <c r="H175" s="238">
        <v>15.885</v>
      </c>
      <c r="I175" s="239"/>
      <c r="J175" s="234"/>
      <c r="K175" s="234"/>
      <c r="L175" s="240"/>
      <c r="M175" s="241"/>
      <c r="N175" s="242"/>
      <c r="O175" s="242"/>
      <c r="P175" s="242"/>
      <c r="Q175" s="242"/>
      <c r="R175" s="242"/>
      <c r="S175" s="242"/>
      <c r="T175" s="243"/>
      <c r="AT175" s="244" t="s">
        <v>182</v>
      </c>
      <c r="AU175" s="244" t="s">
        <v>92</v>
      </c>
      <c r="AV175" s="13" t="s">
        <v>92</v>
      </c>
      <c r="AW175" s="13" t="s">
        <v>48</v>
      </c>
      <c r="AX175" s="13" t="s">
        <v>85</v>
      </c>
      <c r="AY175" s="244" t="s">
        <v>169</v>
      </c>
    </row>
    <row r="176" spans="2:65" s="1" customFormat="1" ht="22.5" customHeight="1">
      <c r="B176" s="43"/>
      <c r="C176" s="206" t="s">
        <v>10</v>
      </c>
      <c r="D176" s="206" t="s">
        <v>172</v>
      </c>
      <c r="E176" s="207" t="s">
        <v>213</v>
      </c>
      <c r="F176" s="208" t="s">
        <v>214</v>
      </c>
      <c r="G176" s="209" t="s">
        <v>204</v>
      </c>
      <c r="H176" s="210">
        <v>23</v>
      </c>
      <c r="I176" s="211"/>
      <c r="J176" s="212">
        <f>ROUND(I176*H176,2)</f>
        <v>0</v>
      </c>
      <c r="K176" s="208" t="s">
        <v>176</v>
      </c>
      <c r="L176" s="63"/>
      <c r="M176" s="213" t="s">
        <v>50</v>
      </c>
      <c r="N176" s="214" t="s">
        <v>56</v>
      </c>
      <c r="O176" s="44"/>
      <c r="P176" s="215">
        <f>O176*H176</f>
        <v>0</v>
      </c>
      <c r="Q176" s="215">
        <v>0</v>
      </c>
      <c r="R176" s="215">
        <f>Q176*H176</f>
        <v>0</v>
      </c>
      <c r="S176" s="215">
        <v>0</v>
      </c>
      <c r="T176" s="216">
        <f>S176*H176</f>
        <v>0</v>
      </c>
      <c r="AR176" s="25" t="s">
        <v>124</v>
      </c>
      <c r="AT176" s="25" t="s">
        <v>172</v>
      </c>
      <c r="AU176" s="25" t="s">
        <v>92</v>
      </c>
      <c r="AY176" s="25" t="s">
        <v>169</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124</v>
      </c>
      <c r="BM176" s="25" t="s">
        <v>215</v>
      </c>
    </row>
    <row r="177" spans="2:65" s="1" customFormat="1" ht="27">
      <c r="B177" s="43"/>
      <c r="C177" s="65"/>
      <c r="D177" s="218" t="s">
        <v>178</v>
      </c>
      <c r="E177" s="65"/>
      <c r="F177" s="219" t="s">
        <v>216</v>
      </c>
      <c r="G177" s="65"/>
      <c r="H177" s="65"/>
      <c r="I177" s="174"/>
      <c r="J177" s="65"/>
      <c r="K177" s="65"/>
      <c r="L177" s="63"/>
      <c r="M177" s="220"/>
      <c r="N177" s="44"/>
      <c r="O177" s="44"/>
      <c r="P177" s="44"/>
      <c r="Q177" s="44"/>
      <c r="R177" s="44"/>
      <c r="S177" s="44"/>
      <c r="T177" s="80"/>
      <c r="AT177" s="25" t="s">
        <v>178</v>
      </c>
      <c r="AU177" s="25" t="s">
        <v>92</v>
      </c>
    </row>
    <row r="178" spans="2:65" s="1" customFormat="1" ht="40.5">
      <c r="B178" s="43"/>
      <c r="C178" s="65"/>
      <c r="D178" s="218" t="s">
        <v>180</v>
      </c>
      <c r="E178" s="65"/>
      <c r="F178" s="221" t="s">
        <v>217</v>
      </c>
      <c r="G178" s="65"/>
      <c r="H178" s="65"/>
      <c r="I178" s="174"/>
      <c r="J178" s="65"/>
      <c r="K178" s="65"/>
      <c r="L178" s="63"/>
      <c r="M178" s="220"/>
      <c r="N178" s="44"/>
      <c r="O178" s="44"/>
      <c r="P178" s="44"/>
      <c r="Q178" s="44"/>
      <c r="R178" s="44"/>
      <c r="S178" s="44"/>
      <c r="T178" s="80"/>
      <c r="AT178" s="25" t="s">
        <v>180</v>
      </c>
      <c r="AU178" s="25" t="s">
        <v>92</v>
      </c>
    </row>
    <row r="179" spans="2:65" s="12" customFormat="1" ht="13.5">
      <c r="B179" s="222"/>
      <c r="C179" s="223"/>
      <c r="D179" s="218" t="s">
        <v>182</v>
      </c>
      <c r="E179" s="224" t="s">
        <v>50</v>
      </c>
      <c r="F179" s="225" t="s">
        <v>218</v>
      </c>
      <c r="G179" s="223"/>
      <c r="H179" s="226" t="s">
        <v>50</v>
      </c>
      <c r="I179" s="227"/>
      <c r="J179" s="223"/>
      <c r="K179" s="223"/>
      <c r="L179" s="228"/>
      <c r="M179" s="229"/>
      <c r="N179" s="230"/>
      <c r="O179" s="230"/>
      <c r="P179" s="230"/>
      <c r="Q179" s="230"/>
      <c r="R179" s="230"/>
      <c r="S179" s="230"/>
      <c r="T179" s="231"/>
      <c r="AT179" s="232" t="s">
        <v>182</v>
      </c>
      <c r="AU179" s="232" t="s">
        <v>92</v>
      </c>
      <c r="AV179" s="12" t="s">
        <v>25</v>
      </c>
      <c r="AW179" s="12" t="s">
        <v>48</v>
      </c>
      <c r="AX179" s="12" t="s">
        <v>85</v>
      </c>
      <c r="AY179" s="232" t="s">
        <v>169</v>
      </c>
    </row>
    <row r="180" spans="2:65" s="13" customFormat="1" ht="13.5">
      <c r="B180" s="233"/>
      <c r="C180" s="234"/>
      <c r="D180" s="235" t="s">
        <v>182</v>
      </c>
      <c r="E180" s="236" t="s">
        <v>50</v>
      </c>
      <c r="F180" s="237" t="s">
        <v>329</v>
      </c>
      <c r="G180" s="234"/>
      <c r="H180" s="238">
        <v>23</v>
      </c>
      <c r="I180" s="239"/>
      <c r="J180" s="234"/>
      <c r="K180" s="234"/>
      <c r="L180" s="240"/>
      <c r="M180" s="241"/>
      <c r="N180" s="242"/>
      <c r="O180" s="242"/>
      <c r="P180" s="242"/>
      <c r="Q180" s="242"/>
      <c r="R180" s="242"/>
      <c r="S180" s="242"/>
      <c r="T180" s="243"/>
      <c r="AT180" s="244" t="s">
        <v>182</v>
      </c>
      <c r="AU180" s="244" t="s">
        <v>92</v>
      </c>
      <c r="AV180" s="13" t="s">
        <v>92</v>
      </c>
      <c r="AW180" s="13" t="s">
        <v>48</v>
      </c>
      <c r="AX180" s="13" t="s">
        <v>25</v>
      </c>
      <c r="AY180" s="244" t="s">
        <v>169</v>
      </c>
    </row>
    <row r="181" spans="2:65" s="1" customFormat="1" ht="22.5" customHeight="1">
      <c r="B181" s="43"/>
      <c r="C181" s="248" t="s">
        <v>273</v>
      </c>
      <c r="D181" s="248" t="s">
        <v>221</v>
      </c>
      <c r="E181" s="249" t="s">
        <v>222</v>
      </c>
      <c r="F181" s="250" t="s">
        <v>223</v>
      </c>
      <c r="G181" s="251" t="s">
        <v>204</v>
      </c>
      <c r="H181" s="252">
        <v>25.3</v>
      </c>
      <c r="I181" s="253"/>
      <c r="J181" s="254">
        <f>ROUND(I181*H181,2)</f>
        <v>0</v>
      </c>
      <c r="K181" s="250" t="s">
        <v>50</v>
      </c>
      <c r="L181" s="255"/>
      <c r="M181" s="256" t="s">
        <v>50</v>
      </c>
      <c r="N181" s="257" t="s">
        <v>56</v>
      </c>
      <c r="O181" s="44"/>
      <c r="P181" s="215">
        <f>O181*H181</f>
        <v>0</v>
      </c>
      <c r="Q181" s="215">
        <v>1</v>
      </c>
      <c r="R181" s="215">
        <f>Q181*H181</f>
        <v>25.3</v>
      </c>
      <c r="S181" s="215">
        <v>0</v>
      </c>
      <c r="T181" s="216">
        <f>S181*H181</f>
        <v>0</v>
      </c>
      <c r="AR181" s="25" t="s">
        <v>224</v>
      </c>
      <c r="AT181" s="25" t="s">
        <v>221</v>
      </c>
      <c r="AU181" s="25" t="s">
        <v>92</v>
      </c>
      <c r="AY181" s="25" t="s">
        <v>169</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124</v>
      </c>
      <c r="BM181" s="25" t="s">
        <v>225</v>
      </c>
    </row>
    <row r="182" spans="2:65" s="1" customFormat="1" ht="13.5">
      <c r="B182" s="43"/>
      <c r="C182" s="65"/>
      <c r="D182" s="218" t="s">
        <v>178</v>
      </c>
      <c r="E182" s="65"/>
      <c r="F182" s="219" t="s">
        <v>223</v>
      </c>
      <c r="G182" s="65"/>
      <c r="H182" s="65"/>
      <c r="I182" s="174"/>
      <c r="J182" s="65"/>
      <c r="K182" s="65"/>
      <c r="L182" s="63"/>
      <c r="M182" s="220"/>
      <c r="N182" s="44"/>
      <c r="O182" s="44"/>
      <c r="P182" s="44"/>
      <c r="Q182" s="44"/>
      <c r="R182" s="44"/>
      <c r="S182" s="44"/>
      <c r="T182" s="80"/>
      <c r="AT182" s="25" t="s">
        <v>178</v>
      </c>
      <c r="AU182" s="25" t="s">
        <v>92</v>
      </c>
    </row>
    <row r="183" spans="2:65" s="12" customFormat="1" ht="13.5">
      <c r="B183" s="222"/>
      <c r="C183" s="223"/>
      <c r="D183" s="218" t="s">
        <v>182</v>
      </c>
      <c r="E183" s="224" t="s">
        <v>50</v>
      </c>
      <c r="F183" s="225" t="s">
        <v>218</v>
      </c>
      <c r="G183" s="223"/>
      <c r="H183" s="226" t="s">
        <v>50</v>
      </c>
      <c r="I183" s="227"/>
      <c r="J183" s="223"/>
      <c r="K183" s="223"/>
      <c r="L183" s="228"/>
      <c r="M183" s="229"/>
      <c r="N183" s="230"/>
      <c r="O183" s="230"/>
      <c r="P183" s="230"/>
      <c r="Q183" s="230"/>
      <c r="R183" s="230"/>
      <c r="S183" s="230"/>
      <c r="T183" s="231"/>
      <c r="AT183" s="232" t="s">
        <v>182</v>
      </c>
      <c r="AU183" s="232" t="s">
        <v>92</v>
      </c>
      <c r="AV183" s="12" t="s">
        <v>25</v>
      </c>
      <c r="AW183" s="12" t="s">
        <v>48</v>
      </c>
      <c r="AX183" s="12" t="s">
        <v>85</v>
      </c>
      <c r="AY183" s="232" t="s">
        <v>169</v>
      </c>
    </row>
    <row r="184" spans="2:65" s="13" customFormat="1" ht="13.5">
      <c r="B184" s="233"/>
      <c r="C184" s="234"/>
      <c r="D184" s="235" t="s">
        <v>182</v>
      </c>
      <c r="E184" s="236" t="s">
        <v>50</v>
      </c>
      <c r="F184" s="237" t="s">
        <v>812</v>
      </c>
      <c r="G184" s="234"/>
      <c r="H184" s="238">
        <v>25.3</v>
      </c>
      <c r="I184" s="239"/>
      <c r="J184" s="234"/>
      <c r="K184" s="234"/>
      <c r="L184" s="240"/>
      <c r="M184" s="241"/>
      <c r="N184" s="242"/>
      <c r="O184" s="242"/>
      <c r="P184" s="242"/>
      <c r="Q184" s="242"/>
      <c r="R184" s="242"/>
      <c r="S184" s="242"/>
      <c r="T184" s="243"/>
      <c r="AT184" s="244" t="s">
        <v>182</v>
      </c>
      <c r="AU184" s="244" t="s">
        <v>92</v>
      </c>
      <c r="AV184" s="13" t="s">
        <v>92</v>
      </c>
      <c r="AW184" s="13" t="s">
        <v>48</v>
      </c>
      <c r="AX184" s="13" t="s">
        <v>25</v>
      </c>
      <c r="AY184" s="244" t="s">
        <v>169</v>
      </c>
    </row>
    <row r="185" spans="2:65" s="1" customFormat="1" ht="22.5" customHeight="1">
      <c r="B185" s="43"/>
      <c r="C185" s="206" t="s">
        <v>279</v>
      </c>
      <c r="D185" s="206" t="s">
        <v>172</v>
      </c>
      <c r="E185" s="207" t="s">
        <v>227</v>
      </c>
      <c r="F185" s="208" t="s">
        <v>228</v>
      </c>
      <c r="G185" s="209" t="s">
        <v>204</v>
      </c>
      <c r="H185" s="210">
        <v>23</v>
      </c>
      <c r="I185" s="211"/>
      <c r="J185" s="212">
        <f>ROUND(I185*H185,2)</f>
        <v>0</v>
      </c>
      <c r="K185" s="208" t="s">
        <v>50</v>
      </c>
      <c r="L185" s="63"/>
      <c r="M185" s="213" t="s">
        <v>50</v>
      </c>
      <c r="N185" s="214" t="s">
        <v>56</v>
      </c>
      <c r="O185" s="44"/>
      <c r="P185" s="215">
        <f>O185*H185</f>
        <v>0</v>
      </c>
      <c r="Q185" s="215">
        <v>0</v>
      </c>
      <c r="R185" s="215">
        <f>Q185*H185</f>
        <v>0</v>
      </c>
      <c r="S185" s="215">
        <v>0</v>
      </c>
      <c r="T185" s="216">
        <f>S185*H185</f>
        <v>0</v>
      </c>
      <c r="AR185" s="25" t="s">
        <v>124</v>
      </c>
      <c r="AT185" s="25" t="s">
        <v>172</v>
      </c>
      <c r="AU185" s="25" t="s">
        <v>92</v>
      </c>
      <c r="AY185" s="25" t="s">
        <v>169</v>
      </c>
      <c r="BE185" s="217">
        <f>IF(N185="základní",J185,0)</f>
        <v>0</v>
      </c>
      <c r="BF185" s="217">
        <f>IF(N185="snížená",J185,0)</f>
        <v>0</v>
      </c>
      <c r="BG185" s="217">
        <f>IF(N185="zákl. přenesená",J185,0)</f>
        <v>0</v>
      </c>
      <c r="BH185" s="217">
        <f>IF(N185="sníž. přenesená",J185,0)</f>
        <v>0</v>
      </c>
      <c r="BI185" s="217">
        <f>IF(N185="nulová",J185,0)</f>
        <v>0</v>
      </c>
      <c r="BJ185" s="25" t="s">
        <v>25</v>
      </c>
      <c r="BK185" s="217">
        <f>ROUND(I185*H185,2)</f>
        <v>0</v>
      </c>
      <c r="BL185" s="25" t="s">
        <v>124</v>
      </c>
      <c r="BM185" s="25" t="s">
        <v>229</v>
      </c>
    </row>
    <row r="186" spans="2:65" s="1" customFormat="1" ht="13.5">
      <c r="B186" s="43"/>
      <c r="C186" s="65"/>
      <c r="D186" s="218" t="s">
        <v>178</v>
      </c>
      <c r="E186" s="65"/>
      <c r="F186" s="219" t="s">
        <v>230</v>
      </c>
      <c r="G186" s="65"/>
      <c r="H186" s="65"/>
      <c r="I186" s="174"/>
      <c r="J186" s="65"/>
      <c r="K186" s="65"/>
      <c r="L186" s="63"/>
      <c r="M186" s="220"/>
      <c r="N186" s="44"/>
      <c r="O186" s="44"/>
      <c r="P186" s="44"/>
      <c r="Q186" s="44"/>
      <c r="R186" s="44"/>
      <c r="S186" s="44"/>
      <c r="T186" s="80"/>
      <c r="AT186" s="25" t="s">
        <v>178</v>
      </c>
      <c r="AU186" s="25" t="s">
        <v>92</v>
      </c>
    </row>
    <row r="187" spans="2:65" s="12" customFormat="1" ht="13.5">
      <c r="B187" s="222"/>
      <c r="C187" s="223"/>
      <c r="D187" s="218" t="s">
        <v>182</v>
      </c>
      <c r="E187" s="224" t="s">
        <v>50</v>
      </c>
      <c r="F187" s="225" t="s">
        <v>231</v>
      </c>
      <c r="G187" s="223"/>
      <c r="H187" s="226" t="s">
        <v>50</v>
      </c>
      <c r="I187" s="227"/>
      <c r="J187" s="223"/>
      <c r="K187" s="223"/>
      <c r="L187" s="228"/>
      <c r="M187" s="229"/>
      <c r="N187" s="230"/>
      <c r="O187" s="230"/>
      <c r="P187" s="230"/>
      <c r="Q187" s="230"/>
      <c r="R187" s="230"/>
      <c r="S187" s="230"/>
      <c r="T187" s="231"/>
      <c r="AT187" s="232" t="s">
        <v>182</v>
      </c>
      <c r="AU187" s="232" t="s">
        <v>92</v>
      </c>
      <c r="AV187" s="12" t="s">
        <v>25</v>
      </c>
      <c r="AW187" s="12" t="s">
        <v>48</v>
      </c>
      <c r="AX187" s="12" t="s">
        <v>85</v>
      </c>
      <c r="AY187" s="232" t="s">
        <v>169</v>
      </c>
    </row>
    <row r="188" spans="2:65" s="13" customFormat="1" ht="13.5">
      <c r="B188" s="233"/>
      <c r="C188" s="234"/>
      <c r="D188" s="235" t="s">
        <v>182</v>
      </c>
      <c r="E188" s="236" t="s">
        <v>50</v>
      </c>
      <c r="F188" s="237" t="s">
        <v>329</v>
      </c>
      <c r="G188" s="234"/>
      <c r="H188" s="238">
        <v>23</v>
      </c>
      <c r="I188" s="239"/>
      <c r="J188" s="234"/>
      <c r="K188" s="234"/>
      <c r="L188" s="240"/>
      <c r="M188" s="241"/>
      <c r="N188" s="242"/>
      <c r="O188" s="242"/>
      <c r="P188" s="242"/>
      <c r="Q188" s="242"/>
      <c r="R188" s="242"/>
      <c r="S188" s="242"/>
      <c r="T188" s="243"/>
      <c r="AT188" s="244" t="s">
        <v>182</v>
      </c>
      <c r="AU188" s="244" t="s">
        <v>92</v>
      </c>
      <c r="AV188" s="13" t="s">
        <v>92</v>
      </c>
      <c r="AW188" s="13" t="s">
        <v>48</v>
      </c>
      <c r="AX188" s="13" t="s">
        <v>25</v>
      </c>
      <c r="AY188" s="244" t="s">
        <v>169</v>
      </c>
    </row>
    <row r="189" spans="2:65" s="1" customFormat="1" ht="22.5" customHeight="1">
      <c r="B189" s="43"/>
      <c r="C189" s="248" t="s">
        <v>285</v>
      </c>
      <c r="D189" s="248" t="s">
        <v>221</v>
      </c>
      <c r="E189" s="249" t="s">
        <v>232</v>
      </c>
      <c r="F189" s="250" t="s">
        <v>233</v>
      </c>
      <c r="G189" s="251" t="s">
        <v>197</v>
      </c>
      <c r="H189" s="252">
        <v>12.42</v>
      </c>
      <c r="I189" s="253"/>
      <c r="J189" s="254">
        <f>ROUND(I189*H189,2)</f>
        <v>0</v>
      </c>
      <c r="K189" s="250" t="s">
        <v>176</v>
      </c>
      <c r="L189" s="255"/>
      <c r="M189" s="256" t="s">
        <v>50</v>
      </c>
      <c r="N189" s="257" t="s">
        <v>56</v>
      </c>
      <c r="O189" s="44"/>
      <c r="P189" s="215">
        <f>O189*H189</f>
        <v>0</v>
      </c>
      <c r="Q189" s="215">
        <v>1</v>
      </c>
      <c r="R189" s="215">
        <f>Q189*H189</f>
        <v>12.42</v>
      </c>
      <c r="S189" s="215">
        <v>0</v>
      </c>
      <c r="T189" s="216">
        <f>S189*H189</f>
        <v>0</v>
      </c>
      <c r="AR189" s="25" t="s">
        <v>224</v>
      </c>
      <c r="AT189" s="25" t="s">
        <v>221</v>
      </c>
      <c r="AU189" s="25" t="s">
        <v>92</v>
      </c>
      <c r="AY189" s="25" t="s">
        <v>169</v>
      </c>
      <c r="BE189" s="217">
        <f>IF(N189="základní",J189,0)</f>
        <v>0</v>
      </c>
      <c r="BF189" s="217">
        <f>IF(N189="snížená",J189,0)</f>
        <v>0</v>
      </c>
      <c r="BG189" s="217">
        <f>IF(N189="zákl. přenesená",J189,0)</f>
        <v>0</v>
      </c>
      <c r="BH189" s="217">
        <f>IF(N189="sníž. přenesená",J189,0)</f>
        <v>0</v>
      </c>
      <c r="BI189" s="217">
        <f>IF(N189="nulová",J189,0)</f>
        <v>0</v>
      </c>
      <c r="BJ189" s="25" t="s">
        <v>25</v>
      </c>
      <c r="BK189" s="217">
        <f>ROUND(I189*H189,2)</f>
        <v>0</v>
      </c>
      <c r="BL189" s="25" t="s">
        <v>124</v>
      </c>
      <c r="BM189" s="25" t="s">
        <v>234</v>
      </c>
    </row>
    <row r="190" spans="2:65" s="1" customFormat="1" ht="13.5">
      <c r="B190" s="43"/>
      <c r="C190" s="65"/>
      <c r="D190" s="218" t="s">
        <v>178</v>
      </c>
      <c r="E190" s="65"/>
      <c r="F190" s="219" t="s">
        <v>233</v>
      </c>
      <c r="G190" s="65"/>
      <c r="H190" s="65"/>
      <c r="I190" s="174"/>
      <c r="J190" s="65"/>
      <c r="K190" s="65"/>
      <c r="L190" s="63"/>
      <c r="M190" s="220"/>
      <c r="N190" s="44"/>
      <c r="O190" s="44"/>
      <c r="P190" s="44"/>
      <c r="Q190" s="44"/>
      <c r="R190" s="44"/>
      <c r="S190" s="44"/>
      <c r="T190" s="80"/>
      <c r="AT190" s="25" t="s">
        <v>178</v>
      </c>
      <c r="AU190" s="25" t="s">
        <v>92</v>
      </c>
    </row>
    <row r="191" spans="2:65" s="12" customFormat="1" ht="13.5">
      <c r="B191" s="222"/>
      <c r="C191" s="223"/>
      <c r="D191" s="218" t="s">
        <v>182</v>
      </c>
      <c r="E191" s="224" t="s">
        <v>50</v>
      </c>
      <c r="F191" s="225" t="s">
        <v>218</v>
      </c>
      <c r="G191" s="223"/>
      <c r="H191" s="226" t="s">
        <v>50</v>
      </c>
      <c r="I191" s="227"/>
      <c r="J191" s="223"/>
      <c r="K191" s="223"/>
      <c r="L191" s="228"/>
      <c r="M191" s="229"/>
      <c r="N191" s="230"/>
      <c r="O191" s="230"/>
      <c r="P191" s="230"/>
      <c r="Q191" s="230"/>
      <c r="R191" s="230"/>
      <c r="S191" s="230"/>
      <c r="T191" s="231"/>
      <c r="AT191" s="232" t="s">
        <v>182</v>
      </c>
      <c r="AU191" s="232" t="s">
        <v>92</v>
      </c>
      <c r="AV191" s="12" t="s">
        <v>25</v>
      </c>
      <c r="AW191" s="12" t="s">
        <v>48</v>
      </c>
      <c r="AX191" s="12" t="s">
        <v>85</v>
      </c>
      <c r="AY191" s="232" t="s">
        <v>169</v>
      </c>
    </row>
    <row r="192" spans="2:65" s="13" customFormat="1" ht="13.5">
      <c r="B192" s="233"/>
      <c r="C192" s="234"/>
      <c r="D192" s="235" t="s">
        <v>182</v>
      </c>
      <c r="E192" s="236" t="s">
        <v>50</v>
      </c>
      <c r="F192" s="237" t="s">
        <v>813</v>
      </c>
      <c r="G192" s="234"/>
      <c r="H192" s="238">
        <v>12.42</v>
      </c>
      <c r="I192" s="239"/>
      <c r="J192" s="234"/>
      <c r="K192" s="234"/>
      <c r="L192" s="240"/>
      <c r="M192" s="241"/>
      <c r="N192" s="242"/>
      <c r="O192" s="242"/>
      <c r="P192" s="242"/>
      <c r="Q192" s="242"/>
      <c r="R192" s="242"/>
      <c r="S192" s="242"/>
      <c r="T192" s="243"/>
      <c r="AT192" s="244" t="s">
        <v>182</v>
      </c>
      <c r="AU192" s="244" t="s">
        <v>92</v>
      </c>
      <c r="AV192" s="13" t="s">
        <v>92</v>
      </c>
      <c r="AW192" s="13" t="s">
        <v>48</v>
      </c>
      <c r="AX192" s="13" t="s">
        <v>25</v>
      </c>
      <c r="AY192" s="244" t="s">
        <v>169</v>
      </c>
    </row>
    <row r="193" spans="2:65" s="1" customFormat="1" ht="22.5" customHeight="1">
      <c r="B193" s="43"/>
      <c r="C193" s="206" t="s">
        <v>293</v>
      </c>
      <c r="D193" s="206" t="s">
        <v>172</v>
      </c>
      <c r="E193" s="207" t="s">
        <v>202</v>
      </c>
      <c r="F193" s="208" t="s">
        <v>203</v>
      </c>
      <c r="G193" s="209" t="s">
        <v>204</v>
      </c>
      <c r="H193" s="210">
        <v>642</v>
      </c>
      <c r="I193" s="211"/>
      <c r="J193" s="212">
        <f>ROUND(I193*H193,2)</f>
        <v>0</v>
      </c>
      <c r="K193" s="208" t="s">
        <v>176</v>
      </c>
      <c r="L193" s="63"/>
      <c r="M193" s="213" t="s">
        <v>50</v>
      </c>
      <c r="N193" s="214" t="s">
        <v>56</v>
      </c>
      <c r="O193" s="44"/>
      <c r="P193" s="215">
        <f>O193*H193</f>
        <v>0</v>
      </c>
      <c r="Q193" s="215">
        <v>0</v>
      </c>
      <c r="R193" s="215">
        <f>Q193*H193</f>
        <v>0</v>
      </c>
      <c r="S193" s="215">
        <v>0</v>
      </c>
      <c r="T193" s="216">
        <f>S193*H193</f>
        <v>0</v>
      </c>
      <c r="AR193" s="25" t="s">
        <v>124</v>
      </c>
      <c r="AT193" s="25" t="s">
        <v>172</v>
      </c>
      <c r="AU193" s="25" t="s">
        <v>92</v>
      </c>
      <c r="AY193" s="25" t="s">
        <v>169</v>
      </c>
      <c r="BE193" s="217">
        <f>IF(N193="základní",J193,0)</f>
        <v>0</v>
      </c>
      <c r="BF193" s="217">
        <f>IF(N193="snížená",J193,0)</f>
        <v>0</v>
      </c>
      <c r="BG193" s="217">
        <f>IF(N193="zákl. přenesená",J193,0)</f>
        <v>0</v>
      </c>
      <c r="BH193" s="217">
        <f>IF(N193="sníž. přenesená",J193,0)</f>
        <v>0</v>
      </c>
      <c r="BI193" s="217">
        <f>IF(N193="nulová",J193,0)</f>
        <v>0</v>
      </c>
      <c r="BJ193" s="25" t="s">
        <v>25</v>
      </c>
      <c r="BK193" s="217">
        <f>ROUND(I193*H193,2)</f>
        <v>0</v>
      </c>
      <c r="BL193" s="25" t="s">
        <v>124</v>
      </c>
      <c r="BM193" s="25" t="s">
        <v>205</v>
      </c>
    </row>
    <row r="194" spans="2:65" s="1" customFormat="1" ht="13.5">
      <c r="B194" s="43"/>
      <c r="C194" s="65"/>
      <c r="D194" s="218" t="s">
        <v>178</v>
      </c>
      <c r="E194" s="65"/>
      <c r="F194" s="219" t="s">
        <v>206</v>
      </c>
      <c r="G194" s="65"/>
      <c r="H194" s="65"/>
      <c r="I194" s="174"/>
      <c r="J194" s="65"/>
      <c r="K194" s="65"/>
      <c r="L194" s="63"/>
      <c r="M194" s="220"/>
      <c r="N194" s="44"/>
      <c r="O194" s="44"/>
      <c r="P194" s="44"/>
      <c r="Q194" s="44"/>
      <c r="R194" s="44"/>
      <c r="S194" s="44"/>
      <c r="T194" s="80"/>
      <c r="AT194" s="25" t="s">
        <v>178</v>
      </c>
      <c r="AU194" s="25" t="s">
        <v>92</v>
      </c>
    </row>
    <row r="195" spans="2:65" s="1" customFormat="1" ht="175.5">
      <c r="B195" s="43"/>
      <c r="C195" s="65"/>
      <c r="D195" s="218" t="s">
        <v>180</v>
      </c>
      <c r="E195" s="65"/>
      <c r="F195" s="221" t="s">
        <v>207</v>
      </c>
      <c r="G195" s="65"/>
      <c r="H195" s="65"/>
      <c r="I195" s="174"/>
      <c r="J195" s="65"/>
      <c r="K195" s="65"/>
      <c r="L195" s="63"/>
      <c r="M195" s="220"/>
      <c r="N195" s="44"/>
      <c r="O195" s="44"/>
      <c r="P195" s="44"/>
      <c r="Q195" s="44"/>
      <c r="R195" s="44"/>
      <c r="S195" s="44"/>
      <c r="T195" s="80"/>
      <c r="AT195" s="25" t="s">
        <v>180</v>
      </c>
      <c r="AU195" s="25" t="s">
        <v>92</v>
      </c>
    </row>
    <row r="196" spans="2:65" s="12" customFormat="1" ht="13.5">
      <c r="B196" s="222"/>
      <c r="C196" s="223"/>
      <c r="D196" s="218" t="s">
        <v>182</v>
      </c>
      <c r="E196" s="224" t="s">
        <v>50</v>
      </c>
      <c r="F196" s="225" t="s">
        <v>576</v>
      </c>
      <c r="G196" s="223"/>
      <c r="H196" s="226" t="s">
        <v>50</v>
      </c>
      <c r="I196" s="227"/>
      <c r="J196" s="223"/>
      <c r="K196" s="223"/>
      <c r="L196" s="228"/>
      <c r="M196" s="229"/>
      <c r="N196" s="230"/>
      <c r="O196" s="230"/>
      <c r="P196" s="230"/>
      <c r="Q196" s="230"/>
      <c r="R196" s="230"/>
      <c r="S196" s="230"/>
      <c r="T196" s="231"/>
      <c r="AT196" s="232" t="s">
        <v>182</v>
      </c>
      <c r="AU196" s="232" t="s">
        <v>92</v>
      </c>
      <c r="AV196" s="12" t="s">
        <v>25</v>
      </c>
      <c r="AW196" s="12" t="s">
        <v>48</v>
      </c>
      <c r="AX196" s="12" t="s">
        <v>85</v>
      </c>
      <c r="AY196" s="232" t="s">
        <v>169</v>
      </c>
    </row>
    <row r="197" spans="2:65" s="13" customFormat="1" ht="13.5">
      <c r="B197" s="233"/>
      <c r="C197" s="234"/>
      <c r="D197" s="218" t="s">
        <v>182</v>
      </c>
      <c r="E197" s="245" t="s">
        <v>50</v>
      </c>
      <c r="F197" s="246" t="s">
        <v>814</v>
      </c>
      <c r="G197" s="234"/>
      <c r="H197" s="247">
        <v>247</v>
      </c>
      <c r="I197" s="239"/>
      <c r="J197" s="234"/>
      <c r="K197" s="234"/>
      <c r="L197" s="240"/>
      <c r="M197" s="241"/>
      <c r="N197" s="242"/>
      <c r="O197" s="242"/>
      <c r="P197" s="242"/>
      <c r="Q197" s="242"/>
      <c r="R197" s="242"/>
      <c r="S197" s="242"/>
      <c r="T197" s="243"/>
      <c r="AT197" s="244" t="s">
        <v>182</v>
      </c>
      <c r="AU197" s="244" t="s">
        <v>92</v>
      </c>
      <c r="AV197" s="13" t="s">
        <v>92</v>
      </c>
      <c r="AW197" s="13" t="s">
        <v>48</v>
      </c>
      <c r="AX197" s="13" t="s">
        <v>85</v>
      </c>
      <c r="AY197" s="244" t="s">
        <v>169</v>
      </c>
    </row>
    <row r="198" spans="2:65" s="12" customFormat="1" ht="13.5">
      <c r="B198" s="222"/>
      <c r="C198" s="223"/>
      <c r="D198" s="218" t="s">
        <v>182</v>
      </c>
      <c r="E198" s="224" t="s">
        <v>50</v>
      </c>
      <c r="F198" s="225" t="s">
        <v>567</v>
      </c>
      <c r="G198" s="223"/>
      <c r="H198" s="226" t="s">
        <v>50</v>
      </c>
      <c r="I198" s="227"/>
      <c r="J198" s="223"/>
      <c r="K198" s="223"/>
      <c r="L198" s="228"/>
      <c r="M198" s="229"/>
      <c r="N198" s="230"/>
      <c r="O198" s="230"/>
      <c r="P198" s="230"/>
      <c r="Q198" s="230"/>
      <c r="R198" s="230"/>
      <c r="S198" s="230"/>
      <c r="T198" s="231"/>
      <c r="AT198" s="232" t="s">
        <v>182</v>
      </c>
      <c r="AU198" s="232" t="s">
        <v>92</v>
      </c>
      <c r="AV198" s="12" t="s">
        <v>25</v>
      </c>
      <c r="AW198" s="12" t="s">
        <v>48</v>
      </c>
      <c r="AX198" s="12" t="s">
        <v>85</v>
      </c>
      <c r="AY198" s="232" t="s">
        <v>169</v>
      </c>
    </row>
    <row r="199" spans="2:65" s="13" customFormat="1" ht="13.5">
      <c r="B199" s="233"/>
      <c r="C199" s="234"/>
      <c r="D199" s="218" t="s">
        <v>182</v>
      </c>
      <c r="E199" s="245" t="s">
        <v>50</v>
      </c>
      <c r="F199" s="246" t="s">
        <v>815</v>
      </c>
      <c r="G199" s="234"/>
      <c r="H199" s="247">
        <v>227</v>
      </c>
      <c r="I199" s="239"/>
      <c r="J199" s="234"/>
      <c r="K199" s="234"/>
      <c r="L199" s="240"/>
      <c r="M199" s="241"/>
      <c r="N199" s="242"/>
      <c r="O199" s="242"/>
      <c r="P199" s="242"/>
      <c r="Q199" s="242"/>
      <c r="R199" s="242"/>
      <c r="S199" s="242"/>
      <c r="T199" s="243"/>
      <c r="AT199" s="244" t="s">
        <v>182</v>
      </c>
      <c r="AU199" s="244" t="s">
        <v>92</v>
      </c>
      <c r="AV199" s="13" t="s">
        <v>92</v>
      </c>
      <c r="AW199" s="13" t="s">
        <v>48</v>
      </c>
      <c r="AX199" s="13" t="s">
        <v>85</v>
      </c>
      <c r="AY199" s="244" t="s">
        <v>169</v>
      </c>
    </row>
    <row r="200" spans="2:65" s="12" customFormat="1" ht="13.5">
      <c r="B200" s="222"/>
      <c r="C200" s="223"/>
      <c r="D200" s="218" t="s">
        <v>182</v>
      </c>
      <c r="E200" s="224" t="s">
        <v>50</v>
      </c>
      <c r="F200" s="225" t="s">
        <v>522</v>
      </c>
      <c r="G200" s="223"/>
      <c r="H200" s="226" t="s">
        <v>50</v>
      </c>
      <c r="I200" s="227"/>
      <c r="J200" s="223"/>
      <c r="K200" s="223"/>
      <c r="L200" s="228"/>
      <c r="M200" s="229"/>
      <c r="N200" s="230"/>
      <c r="O200" s="230"/>
      <c r="P200" s="230"/>
      <c r="Q200" s="230"/>
      <c r="R200" s="230"/>
      <c r="S200" s="230"/>
      <c r="T200" s="231"/>
      <c r="AT200" s="232" t="s">
        <v>182</v>
      </c>
      <c r="AU200" s="232" t="s">
        <v>92</v>
      </c>
      <c r="AV200" s="12" t="s">
        <v>25</v>
      </c>
      <c r="AW200" s="12" t="s">
        <v>48</v>
      </c>
      <c r="AX200" s="12" t="s">
        <v>85</v>
      </c>
      <c r="AY200" s="232" t="s">
        <v>169</v>
      </c>
    </row>
    <row r="201" spans="2:65" s="13" customFormat="1" ht="13.5">
      <c r="B201" s="233"/>
      <c r="C201" s="234"/>
      <c r="D201" s="235" t="s">
        <v>182</v>
      </c>
      <c r="E201" s="236" t="s">
        <v>50</v>
      </c>
      <c r="F201" s="237" t="s">
        <v>816</v>
      </c>
      <c r="G201" s="234"/>
      <c r="H201" s="238">
        <v>168</v>
      </c>
      <c r="I201" s="239"/>
      <c r="J201" s="234"/>
      <c r="K201" s="234"/>
      <c r="L201" s="240"/>
      <c r="M201" s="241"/>
      <c r="N201" s="242"/>
      <c r="O201" s="242"/>
      <c r="P201" s="242"/>
      <c r="Q201" s="242"/>
      <c r="R201" s="242"/>
      <c r="S201" s="242"/>
      <c r="T201" s="243"/>
      <c r="AT201" s="244" t="s">
        <v>182</v>
      </c>
      <c r="AU201" s="244" t="s">
        <v>92</v>
      </c>
      <c r="AV201" s="13" t="s">
        <v>92</v>
      </c>
      <c r="AW201" s="13" t="s">
        <v>48</v>
      </c>
      <c r="AX201" s="13" t="s">
        <v>85</v>
      </c>
      <c r="AY201" s="244" t="s">
        <v>169</v>
      </c>
    </row>
    <row r="202" spans="2:65" s="1" customFormat="1" ht="22.5" customHeight="1">
      <c r="B202" s="43"/>
      <c r="C202" s="206" t="s">
        <v>299</v>
      </c>
      <c r="D202" s="206" t="s">
        <v>172</v>
      </c>
      <c r="E202" s="207" t="s">
        <v>568</v>
      </c>
      <c r="F202" s="208" t="s">
        <v>569</v>
      </c>
      <c r="G202" s="209" t="s">
        <v>204</v>
      </c>
      <c r="H202" s="210">
        <v>229</v>
      </c>
      <c r="I202" s="211"/>
      <c r="J202" s="212">
        <f>ROUND(I202*H202,2)</f>
        <v>0</v>
      </c>
      <c r="K202" s="208" t="s">
        <v>176</v>
      </c>
      <c r="L202" s="63"/>
      <c r="M202" s="213" t="s">
        <v>50</v>
      </c>
      <c r="N202" s="214" t="s">
        <v>56</v>
      </c>
      <c r="O202" s="44"/>
      <c r="P202" s="215">
        <f>O202*H202</f>
        <v>0</v>
      </c>
      <c r="Q202" s="215">
        <v>0</v>
      </c>
      <c r="R202" s="215">
        <f>Q202*H202</f>
        <v>0</v>
      </c>
      <c r="S202" s="215">
        <v>0</v>
      </c>
      <c r="T202" s="216">
        <f>S202*H202</f>
        <v>0</v>
      </c>
      <c r="AR202" s="25" t="s">
        <v>124</v>
      </c>
      <c r="AT202" s="25" t="s">
        <v>172</v>
      </c>
      <c r="AU202" s="25" t="s">
        <v>92</v>
      </c>
      <c r="AY202" s="25" t="s">
        <v>169</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124</v>
      </c>
      <c r="BM202" s="25" t="s">
        <v>817</v>
      </c>
    </row>
    <row r="203" spans="2:65" s="1" customFormat="1" ht="27">
      <c r="B203" s="43"/>
      <c r="C203" s="65"/>
      <c r="D203" s="218" t="s">
        <v>178</v>
      </c>
      <c r="E203" s="65"/>
      <c r="F203" s="219" t="s">
        <v>571</v>
      </c>
      <c r="G203" s="65"/>
      <c r="H203" s="65"/>
      <c r="I203" s="174"/>
      <c r="J203" s="65"/>
      <c r="K203" s="65"/>
      <c r="L203" s="63"/>
      <c r="M203" s="220"/>
      <c r="N203" s="44"/>
      <c r="O203" s="44"/>
      <c r="P203" s="44"/>
      <c r="Q203" s="44"/>
      <c r="R203" s="44"/>
      <c r="S203" s="44"/>
      <c r="T203" s="80"/>
      <c r="AT203" s="25" t="s">
        <v>178</v>
      </c>
      <c r="AU203" s="25" t="s">
        <v>92</v>
      </c>
    </row>
    <row r="204" spans="2:65" s="1" customFormat="1" ht="67.5">
      <c r="B204" s="43"/>
      <c r="C204" s="65"/>
      <c r="D204" s="218" t="s">
        <v>180</v>
      </c>
      <c r="E204" s="65"/>
      <c r="F204" s="221" t="s">
        <v>572</v>
      </c>
      <c r="G204" s="65"/>
      <c r="H204" s="65"/>
      <c r="I204" s="174"/>
      <c r="J204" s="65"/>
      <c r="K204" s="65"/>
      <c r="L204" s="63"/>
      <c r="M204" s="220"/>
      <c r="N204" s="44"/>
      <c r="O204" s="44"/>
      <c r="P204" s="44"/>
      <c r="Q204" s="44"/>
      <c r="R204" s="44"/>
      <c r="S204" s="44"/>
      <c r="T204" s="80"/>
      <c r="AT204" s="25" t="s">
        <v>180</v>
      </c>
      <c r="AU204" s="25" t="s">
        <v>92</v>
      </c>
    </row>
    <row r="205" spans="2:65" s="12" customFormat="1" ht="13.5">
      <c r="B205" s="222"/>
      <c r="C205" s="223"/>
      <c r="D205" s="218" t="s">
        <v>182</v>
      </c>
      <c r="E205" s="224" t="s">
        <v>50</v>
      </c>
      <c r="F205" s="225" t="s">
        <v>573</v>
      </c>
      <c r="G205" s="223"/>
      <c r="H205" s="226" t="s">
        <v>50</v>
      </c>
      <c r="I205" s="227"/>
      <c r="J205" s="223"/>
      <c r="K205" s="223"/>
      <c r="L205" s="228"/>
      <c r="M205" s="229"/>
      <c r="N205" s="230"/>
      <c r="O205" s="230"/>
      <c r="P205" s="230"/>
      <c r="Q205" s="230"/>
      <c r="R205" s="230"/>
      <c r="S205" s="230"/>
      <c r="T205" s="231"/>
      <c r="AT205" s="232" t="s">
        <v>182</v>
      </c>
      <c r="AU205" s="232" t="s">
        <v>92</v>
      </c>
      <c r="AV205" s="12" t="s">
        <v>25</v>
      </c>
      <c r="AW205" s="12" t="s">
        <v>48</v>
      </c>
      <c r="AX205" s="12" t="s">
        <v>85</v>
      </c>
      <c r="AY205" s="232" t="s">
        <v>169</v>
      </c>
    </row>
    <row r="206" spans="2:65" s="13" customFormat="1" ht="13.5">
      <c r="B206" s="233"/>
      <c r="C206" s="234"/>
      <c r="D206" s="218" t="s">
        <v>182</v>
      </c>
      <c r="E206" s="245" t="s">
        <v>50</v>
      </c>
      <c r="F206" s="246" t="s">
        <v>818</v>
      </c>
      <c r="G206" s="234"/>
      <c r="H206" s="247">
        <v>229</v>
      </c>
      <c r="I206" s="239"/>
      <c r="J206" s="234"/>
      <c r="K206" s="234"/>
      <c r="L206" s="240"/>
      <c r="M206" s="241"/>
      <c r="N206" s="242"/>
      <c r="O206" s="242"/>
      <c r="P206" s="242"/>
      <c r="Q206" s="242"/>
      <c r="R206" s="242"/>
      <c r="S206" s="242"/>
      <c r="T206" s="243"/>
      <c r="AT206" s="244" t="s">
        <v>182</v>
      </c>
      <c r="AU206" s="244" t="s">
        <v>92</v>
      </c>
      <c r="AV206" s="13" t="s">
        <v>92</v>
      </c>
      <c r="AW206" s="13" t="s">
        <v>48</v>
      </c>
      <c r="AX206" s="13" t="s">
        <v>85</v>
      </c>
      <c r="AY206" s="244" t="s">
        <v>169</v>
      </c>
    </row>
    <row r="207" spans="2:65" s="11" customFormat="1" ht="29.85" customHeight="1">
      <c r="B207" s="189"/>
      <c r="C207" s="190"/>
      <c r="D207" s="203" t="s">
        <v>84</v>
      </c>
      <c r="E207" s="204" t="s">
        <v>237</v>
      </c>
      <c r="F207" s="204" t="s">
        <v>238</v>
      </c>
      <c r="G207" s="190"/>
      <c r="H207" s="190"/>
      <c r="I207" s="193"/>
      <c r="J207" s="205">
        <f>BK207</f>
        <v>0</v>
      </c>
      <c r="K207" s="190"/>
      <c r="L207" s="195"/>
      <c r="M207" s="196"/>
      <c r="N207" s="197"/>
      <c r="O207" s="197"/>
      <c r="P207" s="198">
        <f>SUM(P208:P258)</f>
        <v>0</v>
      </c>
      <c r="Q207" s="197"/>
      <c r="R207" s="198">
        <f>SUM(R208:R258)</f>
        <v>668.21681000000001</v>
      </c>
      <c r="S207" s="197"/>
      <c r="T207" s="199">
        <f>SUM(T208:T258)</f>
        <v>0</v>
      </c>
      <c r="AR207" s="200" t="s">
        <v>25</v>
      </c>
      <c r="AT207" s="201" t="s">
        <v>84</v>
      </c>
      <c r="AU207" s="201" t="s">
        <v>25</v>
      </c>
      <c r="AY207" s="200" t="s">
        <v>169</v>
      </c>
      <c r="BK207" s="202">
        <f>SUM(BK208:BK258)</f>
        <v>0</v>
      </c>
    </row>
    <row r="208" spans="2:65" s="1" customFormat="1" ht="22.5" customHeight="1">
      <c r="B208" s="43"/>
      <c r="C208" s="206" t="s">
        <v>9</v>
      </c>
      <c r="D208" s="206" t="s">
        <v>172</v>
      </c>
      <c r="E208" s="207" t="s">
        <v>239</v>
      </c>
      <c r="F208" s="208" t="s">
        <v>240</v>
      </c>
      <c r="G208" s="209" t="s">
        <v>204</v>
      </c>
      <c r="H208" s="210">
        <v>471</v>
      </c>
      <c r="I208" s="211"/>
      <c r="J208" s="212">
        <f>ROUND(I208*H208,2)</f>
        <v>0</v>
      </c>
      <c r="K208" s="208" t="s">
        <v>176</v>
      </c>
      <c r="L208" s="63"/>
      <c r="M208" s="213" t="s">
        <v>50</v>
      </c>
      <c r="N208" s="214" t="s">
        <v>56</v>
      </c>
      <c r="O208" s="44"/>
      <c r="P208" s="215">
        <f>O208*H208</f>
        <v>0</v>
      </c>
      <c r="Q208" s="215">
        <v>0.27994000000000002</v>
      </c>
      <c r="R208" s="215">
        <f>Q208*H208</f>
        <v>131.85174000000001</v>
      </c>
      <c r="S208" s="215">
        <v>0</v>
      </c>
      <c r="T208" s="216">
        <f>S208*H208</f>
        <v>0</v>
      </c>
      <c r="AR208" s="25" t="s">
        <v>124</v>
      </c>
      <c r="AT208" s="25" t="s">
        <v>172</v>
      </c>
      <c r="AU208" s="25" t="s">
        <v>92</v>
      </c>
      <c r="AY208" s="25" t="s">
        <v>169</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124</v>
      </c>
      <c r="BM208" s="25" t="s">
        <v>241</v>
      </c>
    </row>
    <row r="209" spans="2:65" s="1" customFormat="1" ht="13.5">
      <c r="B209" s="43"/>
      <c r="C209" s="65"/>
      <c r="D209" s="218" t="s">
        <v>178</v>
      </c>
      <c r="E209" s="65"/>
      <c r="F209" s="219" t="s">
        <v>242</v>
      </c>
      <c r="G209" s="65"/>
      <c r="H209" s="65"/>
      <c r="I209" s="174"/>
      <c r="J209" s="65"/>
      <c r="K209" s="65"/>
      <c r="L209" s="63"/>
      <c r="M209" s="220"/>
      <c r="N209" s="44"/>
      <c r="O209" s="44"/>
      <c r="P209" s="44"/>
      <c r="Q209" s="44"/>
      <c r="R209" s="44"/>
      <c r="S209" s="44"/>
      <c r="T209" s="80"/>
      <c r="AT209" s="25" t="s">
        <v>178</v>
      </c>
      <c r="AU209" s="25" t="s">
        <v>92</v>
      </c>
    </row>
    <row r="210" spans="2:65" s="12" customFormat="1" ht="13.5">
      <c r="B210" s="222"/>
      <c r="C210" s="223"/>
      <c r="D210" s="218" t="s">
        <v>182</v>
      </c>
      <c r="E210" s="224" t="s">
        <v>50</v>
      </c>
      <c r="F210" s="225" t="s">
        <v>387</v>
      </c>
      <c r="G210" s="223"/>
      <c r="H210" s="226" t="s">
        <v>50</v>
      </c>
      <c r="I210" s="227"/>
      <c r="J210" s="223"/>
      <c r="K210" s="223"/>
      <c r="L210" s="228"/>
      <c r="M210" s="229"/>
      <c r="N210" s="230"/>
      <c r="O210" s="230"/>
      <c r="P210" s="230"/>
      <c r="Q210" s="230"/>
      <c r="R210" s="230"/>
      <c r="S210" s="230"/>
      <c r="T210" s="231"/>
      <c r="AT210" s="232" t="s">
        <v>182</v>
      </c>
      <c r="AU210" s="232" t="s">
        <v>92</v>
      </c>
      <c r="AV210" s="12" t="s">
        <v>25</v>
      </c>
      <c r="AW210" s="12" t="s">
        <v>48</v>
      </c>
      <c r="AX210" s="12" t="s">
        <v>85</v>
      </c>
      <c r="AY210" s="232" t="s">
        <v>169</v>
      </c>
    </row>
    <row r="211" spans="2:65" s="13" customFormat="1" ht="13.5">
      <c r="B211" s="233"/>
      <c r="C211" s="234"/>
      <c r="D211" s="218" t="s">
        <v>182</v>
      </c>
      <c r="E211" s="245" t="s">
        <v>50</v>
      </c>
      <c r="F211" s="246" t="s">
        <v>10</v>
      </c>
      <c r="G211" s="234"/>
      <c r="H211" s="247">
        <v>15</v>
      </c>
      <c r="I211" s="239"/>
      <c r="J211" s="234"/>
      <c r="K211" s="234"/>
      <c r="L211" s="240"/>
      <c r="M211" s="241"/>
      <c r="N211" s="242"/>
      <c r="O211" s="242"/>
      <c r="P211" s="242"/>
      <c r="Q211" s="242"/>
      <c r="R211" s="242"/>
      <c r="S211" s="242"/>
      <c r="T211" s="243"/>
      <c r="AT211" s="244" t="s">
        <v>182</v>
      </c>
      <c r="AU211" s="244" t="s">
        <v>92</v>
      </c>
      <c r="AV211" s="13" t="s">
        <v>92</v>
      </c>
      <c r="AW211" s="13" t="s">
        <v>48</v>
      </c>
      <c r="AX211" s="13" t="s">
        <v>85</v>
      </c>
      <c r="AY211" s="244" t="s">
        <v>169</v>
      </c>
    </row>
    <row r="212" spans="2:65" s="12" customFormat="1" ht="13.5">
      <c r="B212" s="222"/>
      <c r="C212" s="223"/>
      <c r="D212" s="218" t="s">
        <v>182</v>
      </c>
      <c r="E212" s="224" t="s">
        <v>50</v>
      </c>
      <c r="F212" s="225" t="s">
        <v>716</v>
      </c>
      <c r="G212" s="223"/>
      <c r="H212" s="226" t="s">
        <v>50</v>
      </c>
      <c r="I212" s="227"/>
      <c r="J212" s="223"/>
      <c r="K212" s="223"/>
      <c r="L212" s="228"/>
      <c r="M212" s="229"/>
      <c r="N212" s="230"/>
      <c r="O212" s="230"/>
      <c r="P212" s="230"/>
      <c r="Q212" s="230"/>
      <c r="R212" s="230"/>
      <c r="S212" s="230"/>
      <c r="T212" s="231"/>
      <c r="AT212" s="232" t="s">
        <v>182</v>
      </c>
      <c r="AU212" s="232" t="s">
        <v>92</v>
      </c>
      <c r="AV212" s="12" t="s">
        <v>25</v>
      </c>
      <c r="AW212" s="12" t="s">
        <v>48</v>
      </c>
      <c r="AX212" s="12" t="s">
        <v>85</v>
      </c>
      <c r="AY212" s="232" t="s">
        <v>169</v>
      </c>
    </row>
    <row r="213" spans="2:65" s="13" customFormat="1" ht="13.5">
      <c r="B213" s="233"/>
      <c r="C213" s="234"/>
      <c r="D213" s="218" t="s">
        <v>182</v>
      </c>
      <c r="E213" s="245" t="s">
        <v>50</v>
      </c>
      <c r="F213" s="246" t="s">
        <v>818</v>
      </c>
      <c r="G213" s="234"/>
      <c r="H213" s="247">
        <v>229</v>
      </c>
      <c r="I213" s="239"/>
      <c r="J213" s="234"/>
      <c r="K213" s="234"/>
      <c r="L213" s="240"/>
      <c r="M213" s="241"/>
      <c r="N213" s="242"/>
      <c r="O213" s="242"/>
      <c r="P213" s="242"/>
      <c r="Q213" s="242"/>
      <c r="R213" s="242"/>
      <c r="S213" s="242"/>
      <c r="T213" s="243"/>
      <c r="AT213" s="244" t="s">
        <v>182</v>
      </c>
      <c r="AU213" s="244" t="s">
        <v>92</v>
      </c>
      <c r="AV213" s="13" t="s">
        <v>92</v>
      </c>
      <c r="AW213" s="13" t="s">
        <v>48</v>
      </c>
      <c r="AX213" s="13" t="s">
        <v>85</v>
      </c>
      <c r="AY213" s="244" t="s">
        <v>169</v>
      </c>
    </row>
    <row r="214" spans="2:65" s="12" customFormat="1" ht="13.5">
      <c r="B214" s="222"/>
      <c r="C214" s="223"/>
      <c r="D214" s="218" t="s">
        <v>182</v>
      </c>
      <c r="E214" s="224" t="s">
        <v>50</v>
      </c>
      <c r="F214" s="225" t="s">
        <v>819</v>
      </c>
      <c r="G214" s="223"/>
      <c r="H214" s="226" t="s">
        <v>50</v>
      </c>
      <c r="I214" s="227"/>
      <c r="J214" s="223"/>
      <c r="K214" s="223"/>
      <c r="L214" s="228"/>
      <c r="M214" s="229"/>
      <c r="N214" s="230"/>
      <c r="O214" s="230"/>
      <c r="P214" s="230"/>
      <c r="Q214" s="230"/>
      <c r="R214" s="230"/>
      <c r="S214" s="230"/>
      <c r="T214" s="231"/>
      <c r="AT214" s="232" t="s">
        <v>182</v>
      </c>
      <c r="AU214" s="232" t="s">
        <v>92</v>
      </c>
      <c r="AV214" s="12" t="s">
        <v>25</v>
      </c>
      <c r="AW214" s="12" t="s">
        <v>48</v>
      </c>
      <c r="AX214" s="12" t="s">
        <v>85</v>
      </c>
      <c r="AY214" s="232" t="s">
        <v>169</v>
      </c>
    </row>
    <row r="215" spans="2:65" s="13" customFormat="1" ht="13.5">
      <c r="B215" s="233"/>
      <c r="C215" s="234"/>
      <c r="D215" s="235" t="s">
        <v>182</v>
      </c>
      <c r="E215" s="236" t="s">
        <v>50</v>
      </c>
      <c r="F215" s="237" t="s">
        <v>815</v>
      </c>
      <c r="G215" s="234"/>
      <c r="H215" s="238">
        <v>227</v>
      </c>
      <c r="I215" s="239"/>
      <c r="J215" s="234"/>
      <c r="K215" s="234"/>
      <c r="L215" s="240"/>
      <c r="M215" s="241"/>
      <c r="N215" s="242"/>
      <c r="O215" s="242"/>
      <c r="P215" s="242"/>
      <c r="Q215" s="242"/>
      <c r="R215" s="242"/>
      <c r="S215" s="242"/>
      <c r="T215" s="243"/>
      <c r="AT215" s="244" t="s">
        <v>182</v>
      </c>
      <c r="AU215" s="244" t="s">
        <v>92</v>
      </c>
      <c r="AV215" s="13" t="s">
        <v>92</v>
      </c>
      <c r="AW215" s="13" t="s">
        <v>48</v>
      </c>
      <c r="AX215" s="13" t="s">
        <v>85</v>
      </c>
      <c r="AY215" s="244" t="s">
        <v>169</v>
      </c>
    </row>
    <row r="216" spans="2:65" s="1" customFormat="1" ht="22.5" customHeight="1">
      <c r="B216" s="43"/>
      <c r="C216" s="206" t="s">
        <v>321</v>
      </c>
      <c r="D216" s="206" t="s">
        <v>172</v>
      </c>
      <c r="E216" s="207" t="s">
        <v>245</v>
      </c>
      <c r="F216" s="208" t="s">
        <v>246</v>
      </c>
      <c r="G216" s="209" t="s">
        <v>204</v>
      </c>
      <c r="H216" s="210">
        <v>474</v>
      </c>
      <c r="I216" s="211"/>
      <c r="J216" s="212">
        <f>ROUND(I216*H216,2)</f>
        <v>0</v>
      </c>
      <c r="K216" s="208" t="s">
        <v>176</v>
      </c>
      <c r="L216" s="63"/>
      <c r="M216" s="213" t="s">
        <v>50</v>
      </c>
      <c r="N216" s="214" t="s">
        <v>56</v>
      </c>
      <c r="O216" s="44"/>
      <c r="P216" s="215">
        <f>O216*H216</f>
        <v>0</v>
      </c>
      <c r="Q216" s="215">
        <v>0.378</v>
      </c>
      <c r="R216" s="215">
        <f>Q216*H216</f>
        <v>179.172</v>
      </c>
      <c r="S216" s="215">
        <v>0</v>
      </c>
      <c r="T216" s="216">
        <f>S216*H216</f>
        <v>0</v>
      </c>
      <c r="AR216" s="25" t="s">
        <v>124</v>
      </c>
      <c r="AT216" s="25" t="s">
        <v>172</v>
      </c>
      <c r="AU216" s="25" t="s">
        <v>92</v>
      </c>
      <c r="AY216" s="25" t="s">
        <v>169</v>
      </c>
      <c r="BE216" s="217">
        <f>IF(N216="základní",J216,0)</f>
        <v>0</v>
      </c>
      <c r="BF216" s="217">
        <f>IF(N216="snížená",J216,0)</f>
        <v>0</v>
      </c>
      <c r="BG216" s="217">
        <f>IF(N216="zákl. přenesená",J216,0)</f>
        <v>0</v>
      </c>
      <c r="BH216" s="217">
        <f>IF(N216="sníž. přenesená",J216,0)</f>
        <v>0</v>
      </c>
      <c r="BI216" s="217">
        <f>IF(N216="nulová",J216,0)</f>
        <v>0</v>
      </c>
      <c r="BJ216" s="25" t="s">
        <v>25</v>
      </c>
      <c r="BK216" s="217">
        <f>ROUND(I216*H216,2)</f>
        <v>0</v>
      </c>
      <c r="BL216" s="25" t="s">
        <v>124</v>
      </c>
      <c r="BM216" s="25" t="s">
        <v>247</v>
      </c>
    </row>
    <row r="217" spans="2:65" s="1" customFormat="1" ht="13.5">
      <c r="B217" s="43"/>
      <c r="C217" s="65"/>
      <c r="D217" s="218" t="s">
        <v>178</v>
      </c>
      <c r="E217" s="65"/>
      <c r="F217" s="219" t="s">
        <v>248</v>
      </c>
      <c r="G217" s="65"/>
      <c r="H217" s="65"/>
      <c r="I217" s="174"/>
      <c r="J217" s="65"/>
      <c r="K217" s="65"/>
      <c r="L217" s="63"/>
      <c r="M217" s="220"/>
      <c r="N217" s="44"/>
      <c r="O217" s="44"/>
      <c r="P217" s="44"/>
      <c r="Q217" s="44"/>
      <c r="R217" s="44"/>
      <c r="S217" s="44"/>
      <c r="T217" s="80"/>
      <c r="AT217" s="25" t="s">
        <v>178</v>
      </c>
      <c r="AU217" s="25" t="s">
        <v>92</v>
      </c>
    </row>
    <row r="218" spans="2:65" s="12" customFormat="1" ht="13.5">
      <c r="B218" s="222"/>
      <c r="C218" s="223"/>
      <c r="D218" s="218" t="s">
        <v>182</v>
      </c>
      <c r="E218" s="224" t="s">
        <v>50</v>
      </c>
      <c r="F218" s="225" t="s">
        <v>576</v>
      </c>
      <c r="G218" s="223"/>
      <c r="H218" s="226" t="s">
        <v>50</v>
      </c>
      <c r="I218" s="227"/>
      <c r="J218" s="223"/>
      <c r="K218" s="223"/>
      <c r="L218" s="228"/>
      <c r="M218" s="229"/>
      <c r="N218" s="230"/>
      <c r="O218" s="230"/>
      <c r="P218" s="230"/>
      <c r="Q218" s="230"/>
      <c r="R218" s="230"/>
      <c r="S218" s="230"/>
      <c r="T218" s="231"/>
      <c r="AT218" s="232" t="s">
        <v>182</v>
      </c>
      <c r="AU218" s="232" t="s">
        <v>92</v>
      </c>
      <c r="AV218" s="12" t="s">
        <v>25</v>
      </c>
      <c r="AW218" s="12" t="s">
        <v>48</v>
      </c>
      <c r="AX218" s="12" t="s">
        <v>85</v>
      </c>
      <c r="AY218" s="232" t="s">
        <v>169</v>
      </c>
    </row>
    <row r="219" spans="2:65" s="13" customFormat="1" ht="13.5">
      <c r="B219" s="233"/>
      <c r="C219" s="234"/>
      <c r="D219" s="218" t="s">
        <v>182</v>
      </c>
      <c r="E219" s="245" t="s">
        <v>50</v>
      </c>
      <c r="F219" s="246" t="s">
        <v>814</v>
      </c>
      <c r="G219" s="234"/>
      <c r="H219" s="247">
        <v>247</v>
      </c>
      <c r="I219" s="239"/>
      <c r="J219" s="234"/>
      <c r="K219" s="234"/>
      <c r="L219" s="240"/>
      <c r="M219" s="241"/>
      <c r="N219" s="242"/>
      <c r="O219" s="242"/>
      <c r="P219" s="242"/>
      <c r="Q219" s="242"/>
      <c r="R219" s="242"/>
      <c r="S219" s="242"/>
      <c r="T219" s="243"/>
      <c r="AT219" s="244" t="s">
        <v>182</v>
      </c>
      <c r="AU219" s="244" t="s">
        <v>92</v>
      </c>
      <c r="AV219" s="13" t="s">
        <v>92</v>
      </c>
      <c r="AW219" s="13" t="s">
        <v>48</v>
      </c>
      <c r="AX219" s="13" t="s">
        <v>85</v>
      </c>
      <c r="AY219" s="244" t="s">
        <v>169</v>
      </c>
    </row>
    <row r="220" spans="2:65" s="12" customFormat="1" ht="13.5">
      <c r="B220" s="222"/>
      <c r="C220" s="223"/>
      <c r="D220" s="218" t="s">
        <v>182</v>
      </c>
      <c r="E220" s="224" t="s">
        <v>50</v>
      </c>
      <c r="F220" s="225" t="s">
        <v>820</v>
      </c>
      <c r="G220" s="223"/>
      <c r="H220" s="226" t="s">
        <v>50</v>
      </c>
      <c r="I220" s="227"/>
      <c r="J220" s="223"/>
      <c r="K220" s="223"/>
      <c r="L220" s="228"/>
      <c r="M220" s="229"/>
      <c r="N220" s="230"/>
      <c r="O220" s="230"/>
      <c r="P220" s="230"/>
      <c r="Q220" s="230"/>
      <c r="R220" s="230"/>
      <c r="S220" s="230"/>
      <c r="T220" s="231"/>
      <c r="AT220" s="232" t="s">
        <v>182</v>
      </c>
      <c r="AU220" s="232" t="s">
        <v>92</v>
      </c>
      <c r="AV220" s="12" t="s">
        <v>25</v>
      </c>
      <c r="AW220" s="12" t="s">
        <v>48</v>
      </c>
      <c r="AX220" s="12" t="s">
        <v>85</v>
      </c>
      <c r="AY220" s="232" t="s">
        <v>169</v>
      </c>
    </row>
    <row r="221" spans="2:65" s="13" customFormat="1" ht="13.5">
      <c r="B221" s="233"/>
      <c r="C221" s="234"/>
      <c r="D221" s="235" t="s">
        <v>182</v>
      </c>
      <c r="E221" s="236" t="s">
        <v>50</v>
      </c>
      <c r="F221" s="237" t="s">
        <v>815</v>
      </c>
      <c r="G221" s="234"/>
      <c r="H221" s="238">
        <v>227</v>
      </c>
      <c r="I221" s="239"/>
      <c r="J221" s="234"/>
      <c r="K221" s="234"/>
      <c r="L221" s="240"/>
      <c r="M221" s="241"/>
      <c r="N221" s="242"/>
      <c r="O221" s="242"/>
      <c r="P221" s="242"/>
      <c r="Q221" s="242"/>
      <c r="R221" s="242"/>
      <c r="S221" s="242"/>
      <c r="T221" s="243"/>
      <c r="AT221" s="244" t="s">
        <v>182</v>
      </c>
      <c r="AU221" s="244" t="s">
        <v>92</v>
      </c>
      <c r="AV221" s="13" t="s">
        <v>92</v>
      </c>
      <c r="AW221" s="13" t="s">
        <v>48</v>
      </c>
      <c r="AX221" s="13" t="s">
        <v>85</v>
      </c>
      <c r="AY221" s="244" t="s">
        <v>169</v>
      </c>
    </row>
    <row r="222" spans="2:65" s="1" customFormat="1" ht="22.5" customHeight="1">
      <c r="B222" s="43"/>
      <c r="C222" s="206" t="s">
        <v>329</v>
      </c>
      <c r="D222" s="206" t="s">
        <v>172</v>
      </c>
      <c r="E222" s="207" t="s">
        <v>250</v>
      </c>
      <c r="F222" s="208" t="s">
        <v>251</v>
      </c>
      <c r="G222" s="209" t="s">
        <v>204</v>
      </c>
      <c r="H222" s="210">
        <v>168</v>
      </c>
      <c r="I222" s="211"/>
      <c r="J222" s="212">
        <f>ROUND(I222*H222,2)</f>
        <v>0</v>
      </c>
      <c r="K222" s="208" t="s">
        <v>176</v>
      </c>
      <c r="L222" s="63"/>
      <c r="M222" s="213" t="s">
        <v>50</v>
      </c>
      <c r="N222" s="214" t="s">
        <v>56</v>
      </c>
      <c r="O222" s="44"/>
      <c r="P222" s="215">
        <f>O222*H222</f>
        <v>0</v>
      </c>
      <c r="Q222" s="215">
        <v>0.56699999999999995</v>
      </c>
      <c r="R222" s="215">
        <f>Q222*H222</f>
        <v>95.255999999999986</v>
      </c>
      <c r="S222" s="215">
        <v>0</v>
      </c>
      <c r="T222" s="216">
        <f>S222*H222</f>
        <v>0</v>
      </c>
      <c r="AR222" s="25" t="s">
        <v>124</v>
      </c>
      <c r="AT222" s="25" t="s">
        <v>172</v>
      </c>
      <c r="AU222" s="25" t="s">
        <v>92</v>
      </c>
      <c r="AY222" s="25" t="s">
        <v>169</v>
      </c>
      <c r="BE222" s="217">
        <f>IF(N222="základní",J222,0)</f>
        <v>0</v>
      </c>
      <c r="BF222" s="217">
        <f>IF(N222="snížená",J222,0)</f>
        <v>0</v>
      </c>
      <c r="BG222" s="217">
        <f>IF(N222="zákl. přenesená",J222,0)</f>
        <v>0</v>
      </c>
      <c r="BH222" s="217">
        <f>IF(N222="sníž. přenesená",J222,0)</f>
        <v>0</v>
      </c>
      <c r="BI222" s="217">
        <f>IF(N222="nulová",J222,0)</f>
        <v>0</v>
      </c>
      <c r="BJ222" s="25" t="s">
        <v>25</v>
      </c>
      <c r="BK222" s="217">
        <f>ROUND(I222*H222,2)</f>
        <v>0</v>
      </c>
      <c r="BL222" s="25" t="s">
        <v>124</v>
      </c>
      <c r="BM222" s="25" t="s">
        <v>252</v>
      </c>
    </row>
    <row r="223" spans="2:65" s="1" customFormat="1" ht="13.5">
      <c r="B223" s="43"/>
      <c r="C223" s="65"/>
      <c r="D223" s="218" t="s">
        <v>178</v>
      </c>
      <c r="E223" s="65"/>
      <c r="F223" s="219" t="s">
        <v>253</v>
      </c>
      <c r="G223" s="65"/>
      <c r="H223" s="65"/>
      <c r="I223" s="174"/>
      <c r="J223" s="65"/>
      <c r="K223" s="65"/>
      <c r="L223" s="63"/>
      <c r="M223" s="220"/>
      <c r="N223" s="44"/>
      <c r="O223" s="44"/>
      <c r="P223" s="44"/>
      <c r="Q223" s="44"/>
      <c r="R223" s="44"/>
      <c r="S223" s="44"/>
      <c r="T223" s="80"/>
      <c r="AT223" s="25" t="s">
        <v>178</v>
      </c>
      <c r="AU223" s="25" t="s">
        <v>92</v>
      </c>
    </row>
    <row r="224" spans="2:65" s="12" customFormat="1" ht="13.5">
      <c r="B224" s="222"/>
      <c r="C224" s="223"/>
      <c r="D224" s="218" t="s">
        <v>182</v>
      </c>
      <c r="E224" s="224" t="s">
        <v>50</v>
      </c>
      <c r="F224" s="225" t="s">
        <v>522</v>
      </c>
      <c r="G224" s="223"/>
      <c r="H224" s="226" t="s">
        <v>50</v>
      </c>
      <c r="I224" s="227"/>
      <c r="J224" s="223"/>
      <c r="K224" s="223"/>
      <c r="L224" s="228"/>
      <c r="M224" s="229"/>
      <c r="N224" s="230"/>
      <c r="O224" s="230"/>
      <c r="P224" s="230"/>
      <c r="Q224" s="230"/>
      <c r="R224" s="230"/>
      <c r="S224" s="230"/>
      <c r="T224" s="231"/>
      <c r="AT224" s="232" t="s">
        <v>182</v>
      </c>
      <c r="AU224" s="232" t="s">
        <v>92</v>
      </c>
      <c r="AV224" s="12" t="s">
        <v>25</v>
      </c>
      <c r="AW224" s="12" t="s">
        <v>48</v>
      </c>
      <c r="AX224" s="12" t="s">
        <v>85</v>
      </c>
      <c r="AY224" s="232" t="s">
        <v>169</v>
      </c>
    </row>
    <row r="225" spans="2:65" s="13" customFormat="1" ht="13.5">
      <c r="B225" s="233"/>
      <c r="C225" s="234"/>
      <c r="D225" s="235" t="s">
        <v>182</v>
      </c>
      <c r="E225" s="236" t="s">
        <v>50</v>
      </c>
      <c r="F225" s="237" t="s">
        <v>816</v>
      </c>
      <c r="G225" s="234"/>
      <c r="H225" s="238">
        <v>168</v>
      </c>
      <c r="I225" s="239"/>
      <c r="J225" s="234"/>
      <c r="K225" s="234"/>
      <c r="L225" s="240"/>
      <c r="M225" s="241"/>
      <c r="N225" s="242"/>
      <c r="O225" s="242"/>
      <c r="P225" s="242"/>
      <c r="Q225" s="242"/>
      <c r="R225" s="242"/>
      <c r="S225" s="242"/>
      <c r="T225" s="243"/>
      <c r="AT225" s="244" t="s">
        <v>182</v>
      </c>
      <c r="AU225" s="244" t="s">
        <v>92</v>
      </c>
      <c r="AV225" s="13" t="s">
        <v>92</v>
      </c>
      <c r="AW225" s="13" t="s">
        <v>48</v>
      </c>
      <c r="AX225" s="13" t="s">
        <v>85</v>
      </c>
      <c r="AY225" s="244" t="s">
        <v>169</v>
      </c>
    </row>
    <row r="226" spans="2:65" s="1" customFormat="1" ht="22.5" customHeight="1">
      <c r="B226" s="43"/>
      <c r="C226" s="206" t="s">
        <v>336</v>
      </c>
      <c r="D226" s="206" t="s">
        <v>172</v>
      </c>
      <c r="E226" s="207" t="s">
        <v>577</v>
      </c>
      <c r="F226" s="208" t="s">
        <v>578</v>
      </c>
      <c r="G226" s="209" t="s">
        <v>204</v>
      </c>
      <c r="H226" s="210">
        <v>229</v>
      </c>
      <c r="I226" s="211"/>
      <c r="J226" s="212">
        <f>ROUND(I226*H226,2)</f>
        <v>0</v>
      </c>
      <c r="K226" s="208" t="s">
        <v>50</v>
      </c>
      <c r="L226" s="63"/>
      <c r="M226" s="213" t="s">
        <v>50</v>
      </c>
      <c r="N226" s="214" t="s">
        <v>56</v>
      </c>
      <c r="O226" s="44"/>
      <c r="P226" s="215">
        <f>O226*H226</f>
        <v>0</v>
      </c>
      <c r="Q226" s="215">
        <v>1.1419999999999999</v>
      </c>
      <c r="R226" s="215">
        <f>Q226*H226</f>
        <v>261.51799999999997</v>
      </c>
      <c r="S226" s="215">
        <v>0</v>
      </c>
      <c r="T226" s="216">
        <f>S226*H226</f>
        <v>0</v>
      </c>
      <c r="AR226" s="25" t="s">
        <v>124</v>
      </c>
      <c r="AT226" s="25" t="s">
        <v>172</v>
      </c>
      <c r="AU226" s="25" t="s">
        <v>92</v>
      </c>
      <c r="AY226" s="25" t="s">
        <v>169</v>
      </c>
      <c r="BE226" s="217">
        <f>IF(N226="základní",J226,0)</f>
        <v>0</v>
      </c>
      <c r="BF226" s="217">
        <f>IF(N226="snížená",J226,0)</f>
        <v>0</v>
      </c>
      <c r="BG226" s="217">
        <f>IF(N226="zákl. přenesená",J226,0)</f>
        <v>0</v>
      </c>
      <c r="BH226" s="217">
        <f>IF(N226="sníž. přenesená",J226,0)</f>
        <v>0</v>
      </c>
      <c r="BI226" s="217">
        <f>IF(N226="nulová",J226,0)</f>
        <v>0</v>
      </c>
      <c r="BJ226" s="25" t="s">
        <v>25</v>
      </c>
      <c r="BK226" s="217">
        <f>ROUND(I226*H226,2)</f>
        <v>0</v>
      </c>
      <c r="BL226" s="25" t="s">
        <v>124</v>
      </c>
      <c r="BM226" s="25" t="s">
        <v>821</v>
      </c>
    </row>
    <row r="227" spans="2:65" s="1" customFormat="1" ht="13.5">
      <c r="B227" s="43"/>
      <c r="C227" s="65"/>
      <c r="D227" s="218" t="s">
        <v>178</v>
      </c>
      <c r="E227" s="65"/>
      <c r="F227" s="219" t="s">
        <v>578</v>
      </c>
      <c r="G227" s="65"/>
      <c r="H227" s="65"/>
      <c r="I227" s="174"/>
      <c r="J227" s="65"/>
      <c r="K227" s="65"/>
      <c r="L227" s="63"/>
      <c r="M227" s="220"/>
      <c r="N227" s="44"/>
      <c r="O227" s="44"/>
      <c r="P227" s="44"/>
      <c r="Q227" s="44"/>
      <c r="R227" s="44"/>
      <c r="S227" s="44"/>
      <c r="T227" s="80"/>
      <c r="AT227" s="25" t="s">
        <v>178</v>
      </c>
      <c r="AU227" s="25" t="s">
        <v>92</v>
      </c>
    </row>
    <row r="228" spans="2:65" s="12" customFormat="1" ht="13.5">
      <c r="B228" s="222"/>
      <c r="C228" s="223"/>
      <c r="D228" s="218" t="s">
        <v>182</v>
      </c>
      <c r="E228" s="224" t="s">
        <v>50</v>
      </c>
      <c r="F228" s="225" t="s">
        <v>580</v>
      </c>
      <c r="G228" s="223"/>
      <c r="H228" s="226" t="s">
        <v>50</v>
      </c>
      <c r="I228" s="227"/>
      <c r="J228" s="223"/>
      <c r="K228" s="223"/>
      <c r="L228" s="228"/>
      <c r="M228" s="229"/>
      <c r="N228" s="230"/>
      <c r="O228" s="230"/>
      <c r="P228" s="230"/>
      <c r="Q228" s="230"/>
      <c r="R228" s="230"/>
      <c r="S228" s="230"/>
      <c r="T228" s="231"/>
      <c r="AT228" s="232" t="s">
        <v>182</v>
      </c>
      <c r="AU228" s="232" t="s">
        <v>92</v>
      </c>
      <c r="AV228" s="12" t="s">
        <v>25</v>
      </c>
      <c r="AW228" s="12" t="s">
        <v>48</v>
      </c>
      <c r="AX228" s="12" t="s">
        <v>85</v>
      </c>
      <c r="AY228" s="232" t="s">
        <v>169</v>
      </c>
    </row>
    <row r="229" spans="2:65" s="13" customFormat="1" ht="13.5">
      <c r="B229" s="233"/>
      <c r="C229" s="234"/>
      <c r="D229" s="235" t="s">
        <v>182</v>
      </c>
      <c r="E229" s="236" t="s">
        <v>50</v>
      </c>
      <c r="F229" s="237" t="s">
        <v>818</v>
      </c>
      <c r="G229" s="234"/>
      <c r="H229" s="238">
        <v>229</v>
      </c>
      <c r="I229" s="239"/>
      <c r="J229" s="234"/>
      <c r="K229" s="234"/>
      <c r="L229" s="240"/>
      <c r="M229" s="241"/>
      <c r="N229" s="242"/>
      <c r="O229" s="242"/>
      <c r="P229" s="242"/>
      <c r="Q229" s="242"/>
      <c r="R229" s="242"/>
      <c r="S229" s="242"/>
      <c r="T229" s="243"/>
      <c r="AT229" s="244" t="s">
        <v>182</v>
      </c>
      <c r="AU229" s="244" t="s">
        <v>92</v>
      </c>
      <c r="AV229" s="13" t="s">
        <v>92</v>
      </c>
      <c r="AW229" s="13" t="s">
        <v>48</v>
      </c>
      <c r="AX229" s="13" t="s">
        <v>25</v>
      </c>
      <c r="AY229" s="244" t="s">
        <v>169</v>
      </c>
    </row>
    <row r="230" spans="2:65" s="1" customFormat="1" ht="22.5" customHeight="1">
      <c r="B230" s="43"/>
      <c r="C230" s="206" t="s">
        <v>209</v>
      </c>
      <c r="D230" s="206" t="s">
        <v>172</v>
      </c>
      <c r="E230" s="207" t="s">
        <v>581</v>
      </c>
      <c r="F230" s="208" t="s">
        <v>582</v>
      </c>
      <c r="G230" s="209" t="s">
        <v>204</v>
      </c>
      <c r="H230" s="210">
        <v>687</v>
      </c>
      <c r="I230" s="211"/>
      <c r="J230" s="212">
        <f>ROUND(I230*H230,2)</f>
        <v>0</v>
      </c>
      <c r="K230" s="208" t="s">
        <v>176</v>
      </c>
      <c r="L230" s="63"/>
      <c r="M230" s="213" t="s">
        <v>50</v>
      </c>
      <c r="N230" s="214" t="s">
        <v>56</v>
      </c>
      <c r="O230" s="44"/>
      <c r="P230" s="215">
        <f>O230*H230</f>
        <v>0</v>
      </c>
      <c r="Q230" s="215">
        <v>6.0999999999999997E-4</v>
      </c>
      <c r="R230" s="215">
        <f>Q230*H230</f>
        <v>0.41907</v>
      </c>
      <c r="S230" s="215">
        <v>0</v>
      </c>
      <c r="T230" s="216">
        <f>S230*H230</f>
        <v>0</v>
      </c>
      <c r="AR230" s="25" t="s">
        <v>124</v>
      </c>
      <c r="AT230" s="25" t="s">
        <v>172</v>
      </c>
      <c r="AU230" s="25" t="s">
        <v>92</v>
      </c>
      <c r="AY230" s="25" t="s">
        <v>169</v>
      </c>
      <c r="BE230" s="217">
        <f>IF(N230="základní",J230,0)</f>
        <v>0</v>
      </c>
      <c r="BF230" s="217">
        <f>IF(N230="snížená",J230,0)</f>
        <v>0</v>
      </c>
      <c r="BG230" s="217">
        <f>IF(N230="zákl. přenesená",J230,0)</f>
        <v>0</v>
      </c>
      <c r="BH230" s="217">
        <f>IF(N230="sníž. přenesená",J230,0)</f>
        <v>0</v>
      </c>
      <c r="BI230" s="217">
        <f>IF(N230="nulová",J230,0)</f>
        <v>0</v>
      </c>
      <c r="BJ230" s="25" t="s">
        <v>25</v>
      </c>
      <c r="BK230" s="217">
        <f>ROUND(I230*H230,2)</f>
        <v>0</v>
      </c>
      <c r="BL230" s="25" t="s">
        <v>124</v>
      </c>
      <c r="BM230" s="25" t="s">
        <v>822</v>
      </c>
    </row>
    <row r="231" spans="2:65" s="1" customFormat="1" ht="13.5">
      <c r="B231" s="43"/>
      <c r="C231" s="65"/>
      <c r="D231" s="218" t="s">
        <v>178</v>
      </c>
      <c r="E231" s="65"/>
      <c r="F231" s="219" t="s">
        <v>584</v>
      </c>
      <c r="G231" s="65"/>
      <c r="H231" s="65"/>
      <c r="I231" s="174"/>
      <c r="J231" s="65"/>
      <c r="K231" s="65"/>
      <c r="L231" s="63"/>
      <c r="M231" s="220"/>
      <c r="N231" s="44"/>
      <c r="O231" s="44"/>
      <c r="P231" s="44"/>
      <c r="Q231" s="44"/>
      <c r="R231" s="44"/>
      <c r="S231" s="44"/>
      <c r="T231" s="80"/>
      <c r="AT231" s="25" t="s">
        <v>178</v>
      </c>
      <c r="AU231" s="25" t="s">
        <v>92</v>
      </c>
    </row>
    <row r="232" spans="2:65" s="12" customFormat="1" ht="13.5">
      <c r="B232" s="222"/>
      <c r="C232" s="223"/>
      <c r="D232" s="218" t="s">
        <v>182</v>
      </c>
      <c r="E232" s="224" t="s">
        <v>50</v>
      </c>
      <c r="F232" s="225" t="s">
        <v>243</v>
      </c>
      <c r="G232" s="223"/>
      <c r="H232" s="226" t="s">
        <v>50</v>
      </c>
      <c r="I232" s="227"/>
      <c r="J232" s="223"/>
      <c r="K232" s="223"/>
      <c r="L232" s="228"/>
      <c r="M232" s="229"/>
      <c r="N232" s="230"/>
      <c r="O232" s="230"/>
      <c r="P232" s="230"/>
      <c r="Q232" s="230"/>
      <c r="R232" s="230"/>
      <c r="S232" s="230"/>
      <c r="T232" s="231"/>
      <c r="AT232" s="232" t="s">
        <v>182</v>
      </c>
      <c r="AU232" s="232" t="s">
        <v>92</v>
      </c>
      <c r="AV232" s="12" t="s">
        <v>25</v>
      </c>
      <c r="AW232" s="12" t="s">
        <v>48</v>
      </c>
      <c r="AX232" s="12" t="s">
        <v>85</v>
      </c>
      <c r="AY232" s="232" t="s">
        <v>169</v>
      </c>
    </row>
    <row r="233" spans="2:65" s="13" customFormat="1" ht="13.5">
      <c r="B233" s="233"/>
      <c r="C233" s="234"/>
      <c r="D233" s="218" t="s">
        <v>182</v>
      </c>
      <c r="E233" s="245" t="s">
        <v>50</v>
      </c>
      <c r="F233" s="246" t="s">
        <v>818</v>
      </c>
      <c r="G233" s="234"/>
      <c r="H233" s="247">
        <v>229</v>
      </c>
      <c r="I233" s="239"/>
      <c r="J233" s="234"/>
      <c r="K233" s="234"/>
      <c r="L233" s="240"/>
      <c r="M233" s="241"/>
      <c r="N233" s="242"/>
      <c r="O233" s="242"/>
      <c r="P233" s="242"/>
      <c r="Q233" s="242"/>
      <c r="R233" s="242"/>
      <c r="S233" s="242"/>
      <c r="T233" s="243"/>
      <c r="AT233" s="244" t="s">
        <v>182</v>
      </c>
      <c r="AU233" s="244" t="s">
        <v>92</v>
      </c>
      <c r="AV233" s="13" t="s">
        <v>92</v>
      </c>
      <c r="AW233" s="13" t="s">
        <v>48</v>
      </c>
      <c r="AX233" s="13" t="s">
        <v>85</v>
      </c>
      <c r="AY233" s="244" t="s">
        <v>169</v>
      </c>
    </row>
    <row r="234" spans="2:65" s="12" customFormat="1" ht="13.5">
      <c r="B234" s="222"/>
      <c r="C234" s="223"/>
      <c r="D234" s="218" t="s">
        <v>182</v>
      </c>
      <c r="E234" s="224" t="s">
        <v>50</v>
      </c>
      <c r="F234" s="225" t="s">
        <v>208</v>
      </c>
      <c r="G234" s="223"/>
      <c r="H234" s="226" t="s">
        <v>50</v>
      </c>
      <c r="I234" s="227"/>
      <c r="J234" s="223"/>
      <c r="K234" s="223"/>
      <c r="L234" s="228"/>
      <c r="M234" s="229"/>
      <c r="N234" s="230"/>
      <c r="O234" s="230"/>
      <c r="P234" s="230"/>
      <c r="Q234" s="230"/>
      <c r="R234" s="230"/>
      <c r="S234" s="230"/>
      <c r="T234" s="231"/>
      <c r="AT234" s="232" t="s">
        <v>182</v>
      </c>
      <c r="AU234" s="232" t="s">
        <v>92</v>
      </c>
      <c r="AV234" s="12" t="s">
        <v>25</v>
      </c>
      <c r="AW234" s="12" t="s">
        <v>48</v>
      </c>
      <c r="AX234" s="12" t="s">
        <v>85</v>
      </c>
      <c r="AY234" s="232" t="s">
        <v>169</v>
      </c>
    </row>
    <row r="235" spans="2:65" s="13" customFormat="1" ht="13.5">
      <c r="B235" s="233"/>
      <c r="C235" s="234"/>
      <c r="D235" s="218" t="s">
        <v>182</v>
      </c>
      <c r="E235" s="245" t="s">
        <v>50</v>
      </c>
      <c r="F235" s="246" t="s">
        <v>818</v>
      </c>
      <c r="G235" s="234"/>
      <c r="H235" s="247">
        <v>229</v>
      </c>
      <c r="I235" s="239"/>
      <c r="J235" s="234"/>
      <c r="K235" s="234"/>
      <c r="L235" s="240"/>
      <c r="M235" s="241"/>
      <c r="N235" s="242"/>
      <c r="O235" s="242"/>
      <c r="P235" s="242"/>
      <c r="Q235" s="242"/>
      <c r="R235" s="242"/>
      <c r="S235" s="242"/>
      <c r="T235" s="243"/>
      <c r="AT235" s="244" t="s">
        <v>182</v>
      </c>
      <c r="AU235" s="244" t="s">
        <v>92</v>
      </c>
      <c r="AV235" s="13" t="s">
        <v>92</v>
      </c>
      <c r="AW235" s="13" t="s">
        <v>48</v>
      </c>
      <c r="AX235" s="13" t="s">
        <v>85</v>
      </c>
      <c r="AY235" s="244" t="s">
        <v>169</v>
      </c>
    </row>
    <row r="236" spans="2:65" s="12" customFormat="1" ht="13.5">
      <c r="B236" s="222"/>
      <c r="C236" s="223"/>
      <c r="D236" s="218" t="s">
        <v>182</v>
      </c>
      <c r="E236" s="224" t="s">
        <v>50</v>
      </c>
      <c r="F236" s="225" t="s">
        <v>210</v>
      </c>
      <c r="G236" s="223"/>
      <c r="H236" s="226" t="s">
        <v>50</v>
      </c>
      <c r="I236" s="227"/>
      <c r="J236" s="223"/>
      <c r="K236" s="223"/>
      <c r="L236" s="228"/>
      <c r="M236" s="229"/>
      <c r="N236" s="230"/>
      <c r="O236" s="230"/>
      <c r="P236" s="230"/>
      <c r="Q236" s="230"/>
      <c r="R236" s="230"/>
      <c r="S236" s="230"/>
      <c r="T236" s="231"/>
      <c r="AT236" s="232" t="s">
        <v>182</v>
      </c>
      <c r="AU236" s="232" t="s">
        <v>92</v>
      </c>
      <c r="AV236" s="12" t="s">
        <v>25</v>
      </c>
      <c r="AW236" s="12" t="s">
        <v>48</v>
      </c>
      <c r="AX236" s="12" t="s">
        <v>85</v>
      </c>
      <c r="AY236" s="232" t="s">
        <v>169</v>
      </c>
    </row>
    <row r="237" spans="2:65" s="13" customFormat="1" ht="13.5">
      <c r="B237" s="233"/>
      <c r="C237" s="234"/>
      <c r="D237" s="235" t="s">
        <v>182</v>
      </c>
      <c r="E237" s="236" t="s">
        <v>50</v>
      </c>
      <c r="F237" s="237" t="s">
        <v>818</v>
      </c>
      <c r="G237" s="234"/>
      <c r="H237" s="238">
        <v>229</v>
      </c>
      <c r="I237" s="239"/>
      <c r="J237" s="234"/>
      <c r="K237" s="234"/>
      <c r="L237" s="240"/>
      <c r="M237" s="241"/>
      <c r="N237" s="242"/>
      <c r="O237" s="242"/>
      <c r="P237" s="242"/>
      <c r="Q237" s="242"/>
      <c r="R237" s="242"/>
      <c r="S237" s="242"/>
      <c r="T237" s="243"/>
      <c r="AT237" s="244" t="s">
        <v>182</v>
      </c>
      <c r="AU237" s="244" t="s">
        <v>92</v>
      </c>
      <c r="AV237" s="13" t="s">
        <v>92</v>
      </c>
      <c r="AW237" s="13" t="s">
        <v>48</v>
      </c>
      <c r="AX237" s="13" t="s">
        <v>85</v>
      </c>
      <c r="AY237" s="244" t="s">
        <v>169</v>
      </c>
    </row>
    <row r="238" spans="2:65" s="1" customFormat="1" ht="22.5" customHeight="1">
      <c r="B238" s="43"/>
      <c r="C238" s="206" t="s">
        <v>350</v>
      </c>
      <c r="D238" s="206" t="s">
        <v>172</v>
      </c>
      <c r="E238" s="207" t="s">
        <v>591</v>
      </c>
      <c r="F238" s="208" t="s">
        <v>592</v>
      </c>
      <c r="G238" s="209" t="s">
        <v>204</v>
      </c>
      <c r="H238" s="210">
        <v>229</v>
      </c>
      <c r="I238" s="211"/>
      <c r="J238" s="212">
        <f>ROUND(I238*H238,2)</f>
        <v>0</v>
      </c>
      <c r="K238" s="208" t="s">
        <v>176</v>
      </c>
      <c r="L238" s="63"/>
      <c r="M238" s="213" t="s">
        <v>50</v>
      </c>
      <c r="N238" s="214" t="s">
        <v>56</v>
      </c>
      <c r="O238" s="44"/>
      <c r="P238" s="215">
        <f>O238*H238</f>
        <v>0</v>
      </c>
      <c r="Q238" s="215">
        <v>0</v>
      </c>
      <c r="R238" s="215">
        <f>Q238*H238</f>
        <v>0</v>
      </c>
      <c r="S238" s="215">
        <v>0</v>
      </c>
      <c r="T238" s="216">
        <f>S238*H238</f>
        <v>0</v>
      </c>
      <c r="AR238" s="25" t="s">
        <v>124</v>
      </c>
      <c r="AT238" s="25" t="s">
        <v>172</v>
      </c>
      <c r="AU238" s="25" t="s">
        <v>92</v>
      </c>
      <c r="AY238" s="25" t="s">
        <v>169</v>
      </c>
      <c r="BE238" s="217">
        <f>IF(N238="základní",J238,0)</f>
        <v>0</v>
      </c>
      <c r="BF238" s="217">
        <f>IF(N238="snížená",J238,0)</f>
        <v>0</v>
      </c>
      <c r="BG238" s="217">
        <f>IF(N238="zákl. přenesená",J238,0)</f>
        <v>0</v>
      </c>
      <c r="BH238" s="217">
        <f>IF(N238="sníž. přenesená",J238,0)</f>
        <v>0</v>
      </c>
      <c r="BI238" s="217">
        <f>IF(N238="nulová",J238,0)</f>
        <v>0</v>
      </c>
      <c r="BJ238" s="25" t="s">
        <v>25</v>
      </c>
      <c r="BK238" s="217">
        <f>ROUND(I238*H238,2)</f>
        <v>0</v>
      </c>
      <c r="BL238" s="25" t="s">
        <v>124</v>
      </c>
      <c r="BM238" s="25" t="s">
        <v>823</v>
      </c>
    </row>
    <row r="239" spans="2:65" s="1" customFormat="1" ht="27">
      <c r="B239" s="43"/>
      <c r="C239" s="65"/>
      <c r="D239" s="218" t="s">
        <v>178</v>
      </c>
      <c r="E239" s="65"/>
      <c r="F239" s="219" t="s">
        <v>594</v>
      </c>
      <c r="G239" s="65"/>
      <c r="H239" s="65"/>
      <c r="I239" s="174"/>
      <c r="J239" s="65"/>
      <c r="K239" s="65"/>
      <c r="L239" s="63"/>
      <c r="M239" s="220"/>
      <c r="N239" s="44"/>
      <c r="O239" s="44"/>
      <c r="P239" s="44"/>
      <c r="Q239" s="44"/>
      <c r="R239" s="44"/>
      <c r="S239" s="44"/>
      <c r="T239" s="80"/>
      <c r="AT239" s="25" t="s">
        <v>178</v>
      </c>
      <c r="AU239" s="25" t="s">
        <v>92</v>
      </c>
    </row>
    <row r="240" spans="2:65" s="1" customFormat="1" ht="27">
      <c r="B240" s="43"/>
      <c r="C240" s="65"/>
      <c r="D240" s="218" t="s">
        <v>180</v>
      </c>
      <c r="E240" s="65"/>
      <c r="F240" s="221" t="s">
        <v>595</v>
      </c>
      <c r="G240" s="65"/>
      <c r="H240" s="65"/>
      <c r="I240" s="174"/>
      <c r="J240" s="65"/>
      <c r="K240" s="65"/>
      <c r="L240" s="63"/>
      <c r="M240" s="220"/>
      <c r="N240" s="44"/>
      <c r="O240" s="44"/>
      <c r="P240" s="44"/>
      <c r="Q240" s="44"/>
      <c r="R240" s="44"/>
      <c r="S240" s="44"/>
      <c r="T240" s="80"/>
      <c r="AT240" s="25" t="s">
        <v>180</v>
      </c>
      <c r="AU240" s="25" t="s">
        <v>92</v>
      </c>
    </row>
    <row r="241" spans="2:65" s="12" customFormat="1" ht="13.5">
      <c r="B241" s="222"/>
      <c r="C241" s="223"/>
      <c r="D241" s="218" t="s">
        <v>182</v>
      </c>
      <c r="E241" s="224" t="s">
        <v>50</v>
      </c>
      <c r="F241" s="225" t="s">
        <v>596</v>
      </c>
      <c r="G241" s="223"/>
      <c r="H241" s="226" t="s">
        <v>50</v>
      </c>
      <c r="I241" s="227"/>
      <c r="J241" s="223"/>
      <c r="K241" s="223"/>
      <c r="L241" s="228"/>
      <c r="M241" s="229"/>
      <c r="N241" s="230"/>
      <c r="O241" s="230"/>
      <c r="P241" s="230"/>
      <c r="Q241" s="230"/>
      <c r="R241" s="230"/>
      <c r="S241" s="230"/>
      <c r="T241" s="231"/>
      <c r="AT241" s="232" t="s">
        <v>182</v>
      </c>
      <c r="AU241" s="232" t="s">
        <v>92</v>
      </c>
      <c r="AV241" s="12" t="s">
        <v>25</v>
      </c>
      <c r="AW241" s="12" t="s">
        <v>48</v>
      </c>
      <c r="AX241" s="12" t="s">
        <v>85</v>
      </c>
      <c r="AY241" s="232" t="s">
        <v>169</v>
      </c>
    </row>
    <row r="242" spans="2:65" s="12" customFormat="1" ht="13.5">
      <c r="B242" s="222"/>
      <c r="C242" s="223"/>
      <c r="D242" s="218" t="s">
        <v>182</v>
      </c>
      <c r="E242" s="224" t="s">
        <v>50</v>
      </c>
      <c r="F242" s="225" t="s">
        <v>210</v>
      </c>
      <c r="G242" s="223"/>
      <c r="H242" s="226" t="s">
        <v>50</v>
      </c>
      <c r="I242" s="227"/>
      <c r="J242" s="223"/>
      <c r="K242" s="223"/>
      <c r="L242" s="228"/>
      <c r="M242" s="229"/>
      <c r="N242" s="230"/>
      <c r="O242" s="230"/>
      <c r="P242" s="230"/>
      <c r="Q242" s="230"/>
      <c r="R242" s="230"/>
      <c r="S242" s="230"/>
      <c r="T242" s="231"/>
      <c r="AT242" s="232" t="s">
        <v>182</v>
      </c>
      <c r="AU242" s="232" t="s">
        <v>92</v>
      </c>
      <c r="AV242" s="12" t="s">
        <v>25</v>
      </c>
      <c r="AW242" s="12" t="s">
        <v>48</v>
      </c>
      <c r="AX242" s="12" t="s">
        <v>85</v>
      </c>
      <c r="AY242" s="232" t="s">
        <v>169</v>
      </c>
    </row>
    <row r="243" spans="2:65" s="13" customFormat="1" ht="13.5">
      <c r="B243" s="233"/>
      <c r="C243" s="234"/>
      <c r="D243" s="235" t="s">
        <v>182</v>
      </c>
      <c r="E243" s="236" t="s">
        <v>50</v>
      </c>
      <c r="F243" s="237" t="s">
        <v>818</v>
      </c>
      <c r="G243" s="234"/>
      <c r="H243" s="238">
        <v>229</v>
      </c>
      <c r="I243" s="239"/>
      <c r="J243" s="234"/>
      <c r="K243" s="234"/>
      <c r="L243" s="240"/>
      <c r="M243" s="241"/>
      <c r="N243" s="242"/>
      <c r="O243" s="242"/>
      <c r="P243" s="242"/>
      <c r="Q243" s="242"/>
      <c r="R243" s="242"/>
      <c r="S243" s="242"/>
      <c r="T243" s="243"/>
      <c r="AT243" s="244" t="s">
        <v>182</v>
      </c>
      <c r="AU243" s="244" t="s">
        <v>92</v>
      </c>
      <c r="AV243" s="13" t="s">
        <v>92</v>
      </c>
      <c r="AW243" s="13" t="s">
        <v>48</v>
      </c>
      <c r="AX243" s="13" t="s">
        <v>85</v>
      </c>
      <c r="AY243" s="244" t="s">
        <v>169</v>
      </c>
    </row>
    <row r="244" spans="2:65" s="1" customFormat="1" ht="31.5" customHeight="1">
      <c r="B244" s="43"/>
      <c r="C244" s="206" t="s">
        <v>357</v>
      </c>
      <c r="D244" s="206" t="s">
        <v>172</v>
      </c>
      <c r="E244" s="207" t="s">
        <v>597</v>
      </c>
      <c r="F244" s="208" t="s">
        <v>598</v>
      </c>
      <c r="G244" s="209" t="s">
        <v>204</v>
      </c>
      <c r="H244" s="210">
        <v>229</v>
      </c>
      <c r="I244" s="211"/>
      <c r="J244" s="212">
        <f>ROUND(I244*H244,2)</f>
        <v>0</v>
      </c>
      <c r="K244" s="208" t="s">
        <v>176</v>
      </c>
      <c r="L244" s="63"/>
      <c r="M244" s="213" t="s">
        <v>50</v>
      </c>
      <c r="N244" s="214" t="s">
        <v>56</v>
      </c>
      <c r="O244" s="44"/>
      <c r="P244" s="215">
        <f>O244*H244</f>
        <v>0</v>
      </c>
      <c r="Q244" s="215">
        <v>0</v>
      </c>
      <c r="R244" s="215">
        <f>Q244*H244</f>
        <v>0</v>
      </c>
      <c r="S244" s="215">
        <v>0</v>
      </c>
      <c r="T244" s="216">
        <f>S244*H244</f>
        <v>0</v>
      </c>
      <c r="AR244" s="25" t="s">
        <v>124</v>
      </c>
      <c r="AT244" s="25" t="s">
        <v>172</v>
      </c>
      <c r="AU244" s="25" t="s">
        <v>92</v>
      </c>
      <c r="AY244" s="25" t="s">
        <v>169</v>
      </c>
      <c r="BE244" s="217">
        <f>IF(N244="základní",J244,0)</f>
        <v>0</v>
      </c>
      <c r="BF244" s="217">
        <f>IF(N244="snížená",J244,0)</f>
        <v>0</v>
      </c>
      <c r="BG244" s="217">
        <f>IF(N244="zákl. přenesená",J244,0)</f>
        <v>0</v>
      </c>
      <c r="BH244" s="217">
        <f>IF(N244="sníž. přenesená",J244,0)</f>
        <v>0</v>
      </c>
      <c r="BI244" s="217">
        <f>IF(N244="nulová",J244,0)</f>
        <v>0</v>
      </c>
      <c r="BJ244" s="25" t="s">
        <v>25</v>
      </c>
      <c r="BK244" s="217">
        <f>ROUND(I244*H244,2)</f>
        <v>0</v>
      </c>
      <c r="BL244" s="25" t="s">
        <v>124</v>
      </c>
      <c r="BM244" s="25" t="s">
        <v>824</v>
      </c>
    </row>
    <row r="245" spans="2:65" s="1" customFormat="1" ht="27">
      <c r="B245" s="43"/>
      <c r="C245" s="65"/>
      <c r="D245" s="218" t="s">
        <v>178</v>
      </c>
      <c r="E245" s="65"/>
      <c r="F245" s="219" t="s">
        <v>600</v>
      </c>
      <c r="G245" s="65"/>
      <c r="H245" s="65"/>
      <c r="I245" s="174"/>
      <c r="J245" s="65"/>
      <c r="K245" s="65"/>
      <c r="L245" s="63"/>
      <c r="M245" s="220"/>
      <c r="N245" s="44"/>
      <c r="O245" s="44"/>
      <c r="P245" s="44"/>
      <c r="Q245" s="44"/>
      <c r="R245" s="44"/>
      <c r="S245" s="44"/>
      <c r="T245" s="80"/>
      <c r="AT245" s="25" t="s">
        <v>178</v>
      </c>
      <c r="AU245" s="25" t="s">
        <v>92</v>
      </c>
    </row>
    <row r="246" spans="2:65" s="1" customFormat="1" ht="27">
      <c r="B246" s="43"/>
      <c r="C246" s="65"/>
      <c r="D246" s="218" t="s">
        <v>180</v>
      </c>
      <c r="E246" s="65"/>
      <c r="F246" s="221" t="s">
        <v>601</v>
      </c>
      <c r="G246" s="65"/>
      <c r="H246" s="65"/>
      <c r="I246" s="174"/>
      <c r="J246" s="65"/>
      <c r="K246" s="65"/>
      <c r="L246" s="63"/>
      <c r="M246" s="220"/>
      <c r="N246" s="44"/>
      <c r="O246" s="44"/>
      <c r="P246" s="44"/>
      <c r="Q246" s="44"/>
      <c r="R246" s="44"/>
      <c r="S246" s="44"/>
      <c r="T246" s="80"/>
      <c r="AT246" s="25" t="s">
        <v>180</v>
      </c>
      <c r="AU246" s="25" t="s">
        <v>92</v>
      </c>
    </row>
    <row r="247" spans="2:65" s="12" customFormat="1" ht="13.5">
      <c r="B247" s="222"/>
      <c r="C247" s="223"/>
      <c r="D247" s="218" t="s">
        <v>182</v>
      </c>
      <c r="E247" s="224" t="s">
        <v>50</v>
      </c>
      <c r="F247" s="225" t="s">
        <v>602</v>
      </c>
      <c r="G247" s="223"/>
      <c r="H247" s="226" t="s">
        <v>50</v>
      </c>
      <c r="I247" s="227"/>
      <c r="J247" s="223"/>
      <c r="K247" s="223"/>
      <c r="L247" s="228"/>
      <c r="M247" s="229"/>
      <c r="N247" s="230"/>
      <c r="O247" s="230"/>
      <c r="P247" s="230"/>
      <c r="Q247" s="230"/>
      <c r="R247" s="230"/>
      <c r="S247" s="230"/>
      <c r="T247" s="231"/>
      <c r="AT247" s="232" t="s">
        <v>182</v>
      </c>
      <c r="AU247" s="232" t="s">
        <v>92</v>
      </c>
      <c r="AV247" s="12" t="s">
        <v>25</v>
      </c>
      <c r="AW247" s="12" t="s">
        <v>48</v>
      </c>
      <c r="AX247" s="12" t="s">
        <v>85</v>
      </c>
      <c r="AY247" s="232" t="s">
        <v>169</v>
      </c>
    </row>
    <row r="248" spans="2:65" s="12" customFormat="1" ht="13.5">
      <c r="B248" s="222"/>
      <c r="C248" s="223"/>
      <c r="D248" s="218" t="s">
        <v>182</v>
      </c>
      <c r="E248" s="224" t="s">
        <v>50</v>
      </c>
      <c r="F248" s="225" t="s">
        <v>243</v>
      </c>
      <c r="G248" s="223"/>
      <c r="H248" s="226" t="s">
        <v>50</v>
      </c>
      <c r="I248" s="227"/>
      <c r="J248" s="223"/>
      <c r="K248" s="223"/>
      <c r="L248" s="228"/>
      <c r="M248" s="229"/>
      <c r="N248" s="230"/>
      <c r="O248" s="230"/>
      <c r="P248" s="230"/>
      <c r="Q248" s="230"/>
      <c r="R248" s="230"/>
      <c r="S248" s="230"/>
      <c r="T248" s="231"/>
      <c r="AT248" s="232" t="s">
        <v>182</v>
      </c>
      <c r="AU248" s="232" t="s">
        <v>92</v>
      </c>
      <c r="AV248" s="12" t="s">
        <v>25</v>
      </c>
      <c r="AW248" s="12" t="s">
        <v>48</v>
      </c>
      <c r="AX248" s="12" t="s">
        <v>85</v>
      </c>
      <c r="AY248" s="232" t="s">
        <v>169</v>
      </c>
    </row>
    <row r="249" spans="2:65" s="13" customFormat="1" ht="13.5">
      <c r="B249" s="233"/>
      <c r="C249" s="234"/>
      <c r="D249" s="235" t="s">
        <v>182</v>
      </c>
      <c r="E249" s="236" t="s">
        <v>50</v>
      </c>
      <c r="F249" s="237" t="s">
        <v>818</v>
      </c>
      <c r="G249" s="234"/>
      <c r="H249" s="238">
        <v>229</v>
      </c>
      <c r="I249" s="239"/>
      <c r="J249" s="234"/>
      <c r="K249" s="234"/>
      <c r="L249" s="240"/>
      <c r="M249" s="241"/>
      <c r="N249" s="242"/>
      <c r="O249" s="242"/>
      <c r="P249" s="242"/>
      <c r="Q249" s="242"/>
      <c r="R249" s="242"/>
      <c r="S249" s="242"/>
      <c r="T249" s="243"/>
      <c r="AT249" s="244" t="s">
        <v>182</v>
      </c>
      <c r="AU249" s="244" t="s">
        <v>92</v>
      </c>
      <c r="AV249" s="13" t="s">
        <v>92</v>
      </c>
      <c r="AW249" s="13" t="s">
        <v>48</v>
      </c>
      <c r="AX249" s="13" t="s">
        <v>85</v>
      </c>
      <c r="AY249" s="244" t="s">
        <v>169</v>
      </c>
    </row>
    <row r="250" spans="2:65" s="1" customFormat="1" ht="22.5" customHeight="1">
      <c r="B250" s="43"/>
      <c r="C250" s="206" t="s">
        <v>368</v>
      </c>
      <c r="D250" s="206" t="s">
        <v>172</v>
      </c>
      <c r="E250" s="207" t="s">
        <v>585</v>
      </c>
      <c r="F250" s="208" t="s">
        <v>586</v>
      </c>
      <c r="G250" s="209" t="s">
        <v>204</v>
      </c>
      <c r="H250" s="210">
        <v>229</v>
      </c>
      <c r="I250" s="211"/>
      <c r="J250" s="212">
        <f>ROUND(I250*H250,2)</f>
        <v>0</v>
      </c>
      <c r="K250" s="208" t="s">
        <v>176</v>
      </c>
      <c r="L250" s="63"/>
      <c r="M250" s="213" t="s">
        <v>50</v>
      </c>
      <c r="N250" s="214" t="s">
        <v>56</v>
      </c>
      <c r="O250" s="44"/>
      <c r="P250" s="215">
        <f>O250*H250</f>
        <v>0</v>
      </c>
      <c r="Q250" s="215">
        <v>0</v>
      </c>
      <c r="R250" s="215">
        <f>Q250*H250</f>
        <v>0</v>
      </c>
      <c r="S250" s="215">
        <v>0</v>
      </c>
      <c r="T250" s="216">
        <f>S250*H250</f>
        <v>0</v>
      </c>
      <c r="AR250" s="25" t="s">
        <v>124</v>
      </c>
      <c r="AT250" s="25" t="s">
        <v>172</v>
      </c>
      <c r="AU250" s="25" t="s">
        <v>92</v>
      </c>
      <c r="AY250" s="25" t="s">
        <v>169</v>
      </c>
      <c r="BE250" s="217">
        <f>IF(N250="základní",J250,0)</f>
        <v>0</v>
      </c>
      <c r="BF250" s="217">
        <f>IF(N250="snížená",J250,0)</f>
        <v>0</v>
      </c>
      <c r="BG250" s="217">
        <f>IF(N250="zákl. přenesená",J250,0)</f>
        <v>0</v>
      </c>
      <c r="BH250" s="217">
        <f>IF(N250="sníž. přenesená",J250,0)</f>
        <v>0</v>
      </c>
      <c r="BI250" s="217">
        <f>IF(N250="nulová",J250,0)</f>
        <v>0</v>
      </c>
      <c r="BJ250" s="25" t="s">
        <v>25</v>
      </c>
      <c r="BK250" s="217">
        <f>ROUND(I250*H250,2)</f>
        <v>0</v>
      </c>
      <c r="BL250" s="25" t="s">
        <v>124</v>
      </c>
      <c r="BM250" s="25" t="s">
        <v>825</v>
      </c>
    </row>
    <row r="251" spans="2:65" s="1" customFormat="1" ht="27">
      <c r="B251" s="43"/>
      <c r="C251" s="65"/>
      <c r="D251" s="218" t="s">
        <v>178</v>
      </c>
      <c r="E251" s="65"/>
      <c r="F251" s="219" t="s">
        <v>588</v>
      </c>
      <c r="G251" s="65"/>
      <c r="H251" s="65"/>
      <c r="I251" s="174"/>
      <c r="J251" s="65"/>
      <c r="K251" s="65"/>
      <c r="L251" s="63"/>
      <c r="M251" s="220"/>
      <c r="N251" s="44"/>
      <c r="O251" s="44"/>
      <c r="P251" s="44"/>
      <c r="Q251" s="44"/>
      <c r="R251" s="44"/>
      <c r="S251" s="44"/>
      <c r="T251" s="80"/>
      <c r="AT251" s="25" t="s">
        <v>178</v>
      </c>
      <c r="AU251" s="25" t="s">
        <v>92</v>
      </c>
    </row>
    <row r="252" spans="2:65" s="1" customFormat="1" ht="27">
      <c r="B252" s="43"/>
      <c r="C252" s="65"/>
      <c r="D252" s="218" t="s">
        <v>180</v>
      </c>
      <c r="E252" s="65"/>
      <c r="F252" s="221" t="s">
        <v>589</v>
      </c>
      <c r="G252" s="65"/>
      <c r="H252" s="65"/>
      <c r="I252" s="174"/>
      <c r="J252" s="65"/>
      <c r="K252" s="65"/>
      <c r="L252" s="63"/>
      <c r="M252" s="220"/>
      <c r="N252" s="44"/>
      <c r="O252" s="44"/>
      <c r="P252" s="44"/>
      <c r="Q252" s="44"/>
      <c r="R252" s="44"/>
      <c r="S252" s="44"/>
      <c r="T252" s="80"/>
      <c r="AT252" s="25" t="s">
        <v>180</v>
      </c>
      <c r="AU252" s="25" t="s">
        <v>92</v>
      </c>
    </row>
    <row r="253" spans="2:65" s="12" customFormat="1" ht="13.5">
      <c r="B253" s="222"/>
      <c r="C253" s="223"/>
      <c r="D253" s="218" t="s">
        <v>182</v>
      </c>
      <c r="E253" s="224" t="s">
        <v>50</v>
      </c>
      <c r="F253" s="225" t="s">
        <v>590</v>
      </c>
      <c r="G253" s="223"/>
      <c r="H253" s="226" t="s">
        <v>50</v>
      </c>
      <c r="I253" s="227"/>
      <c r="J253" s="223"/>
      <c r="K253" s="223"/>
      <c r="L253" s="228"/>
      <c r="M253" s="229"/>
      <c r="N253" s="230"/>
      <c r="O253" s="230"/>
      <c r="P253" s="230"/>
      <c r="Q253" s="230"/>
      <c r="R253" s="230"/>
      <c r="S253" s="230"/>
      <c r="T253" s="231"/>
      <c r="AT253" s="232" t="s">
        <v>182</v>
      </c>
      <c r="AU253" s="232" t="s">
        <v>92</v>
      </c>
      <c r="AV253" s="12" t="s">
        <v>25</v>
      </c>
      <c r="AW253" s="12" t="s">
        <v>48</v>
      </c>
      <c r="AX253" s="12" t="s">
        <v>85</v>
      </c>
      <c r="AY253" s="232" t="s">
        <v>169</v>
      </c>
    </row>
    <row r="254" spans="2:65" s="12" customFormat="1" ht="13.5">
      <c r="B254" s="222"/>
      <c r="C254" s="223"/>
      <c r="D254" s="218" t="s">
        <v>182</v>
      </c>
      <c r="E254" s="224" t="s">
        <v>50</v>
      </c>
      <c r="F254" s="225" t="s">
        <v>208</v>
      </c>
      <c r="G254" s="223"/>
      <c r="H254" s="226" t="s">
        <v>50</v>
      </c>
      <c r="I254" s="227"/>
      <c r="J254" s="223"/>
      <c r="K254" s="223"/>
      <c r="L254" s="228"/>
      <c r="M254" s="229"/>
      <c r="N254" s="230"/>
      <c r="O254" s="230"/>
      <c r="P254" s="230"/>
      <c r="Q254" s="230"/>
      <c r="R254" s="230"/>
      <c r="S254" s="230"/>
      <c r="T254" s="231"/>
      <c r="AT254" s="232" t="s">
        <v>182</v>
      </c>
      <c r="AU254" s="232" t="s">
        <v>92</v>
      </c>
      <c r="AV254" s="12" t="s">
        <v>25</v>
      </c>
      <c r="AW254" s="12" t="s">
        <v>48</v>
      </c>
      <c r="AX254" s="12" t="s">
        <v>85</v>
      </c>
      <c r="AY254" s="232" t="s">
        <v>169</v>
      </c>
    </row>
    <row r="255" spans="2:65" s="13" customFormat="1" ht="13.5">
      <c r="B255" s="233"/>
      <c r="C255" s="234"/>
      <c r="D255" s="235" t="s">
        <v>182</v>
      </c>
      <c r="E255" s="236" t="s">
        <v>50</v>
      </c>
      <c r="F255" s="237" t="s">
        <v>818</v>
      </c>
      <c r="G255" s="234"/>
      <c r="H255" s="238">
        <v>229</v>
      </c>
      <c r="I255" s="239"/>
      <c r="J255" s="234"/>
      <c r="K255" s="234"/>
      <c r="L255" s="240"/>
      <c r="M255" s="241"/>
      <c r="N255" s="242"/>
      <c r="O255" s="242"/>
      <c r="P255" s="242"/>
      <c r="Q255" s="242"/>
      <c r="R255" s="242"/>
      <c r="S255" s="242"/>
      <c r="T255" s="243"/>
      <c r="AT255" s="244" t="s">
        <v>182</v>
      </c>
      <c r="AU255" s="244" t="s">
        <v>92</v>
      </c>
      <c r="AV255" s="13" t="s">
        <v>92</v>
      </c>
      <c r="AW255" s="13" t="s">
        <v>48</v>
      </c>
      <c r="AX255" s="13" t="s">
        <v>85</v>
      </c>
      <c r="AY255" s="244" t="s">
        <v>169</v>
      </c>
    </row>
    <row r="256" spans="2:65" s="1" customFormat="1" ht="31.5" customHeight="1">
      <c r="B256" s="43"/>
      <c r="C256" s="206" t="s">
        <v>374</v>
      </c>
      <c r="D256" s="206" t="s">
        <v>172</v>
      </c>
      <c r="E256" s="207" t="s">
        <v>255</v>
      </c>
      <c r="F256" s="208" t="s">
        <v>256</v>
      </c>
      <c r="G256" s="209" t="s">
        <v>197</v>
      </c>
      <c r="H256" s="210">
        <v>668.21699999999998</v>
      </c>
      <c r="I256" s="211"/>
      <c r="J256" s="212">
        <f>ROUND(I256*H256,2)</f>
        <v>0</v>
      </c>
      <c r="K256" s="208" t="s">
        <v>176</v>
      </c>
      <c r="L256" s="63"/>
      <c r="M256" s="213" t="s">
        <v>50</v>
      </c>
      <c r="N256" s="214" t="s">
        <v>56</v>
      </c>
      <c r="O256" s="44"/>
      <c r="P256" s="215">
        <f>O256*H256</f>
        <v>0</v>
      </c>
      <c r="Q256" s="215">
        <v>0</v>
      </c>
      <c r="R256" s="215">
        <f>Q256*H256</f>
        <v>0</v>
      </c>
      <c r="S256" s="215">
        <v>0</v>
      </c>
      <c r="T256" s="216">
        <f>S256*H256</f>
        <v>0</v>
      </c>
      <c r="AR256" s="25" t="s">
        <v>124</v>
      </c>
      <c r="AT256" s="25" t="s">
        <v>172</v>
      </c>
      <c r="AU256" s="25" t="s">
        <v>92</v>
      </c>
      <c r="AY256" s="25" t="s">
        <v>169</v>
      </c>
      <c r="BE256" s="217">
        <f>IF(N256="základní",J256,0)</f>
        <v>0</v>
      </c>
      <c r="BF256" s="217">
        <f>IF(N256="snížená",J256,0)</f>
        <v>0</v>
      </c>
      <c r="BG256" s="217">
        <f>IF(N256="zákl. přenesená",J256,0)</f>
        <v>0</v>
      </c>
      <c r="BH256" s="217">
        <f>IF(N256="sníž. přenesená",J256,0)</f>
        <v>0</v>
      </c>
      <c r="BI256" s="217">
        <f>IF(N256="nulová",J256,0)</f>
        <v>0</v>
      </c>
      <c r="BJ256" s="25" t="s">
        <v>25</v>
      </c>
      <c r="BK256" s="217">
        <f>ROUND(I256*H256,2)</f>
        <v>0</v>
      </c>
      <c r="BL256" s="25" t="s">
        <v>124</v>
      </c>
      <c r="BM256" s="25" t="s">
        <v>257</v>
      </c>
    </row>
    <row r="257" spans="2:65" s="1" customFormat="1" ht="27">
      <c r="B257" s="43"/>
      <c r="C257" s="65"/>
      <c r="D257" s="218" t="s">
        <v>178</v>
      </c>
      <c r="E257" s="65"/>
      <c r="F257" s="219" t="s">
        <v>258</v>
      </c>
      <c r="G257" s="65"/>
      <c r="H257" s="65"/>
      <c r="I257" s="174"/>
      <c r="J257" s="65"/>
      <c r="K257" s="65"/>
      <c r="L257" s="63"/>
      <c r="M257" s="220"/>
      <c r="N257" s="44"/>
      <c r="O257" s="44"/>
      <c r="P257" s="44"/>
      <c r="Q257" s="44"/>
      <c r="R257" s="44"/>
      <c r="S257" s="44"/>
      <c r="T257" s="80"/>
      <c r="AT257" s="25" t="s">
        <v>178</v>
      </c>
      <c r="AU257" s="25" t="s">
        <v>92</v>
      </c>
    </row>
    <row r="258" spans="2:65" s="1" customFormat="1" ht="27">
      <c r="B258" s="43"/>
      <c r="C258" s="65"/>
      <c r="D258" s="218" t="s">
        <v>180</v>
      </c>
      <c r="E258" s="65"/>
      <c r="F258" s="221" t="s">
        <v>259</v>
      </c>
      <c r="G258" s="65"/>
      <c r="H258" s="65"/>
      <c r="I258" s="174"/>
      <c r="J258" s="65"/>
      <c r="K258" s="65"/>
      <c r="L258" s="63"/>
      <c r="M258" s="220"/>
      <c r="N258" s="44"/>
      <c r="O258" s="44"/>
      <c r="P258" s="44"/>
      <c r="Q258" s="44"/>
      <c r="R258" s="44"/>
      <c r="S258" s="44"/>
      <c r="T258" s="80"/>
      <c r="AT258" s="25" t="s">
        <v>180</v>
      </c>
      <c r="AU258" s="25" t="s">
        <v>92</v>
      </c>
    </row>
    <row r="259" spans="2:65" s="11" customFormat="1" ht="29.85" customHeight="1">
      <c r="B259" s="189"/>
      <c r="C259" s="190"/>
      <c r="D259" s="203" t="s">
        <v>84</v>
      </c>
      <c r="E259" s="204" t="s">
        <v>260</v>
      </c>
      <c r="F259" s="204" t="s">
        <v>261</v>
      </c>
      <c r="G259" s="190"/>
      <c r="H259" s="190"/>
      <c r="I259" s="193"/>
      <c r="J259" s="205">
        <f>BK259</f>
        <v>0</v>
      </c>
      <c r="K259" s="190"/>
      <c r="L259" s="195"/>
      <c r="M259" s="196"/>
      <c r="N259" s="197"/>
      <c r="O259" s="197"/>
      <c r="P259" s="198">
        <f>SUM(P260:P357)</f>
        <v>0</v>
      </c>
      <c r="Q259" s="197"/>
      <c r="R259" s="198">
        <f>SUM(R260:R357)</f>
        <v>235.75790796000001</v>
      </c>
      <c r="S259" s="197"/>
      <c r="T259" s="199">
        <f>SUM(T260:T357)</f>
        <v>0</v>
      </c>
      <c r="AR259" s="200" t="s">
        <v>25</v>
      </c>
      <c r="AT259" s="201" t="s">
        <v>84</v>
      </c>
      <c r="AU259" s="201" t="s">
        <v>25</v>
      </c>
      <c r="AY259" s="200" t="s">
        <v>169</v>
      </c>
      <c r="BK259" s="202">
        <f>SUM(BK260:BK357)</f>
        <v>0</v>
      </c>
    </row>
    <row r="260" spans="2:65" s="1" customFormat="1" ht="22.5" customHeight="1">
      <c r="B260" s="43"/>
      <c r="C260" s="206" t="s">
        <v>381</v>
      </c>
      <c r="D260" s="206" t="s">
        <v>172</v>
      </c>
      <c r="E260" s="207" t="s">
        <v>274</v>
      </c>
      <c r="F260" s="208" t="s">
        <v>275</v>
      </c>
      <c r="G260" s="209" t="s">
        <v>204</v>
      </c>
      <c r="H260" s="210">
        <v>19</v>
      </c>
      <c r="I260" s="211"/>
      <c r="J260" s="212">
        <f>ROUND(I260*H260,2)</f>
        <v>0</v>
      </c>
      <c r="K260" s="208" t="s">
        <v>176</v>
      </c>
      <c r="L260" s="63"/>
      <c r="M260" s="213" t="s">
        <v>50</v>
      </c>
      <c r="N260" s="214" t="s">
        <v>56</v>
      </c>
      <c r="O260" s="44"/>
      <c r="P260" s="215">
        <f>O260*H260</f>
        <v>0</v>
      </c>
      <c r="Q260" s="215">
        <v>8.5650000000000004E-2</v>
      </c>
      <c r="R260" s="215">
        <f>Q260*H260</f>
        <v>1.6273500000000001</v>
      </c>
      <c r="S260" s="215">
        <v>0</v>
      </c>
      <c r="T260" s="216">
        <f>S260*H260</f>
        <v>0</v>
      </c>
      <c r="AR260" s="25" t="s">
        <v>124</v>
      </c>
      <c r="AT260" s="25" t="s">
        <v>172</v>
      </c>
      <c r="AU260" s="25" t="s">
        <v>92</v>
      </c>
      <c r="AY260" s="25" t="s">
        <v>169</v>
      </c>
      <c r="BE260" s="217">
        <f>IF(N260="základní",J260,0)</f>
        <v>0</v>
      </c>
      <c r="BF260" s="217">
        <f>IF(N260="snížená",J260,0)</f>
        <v>0</v>
      </c>
      <c r="BG260" s="217">
        <f>IF(N260="zákl. přenesená",J260,0)</f>
        <v>0</v>
      </c>
      <c r="BH260" s="217">
        <f>IF(N260="sníž. přenesená",J260,0)</f>
        <v>0</v>
      </c>
      <c r="BI260" s="217">
        <f>IF(N260="nulová",J260,0)</f>
        <v>0</v>
      </c>
      <c r="BJ260" s="25" t="s">
        <v>25</v>
      </c>
      <c r="BK260" s="217">
        <f>ROUND(I260*H260,2)</f>
        <v>0</v>
      </c>
      <c r="BL260" s="25" t="s">
        <v>124</v>
      </c>
      <c r="BM260" s="25" t="s">
        <v>276</v>
      </c>
    </row>
    <row r="261" spans="2:65" s="1" customFormat="1" ht="40.5">
      <c r="B261" s="43"/>
      <c r="C261" s="65"/>
      <c r="D261" s="218" t="s">
        <v>178</v>
      </c>
      <c r="E261" s="65"/>
      <c r="F261" s="219" t="s">
        <v>277</v>
      </c>
      <c r="G261" s="65"/>
      <c r="H261" s="65"/>
      <c r="I261" s="174"/>
      <c r="J261" s="65"/>
      <c r="K261" s="65"/>
      <c r="L261" s="63"/>
      <c r="M261" s="220"/>
      <c r="N261" s="44"/>
      <c r="O261" s="44"/>
      <c r="P261" s="44"/>
      <c r="Q261" s="44"/>
      <c r="R261" s="44"/>
      <c r="S261" s="44"/>
      <c r="T261" s="80"/>
      <c r="AT261" s="25" t="s">
        <v>178</v>
      </c>
      <c r="AU261" s="25" t="s">
        <v>92</v>
      </c>
    </row>
    <row r="262" spans="2:65" s="1" customFormat="1" ht="121.5">
      <c r="B262" s="43"/>
      <c r="C262" s="65"/>
      <c r="D262" s="218" t="s">
        <v>180</v>
      </c>
      <c r="E262" s="65"/>
      <c r="F262" s="221" t="s">
        <v>266</v>
      </c>
      <c r="G262" s="65"/>
      <c r="H262" s="65"/>
      <c r="I262" s="174"/>
      <c r="J262" s="65"/>
      <c r="K262" s="65"/>
      <c r="L262" s="63"/>
      <c r="M262" s="220"/>
      <c r="N262" s="44"/>
      <c r="O262" s="44"/>
      <c r="P262" s="44"/>
      <c r="Q262" s="44"/>
      <c r="R262" s="44"/>
      <c r="S262" s="44"/>
      <c r="T262" s="80"/>
      <c r="AT262" s="25" t="s">
        <v>180</v>
      </c>
      <c r="AU262" s="25" t="s">
        <v>92</v>
      </c>
    </row>
    <row r="263" spans="2:65" s="12" customFormat="1" ht="13.5">
      <c r="B263" s="222"/>
      <c r="C263" s="223"/>
      <c r="D263" s="218" t="s">
        <v>182</v>
      </c>
      <c r="E263" s="224" t="s">
        <v>50</v>
      </c>
      <c r="F263" s="225" t="s">
        <v>613</v>
      </c>
      <c r="G263" s="223"/>
      <c r="H263" s="226" t="s">
        <v>50</v>
      </c>
      <c r="I263" s="227"/>
      <c r="J263" s="223"/>
      <c r="K263" s="223"/>
      <c r="L263" s="228"/>
      <c r="M263" s="229"/>
      <c r="N263" s="230"/>
      <c r="O263" s="230"/>
      <c r="P263" s="230"/>
      <c r="Q263" s="230"/>
      <c r="R263" s="230"/>
      <c r="S263" s="230"/>
      <c r="T263" s="231"/>
      <c r="AT263" s="232" t="s">
        <v>182</v>
      </c>
      <c r="AU263" s="232" t="s">
        <v>92</v>
      </c>
      <c r="AV263" s="12" t="s">
        <v>25</v>
      </c>
      <c r="AW263" s="12" t="s">
        <v>48</v>
      </c>
      <c r="AX263" s="12" t="s">
        <v>85</v>
      </c>
      <c r="AY263" s="232" t="s">
        <v>169</v>
      </c>
    </row>
    <row r="264" spans="2:65" s="13" customFormat="1" ht="13.5">
      <c r="B264" s="233"/>
      <c r="C264" s="234"/>
      <c r="D264" s="235" t="s">
        <v>182</v>
      </c>
      <c r="E264" s="236" t="s">
        <v>50</v>
      </c>
      <c r="F264" s="237" t="s">
        <v>293</v>
      </c>
      <c r="G264" s="234"/>
      <c r="H264" s="238">
        <v>19</v>
      </c>
      <c r="I264" s="239"/>
      <c r="J264" s="234"/>
      <c r="K264" s="234"/>
      <c r="L264" s="240"/>
      <c r="M264" s="241"/>
      <c r="N264" s="242"/>
      <c r="O264" s="242"/>
      <c r="P264" s="242"/>
      <c r="Q264" s="242"/>
      <c r="R264" s="242"/>
      <c r="S264" s="242"/>
      <c r="T264" s="243"/>
      <c r="AT264" s="244" t="s">
        <v>182</v>
      </c>
      <c r="AU264" s="244" t="s">
        <v>92</v>
      </c>
      <c r="AV264" s="13" t="s">
        <v>92</v>
      </c>
      <c r="AW264" s="13" t="s">
        <v>48</v>
      </c>
      <c r="AX264" s="13" t="s">
        <v>85</v>
      </c>
      <c r="AY264" s="244" t="s">
        <v>169</v>
      </c>
    </row>
    <row r="265" spans="2:65" s="1" customFormat="1" ht="22.5" customHeight="1">
      <c r="B265" s="43"/>
      <c r="C265" s="206" t="s">
        <v>389</v>
      </c>
      <c r="D265" s="206" t="s">
        <v>172</v>
      </c>
      <c r="E265" s="207" t="s">
        <v>826</v>
      </c>
      <c r="F265" s="208" t="s">
        <v>827</v>
      </c>
      <c r="G265" s="209" t="s">
        <v>204</v>
      </c>
      <c r="H265" s="210">
        <v>83</v>
      </c>
      <c r="I265" s="211"/>
      <c r="J265" s="212">
        <f>ROUND(I265*H265,2)</f>
        <v>0</v>
      </c>
      <c r="K265" s="208" t="s">
        <v>176</v>
      </c>
      <c r="L265" s="63"/>
      <c r="M265" s="213" t="s">
        <v>50</v>
      </c>
      <c r="N265" s="214" t="s">
        <v>56</v>
      </c>
      <c r="O265" s="44"/>
      <c r="P265" s="215">
        <f>O265*H265</f>
        <v>0</v>
      </c>
      <c r="Q265" s="215">
        <v>8.5650000000000004E-2</v>
      </c>
      <c r="R265" s="215">
        <f>Q265*H265</f>
        <v>7.1089500000000001</v>
      </c>
      <c r="S265" s="215">
        <v>0</v>
      </c>
      <c r="T265" s="216">
        <f>S265*H265</f>
        <v>0</v>
      </c>
      <c r="AR265" s="25" t="s">
        <v>124</v>
      </c>
      <c r="AT265" s="25" t="s">
        <v>172</v>
      </c>
      <c r="AU265" s="25" t="s">
        <v>92</v>
      </c>
      <c r="AY265" s="25" t="s">
        <v>169</v>
      </c>
      <c r="BE265" s="217">
        <f>IF(N265="základní",J265,0)</f>
        <v>0</v>
      </c>
      <c r="BF265" s="217">
        <f>IF(N265="snížená",J265,0)</f>
        <v>0</v>
      </c>
      <c r="BG265" s="217">
        <f>IF(N265="zákl. přenesená",J265,0)</f>
        <v>0</v>
      </c>
      <c r="BH265" s="217">
        <f>IF(N265="sníž. přenesená",J265,0)</f>
        <v>0</v>
      </c>
      <c r="BI265" s="217">
        <f>IF(N265="nulová",J265,0)</f>
        <v>0</v>
      </c>
      <c r="BJ265" s="25" t="s">
        <v>25</v>
      </c>
      <c r="BK265" s="217">
        <f>ROUND(I265*H265,2)</f>
        <v>0</v>
      </c>
      <c r="BL265" s="25" t="s">
        <v>124</v>
      </c>
      <c r="BM265" s="25" t="s">
        <v>828</v>
      </c>
    </row>
    <row r="266" spans="2:65" s="1" customFormat="1" ht="40.5">
      <c r="B266" s="43"/>
      <c r="C266" s="65"/>
      <c r="D266" s="218" t="s">
        <v>178</v>
      </c>
      <c r="E266" s="65"/>
      <c r="F266" s="219" t="s">
        <v>829</v>
      </c>
      <c r="G266" s="65"/>
      <c r="H266" s="65"/>
      <c r="I266" s="174"/>
      <c r="J266" s="65"/>
      <c r="K266" s="65"/>
      <c r="L266" s="63"/>
      <c r="M266" s="220"/>
      <c r="N266" s="44"/>
      <c r="O266" s="44"/>
      <c r="P266" s="44"/>
      <c r="Q266" s="44"/>
      <c r="R266" s="44"/>
      <c r="S266" s="44"/>
      <c r="T266" s="80"/>
      <c r="AT266" s="25" t="s">
        <v>178</v>
      </c>
      <c r="AU266" s="25" t="s">
        <v>92</v>
      </c>
    </row>
    <row r="267" spans="2:65" s="1" customFormat="1" ht="121.5">
      <c r="B267" s="43"/>
      <c r="C267" s="65"/>
      <c r="D267" s="218" t="s">
        <v>180</v>
      </c>
      <c r="E267" s="65"/>
      <c r="F267" s="221" t="s">
        <v>266</v>
      </c>
      <c r="G267" s="65"/>
      <c r="H267" s="65"/>
      <c r="I267" s="174"/>
      <c r="J267" s="65"/>
      <c r="K267" s="65"/>
      <c r="L267" s="63"/>
      <c r="M267" s="220"/>
      <c r="N267" s="44"/>
      <c r="O267" s="44"/>
      <c r="P267" s="44"/>
      <c r="Q267" s="44"/>
      <c r="R267" s="44"/>
      <c r="S267" s="44"/>
      <c r="T267" s="80"/>
      <c r="AT267" s="25" t="s">
        <v>180</v>
      </c>
      <c r="AU267" s="25" t="s">
        <v>92</v>
      </c>
    </row>
    <row r="268" spans="2:65" s="12" customFormat="1" ht="13.5">
      <c r="B268" s="222"/>
      <c r="C268" s="223"/>
      <c r="D268" s="218" t="s">
        <v>182</v>
      </c>
      <c r="E268" s="224" t="s">
        <v>50</v>
      </c>
      <c r="F268" s="225" t="s">
        <v>608</v>
      </c>
      <c r="G268" s="223"/>
      <c r="H268" s="226" t="s">
        <v>50</v>
      </c>
      <c r="I268" s="227"/>
      <c r="J268" s="223"/>
      <c r="K268" s="223"/>
      <c r="L268" s="228"/>
      <c r="M268" s="229"/>
      <c r="N268" s="230"/>
      <c r="O268" s="230"/>
      <c r="P268" s="230"/>
      <c r="Q268" s="230"/>
      <c r="R268" s="230"/>
      <c r="S268" s="230"/>
      <c r="T268" s="231"/>
      <c r="AT268" s="232" t="s">
        <v>182</v>
      </c>
      <c r="AU268" s="232" t="s">
        <v>92</v>
      </c>
      <c r="AV268" s="12" t="s">
        <v>25</v>
      </c>
      <c r="AW268" s="12" t="s">
        <v>48</v>
      </c>
      <c r="AX268" s="12" t="s">
        <v>85</v>
      </c>
      <c r="AY268" s="232" t="s">
        <v>169</v>
      </c>
    </row>
    <row r="269" spans="2:65" s="13" customFormat="1" ht="13.5">
      <c r="B269" s="233"/>
      <c r="C269" s="234"/>
      <c r="D269" s="235" t="s">
        <v>182</v>
      </c>
      <c r="E269" s="236" t="s">
        <v>50</v>
      </c>
      <c r="F269" s="237" t="s">
        <v>830</v>
      </c>
      <c r="G269" s="234"/>
      <c r="H269" s="238">
        <v>83</v>
      </c>
      <c r="I269" s="239"/>
      <c r="J269" s="234"/>
      <c r="K269" s="234"/>
      <c r="L269" s="240"/>
      <c r="M269" s="241"/>
      <c r="N269" s="242"/>
      <c r="O269" s="242"/>
      <c r="P269" s="242"/>
      <c r="Q269" s="242"/>
      <c r="R269" s="242"/>
      <c r="S269" s="242"/>
      <c r="T269" s="243"/>
      <c r="AT269" s="244" t="s">
        <v>182</v>
      </c>
      <c r="AU269" s="244" t="s">
        <v>92</v>
      </c>
      <c r="AV269" s="13" t="s">
        <v>92</v>
      </c>
      <c r="AW269" s="13" t="s">
        <v>48</v>
      </c>
      <c r="AX269" s="13" t="s">
        <v>85</v>
      </c>
      <c r="AY269" s="244" t="s">
        <v>169</v>
      </c>
    </row>
    <row r="270" spans="2:65" s="1" customFormat="1" ht="22.5" customHeight="1">
      <c r="B270" s="43"/>
      <c r="C270" s="248" t="s">
        <v>394</v>
      </c>
      <c r="D270" s="248" t="s">
        <v>221</v>
      </c>
      <c r="E270" s="249" t="s">
        <v>831</v>
      </c>
      <c r="F270" s="250" t="s">
        <v>832</v>
      </c>
      <c r="G270" s="251" t="s">
        <v>204</v>
      </c>
      <c r="H270" s="252">
        <v>83.83</v>
      </c>
      <c r="I270" s="253"/>
      <c r="J270" s="254">
        <f>ROUND(I270*H270,2)</f>
        <v>0</v>
      </c>
      <c r="K270" s="250" t="s">
        <v>50</v>
      </c>
      <c r="L270" s="255"/>
      <c r="M270" s="256" t="s">
        <v>50</v>
      </c>
      <c r="N270" s="257" t="s">
        <v>56</v>
      </c>
      <c r="O270" s="44"/>
      <c r="P270" s="215">
        <f>O270*H270</f>
        <v>0</v>
      </c>
      <c r="Q270" s="215">
        <v>0.15</v>
      </c>
      <c r="R270" s="215">
        <f>Q270*H270</f>
        <v>12.574499999999999</v>
      </c>
      <c r="S270" s="215">
        <v>0</v>
      </c>
      <c r="T270" s="216">
        <f>S270*H270</f>
        <v>0</v>
      </c>
      <c r="AR270" s="25" t="s">
        <v>224</v>
      </c>
      <c r="AT270" s="25" t="s">
        <v>221</v>
      </c>
      <c r="AU270" s="25" t="s">
        <v>92</v>
      </c>
      <c r="AY270" s="25" t="s">
        <v>169</v>
      </c>
      <c r="BE270" s="217">
        <f>IF(N270="základní",J270,0)</f>
        <v>0</v>
      </c>
      <c r="BF270" s="217">
        <f>IF(N270="snížená",J270,0)</f>
        <v>0</v>
      </c>
      <c r="BG270" s="217">
        <f>IF(N270="zákl. přenesená",J270,0)</f>
        <v>0</v>
      </c>
      <c r="BH270" s="217">
        <f>IF(N270="sníž. přenesená",J270,0)</f>
        <v>0</v>
      </c>
      <c r="BI270" s="217">
        <f>IF(N270="nulová",J270,0)</f>
        <v>0</v>
      </c>
      <c r="BJ270" s="25" t="s">
        <v>25</v>
      </c>
      <c r="BK270" s="217">
        <f>ROUND(I270*H270,2)</f>
        <v>0</v>
      </c>
      <c r="BL270" s="25" t="s">
        <v>124</v>
      </c>
      <c r="BM270" s="25" t="s">
        <v>833</v>
      </c>
    </row>
    <row r="271" spans="2:65" s="1" customFormat="1" ht="27">
      <c r="B271" s="43"/>
      <c r="C271" s="65"/>
      <c r="D271" s="218" t="s">
        <v>178</v>
      </c>
      <c r="E271" s="65"/>
      <c r="F271" s="219" t="s">
        <v>834</v>
      </c>
      <c r="G271" s="65"/>
      <c r="H271" s="65"/>
      <c r="I271" s="174"/>
      <c r="J271" s="65"/>
      <c r="K271" s="65"/>
      <c r="L271" s="63"/>
      <c r="M271" s="220"/>
      <c r="N271" s="44"/>
      <c r="O271" s="44"/>
      <c r="P271" s="44"/>
      <c r="Q271" s="44"/>
      <c r="R271" s="44"/>
      <c r="S271" s="44"/>
      <c r="T271" s="80"/>
      <c r="AT271" s="25" t="s">
        <v>178</v>
      </c>
      <c r="AU271" s="25" t="s">
        <v>92</v>
      </c>
    </row>
    <row r="272" spans="2:65" s="12" customFormat="1" ht="13.5">
      <c r="B272" s="222"/>
      <c r="C272" s="223"/>
      <c r="D272" s="218" t="s">
        <v>182</v>
      </c>
      <c r="E272" s="224" t="s">
        <v>50</v>
      </c>
      <c r="F272" s="225" t="s">
        <v>608</v>
      </c>
      <c r="G272" s="223"/>
      <c r="H272" s="226" t="s">
        <v>50</v>
      </c>
      <c r="I272" s="227"/>
      <c r="J272" s="223"/>
      <c r="K272" s="223"/>
      <c r="L272" s="228"/>
      <c r="M272" s="229"/>
      <c r="N272" s="230"/>
      <c r="O272" s="230"/>
      <c r="P272" s="230"/>
      <c r="Q272" s="230"/>
      <c r="R272" s="230"/>
      <c r="S272" s="230"/>
      <c r="T272" s="231"/>
      <c r="AT272" s="232" t="s">
        <v>182</v>
      </c>
      <c r="AU272" s="232" t="s">
        <v>92</v>
      </c>
      <c r="AV272" s="12" t="s">
        <v>25</v>
      </c>
      <c r="AW272" s="12" t="s">
        <v>48</v>
      </c>
      <c r="AX272" s="12" t="s">
        <v>85</v>
      </c>
      <c r="AY272" s="232" t="s">
        <v>169</v>
      </c>
    </row>
    <row r="273" spans="2:65" s="13" customFormat="1" ht="13.5">
      <c r="B273" s="233"/>
      <c r="C273" s="234"/>
      <c r="D273" s="235" t="s">
        <v>182</v>
      </c>
      <c r="E273" s="236" t="s">
        <v>50</v>
      </c>
      <c r="F273" s="237" t="s">
        <v>835</v>
      </c>
      <c r="G273" s="234"/>
      <c r="H273" s="238">
        <v>83.83</v>
      </c>
      <c r="I273" s="239"/>
      <c r="J273" s="234"/>
      <c r="K273" s="234"/>
      <c r="L273" s="240"/>
      <c r="M273" s="241"/>
      <c r="N273" s="242"/>
      <c r="O273" s="242"/>
      <c r="P273" s="242"/>
      <c r="Q273" s="242"/>
      <c r="R273" s="242"/>
      <c r="S273" s="242"/>
      <c r="T273" s="243"/>
      <c r="AT273" s="244" t="s">
        <v>182</v>
      </c>
      <c r="AU273" s="244" t="s">
        <v>92</v>
      </c>
      <c r="AV273" s="13" t="s">
        <v>92</v>
      </c>
      <c r="AW273" s="13" t="s">
        <v>48</v>
      </c>
      <c r="AX273" s="13" t="s">
        <v>85</v>
      </c>
      <c r="AY273" s="244" t="s">
        <v>169</v>
      </c>
    </row>
    <row r="274" spans="2:65" s="1" customFormat="1" ht="31.5" customHeight="1">
      <c r="B274" s="43"/>
      <c r="C274" s="206" t="s">
        <v>410</v>
      </c>
      <c r="D274" s="206" t="s">
        <v>172</v>
      </c>
      <c r="E274" s="207" t="s">
        <v>286</v>
      </c>
      <c r="F274" s="208" t="s">
        <v>287</v>
      </c>
      <c r="G274" s="209" t="s">
        <v>204</v>
      </c>
      <c r="H274" s="210">
        <v>66</v>
      </c>
      <c r="I274" s="211"/>
      <c r="J274" s="212">
        <f>ROUND(I274*H274,2)</f>
        <v>0</v>
      </c>
      <c r="K274" s="208" t="s">
        <v>176</v>
      </c>
      <c r="L274" s="63"/>
      <c r="M274" s="213" t="s">
        <v>50</v>
      </c>
      <c r="N274" s="214" t="s">
        <v>56</v>
      </c>
      <c r="O274" s="44"/>
      <c r="P274" s="215">
        <f>O274*H274</f>
        <v>0</v>
      </c>
      <c r="Q274" s="215">
        <v>0.10100000000000001</v>
      </c>
      <c r="R274" s="215">
        <f>Q274*H274</f>
        <v>6.6660000000000004</v>
      </c>
      <c r="S274" s="215">
        <v>0</v>
      </c>
      <c r="T274" s="216">
        <f>S274*H274</f>
        <v>0</v>
      </c>
      <c r="AR274" s="25" t="s">
        <v>124</v>
      </c>
      <c r="AT274" s="25" t="s">
        <v>172</v>
      </c>
      <c r="AU274" s="25" t="s">
        <v>92</v>
      </c>
      <c r="AY274" s="25" t="s">
        <v>169</v>
      </c>
      <c r="BE274" s="217">
        <f>IF(N274="základní",J274,0)</f>
        <v>0</v>
      </c>
      <c r="BF274" s="217">
        <f>IF(N274="snížená",J274,0)</f>
        <v>0</v>
      </c>
      <c r="BG274" s="217">
        <f>IF(N274="zákl. přenesená",J274,0)</f>
        <v>0</v>
      </c>
      <c r="BH274" s="217">
        <f>IF(N274="sníž. přenesená",J274,0)</f>
        <v>0</v>
      </c>
      <c r="BI274" s="217">
        <f>IF(N274="nulová",J274,0)</f>
        <v>0</v>
      </c>
      <c r="BJ274" s="25" t="s">
        <v>25</v>
      </c>
      <c r="BK274" s="217">
        <f>ROUND(I274*H274,2)</f>
        <v>0</v>
      </c>
      <c r="BL274" s="25" t="s">
        <v>124</v>
      </c>
      <c r="BM274" s="25" t="s">
        <v>288</v>
      </c>
    </row>
    <row r="275" spans="2:65" s="1" customFormat="1" ht="40.5">
      <c r="B275" s="43"/>
      <c r="C275" s="65"/>
      <c r="D275" s="218" t="s">
        <v>178</v>
      </c>
      <c r="E275" s="65"/>
      <c r="F275" s="219" t="s">
        <v>289</v>
      </c>
      <c r="G275" s="65"/>
      <c r="H275" s="65"/>
      <c r="I275" s="174"/>
      <c r="J275" s="65"/>
      <c r="K275" s="65"/>
      <c r="L275" s="63"/>
      <c r="M275" s="220"/>
      <c r="N275" s="44"/>
      <c r="O275" s="44"/>
      <c r="P275" s="44"/>
      <c r="Q275" s="44"/>
      <c r="R275" s="44"/>
      <c r="S275" s="44"/>
      <c r="T275" s="80"/>
      <c r="AT275" s="25" t="s">
        <v>178</v>
      </c>
      <c r="AU275" s="25" t="s">
        <v>92</v>
      </c>
    </row>
    <row r="276" spans="2:65" s="1" customFormat="1" ht="81">
      <c r="B276" s="43"/>
      <c r="C276" s="65"/>
      <c r="D276" s="218" t="s">
        <v>180</v>
      </c>
      <c r="E276" s="65"/>
      <c r="F276" s="221" t="s">
        <v>290</v>
      </c>
      <c r="G276" s="65"/>
      <c r="H276" s="65"/>
      <c r="I276" s="174"/>
      <c r="J276" s="65"/>
      <c r="K276" s="65"/>
      <c r="L276" s="63"/>
      <c r="M276" s="220"/>
      <c r="N276" s="44"/>
      <c r="O276" s="44"/>
      <c r="P276" s="44"/>
      <c r="Q276" s="44"/>
      <c r="R276" s="44"/>
      <c r="S276" s="44"/>
      <c r="T276" s="80"/>
      <c r="AT276" s="25" t="s">
        <v>180</v>
      </c>
      <c r="AU276" s="25" t="s">
        <v>92</v>
      </c>
    </row>
    <row r="277" spans="2:65" s="12" customFormat="1" ht="13.5">
      <c r="B277" s="222"/>
      <c r="C277" s="223"/>
      <c r="D277" s="218" t="s">
        <v>182</v>
      </c>
      <c r="E277" s="224" t="s">
        <v>50</v>
      </c>
      <c r="F277" s="225" t="s">
        <v>752</v>
      </c>
      <c r="G277" s="223"/>
      <c r="H277" s="226" t="s">
        <v>50</v>
      </c>
      <c r="I277" s="227"/>
      <c r="J277" s="223"/>
      <c r="K277" s="223"/>
      <c r="L277" s="228"/>
      <c r="M277" s="229"/>
      <c r="N277" s="230"/>
      <c r="O277" s="230"/>
      <c r="P277" s="230"/>
      <c r="Q277" s="230"/>
      <c r="R277" s="230"/>
      <c r="S277" s="230"/>
      <c r="T277" s="231"/>
      <c r="AT277" s="232" t="s">
        <v>182</v>
      </c>
      <c r="AU277" s="232" t="s">
        <v>92</v>
      </c>
      <c r="AV277" s="12" t="s">
        <v>25</v>
      </c>
      <c r="AW277" s="12" t="s">
        <v>48</v>
      </c>
      <c r="AX277" s="12" t="s">
        <v>85</v>
      </c>
      <c r="AY277" s="232" t="s">
        <v>169</v>
      </c>
    </row>
    <row r="278" spans="2:65" s="13" customFormat="1" ht="13.5">
      <c r="B278" s="233"/>
      <c r="C278" s="234"/>
      <c r="D278" s="235" t="s">
        <v>182</v>
      </c>
      <c r="E278" s="236" t="s">
        <v>50</v>
      </c>
      <c r="F278" s="237" t="s">
        <v>836</v>
      </c>
      <c r="G278" s="234"/>
      <c r="H278" s="238">
        <v>66</v>
      </c>
      <c r="I278" s="239"/>
      <c r="J278" s="234"/>
      <c r="K278" s="234"/>
      <c r="L278" s="240"/>
      <c r="M278" s="241"/>
      <c r="N278" s="242"/>
      <c r="O278" s="242"/>
      <c r="P278" s="242"/>
      <c r="Q278" s="242"/>
      <c r="R278" s="242"/>
      <c r="S278" s="242"/>
      <c r="T278" s="243"/>
      <c r="AT278" s="244" t="s">
        <v>182</v>
      </c>
      <c r="AU278" s="244" t="s">
        <v>92</v>
      </c>
      <c r="AV278" s="13" t="s">
        <v>92</v>
      </c>
      <c r="AW278" s="13" t="s">
        <v>48</v>
      </c>
      <c r="AX278" s="13" t="s">
        <v>85</v>
      </c>
      <c r="AY278" s="244" t="s">
        <v>169</v>
      </c>
    </row>
    <row r="279" spans="2:65" s="1" customFormat="1" ht="22.5" customHeight="1">
      <c r="B279" s="43"/>
      <c r="C279" s="248" t="s">
        <v>416</v>
      </c>
      <c r="D279" s="248" t="s">
        <v>221</v>
      </c>
      <c r="E279" s="249" t="s">
        <v>294</v>
      </c>
      <c r="F279" s="250" t="s">
        <v>295</v>
      </c>
      <c r="G279" s="251" t="s">
        <v>204</v>
      </c>
      <c r="H279" s="252">
        <v>66.66</v>
      </c>
      <c r="I279" s="253"/>
      <c r="J279" s="254">
        <f>ROUND(I279*H279,2)</f>
        <v>0</v>
      </c>
      <c r="K279" s="250" t="s">
        <v>50</v>
      </c>
      <c r="L279" s="255"/>
      <c r="M279" s="256" t="s">
        <v>50</v>
      </c>
      <c r="N279" s="257" t="s">
        <v>56</v>
      </c>
      <c r="O279" s="44"/>
      <c r="P279" s="215">
        <f>O279*H279</f>
        <v>0</v>
      </c>
      <c r="Q279" s="215">
        <v>0.12</v>
      </c>
      <c r="R279" s="215">
        <f>Q279*H279</f>
        <v>7.9991999999999992</v>
      </c>
      <c r="S279" s="215">
        <v>0</v>
      </c>
      <c r="T279" s="216">
        <f>S279*H279</f>
        <v>0</v>
      </c>
      <c r="AR279" s="25" t="s">
        <v>224</v>
      </c>
      <c r="AT279" s="25" t="s">
        <v>221</v>
      </c>
      <c r="AU279" s="25" t="s">
        <v>92</v>
      </c>
      <c r="AY279" s="25" t="s">
        <v>169</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124</v>
      </c>
      <c r="BM279" s="25" t="s">
        <v>296</v>
      </c>
    </row>
    <row r="280" spans="2:65" s="1" customFormat="1" ht="13.5">
      <c r="B280" s="43"/>
      <c r="C280" s="65"/>
      <c r="D280" s="218" t="s">
        <v>178</v>
      </c>
      <c r="E280" s="65"/>
      <c r="F280" s="219" t="s">
        <v>297</v>
      </c>
      <c r="G280" s="65"/>
      <c r="H280" s="65"/>
      <c r="I280" s="174"/>
      <c r="J280" s="65"/>
      <c r="K280" s="65"/>
      <c r="L280" s="63"/>
      <c r="M280" s="220"/>
      <c r="N280" s="44"/>
      <c r="O280" s="44"/>
      <c r="P280" s="44"/>
      <c r="Q280" s="44"/>
      <c r="R280" s="44"/>
      <c r="S280" s="44"/>
      <c r="T280" s="80"/>
      <c r="AT280" s="25" t="s">
        <v>178</v>
      </c>
      <c r="AU280" s="25" t="s">
        <v>92</v>
      </c>
    </row>
    <row r="281" spans="2:65" s="12" customFormat="1" ht="13.5">
      <c r="B281" s="222"/>
      <c r="C281" s="223"/>
      <c r="D281" s="218" t="s">
        <v>182</v>
      </c>
      <c r="E281" s="224" t="s">
        <v>50</v>
      </c>
      <c r="F281" s="225" t="s">
        <v>752</v>
      </c>
      <c r="G281" s="223"/>
      <c r="H281" s="226" t="s">
        <v>50</v>
      </c>
      <c r="I281" s="227"/>
      <c r="J281" s="223"/>
      <c r="K281" s="223"/>
      <c r="L281" s="228"/>
      <c r="M281" s="229"/>
      <c r="N281" s="230"/>
      <c r="O281" s="230"/>
      <c r="P281" s="230"/>
      <c r="Q281" s="230"/>
      <c r="R281" s="230"/>
      <c r="S281" s="230"/>
      <c r="T281" s="231"/>
      <c r="AT281" s="232" t="s">
        <v>182</v>
      </c>
      <c r="AU281" s="232" t="s">
        <v>92</v>
      </c>
      <c r="AV281" s="12" t="s">
        <v>25</v>
      </c>
      <c r="AW281" s="12" t="s">
        <v>48</v>
      </c>
      <c r="AX281" s="12" t="s">
        <v>85</v>
      </c>
      <c r="AY281" s="232" t="s">
        <v>169</v>
      </c>
    </row>
    <row r="282" spans="2:65" s="13" customFormat="1" ht="13.5">
      <c r="B282" s="233"/>
      <c r="C282" s="234"/>
      <c r="D282" s="235" t="s">
        <v>182</v>
      </c>
      <c r="E282" s="236" t="s">
        <v>50</v>
      </c>
      <c r="F282" s="237" t="s">
        <v>837</v>
      </c>
      <c r="G282" s="234"/>
      <c r="H282" s="238">
        <v>66.66</v>
      </c>
      <c r="I282" s="239"/>
      <c r="J282" s="234"/>
      <c r="K282" s="234"/>
      <c r="L282" s="240"/>
      <c r="M282" s="241"/>
      <c r="N282" s="242"/>
      <c r="O282" s="242"/>
      <c r="P282" s="242"/>
      <c r="Q282" s="242"/>
      <c r="R282" s="242"/>
      <c r="S282" s="242"/>
      <c r="T282" s="243"/>
      <c r="AT282" s="244" t="s">
        <v>182</v>
      </c>
      <c r="AU282" s="244" t="s">
        <v>92</v>
      </c>
      <c r="AV282" s="13" t="s">
        <v>92</v>
      </c>
      <c r="AW282" s="13" t="s">
        <v>48</v>
      </c>
      <c r="AX282" s="13" t="s">
        <v>85</v>
      </c>
      <c r="AY282" s="244" t="s">
        <v>169</v>
      </c>
    </row>
    <row r="283" spans="2:65" s="1" customFormat="1" ht="22.5" customHeight="1">
      <c r="B283" s="43"/>
      <c r="C283" s="206" t="s">
        <v>423</v>
      </c>
      <c r="D283" s="206" t="s">
        <v>172</v>
      </c>
      <c r="E283" s="207" t="s">
        <v>609</v>
      </c>
      <c r="F283" s="208" t="s">
        <v>610</v>
      </c>
      <c r="G283" s="209" t="s">
        <v>204</v>
      </c>
      <c r="H283" s="210">
        <v>227</v>
      </c>
      <c r="I283" s="211"/>
      <c r="J283" s="212">
        <f>ROUND(I283*H283,2)</f>
        <v>0</v>
      </c>
      <c r="K283" s="208" t="s">
        <v>176</v>
      </c>
      <c r="L283" s="63"/>
      <c r="M283" s="213" t="s">
        <v>50</v>
      </c>
      <c r="N283" s="214" t="s">
        <v>56</v>
      </c>
      <c r="O283" s="44"/>
      <c r="P283" s="215">
        <f>O283*H283</f>
        <v>0</v>
      </c>
      <c r="Q283" s="215">
        <v>0.1837</v>
      </c>
      <c r="R283" s="215">
        <f>Q283*H283</f>
        <v>41.6999</v>
      </c>
      <c r="S283" s="215">
        <v>0</v>
      </c>
      <c r="T283" s="216">
        <f>S283*H283</f>
        <v>0</v>
      </c>
      <c r="AR283" s="25" t="s">
        <v>124</v>
      </c>
      <c r="AT283" s="25" t="s">
        <v>172</v>
      </c>
      <c r="AU283" s="25" t="s">
        <v>92</v>
      </c>
      <c r="AY283" s="25" t="s">
        <v>169</v>
      </c>
      <c r="BE283" s="217">
        <f>IF(N283="základní",J283,0)</f>
        <v>0</v>
      </c>
      <c r="BF283" s="217">
        <f>IF(N283="snížená",J283,0)</f>
        <v>0</v>
      </c>
      <c r="BG283" s="217">
        <f>IF(N283="zákl. přenesená",J283,0)</f>
        <v>0</v>
      </c>
      <c r="BH283" s="217">
        <f>IF(N283="sníž. přenesená",J283,0)</f>
        <v>0</v>
      </c>
      <c r="BI283" s="217">
        <f>IF(N283="nulová",J283,0)</f>
        <v>0</v>
      </c>
      <c r="BJ283" s="25" t="s">
        <v>25</v>
      </c>
      <c r="BK283" s="217">
        <f>ROUND(I283*H283,2)</f>
        <v>0</v>
      </c>
      <c r="BL283" s="25" t="s">
        <v>124</v>
      </c>
      <c r="BM283" s="25" t="s">
        <v>838</v>
      </c>
    </row>
    <row r="284" spans="2:65" s="1" customFormat="1" ht="27">
      <c r="B284" s="43"/>
      <c r="C284" s="65"/>
      <c r="D284" s="218" t="s">
        <v>178</v>
      </c>
      <c r="E284" s="65"/>
      <c r="F284" s="219" t="s">
        <v>612</v>
      </c>
      <c r="G284" s="65"/>
      <c r="H284" s="65"/>
      <c r="I284" s="174"/>
      <c r="J284" s="65"/>
      <c r="K284" s="65"/>
      <c r="L284" s="63"/>
      <c r="M284" s="220"/>
      <c r="N284" s="44"/>
      <c r="O284" s="44"/>
      <c r="P284" s="44"/>
      <c r="Q284" s="44"/>
      <c r="R284" s="44"/>
      <c r="S284" s="44"/>
      <c r="T284" s="80"/>
      <c r="AT284" s="25" t="s">
        <v>178</v>
      </c>
      <c r="AU284" s="25" t="s">
        <v>92</v>
      </c>
    </row>
    <row r="285" spans="2:65" s="1" customFormat="1" ht="148.5">
      <c r="B285" s="43"/>
      <c r="C285" s="65"/>
      <c r="D285" s="218" t="s">
        <v>180</v>
      </c>
      <c r="E285" s="65"/>
      <c r="F285" s="221" t="s">
        <v>607</v>
      </c>
      <c r="G285" s="65"/>
      <c r="H285" s="65"/>
      <c r="I285" s="174"/>
      <c r="J285" s="65"/>
      <c r="K285" s="65"/>
      <c r="L285" s="63"/>
      <c r="M285" s="220"/>
      <c r="N285" s="44"/>
      <c r="O285" s="44"/>
      <c r="P285" s="44"/>
      <c r="Q285" s="44"/>
      <c r="R285" s="44"/>
      <c r="S285" s="44"/>
      <c r="T285" s="80"/>
      <c r="AT285" s="25" t="s">
        <v>180</v>
      </c>
      <c r="AU285" s="25" t="s">
        <v>92</v>
      </c>
    </row>
    <row r="286" spans="2:65" s="12" customFormat="1" ht="13.5">
      <c r="B286" s="222"/>
      <c r="C286" s="223"/>
      <c r="D286" s="218" t="s">
        <v>182</v>
      </c>
      <c r="E286" s="224" t="s">
        <v>50</v>
      </c>
      <c r="F286" s="225" t="s">
        <v>608</v>
      </c>
      <c r="G286" s="223"/>
      <c r="H286" s="226" t="s">
        <v>50</v>
      </c>
      <c r="I286" s="227"/>
      <c r="J286" s="223"/>
      <c r="K286" s="223"/>
      <c r="L286" s="228"/>
      <c r="M286" s="229"/>
      <c r="N286" s="230"/>
      <c r="O286" s="230"/>
      <c r="P286" s="230"/>
      <c r="Q286" s="230"/>
      <c r="R286" s="230"/>
      <c r="S286" s="230"/>
      <c r="T286" s="231"/>
      <c r="AT286" s="232" t="s">
        <v>182</v>
      </c>
      <c r="AU286" s="232" t="s">
        <v>92</v>
      </c>
      <c r="AV286" s="12" t="s">
        <v>25</v>
      </c>
      <c r="AW286" s="12" t="s">
        <v>48</v>
      </c>
      <c r="AX286" s="12" t="s">
        <v>85</v>
      </c>
      <c r="AY286" s="232" t="s">
        <v>169</v>
      </c>
    </row>
    <row r="287" spans="2:65" s="13" customFormat="1" ht="13.5">
      <c r="B287" s="233"/>
      <c r="C287" s="234"/>
      <c r="D287" s="235" t="s">
        <v>182</v>
      </c>
      <c r="E287" s="236" t="s">
        <v>50</v>
      </c>
      <c r="F287" s="237" t="s">
        <v>815</v>
      </c>
      <c r="G287" s="234"/>
      <c r="H287" s="238">
        <v>227</v>
      </c>
      <c r="I287" s="239"/>
      <c r="J287" s="234"/>
      <c r="K287" s="234"/>
      <c r="L287" s="240"/>
      <c r="M287" s="241"/>
      <c r="N287" s="242"/>
      <c r="O287" s="242"/>
      <c r="P287" s="242"/>
      <c r="Q287" s="242"/>
      <c r="R287" s="242"/>
      <c r="S287" s="242"/>
      <c r="T287" s="243"/>
      <c r="AT287" s="244" t="s">
        <v>182</v>
      </c>
      <c r="AU287" s="244" t="s">
        <v>92</v>
      </c>
      <c r="AV287" s="13" t="s">
        <v>92</v>
      </c>
      <c r="AW287" s="13" t="s">
        <v>48</v>
      </c>
      <c r="AX287" s="13" t="s">
        <v>85</v>
      </c>
      <c r="AY287" s="244" t="s">
        <v>169</v>
      </c>
    </row>
    <row r="288" spans="2:65" s="1" customFormat="1" ht="31.5" customHeight="1">
      <c r="B288" s="43"/>
      <c r="C288" s="206" t="s">
        <v>429</v>
      </c>
      <c r="D288" s="206" t="s">
        <v>172</v>
      </c>
      <c r="E288" s="207" t="s">
        <v>300</v>
      </c>
      <c r="F288" s="208" t="s">
        <v>301</v>
      </c>
      <c r="G288" s="209" t="s">
        <v>302</v>
      </c>
      <c r="H288" s="210">
        <v>472.8</v>
      </c>
      <c r="I288" s="211"/>
      <c r="J288" s="212">
        <f>ROUND(I288*H288,2)</f>
        <v>0</v>
      </c>
      <c r="K288" s="208" t="s">
        <v>176</v>
      </c>
      <c r="L288" s="63"/>
      <c r="M288" s="213" t="s">
        <v>50</v>
      </c>
      <c r="N288" s="214" t="s">
        <v>56</v>
      </c>
      <c r="O288" s="44"/>
      <c r="P288" s="215">
        <f>O288*H288</f>
        <v>0</v>
      </c>
      <c r="Q288" s="215">
        <v>0.15540000000000001</v>
      </c>
      <c r="R288" s="215">
        <f>Q288*H288</f>
        <v>73.473120000000009</v>
      </c>
      <c r="S288" s="215">
        <v>0</v>
      </c>
      <c r="T288" s="216">
        <f>S288*H288</f>
        <v>0</v>
      </c>
      <c r="AR288" s="25" t="s">
        <v>124</v>
      </c>
      <c r="AT288" s="25" t="s">
        <v>172</v>
      </c>
      <c r="AU288" s="25" t="s">
        <v>92</v>
      </c>
      <c r="AY288" s="25" t="s">
        <v>169</v>
      </c>
      <c r="BE288" s="217">
        <f>IF(N288="základní",J288,0)</f>
        <v>0</v>
      </c>
      <c r="BF288" s="217">
        <f>IF(N288="snížená",J288,0)</f>
        <v>0</v>
      </c>
      <c r="BG288" s="217">
        <f>IF(N288="zákl. přenesená",J288,0)</f>
        <v>0</v>
      </c>
      <c r="BH288" s="217">
        <f>IF(N288="sníž. přenesená",J288,0)</f>
        <v>0</v>
      </c>
      <c r="BI288" s="217">
        <f>IF(N288="nulová",J288,0)</f>
        <v>0</v>
      </c>
      <c r="BJ288" s="25" t="s">
        <v>25</v>
      </c>
      <c r="BK288" s="217">
        <f>ROUND(I288*H288,2)</f>
        <v>0</v>
      </c>
      <c r="BL288" s="25" t="s">
        <v>124</v>
      </c>
      <c r="BM288" s="25" t="s">
        <v>303</v>
      </c>
    </row>
    <row r="289" spans="2:65" s="1" customFormat="1" ht="40.5">
      <c r="B289" s="43"/>
      <c r="C289" s="65"/>
      <c r="D289" s="218" t="s">
        <v>178</v>
      </c>
      <c r="E289" s="65"/>
      <c r="F289" s="219" t="s">
        <v>304</v>
      </c>
      <c r="G289" s="65"/>
      <c r="H289" s="65"/>
      <c r="I289" s="174"/>
      <c r="J289" s="65"/>
      <c r="K289" s="65"/>
      <c r="L289" s="63"/>
      <c r="M289" s="220"/>
      <c r="N289" s="44"/>
      <c r="O289" s="44"/>
      <c r="P289" s="44"/>
      <c r="Q289" s="44"/>
      <c r="R289" s="44"/>
      <c r="S289" s="44"/>
      <c r="T289" s="80"/>
      <c r="AT289" s="25" t="s">
        <v>178</v>
      </c>
      <c r="AU289" s="25" t="s">
        <v>92</v>
      </c>
    </row>
    <row r="290" spans="2:65" s="1" customFormat="1" ht="94.5">
      <c r="B290" s="43"/>
      <c r="C290" s="65"/>
      <c r="D290" s="218" t="s">
        <v>180</v>
      </c>
      <c r="E290" s="65"/>
      <c r="F290" s="221" t="s">
        <v>305</v>
      </c>
      <c r="G290" s="65"/>
      <c r="H290" s="65"/>
      <c r="I290" s="174"/>
      <c r="J290" s="65"/>
      <c r="K290" s="65"/>
      <c r="L290" s="63"/>
      <c r="M290" s="220"/>
      <c r="N290" s="44"/>
      <c r="O290" s="44"/>
      <c r="P290" s="44"/>
      <c r="Q290" s="44"/>
      <c r="R290" s="44"/>
      <c r="S290" s="44"/>
      <c r="T290" s="80"/>
      <c r="AT290" s="25" t="s">
        <v>180</v>
      </c>
      <c r="AU290" s="25" t="s">
        <v>92</v>
      </c>
    </row>
    <row r="291" spans="2:65" s="12" customFormat="1" ht="13.5">
      <c r="B291" s="222"/>
      <c r="C291" s="223"/>
      <c r="D291" s="218" t="s">
        <v>182</v>
      </c>
      <c r="E291" s="224" t="s">
        <v>50</v>
      </c>
      <c r="F291" s="225" t="s">
        <v>436</v>
      </c>
      <c r="G291" s="223"/>
      <c r="H291" s="226" t="s">
        <v>50</v>
      </c>
      <c r="I291" s="227"/>
      <c r="J291" s="223"/>
      <c r="K291" s="223"/>
      <c r="L291" s="228"/>
      <c r="M291" s="229"/>
      <c r="N291" s="230"/>
      <c r="O291" s="230"/>
      <c r="P291" s="230"/>
      <c r="Q291" s="230"/>
      <c r="R291" s="230"/>
      <c r="S291" s="230"/>
      <c r="T291" s="231"/>
      <c r="AT291" s="232" t="s">
        <v>182</v>
      </c>
      <c r="AU291" s="232" t="s">
        <v>92</v>
      </c>
      <c r="AV291" s="12" t="s">
        <v>25</v>
      </c>
      <c r="AW291" s="12" t="s">
        <v>48</v>
      </c>
      <c r="AX291" s="12" t="s">
        <v>85</v>
      </c>
      <c r="AY291" s="232" t="s">
        <v>169</v>
      </c>
    </row>
    <row r="292" spans="2:65" s="13" customFormat="1" ht="13.5">
      <c r="B292" s="233"/>
      <c r="C292" s="234"/>
      <c r="D292" s="218" t="s">
        <v>182</v>
      </c>
      <c r="E292" s="245" t="s">
        <v>50</v>
      </c>
      <c r="F292" s="246" t="s">
        <v>839</v>
      </c>
      <c r="G292" s="234"/>
      <c r="H292" s="247">
        <v>12</v>
      </c>
      <c r="I292" s="239"/>
      <c r="J292" s="234"/>
      <c r="K292" s="234"/>
      <c r="L292" s="240"/>
      <c r="M292" s="241"/>
      <c r="N292" s="242"/>
      <c r="O292" s="242"/>
      <c r="P292" s="242"/>
      <c r="Q292" s="242"/>
      <c r="R292" s="242"/>
      <c r="S292" s="242"/>
      <c r="T292" s="243"/>
      <c r="AT292" s="244" t="s">
        <v>182</v>
      </c>
      <c r="AU292" s="244" t="s">
        <v>92</v>
      </c>
      <c r="AV292" s="13" t="s">
        <v>92</v>
      </c>
      <c r="AW292" s="13" t="s">
        <v>48</v>
      </c>
      <c r="AX292" s="13" t="s">
        <v>85</v>
      </c>
      <c r="AY292" s="244" t="s">
        <v>169</v>
      </c>
    </row>
    <row r="293" spans="2:65" s="12" customFormat="1" ht="13.5">
      <c r="B293" s="222"/>
      <c r="C293" s="223"/>
      <c r="D293" s="218" t="s">
        <v>182</v>
      </c>
      <c r="E293" s="224" t="s">
        <v>50</v>
      </c>
      <c r="F293" s="225" t="s">
        <v>450</v>
      </c>
      <c r="G293" s="223"/>
      <c r="H293" s="226" t="s">
        <v>50</v>
      </c>
      <c r="I293" s="227"/>
      <c r="J293" s="223"/>
      <c r="K293" s="223"/>
      <c r="L293" s="228"/>
      <c r="M293" s="229"/>
      <c r="N293" s="230"/>
      <c r="O293" s="230"/>
      <c r="P293" s="230"/>
      <c r="Q293" s="230"/>
      <c r="R293" s="230"/>
      <c r="S293" s="230"/>
      <c r="T293" s="231"/>
      <c r="AT293" s="232" t="s">
        <v>182</v>
      </c>
      <c r="AU293" s="232" t="s">
        <v>92</v>
      </c>
      <c r="AV293" s="12" t="s">
        <v>25</v>
      </c>
      <c r="AW293" s="12" t="s">
        <v>48</v>
      </c>
      <c r="AX293" s="12" t="s">
        <v>85</v>
      </c>
      <c r="AY293" s="232" t="s">
        <v>169</v>
      </c>
    </row>
    <row r="294" spans="2:65" s="13" customFormat="1" ht="13.5">
      <c r="B294" s="233"/>
      <c r="C294" s="234"/>
      <c r="D294" s="218" t="s">
        <v>182</v>
      </c>
      <c r="E294" s="245" t="s">
        <v>50</v>
      </c>
      <c r="F294" s="246" t="s">
        <v>309</v>
      </c>
      <c r="G294" s="234"/>
      <c r="H294" s="247">
        <v>0.8</v>
      </c>
      <c r="I294" s="239"/>
      <c r="J294" s="234"/>
      <c r="K294" s="234"/>
      <c r="L294" s="240"/>
      <c r="M294" s="241"/>
      <c r="N294" s="242"/>
      <c r="O294" s="242"/>
      <c r="P294" s="242"/>
      <c r="Q294" s="242"/>
      <c r="R294" s="242"/>
      <c r="S294" s="242"/>
      <c r="T294" s="243"/>
      <c r="AT294" s="244" t="s">
        <v>182</v>
      </c>
      <c r="AU294" s="244" t="s">
        <v>92</v>
      </c>
      <c r="AV294" s="13" t="s">
        <v>92</v>
      </c>
      <c r="AW294" s="13" t="s">
        <v>48</v>
      </c>
      <c r="AX294" s="13" t="s">
        <v>85</v>
      </c>
      <c r="AY294" s="244" t="s">
        <v>169</v>
      </c>
    </row>
    <row r="295" spans="2:65" s="12" customFormat="1" ht="13.5">
      <c r="B295" s="222"/>
      <c r="C295" s="223"/>
      <c r="D295" s="218" t="s">
        <v>182</v>
      </c>
      <c r="E295" s="224" t="s">
        <v>50</v>
      </c>
      <c r="F295" s="225" t="s">
        <v>348</v>
      </c>
      <c r="G295" s="223"/>
      <c r="H295" s="226" t="s">
        <v>50</v>
      </c>
      <c r="I295" s="227"/>
      <c r="J295" s="223"/>
      <c r="K295" s="223"/>
      <c r="L295" s="228"/>
      <c r="M295" s="229"/>
      <c r="N295" s="230"/>
      <c r="O295" s="230"/>
      <c r="P295" s="230"/>
      <c r="Q295" s="230"/>
      <c r="R295" s="230"/>
      <c r="S295" s="230"/>
      <c r="T295" s="231"/>
      <c r="AT295" s="232" t="s">
        <v>182</v>
      </c>
      <c r="AU295" s="232" t="s">
        <v>92</v>
      </c>
      <c r="AV295" s="12" t="s">
        <v>25</v>
      </c>
      <c r="AW295" s="12" t="s">
        <v>48</v>
      </c>
      <c r="AX295" s="12" t="s">
        <v>85</v>
      </c>
      <c r="AY295" s="232" t="s">
        <v>169</v>
      </c>
    </row>
    <row r="296" spans="2:65" s="13" customFormat="1" ht="13.5">
      <c r="B296" s="233"/>
      <c r="C296" s="234"/>
      <c r="D296" s="218" t="s">
        <v>182</v>
      </c>
      <c r="E296" s="245" t="s">
        <v>50</v>
      </c>
      <c r="F296" s="246" t="s">
        <v>840</v>
      </c>
      <c r="G296" s="234"/>
      <c r="H296" s="247">
        <v>368.5</v>
      </c>
      <c r="I296" s="239"/>
      <c r="J296" s="234"/>
      <c r="K296" s="234"/>
      <c r="L296" s="240"/>
      <c r="M296" s="241"/>
      <c r="N296" s="242"/>
      <c r="O296" s="242"/>
      <c r="P296" s="242"/>
      <c r="Q296" s="242"/>
      <c r="R296" s="242"/>
      <c r="S296" s="242"/>
      <c r="T296" s="243"/>
      <c r="AT296" s="244" t="s">
        <v>182</v>
      </c>
      <c r="AU296" s="244" t="s">
        <v>92</v>
      </c>
      <c r="AV296" s="13" t="s">
        <v>92</v>
      </c>
      <c r="AW296" s="13" t="s">
        <v>48</v>
      </c>
      <c r="AX296" s="13" t="s">
        <v>85</v>
      </c>
      <c r="AY296" s="244" t="s">
        <v>169</v>
      </c>
    </row>
    <row r="297" spans="2:65" s="12" customFormat="1" ht="13.5">
      <c r="B297" s="222"/>
      <c r="C297" s="223"/>
      <c r="D297" s="218" t="s">
        <v>182</v>
      </c>
      <c r="E297" s="224" t="s">
        <v>50</v>
      </c>
      <c r="F297" s="225" t="s">
        <v>306</v>
      </c>
      <c r="G297" s="223"/>
      <c r="H297" s="226" t="s">
        <v>50</v>
      </c>
      <c r="I297" s="227"/>
      <c r="J297" s="223"/>
      <c r="K297" s="223"/>
      <c r="L297" s="228"/>
      <c r="M297" s="229"/>
      <c r="N297" s="230"/>
      <c r="O297" s="230"/>
      <c r="P297" s="230"/>
      <c r="Q297" s="230"/>
      <c r="R297" s="230"/>
      <c r="S297" s="230"/>
      <c r="T297" s="231"/>
      <c r="AT297" s="232" t="s">
        <v>182</v>
      </c>
      <c r="AU297" s="232" t="s">
        <v>92</v>
      </c>
      <c r="AV297" s="12" t="s">
        <v>25</v>
      </c>
      <c r="AW297" s="12" t="s">
        <v>48</v>
      </c>
      <c r="AX297" s="12" t="s">
        <v>85</v>
      </c>
      <c r="AY297" s="232" t="s">
        <v>169</v>
      </c>
    </row>
    <row r="298" spans="2:65" s="13" customFormat="1" ht="13.5">
      <c r="B298" s="233"/>
      <c r="C298" s="234"/>
      <c r="D298" s="218" t="s">
        <v>182</v>
      </c>
      <c r="E298" s="245" t="s">
        <v>50</v>
      </c>
      <c r="F298" s="246" t="s">
        <v>841</v>
      </c>
      <c r="G298" s="234"/>
      <c r="H298" s="247">
        <v>61.5</v>
      </c>
      <c r="I298" s="239"/>
      <c r="J298" s="234"/>
      <c r="K298" s="234"/>
      <c r="L298" s="240"/>
      <c r="M298" s="241"/>
      <c r="N298" s="242"/>
      <c r="O298" s="242"/>
      <c r="P298" s="242"/>
      <c r="Q298" s="242"/>
      <c r="R298" s="242"/>
      <c r="S298" s="242"/>
      <c r="T298" s="243"/>
      <c r="AT298" s="244" t="s">
        <v>182</v>
      </c>
      <c r="AU298" s="244" t="s">
        <v>92</v>
      </c>
      <c r="AV298" s="13" t="s">
        <v>92</v>
      </c>
      <c r="AW298" s="13" t="s">
        <v>48</v>
      </c>
      <c r="AX298" s="13" t="s">
        <v>85</v>
      </c>
      <c r="AY298" s="244" t="s">
        <v>169</v>
      </c>
    </row>
    <row r="299" spans="2:65" s="12" customFormat="1" ht="13.5">
      <c r="B299" s="222"/>
      <c r="C299" s="223"/>
      <c r="D299" s="218" t="s">
        <v>182</v>
      </c>
      <c r="E299" s="224" t="s">
        <v>50</v>
      </c>
      <c r="F299" s="225" t="s">
        <v>308</v>
      </c>
      <c r="G299" s="223"/>
      <c r="H299" s="226" t="s">
        <v>50</v>
      </c>
      <c r="I299" s="227"/>
      <c r="J299" s="223"/>
      <c r="K299" s="223"/>
      <c r="L299" s="228"/>
      <c r="M299" s="229"/>
      <c r="N299" s="230"/>
      <c r="O299" s="230"/>
      <c r="P299" s="230"/>
      <c r="Q299" s="230"/>
      <c r="R299" s="230"/>
      <c r="S299" s="230"/>
      <c r="T299" s="231"/>
      <c r="AT299" s="232" t="s">
        <v>182</v>
      </c>
      <c r="AU299" s="232" t="s">
        <v>92</v>
      </c>
      <c r="AV299" s="12" t="s">
        <v>25</v>
      </c>
      <c r="AW299" s="12" t="s">
        <v>48</v>
      </c>
      <c r="AX299" s="12" t="s">
        <v>85</v>
      </c>
      <c r="AY299" s="232" t="s">
        <v>169</v>
      </c>
    </row>
    <row r="300" spans="2:65" s="13" customFormat="1" ht="13.5">
      <c r="B300" s="233"/>
      <c r="C300" s="234"/>
      <c r="D300" s="218" t="s">
        <v>182</v>
      </c>
      <c r="E300" s="245" t="s">
        <v>50</v>
      </c>
      <c r="F300" s="246" t="s">
        <v>10</v>
      </c>
      <c r="G300" s="234"/>
      <c r="H300" s="247">
        <v>15</v>
      </c>
      <c r="I300" s="239"/>
      <c r="J300" s="234"/>
      <c r="K300" s="234"/>
      <c r="L300" s="240"/>
      <c r="M300" s="241"/>
      <c r="N300" s="242"/>
      <c r="O300" s="242"/>
      <c r="P300" s="242"/>
      <c r="Q300" s="242"/>
      <c r="R300" s="242"/>
      <c r="S300" s="242"/>
      <c r="T300" s="243"/>
      <c r="AT300" s="244" t="s">
        <v>182</v>
      </c>
      <c r="AU300" s="244" t="s">
        <v>92</v>
      </c>
      <c r="AV300" s="13" t="s">
        <v>92</v>
      </c>
      <c r="AW300" s="13" t="s">
        <v>48</v>
      </c>
      <c r="AX300" s="13" t="s">
        <v>85</v>
      </c>
      <c r="AY300" s="244" t="s">
        <v>169</v>
      </c>
    </row>
    <row r="301" spans="2:65" s="12" customFormat="1" ht="13.5">
      <c r="B301" s="222"/>
      <c r="C301" s="223"/>
      <c r="D301" s="218" t="s">
        <v>182</v>
      </c>
      <c r="E301" s="224" t="s">
        <v>50</v>
      </c>
      <c r="F301" s="225" t="s">
        <v>310</v>
      </c>
      <c r="G301" s="223"/>
      <c r="H301" s="226" t="s">
        <v>50</v>
      </c>
      <c r="I301" s="227"/>
      <c r="J301" s="223"/>
      <c r="K301" s="223"/>
      <c r="L301" s="228"/>
      <c r="M301" s="229"/>
      <c r="N301" s="230"/>
      <c r="O301" s="230"/>
      <c r="P301" s="230"/>
      <c r="Q301" s="230"/>
      <c r="R301" s="230"/>
      <c r="S301" s="230"/>
      <c r="T301" s="231"/>
      <c r="AT301" s="232" t="s">
        <v>182</v>
      </c>
      <c r="AU301" s="232" t="s">
        <v>92</v>
      </c>
      <c r="AV301" s="12" t="s">
        <v>25</v>
      </c>
      <c r="AW301" s="12" t="s">
        <v>48</v>
      </c>
      <c r="AX301" s="12" t="s">
        <v>85</v>
      </c>
      <c r="AY301" s="232" t="s">
        <v>169</v>
      </c>
    </row>
    <row r="302" spans="2:65" s="13" customFormat="1" ht="13.5">
      <c r="B302" s="233"/>
      <c r="C302" s="234"/>
      <c r="D302" s="235" t="s">
        <v>182</v>
      </c>
      <c r="E302" s="236" t="s">
        <v>50</v>
      </c>
      <c r="F302" s="237" t="s">
        <v>10</v>
      </c>
      <c r="G302" s="234"/>
      <c r="H302" s="238">
        <v>15</v>
      </c>
      <c r="I302" s="239"/>
      <c r="J302" s="234"/>
      <c r="K302" s="234"/>
      <c r="L302" s="240"/>
      <c r="M302" s="241"/>
      <c r="N302" s="242"/>
      <c r="O302" s="242"/>
      <c r="P302" s="242"/>
      <c r="Q302" s="242"/>
      <c r="R302" s="242"/>
      <c r="S302" s="242"/>
      <c r="T302" s="243"/>
      <c r="AT302" s="244" t="s">
        <v>182</v>
      </c>
      <c r="AU302" s="244" t="s">
        <v>92</v>
      </c>
      <c r="AV302" s="13" t="s">
        <v>92</v>
      </c>
      <c r="AW302" s="13" t="s">
        <v>48</v>
      </c>
      <c r="AX302" s="13" t="s">
        <v>85</v>
      </c>
      <c r="AY302" s="244" t="s">
        <v>169</v>
      </c>
    </row>
    <row r="303" spans="2:65" s="1" customFormat="1" ht="22.5" customHeight="1">
      <c r="B303" s="43"/>
      <c r="C303" s="248" t="s">
        <v>437</v>
      </c>
      <c r="D303" s="248" t="s">
        <v>221</v>
      </c>
      <c r="E303" s="249" t="s">
        <v>314</v>
      </c>
      <c r="F303" s="250" t="s">
        <v>315</v>
      </c>
      <c r="G303" s="251" t="s">
        <v>316</v>
      </c>
      <c r="H303" s="252">
        <v>372.69</v>
      </c>
      <c r="I303" s="253"/>
      <c r="J303" s="254">
        <f>ROUND(I303*H303,2)</f>
        <v>0</v>
      </c>
      <c r="K303" s="250" t="s">
        <v>176</v>
      </c>
      <c r="L303" s="255"/>
      <c r="M303" s="256" t="s">
        <v>50</v>
      </c>
      <c r="N303" s="257" t="s">
        <v>56</v>
      </c>
      <c r="O303" s="44"/>
      <c r="P303" s="215">
        <f>O303*H303</f>
        <v>0</v>
      </c>
      <c r="Q303" s="215">
        <v>8.2100000000000006E-2</v>
      </c>
      <c r="R303" s="215">
        <f>Q303*H303</f>
        <v>30.597849000000004</v>
      </c>
      <c r="S303" s="215">
        <v>0</v>
      </c>
      <c r="T303" s="216">
        <f>S303*H303</f>
        <v>0</v>
      </c>
      <c r="AR303" s="25" t="s">
        <v>224</v>
      </c>
      <c r="AT303" s="25" t="s">
        <v>221</v>
      </c>
      <c r="AU303" s="25" t="s">
        <v>92</v>
      </c>
      <c r="AY303" s="25" t="s">
        <v>169</v>
      </c>
      <c r="BE303" s="217">
        <f>IF(N303="základní",J303,0)</f>
        <v>0</v>
      </c>
      <c r="BF303" s="217">
        <f>IF(N303="snížená",J303,0)</f>
        <v>0</v>
      </c>
      <c r="BG303" s="217">
        <f>IF(N303="zákl. přenesená",J303,0)</f>
        <v>0</v>
      </c>
      <c r="BH303" s="217">
        <f>IF(N303="sníž. přenesená",J303,0)</f>
        <v>0</v>
      </c>
      <c r="BI303" s="217">
        <f>IF(N303="nulová",J303,0)</f>
        <v>0</v>
      </c>
      <c r="BJ303" s="25" t="s">
        <v>25</v>
      </c>
      <c r="BK303" s="217">
        <f>ROUND(I303*H303,2)</f>
        <v>0</v>
      </c>
      <c r="BL303" s="25" t="s">
        <v>124</v>
      </c>
      <c r="BM303" s="25" t="s">
        <v>317</v>
      </c>
    </row>
    <row r="304" spans="2:65" s="1" customFormat="1" ht="13.5">
      <c r="B304" s="43"/>
      <c r="C304" s="65"/>
      <c r="D304" s="218" t="s">
        <v>178</v>
      </c>
      <c r="E304" s="65"/>
      <c r="F304" s="219" t="s">
        <v>318</v>
      </c>
      <c r="G304" s="65"/>
      <c r="H304" s="65"/>
      <c r="I304" s="174"/>
      <c r="J304" s="65"/>
      <c r="K304" s="65"/>
      <c r="L304" s="63"/>
      <c r="M304" s="220"/>
      <c r="N304" s="44"/>
      <c r="O304" s="44"/>
      <c r="P304" s="44"/>
      <c r="Q304" s="44"/>
      <c r="R304" s="44"/>
      <c r="S304" s="44"/>
      <c r="T304" s="80"/>
      <c r="AT304" s="25" t="s">
        <v>178</v>
      </c>
      <c r="AU304" s="25" t="s">
        <v>92</v>
      </c>
    </row>
    <row r="305" spans="2:65" s="12" customFormat="1" ht="13.5">
      <c r="B305" s="222"/>
      <c r="C305" s="223"/>
      <c r="D305" s="218" t="s">
        <v>182</v>
      </c>
      <c r="E305" s="224" t="s">
        <v>50</v>
      </c>
      <c r="F305" s="225" t="s">
        <v>625</v>
      </c>
      <c r="G305" s="223"/>
      <c r="H305" s="226" t="s">
        <v>50</v>
      </c>
      <c r="I305" s="227"/>
      <c r="J305" s="223"/>
      <c r="K305" s="223"/>
      <c r="L305" s="228"/>
      <c r="M305" s="229"/>
      <c r="N305" s="230"/>
      <c r="O305" s="230"/>
      <c r="P305" s="230"/>
      <c r="Q305" s="230"/>
      <c r="R305" s="230"/>
      <c r="S305" s="230"/>
      <c r="T305" s="231"/>
      <c r="AT305" s="232" t="s">
        <v>182</v>
      </c>
      <c r="AU305" s="232" t="s">
        <v>92</v>
      </c>
      <c r="AV305" s="12" t="s">
        <v>25</v>
      </c>
      <c r="AW305" s="12" t="s">
        <v>48</v>
      </c>
      <c r="AX305" s="12" t="s">
        <v>85</v>
      </c>
      <c r="AY305" s="232" t="s">
        <v>169</v>
      </c>
    </row>
    <row r="306" spans="2:65" s="13" customFormat="1" ht="13.5">
      <c r="B306" s="233"/>
      <c r="C306" s="234"/>
      <c r="D306" s="235" t="s">
        <v>182</v>
      </c>
      <c r="E306" s="236" t="s">
        <v>50</v>
      </c>
      <c r="F306" s="237" t="s">
        <v>842</v>
      </c>
      <c r="G306" s="234"/>
      <c r="H306" s="238">
        <v>372.69</v>
      </c>
      <c r="I306" s="239"/>
      <c r="J306" s="234"/>
      <c r="K306" s="234"/>
      <c r="L306" s="240"/>
      <c r="M306" s="241"/>
      <c r="N306" s="242"/>
      <c r="O306" s="242"/>
      <c r="P306" s="242"/>
      <c r="Q306" s="242"/>
      <c r="R306" s="242"/>
      <c r="S306" s="242"/>
      <c r="T306" s="243"/>
      <c r="AT306" s="244" t="s">
        <v>182</v>
      </c>
      <c r="AU306" s="244" t="s">
        <v>92</v>
      </c>
      <c r="AV306" s="13" t="s">
        <v>92</v>
      </c>
      <c r="AW306" s="13" t="s">
        <v>48</v>
      </c>
      <c r="AX306" s="13" t="s">
        <v>85</v>
      </c>
      <c r="AY306" s="244" t="s">
        <v>169</v>
      </c>
    </row>
    <row r="307" spans="2:65" s="1" customFormat="1" ht="22.5" customHeight="1">
      <c r="B307" s="43"/>
      <c r="C307" s="248" t="s">
        <v>443</v>
      </c>
      <c r="D307" s="248" t="s">
        <v>221</v>
      </c>
      <c r="E307" s="249" t="s">
        <v>322</v>
      </c>
      <c r="F307" s="250" t="s">
        <v>323</v>
      </c>
      <c r="G307" s="251" t="s">
        <v>316</v>
      </c>
      <c r="H307" s="252">
        <v>30.3</v>
      </c>
      <c r="I307" s="253"/>
      <c r="J307" s="254">
        <f>ROUND(I307*H307,2)</f>
        <v>0</v>
      </c>
      <c r="K307" s="250" t="s">
        <v>176</v>
      </c>
      <c r="L307" s="255"/>
      <c r="M307" s="256" t="s">
        <v>50</v>
      </c>
      <c r="N307" s="257" t="s">
        <v>56</v>
      </c>
      <c r="O307" s="44"/>
      <c r="P307" s="215">
        <f>O307*H307</f>
        <v>0</v>
      </c>
      <c r="Q307" s="215">
        <v>6.4000000000000001E-2</v>
      </c>
      <c r="R307" s="215">
        <f>Q307*H307</f>
        <v>1.9392</v>
      </c>
      <c r="S307" s="215">
        <v>0</v>
      </c>
      <c r="T307" s="216">
        <f>S307*H307</f>
        <v>0</v>
      </c>
      <c r="AR307" s="25" t="s">
        <v>224</v>
      </c>
      <c r="AT307" s="25" t="s">
        <v>221</v>
      </c>
      <c r="AU307" s="25" t="s">
        <v>92</v>
      </c>
      <c r="AY307" s="25" t="s">
        <v>169</v>
      </c>
      <c r="BE307" s="217">
        <f>IF(N307="základní",J307,0)</f>
        <v>0</v>
      </c>
      <c r="BF307" s="217">
        <f>IF(N307="snížená",J307,0)</f>
        <v>0</v>
      </c>
      <c r="BG307" s="217">
        <f>IF(N307="zákl. přenesená",J307,0)</f>
        <v>0</v>
      </c>
      <c r="BH307" s="217">
        <f>IF(N307="sníž. přenesená",J307,0)</f>
        <v>0</v>
      </c>
      <c r="BI307" s="217">
        <f>IF(N307="nulová",J307,0)</f>
        <v>0</v>
      </c>
      <c r="BJ307" s="25" t="s">
        <v>25</v>
      </c>
      <c r="BK307" s="217">
        <f>ROUND(I307*H307,2)</f>
        <v>0</v>
      </c>
      <c r="BL307" s="25" t="s">
        <v>124</v>
      </c>
      <c r="BM307" s="25" t="s">
        <v>324</v>
      </c>
    </row>
    <row r="308" spans="2:65" s="1" customFormat="1" ht="13.5">
      <c r="B308" s="43"/>
      <c r="C308" s="65"/>
      <c r="D308" s="218" t="s">
        <v>178</v>
      </c>
      <c r="E308" s="65"/>
      <c r="F308" s="219" t="s">
        <v>325</v>
      </c>
      <c r="G308" s="65"/>
      <c r="H308" s="65"/>
      <c r="I308" s="174"/>
      <c r="J308" s="65"/>
      <c r="K308" s="65"/>
      <c r="L308" s="63"/>
      <c r="M308" s="220"/>
      <c r="N308" s="44"/>
      <c r="O308" s="44"/>
      <c r="P308" s="44"/>
      <c r="Q308" s="44"/>
      <c r="R308" s="44"/>
      <c r="S308" s="44"/>
      <c r="T308" s="80"/>
      <c r="AT308" s="25" t="s">
        <v>178</v>
      </c>
      <c r="AU308" s="25" t="s">
        <v>92</v>
      </c>
    </row>
    <row r="309" spans="2:65" s="12" customFormat="1" ht="13.5">
      <c r="B309" s="222"/>
      <c r="C309" s="223"/>
      <c r="D309" s="218" t="s">
        <v>182</v>
      </c>
      <c r="E309" s="224" t="s">
        <v>50</v>
      </c>
      <c r="F309" s="225" t="s">
        <v>341</v>
      </c>
      <c r="G309" s="223"/>
      <c r="H309" s="226" t="s">
        <v>50</v>
      </c>
      <c r="I309" s="227"/>
      <c r="J309" s="223"/>
      <c r="K309" s="223"/>
      <c r="L309" s="228"/>
      <c r="M309" s="229"/>
      <c r="N309" s="230"/>
      <c r="O309" s="230"/>
      <c r="P309" s="230"/>
      <c r="Q309" s="230"/>
      <c r="R309" s="230"/>
      <c r="S309" s="230"/>
      <c r="T309" s="231"/>
      <c r="AT309" s="232" t="s">
        <v>182</v>
      </c>
      <c r="AU309" s="232" t="s">
        <v>92</v>
      </c>
      <c r="AV309" s="12" t="s">
        <v>25</v>
      </c>
      <c r="AW309" s="12" t="s">
        <v>48</v>
      </c>
      <c r="AX309" s="12" t="s">
        <v>85</v>
      </c>
      <c r="AY309" s="232" t="s">
        <v>169</v>
      </c>
    </row>
    <row r="310" spans="2:65" s="13" customFormat="1" ht="13.5">
      <c r="B310" s="233"/>
      <c r="C310" s="234"/>
      <c r="D310" s="218" t="s">
        <v>182</v>
      </c>
      <c r="E310" s="245" t="s">
        <v>50</v>
      </c>
      <c r="F310" s="246" t="s">
        <v>843</v>
      </c>
      <c r="G310" s="234"/>
      <c r="H310" s="247">
        <v>15.15</v>
      </c>
      <c r="I310" s="239"/>
      <c r="J310" s="234"/>
      <c r="K310" s="234"/>
      <c r="L310" s="240"/>
      <c r="M310" s="241"/>
      <c r="N310" s="242"/>
      <c r="O310" s="242"/>
      <c r="P310" s="242"/>
      <c r="Q310" s="242"/>
      <c r="R310" s="242"/>
      <c r="S310" s="242"/>
      <c r="T310" s="243"/>
      <c r="AT310" s="244" t="s">
        <v>182</v>
      </c>
      <c r="AU310" s="244" t="s">
        <v>92</v>
      </c>
      <c r="AV310" s="13" t="s">
        <v>92</v>
      </c>
      <c r="AW310" s="13" t="s">
        <v>48</v>
      </c>
      <c r="AX310" s="13" t="s">
        <v>85</v>
      </c>
      <c r="AY310" s="244" t="s">
        <v>169</v>
      </c>
    </row>
    <row r="311" spans="2:65" s="12" customFormat="1" ht="13.5">
      <c r="B311" s="222"/>
      <c r="C311" s="223"/>
      <c r="D311" s="218" t="s">
        <v>182</v>
      </c>
      <c r="E311" s="224" t="s">
        <v>50</v>
      </c>
      <c r="F311" s="225" t="s">
        <v>310</v>
      </c>
      <c r="G311" s="223"/>
      <c r="H311" s="226" t="s">
        <v>50</v>
      </c>
      <c r="I311" s="227"/>
      <c r="J311" s="223"/>
      <c r="K311" s="223"/>
      <c r="L311" s="228"/>
      <c r="M311" s="229"/>
      <c r="N311" s="230"/>
      <c r="O311" s="230"/>
      <c r="P311" s="230"/>
      <c r="Q311" s="230"/>
      <c r="R311" s="230"/>
      <c r="S311" s="230"/>
      <c r="T311" s="231"/>
      <c r="AT311" s="232" t="s">
        <v>182</v>
      </c>
      <c r="AU311" s="232" t="s">
        <v>92</v>
      </c>
      <c r="AV311" s="12" t="s">
        <v>25</v>
      </c>
      <c r="AW311" s="12" t="s">
        <v>48</v>
      </c>
      <c r="AX311" s="12" t="s">
        <v>85</v>
      </c>
      <c r="AY311" s="232" t="s">
        <v>169</v>
      </c>
    </row>
    <row r="312" spans="2:65" s="13" customFormat="1" ht="13.5">
      <c r="B312" s="233"/>
      <c r="C312" s="234"/>
      <c r="D312" s="235" t="s">
        <v>182</v>
      </c>
      <c r="E312" s="236" t="s">
        <v>50</v>
      </c>
      <c r="F312" s="237" t="s">
        <v>843</v>
      </c>
      <c r="G312" s="234"/>
      <c r="H312" s="238">
        <v>15.15</v>
      </c>
      <c r="I312" s="239"/>
      <c r="J312" s="234"/>
      <c r="K312" s="234"/>
      <c r="L312" s="240"/>
      <c r="M312" s="241"/>
      <c r="N312" s="242"/>
      <c r="O312" s="242"/>
      <c r="P312" s="242"/>
      <c r="Q312" s="242"/>
      <c r="R312" s="242"/>
      <c r="S312" s="242"/>
      <c r="T312" s="243"/>
      <c r="AT312" s="244" t="s">
        <v>182</v>
      </c>
      <c r="AU312" s="244" t="s">
        <v>92</v>
      </c>
      <c r="AV312" s="13" t="s">
        <v>92</v>
      </c>
      <c r="AW312" s="13" t="s">
        <v>48</v>
      </c>
      <c r="AX312" s="13" t="s">
        <v>85</v>
      </c>
      <c r="AY312" s="244" t="s">
        <v>169</v>
      </c>
    </row>
    <row r="313" spans="2:65" s="1" customFormat="1" ht="22.5" customHeight="1">
      <c r="B313" s="43"/>
      <c r="C313" s="248" t="s">
        <v>452</v>
      </c>
      <c r="D313" s="248" t="s">
        <v>221</v>
      </c>
      <c r="E313" s="249" t="s">
        <v>330</v>
      </c>
      <c r="F313" s="250" t="s">
        <v>331</v>
      </c>
      <c r="G313" s="251" t="s">
        <v>316</v>
      </c>
      <c r="H313" s="252">
        <v>62.62</v>
      </c>
      <c r="I313" s="253"/>
      <c r="J313" s="254">
        <f>ROUND(I313*H313,2)</f>
        <v>0</v>
      </c>
      <c r="K313" s="250" t="s">
        <v>176</v>
      </c>
      <c r="L313" s="255"/>
      <c r="M313" s="256" t="s">
        <v>50</v>
      </c>
      <c r="N313" s="257" t="s">
        <v>56</v>
      </c>
      <c r="O313" s="44"/>
      <c r="P313" s="215">
        <f>O313*H313</f>
        <v>0</v>
      </c>
      <c r="Q313" s="215">
        <v>4.8300000000000003E-2</v>
      </c>
      <c r="R313" s="215">
        <f>Q313*H313</f>
        <v>3.024546</v>
      </c>
      <c r="S313" s="215">
        <v>0</v>
      </c>
      <c r="T313" s="216">
        <f>S313*H313</f>
        <v>0</v>
      </c>
      <c r="AR313" s="25" t="s">
        <v>224</v>
      </c>
      <c r="AT313" s="25" t="s">
        <v>221</v>
      </c>
      <c r="AU313" s="25" t="s">
        <v>92</v>
      </c>
      <c r="AY313" s="25" t="s">
        <v>169</v>
      </c>
      <c r="BE313" s="217">
        <f>IF(N313="základní",J313,0)</f>
        <v>0</v>
      </c>
      <c r="BF313" s="217">
        <f>IF(N313="snížená",J313,0)</f>
        <v>0</v>
      </c>
      <c r="BG313" s="217">
        <f>IF(N313="zákl. přenesená",J313,0)</f>
        <v>0</v>
      </c>
      <c r="BH313" s="217">
        <f>IF(N313="sníž. přenesená",J313,0)</f>
        <v>0</v>
      </c>
      <c r="BI313" s="217">
        <f>IF(N313="nulová",J313,0)</f>
        <v>0</v>
      </c>
      <c r="BJ313" s="25" t="s">
        <v>25</v>
      </c>
      <c r="BK313" s="217">
        <f>ROUND(I313*H313,2)</f>
        <v>0</v>
      </c>
      <c r="BL313" s="25" t="s">
        <v>124</v>
      </c>
      <c r="BM313" s="25" t="s">
        <v>332</v>
      </c>
    </row>
    <row r="314" spans="2:65" s="1" customFormat="1" ht="13.5">
      <c r="B314" s="43"/>
      <c r="C314" s="65"/>
      <c r="D314" s="218" t="s">
        <v>178</v>
      </c>
      <c r="E314" s="65"/>
      <c r="F314" s="219" t="s">
        <v>333</v>
      </c>
      <c r="G314" s="65"/>
      <c r="H314" s="65"/>
      <c r="I314" s="174"/>
      <c r="J314" s="65"/>
      <c r="K314" s="65"/>
      <c r="L314" s="63"/>
      <c r="M314" s="220"/>
      <c r="N314" s="44"/>
      <c r="O314" s="44"/>
      <c r="P314" s="44"/>
      <c r="Q314" s="44"/>
      <c r="R314" s="44"/>
      <c r="S314" s="44"/>
      <c r="T314" s="80"/>
      <c r="AT314" s="25" t="s">
        <v>178</v>
      </c>
      <c r="AU314" s="25" t="s">
        <v>92</v>
      </c>
    </row>
    <row r="315" spans="2:65" s="12" customFormat="1" ht="13.5">
      <c r="B315" s="222"/>
      <c r="C315" s="223"/>
      <c r="D315" s="218" t="s">
        <v>182</v>
      </c>
      <c r="E315" s="224" t="s">
        <v>50</v>
      </c>
      <c r="F315" s="225" t="s">
        <v>319</v>
      </c>
      <c r="G315" s="223"/>
      <c r="H315" s="226" t="s">
        <v>50</v>
      </c>
      <c r="I315" s="227"/>
      <c r="J315" s="223"/>
      <c r="K315" s="223"/>
      <c r="L315" s="228"/>
      <c r="M315" s="229"/>
      <c r="N315" s="230"/>
      <c r="O315" s="230"/>
      <c r="P315" s="230"/>
      <c r="Q315" s="230"/>
      <c r="R315" s="230"/>
      <c r="S315" s="230"/>
      <c r="T315" s="231"/>
      <c r="AT315" s="232" t="s">
        <v>182</v>
      </c>
      <c r="AU315" s="232" t="s">
        <v>92</v>
      </c>
      <c r="AV315" s="12" t="s">
        <v>25</v>
      </c>
      <c r="AW315" s="12" t="s">
        <v>48</v>
      </c>
      <c r="AX315" s="12" t="s">
        <v>85</v>
      </c>
      <c r="AY315" s="232" t="s">
        <v>169</v>
      </c>
    </row>
    <row r="316" spans="2:65" s="13" customFormat="1" ht="13.5">
      <c r="B316" s="233"/>
      <c r="C316" s="234"/>
      <c r="D316" s="235" t="s">
        <v>182</v>
      </c>
      <c r="E316" s="236" t="s">
        <v>50</v>
      </c>
      <c r="F316" s="237" t="s">
        <v>844</v>
      </c>
      <c r="G316" s="234"/>
      <c r="H316" s="238">
        <v>62.62</v>
      </c>
      <c r="I316" s="239"/>
      <c r="J316" s="234"/>
      <c r="K316" s="234"/>
      <c r="L316" s="240"/>
      <c r="M316" s="241"/>
      <c r="N316" s="242"/>
      <c r="O316" s="242"/>
      <c r="P316" s="242"/>
      <c r="Q316" s="242"/>
      <c r="R316" s="242"/>
      <c r="S316" s="242"/>
      <c r="T316" s="243"/>
      <c r="AT316" s="244" t="s">
        <v>182</v>
      </c>
      <c r="AU316" s="244" t="s">
        <v>92</v>
      </c>
      <c r="AV316" s="13" t="s">
        <v>92</v>
      </c>
      <c r="AW316" s="13" t="s">
        <v>48</v>
      </c>
      <c r="AX316" s="13" t="s">
        <v>85</v>
      </c>
      <c r="AY316" s="244" t="s">
        <v>169</v>
      </c>
    </row>
    <row r="317" spans="2:65" s="1" customFormat="1" ht="22.5" customHeight="1">
      <c r="B317" s="43"/>
      <c r="C317" s="248" t="s">
        <v>311</v>
      </c>
      <c r="D317" s="248" t="s">
        <v>221</v>
      </c>
      <c r="E317" s="249" t="s">
        <v>337</v>
      </c>
      <c r="F317" s="250" t="s">
        <v>338</v>
      </c>
      <c r="G317" s="251" t="s">
        <v>316</v>
      </c>
      <c r="H317" s="252">
        <v>15.15</v>
      </c>
      <c r="I317" s="253"/>
      <c r="J317" s="254">
        <f>ROUND(I317*H317,2)</f>
        <v>0</v>
      </c>
      <c r="K317" s="250" t="s">
        <v>176</v>
      </c>
      <c r="L317" s="255"/>
      <c r="M317" s="256" t="s">
        <v>50</v>
      </c>
      <c r="N317" s="257" t="s">
        <v>56</v>
      </c>
      <c r="O317" s="44"/>
      <c r="P317" s="215">
        <f>O317*H317</f>
        <v>0</v>
      </c>
      <c r="Q317" s="215">
        <v>5.8500000000000003E-2</v>
      </c>
      <c r="R317" s="215">
        <f>Q317*H317</f>
        <v>0.88627500000000003</v>
      </c>
      <c r="S317" s="215">
        <v>0</v>
      </c>
      <c r="T317" s="216">
        <f>S317*H317</f>
        <v>0</v>
      </c>
      <c r="AR317" s="25" t="s">
        <v>224</v>
      </c>
      <c r="AT317" s="25" t="s">
        <v>221</v>
      </c>
      <c r="AU317" s="25" t="s">
        <v>92</v>
      </c>
      <c r="AY317" s="25" t="s">
        <v>169</v>
      </c>
      <c r="BE317" s="217">
        <f>IF(N317="základní",J317,0)</f>
        <v>0</v>
      </c>
      <c r="BF317" s="217">
        <f>IF(N317="snížená",J317,0)</f>
        <v>0</v>
      </c>
      <c r="BG317" s="217">
        <f>IF(N317="zákl. přenesená",J317,0)</f>
        <v>0</v>
      </c>
      <c r="BH317" s="217">
        <f>IF(N317="sníž. přenesená",J317,0)</f>
        <v>0</v>
      </c>
      <c r="BI317" s="217">
        <f>IF(N317="nulová",J317,0)</f>
        <v>0</v>
      </c>
      <c r="BJ317" s="25" t="s">
        <v>25</v>
      </c>
      <c r="BK317" s="217">
        <f>ROUND(I317*H317,2)</f>
        <v>0</v>
      </c>
      <c r="BL317" s="25" t="s">
        <v>124</v>
      </c>
      <c r="BM317" s="25" t="s">
        <v>339</v>
      </c>
    </row>
    <row r="318" spans="2:65" s="1" customFormat="1" ht="13.5">
      <c r="B318" s="43"/>
      <c r="C318" s="65"/>
      <c r="D318" s="218" t="s">
        <v>178</v>
      </c>
      <c r="E318" s="65"/>
      <c r="F318" s="219" t="s">
        <v>340</v>
      </c>
      <c r="G318" s="65"/>
      <c r="H318" s="65"/>
      <c r="I318" s="174"/>
      <c r="J318" s="65"/>
      <c r="K318" s="65"/>
      <c r="L318" s="63"/>
      <c r="M318" s="220"/>
      <c r="N318" s="44"/>
      <c r="O318" s="44"/>
      <c r="P318" s="44"/>
      <c r="Q318" s="44"/>
      <c r="R318" s="44"/>
      <c r="S318" s="44"/>
      <c r="T318" s="80"/>
      <c r="AT318" s="25" t="s">
        <v>178</v>
      </c>
      <c r="AU318" s="25" t="s">
        <v>92</v>
      </c>
    </row>
    <row r="319" spans="2:65" s="12" customFormat="1" ht="13.5">
      <c r="B319" s="222"/>
      <c r="C319" s="223"/>
      <c r="D319" s="218" t="s">
        <v>182</v>
      </c>
      <c r="E319" s="224" t="s">
        <v>50</v>
      </c>
      <c r="F319" s="225" t="s">
        <v>629</v>
      </c>
      <c r="G319" s="223"/>
      <c r="H319" s="226" t="s">
        <v>50</v>
      </c>
      <c r="I319" s="227"/>
      <c r="J319" s="223"/>
      <c r="K319" s="223"/>
      <c r="L319" s="228"/>
      <c r="M319" s="229"/>
      <c r="N319" s="230"/>
      <c r="O319" s="230"/>
      <c r="P319" s="230"/>
      <c r="Q319" s="230"/>
      <c r="R319" s="230"/>
      <c r="S319" s="230"/>
      <c r="T319" s="231"/>
      <c r="AT319" s="232" t="s">
        <v>182</v>
      </c>
      <c r="AU319" s="232" t="s">
        <v>92</v>
      </c>
      <c r="AV319" s="12" t="s">
        <v>25</v>
      </c>
      <c r="AW319" s="12" t="s">
        <v>48</v>
      </c>
      <c r="AX319" s="12" t="s">
        <v>85</v>
      </c>
      <c r="AY319" s="232" t="s">
        <v>169</v>
      </c>
    </row>
    <row r="320" spans="2:65" s="13" customFormat="1" ht="13.5">
      <c r="B320" s="233"/>
      <c r="C320" s="234"/>
      <c r="D320" s="235" t="s">
        <v>182</v>
      </c>
      <c r="E320" s="236" t="s">
        <v>50</v>
      </c>
      <c r="F320" s="237" t="s">
        <v>843</v>
      </c>
      <c r="G320" s="234"/>
      <c r="H320" s="238">
        <v>15.15</v>
      </c>
      <c r="I320" s="239"/>
      <c r="J320" s="234"/>
      <c r="K320" s="234"/>
      <c r="L320" s="240"/>
      <c r="M320" s="241"/>
      <c r="N320" s="242"/>
      <c r="O320" s="242"/>
      <c r="P320" s="242"/>
      <c r="Q320" s="242"/>
      <c r="R320" s="242"/>
      <c r="S320" s="242"/>
      <c r="T320" s="243"/>
      <c r="AT320" s="244" t="s">
        <v>182</v>
      </c>
      <c r="AU320" s="244" t="s">
        <v>92</v>
      </c>
      <c r="AV320" s="13" t="s">
        <v>92</v>
      </c>
      <c r="AW320" s="13" t="s">
        <v>48</v>
      </c>
      <c r="AX320" s="13" t="s">
        <v>85</v>
      </c>
      <c r="AY320" s="244" t="s">
        <v>169</v>
      </c>
    </row>
    <row r="321" spans="2:65" s="1" customFormat="1" ht="22.5" customHeight="1">
      <c r="B321" s="43"/>
      <c r="C321" s="248" t="s">
        <v>477</v>
      </c>
      <c r="D321" s="248" t="s">
        <v>221</v>
      </c>
      <c r="E321" s="249" t="s">
        <v>845</v>
      </c>
      <c r="F321" s="250" t="s">
        <v>846</v>
      </c>
      <c r="G321" s="251" t="s">
        <v>316</v>
      </c>
      <c r="H321" s="252">
        <v>1.01</v>
      </c>
      <c r="I321" s="253"/>
      <c r="J321" s="254">
        <f>ROUND(I321*H321,2)</f>
        <v>0</v>
      </c>
      <c r="K321" s="250" t="s">
        <v>50</v>
      </c>
      <c r="L321" s="255"/>
      <c r="M321" s="256" t="s">
        <v>50</v>
      </c>
      <c r="N321" s="257" t="s">
        <v>56</v>
      </c>
      <c r="O321" s="44"/>
      <c r="P321" s="215">
        <f>O321*H321</f>
        <v>0</v>
      </c>
      <c r="Q321" s="215">
        <v>5.8500000000000003E-2</v>
      </c>
      <c r="R321" s="215">
        <f>Q321*H321</f>
        <v>5.9085000000000006E-2</v>
      </c>
      <c r="S321" s="215">
        <v>0</v>
      </c>
      <c r="T321" s="216">
        <f>S321*H321</f>
        <v>0</v>
      </c>
      <c r="AR321" s="25" t="s">
        <v>224</v>
      </c>
      <c r="AT321" s="25" t="s">
        <v>221</v>
      </c>
      <c r="AU321" s="25" t="s">
        <v>92</v>
      </c>
      <c r="AY321" s="25" t="s">
        <v>169</v>
      </c>
      <c r="BE321" s="217">
        <f>IF(N321="základní",J321,0)</f>
        <v>0</v>
      </c>
      <c r="BF321" s="217">
        <f>IF(N321="snížená",J321,0)</f>
        <v>0</v>
      </c>
      <c r="BG321" s="217">
        <f>IF(N321="zákl. přenesená",J321,0)</f>
        <v>0</v>
      </c>
      <c r="BH321" s="217">
        <f>IF(N321="sníž. přenesená",J321,0)</f>
        <v>0</v>
      </c>
      <c r="BI321" s="217">
        <f>IF(N321="nulová",J321,0)</f>
        <v>0</v>
      </c>
      <c r="BJ321" s="25" t="s">
        <v>25</v>
      </c>
      <c r="BK321" s="217">
        <f>ROUND(I321*H321,2)</f>
        <v>0</v>
      </c>
      <c r="BL321" s="25" t="s">
        <v>124</v>
      </c>
      <c r="BM321" s="25" t="s">
        <v>847</v>
      </c>
    </row>
    <row r="322" spans="2:65" s="1" customFormat="1" ht="13.5">
      <c r="B322" s="43"/>
      <c r="C322" s="65"/>
      <c r="D322" s="218" t="s">
        <v>178</v>
      </c>
      <c r="E322" s="65"/>
      <c r="F322" s="219" t="s">
        <v>848</v>
      </c>
      <c r="G322" s="65"/>
      <c r="H322" s="65"/>
      <c r="I322" s="174"/>
      <c r="J322" s="65"/>
      <c r="K322" s="65"/>
      <c r="L322" s="63"/>
      <c r="M322" s="220"/>
      <c r="N322" s="44"/>
      <c r="O322" s="44"/>
      <c r="P322" s="44"/>
      <c r="Q322" s="44"/>
      <c r="R322" s="44"/>
      <c r="S322" s="44"/>
      <c r="T322" s="80"/>
      <c r="AT322" s="25" t="s">
        <v>178</v>
      </c>
      <c r="AU322" s="25" t="s">
        <v>92</v>
      </c>
    </row>
    <row r="323" spans="2:65" s="12" customFormat="1" ht="13.5">
      <c r="B323" s="222"/>
      <c r="C323" s="223"/>
      <c r="D323" s="218" t="s">
        <v>182</v>
      </c>
      <c r="E323" s="224" t="s">
        <v>50</v>
      </c>
      <c r="F323" s="225" t="s">
        <v>627</v>
      </c>
      <c r="G323" s="223"/>
      <c r="H323" s="226" t="s">
        <v>50</v>
      </c>
      <c r="I323" s="227"/>
      <c r="J323" s="223"/>
      <c r="K323" s="223"/>
      <c r="L323" s="228"/>
      <c r="M323" s="229"/>
      <c r="N323" s="230"/>
      <c r="O323" s="230"/>
      <c r="P323" s="230"/>
      <c r="Q323" s="230"/>
      <c r="R323" s="230"/>
      <c r="S323" s="230"/>
      <c r="T323" s="231"/>
      <c r="AT323" s="232" t="s">
        <v>182</v>
      </c>
      <c r="AU323" s="232" t="s">
        <v>92</v>
      </c>
      <c r="AV323" s="12" t="s">
        <v>25</v>
      </c>
      <c r="AW323" s="12" t="s">
        <v>48</v>
      </c>
      <c r="AX323" s="12" t="s">
        <v>85</v>
      </c>
      <c r="AY323" s="232" t="s">
        <v>169</v>
      </c>
    </row>
    <row r="324" spans="2:65" s="13" customFormat="1" ht="13.5">
      <c r="B324" s="233"/>
      <c r="C324" s="234"/>
      <c r="D324" s="235" t="s">
        <v>182</v>
      </c>
      <c r="E324" s="236" t="s">
        <v>50</v>
      </c>
      <c r="F324" s="237" t="s">
        <v>342</v>
      </c>
      <c r="G324" s="234"/>
      <c r="H324" s="238">
        <v>1.01</v>
      </c>
      <c r="I324" s="239"/>
      <c r="J324" s="234"/>
      <c r="K324" s="234"/>
      <c r="L324" s="240"/>
      <c r="M324" s="241"/>
      <c r="N324" s="242"/>
      <c r="O324" s="242"/>
      <c r="P324" s="242"/>
      <c r="Q324" s="242"/>
      <c r="R324" s="242"/>
      <c r="S324" s="242"/>
      <c r="T324" s="243"/>
      <c r="AT324" s="244" t="s">
        <v>182</v>
      </c>
      <c r="AU324" s="244" t="s">
        <v>92</v>
      </c>
      <c r="AV324" s="13" t="s">
        <v>92</v>
      </c>
      <c r="AW324" s="13" t="s">
        <v>48</v>
      </c>
      <c r="AX324" s="13" t="s">
        <v>85</v>
      </c>
      <c r="AY324" s="244" t="s">
        <v>169</v>
      </c>
    </row>
    <row r="325" spans="2:65" s="1" customFormat="1" ht="31.5" customHeight="1">
      <c r="B325" s="43"/>
      <c r="C325" s="206" t="s">
        <v>483</v>
      </c>
      <c r="D325" s="206" t="s">
        <v>172</v>
      </c>
      <c r="E325" s="207" t="s">
        <v>343</v>
      </c>
      <c r="F325" s="208" t="s">
        <v>344</v>
      </c>
      <c r="G325" s="209" t="s">
        <v>302</v>
      </c>
      <c r="H325" s="210">
        <v>55</v>
      </c>
      <c r="I325" s="211"/>
      <c r="J325" s="212">
        <f>ROUND(I325*H325,2)</f>
        <v>0</v>
      </c>
      <c r="K325" s="208" t="s">
        <v>176</v>
      </c>
      <c r="L325" s="63"/>
      <c r="M325" s="213" t="s">
        <v>50</v>
      </c>
      <c r="N325" s="214" t="s">
        <v>56</v>
      </c>
      <c r="O325" s="44"/>
      <c r="P325" s="215">
        <f>O325*H325</f>
        <v>0</v>
      </c>
      <c r="Q325" s="215">
        <v>0.1295</v>
      </c>
      <c r="R325" s="215">
        <f>Q325*H325</f>
        <v>7.1225000000000005</v>
      </c>
      <c r="S325" s="215">
        <v>0</v>
      </c>
      <c r="T325" s="216">
        <f>S325*H325</f>
        <v>0</v>
      </c>
      <c r="AR325" s="25" t="s">
        <v>124</v>
      </c>
      <c r="AT325" s="25" t="s">
        <v>172</v>
      </c>
      <c r="AU325" s="25" t="s">
        <v>92</v>
      </c>
      <c r="AY325" s="25" t="s">
        <v>169</v>
      </c>
      <c r="BE325" s="217">
        <f>IF(N325="základní",J325,0)</f>
        <v>0</v>
      </c>
      <c r="BF325" s="217">
        <f>IF(N325="snížená",J325,0)</f>
        <v>0</v>
      </c>
      <c r="BG325" s="217">
        <f>IF(N325="zákl. přenesená",J325,0)</f>
        <v>0</v>
      </c>
      <c r="BH325" s="217">
        <f>IF(N325="sníž. přenesená",J325,0)</f>
        <v>0</v>
      </c>
      <c r="BI325" s="217">
        <f>IF(N325="nulová",J325,0)</f>
        <v>0</v>
      </c>
      <c r="BJ325" s="25" t="s">
        <v>25</v>
      </c>
      <c r="BK325" s="217">
        <f>ROUND(I325*H325,2)</f>
        <v>0</v>
      </c>
      <c r="BL325" s="25" t="s">
        <v>124</v>
      </c>
      <c r="BM325" s="25" t="s">
        <v>345</v>
      </c>
    </row>
    <row r="326" spans="2:65" s="1" customFormat="1" ht="40.5">
      <c r="B326" s="43"/>
      <c r="C326" s="65"/>
      <c r="D326" s="218" t="s">
        <v>178</v>
      </c>
      <c r="E326" s="65"/>
      <c r="F326" s="219" t="s">
        <v>346</v>
      </c>
      <c r="G326" s="65"/>
      <c r="H326" s="65"/>
      <c r="I326" s="174"/>
      <c r="J326" s="65"/>
      <c r="K326" s="65"/>
      <c r="L326" s="63"/>
      <c r="M326" s="220"/>
      <c r="N326" s="44"/>
      <c r="O326" s="44"/>
      <c r="P326" s="44"/>
      <c r="Q326" s="44"/>
      <c r="R326" s="44"/>
      <c r="S326" s="44"/>
      <c r="T326" s="80"/>
      <c r="AT326" s="25" t="s">
        <v>178</v>
      </c>
      <c r="AU326" s="25" t="s">
        <v>92</v>
      </c>
    </row>
    <row r="327" spans="2:65" s="1" customFormat="1" ht="94.5">
      <c r="B327" s="43"/>
      <c r="C327" s="65"/>
      <c r="D327" s="218" t="s">
        <v>180</v>
      </c>
      <c r="E327" s="65"/>
      <c r="F327" s="221" t="s">
        <v>347</v>
      </c>
      <c r="G327" s="65"/>
      <c r="H327" s="65"/>
      <c r="I327" s="174"/>
      <c r="J327" s="65"/>
      <c r="K327" s="65"/>
      <c r="L327" s="63"/>
      <c r="M327" s="220"/>
      <c r="N327" s="44"/>
      <c r="O327" s="44"/>
      <c r="P327" s="44"/>
      <c r="Q327" s="44"/>
      <c r="R327" s="44"/>
      <c r="S327" s="44"/>
      <c r="T327" s="80"/>
      <c r="AT327" s="25" t="s">
        <v>180</v>
      </c>
      <c r="AU327" s="25" t="s">
        <v>92</v>
      </c>
    </row>
    <row r="328" spans="2:65" s="12" customFormat="1" ht="13.5">
      <c r="B328" s="222"/>
      <c r="C328" s="223"/>
      <c r="D328" s="218" t="s">
        <v>182</v>
      </c>
      <c r="E328" s="224" t="s">
        <v>50</v>
      </c>
      <c r="F328" s="225" t="s">
        <v>312</v>
      </c>
      <c r="G328" s="223"/>
      <c r="H328" s="226" t="s">
        <v>50</v>
      </c>
      <c r="I328" s="227"/>
      <c r="J328" s="223"/>
      <c r="K328" s="223"/>
      <c r="L328" s="228"/>
      <c r="M328" s="229"/>
      <c r="N328" s="230"/>
      <c r="O328" s="230"/>
      <c r="P328" s="230"/>
      <c r="Q328" s="230"/>
      <c r="R328" s="230"/>
      <c r="S328" s="230"/>
      <c r="T328" s="231"/>
      <c r="AT328" s="232" t="s">
        <v>182</v>
      </c>
      <c r="AU328" s="232" t="s">
        <v>92</v>
      </c>
      <c r="AV328" s="12" t="s">
        <v>25</v>
      </c>
      <c r="AW328" s="12" t="s">
        <v>48</v>
      </c>
      <c r="AX328" s="12" t="s">
        <v>85</v>
      </c>
      <c r="AY328" s="232" t="s">
        <v>169</v>
      </c>
    </row>
    <row r="329" spans="2:65" s="13" customFormat="1" ht="13.5">
      <c r="B329" s="233"/>
      <c r="C329" s="234"/>
      <c r="D329" s="235" t="s">
        <v>182</v>
      </c>
      <c r="E329" s="236" t="s">
        <v>50</v>
      </c>
      <c r="F329" s="237" t="s">
        <v>575</v>
      </c>
      <c r="G329" s="234"/>
      <c r="H329" s="238">
        <v>55</v>
      </c>
      <c r="I329" s="239"/>
      <c r="J329" s="234"/>
      <c r="K329" s="234"/>
      <c r="L329" s="240"/>
      <c r="M329" s="241"/>
      <c r="N329" s="242"/>
      <c r="O329" s="242"/>
      <c r="P329" s="242"/>
      <c r="Q329" s="242"/>
      <c r="R329" s="242"/>
      <c r="S329" s="242"/>
      <c r="T329" s="243"/>
      <c r="AT329" s="244" t="s">
        <v>182</v>
      </c>
      <c r="AU329" s="244" t="s">
        <v>92</v>
      </c>
      <c r="AV329" s="13" t="s">
        <v>92</v>
      </c>
      <c r="AW329" s="13" t="s">
        <v>48</v>
      </c>
      <c r="AX329" s="13" t="s">
        <v>85</v>
      </c>
      <c r="AY329" s="244" t="s">
        <v>169</v>
      </c>
    </row>
    <row r="330" spans="2:65" s="1" customFormat="1" ht="22.5" customHeight="1">
      <c r="B330" s="43"/>
      <c r="C330" s="248" t="s">
        <v>500</v>
      </c>
      <c r="D330" s="248" t="s">
        <v>221</v>
      </c>
      <c r="E330" s="249" t="s">
        <v>351</v>
      </c>
      <c r="F330" s="250" t="s">
        <v>352</v>
      </c>
      <c r="G330" s="251" t="s">
        <v>316</v>
      </c>
      <c r="H330" s="252">
        <v>55.55</v>
      </c>
      <c r="I330" s="253"/>
      <c r="J330" s="254">
        <f>ROUND(I330*H330,2)</f>
        <v>0</v>
      </c>
      <c r="K330" s="250" t="s">
        <v>176</v>
      </c>
      <c r="L330" s="255"/>
      <c r="M330" s="256" t="s">
        <v>50</v>
      </c>
      <c r="N330" s="257" t="s">
        <v>56</v>
      </c>
      <c r="O330" s="44"/>
      <c r="P330" s="215">
        <f>O330*H330</f>
        <v>0</v>
      </c>
      <c r="Q330" s="215">
        <v>5.1499999999999997E-2</v>
      </c>
      <c r="R330" s="215">
        <f>Q330*H330</f>
        <v>2.8608249999999997</v>
      </c>
      <c r="S330" s="215">
        <v>0</v>
      </c>
      <c r="T330" s="216">
        <f>S330*H330</f>
        <v>0</v>
      </c>
      <c r="AR330" s="25" t="s">
        <v>224</v>
      </c>
      <c r="AT330" s="25" t="s">
        <v>221</v>
      </c>
      <c r="AU330" s="25" t="s">
        <v>92</v>
      </c>
      <c r="AY330" s="25" t="s">
        <v>169</v>
      </c>
      <c r="BE330" s="217">
        <f>IF(N330="základní",J330,0)</f>
        <v>0</v>
      </c>
      <c r="BF330" s="217">
        <f>IF(N330="snížená",J330,0)</f>
        <v>0</v>
      </c>
      <c r="BG330" s="217">
        <f>IF(N330="zákl. přenesená",J330,0)</f>
        <v>0</v>
      </c>
      <c r="BH330" s="217">
        <f>IF(N330="sníž. přenesená",J330,0)</f>
        <v>0</v>
      </c>
      <c r="BI330" s="217">
        <f>IF(N330="nulová",J330,0)</f>
        <v>0</v>
      </c>
      <c r="BJ330" s="25" t="s">
        <v>25</v>
      </c>
      <c r="BK330" s="217">
        <f>ROUND(I330*H330,2)</f>
        <v>0</v>
      </c>
      <c r="BL330" s="25" t="s">
        <v>124</v>
      </c>
      <c r="BM330" s="25" t="s">
        <v>353</v>
      </c>
    </row>
    <row r="331" spans="2:65" s="1" customFormat="1" ht="13.5">
      <c r="B331" s="43"/>
      <c r="C331" s="65"/>
      <c r="D331" s="218" t="s">
        <v>178</v>
      </c>
      <c r="E331" s="65"/>
      <c r="F331" s="219" t="s">
        <v>354</v>
      </c>
      <c r="G331" s="65"/>
      <c r="H331" s="65"/>
      <c r="I331" s="174"/>
      <c r="J331" s="65"/>
      <c r="K331" s="65"/>
      <c r="L331" s="63"/>
      <c r="M331" s="220"/>
      <c r="N331" s="44"/>
      <c r="O331" s="44"/>
      <c r="P331" s="44"/>
      <c r="Q331" s="44"/>
      <c r="R331" s="44"/>
      <c r="S331" s="44"/>
      <c r="T331" s="80"/>
      <c r="AT331" s="25" t="s">
        <v>178</v>
      </c>
      <c r="AU331" s="25" t="s">
        <v>92</v>
      </c>
    </row>
    <row r="332" spans="2:65" s="12" customFormat="1" ht="13.5">
      <c r="B332" s="222"/>
      <c r="C332" s="223"/>
      <c r="D332" s="218" t="s">
        <v>182</v>
      </c>
      <c r="E332" s="224" t="s">
        <v>50</v>
      </c>
      <c r="F332" s="225" t="s">
        <v>312</v>
      </c>
      <c r="G332" s="223"/>
      <c r="H332" s="226" t="s">
        <v>50</v>
      </c>
      <c r="I332" s="227"/>
      <c r="J332" s="223"/>
      <c r="K332" s="223"/>
      <c r="L332" s="228"/>
      <c r="M332" s="229"/>
      <c r="N332" s="230"/>
      <c r="O332" s="230"/>
      <c r="P332" s="230"/>
      <c r="Q332" s="230"/>
      <c r="R332" s="230"/>
      <c r="S332" s="230"/>
      <c r="T332" s="231"/>
      <c r="AT332" s="232" t="s">
        <v>182</v>
      </c>
      <c r="AU332" s="232" t="s">
        <v>92</v>
      </c>
      <c r="AV332" s="12" t="s">
        <v>25</v>
      </c>
      <c r="AW332" s="12" t="s">
        <v>48</v>
      </c>
      <c r="AX332" s="12" t="s">
        <v>85</v>
      </c>
      <c r="AY332" s="232" t="s">
        <v>169</v>
      </c>
    </row>
    <row r="333" spans="2:65" s="13" customFormat="1" ht="13.5">
      <c r="B333" s="233"/>
      <c r="C333" s="234"/>
      <c r="D333" s="235" t="s">
        <v>182</v>
      </c>
      <c r="E333" s="236" t="s">
        <v>50</v>
      </c>
      <c r="F333" s="237" t="s">
        <v>849</v>
      </c>
      <c r="G333" s="234"/>
      <c r="H333" s="238">
        <v>55.55</v>
      </c>
      <c r="I333" s="239"/>
      <c r="J333" s="234"/>
      <c r="K333" s="234"/>
      <c r="L333" s="240"/>
      <c r="M333" s="241"/>
      <c r="N333" s="242"/>
      <c r="O333" s="242"/>
      <c r="P333" s="242"/>
      <c r="Q333" s="242"/>
      <c r="R333" s="242"/>
      <c r="S333" s="242"/>
      <c r="T333" s="243"/>
      <c r="AT333" s="244" t="s">
        <v>182</v>
      </c>
      <c r="AU333" s="244" t="s">
        <v>92</v>
      </c>
      <c r="AV333" s="13" t="s">
        <v>92</v>
      </c>
      <c r="AW333" s="13" t="s">
        <v>48</v>
      </c>
      <c r="AX333" s="13" t="s">
        <v>85</v>
      </c>
      <c r="AY333" s="244" t="s">
        <v>169</v>
      </c>
    </row>
    <row r="334" spans="2:65" s="1" customFormat="1" ht="22.5" customHeight="1">
      <c r="B334" s="43"/>
      <c r="C334" s="206" t="s">
        <v>658</v>
      </c>
      <c r="D334" s="206" t="s">
        <v>172</v>
      </c>
      <c r="E334" s="207" t="s">
        <v>358</v>
      </c>
      <c r="F334" s="208" t="s">
        <v>359</v>
      </c>
      <c r="G334" s="209" t="s">
        <v>175</v>
      </c>
      <c r="H334" s="210">
        <v>16.893999999999998</v>
      </c>
      <c r="I334" s="211"/>
      <c r="J334" s="212">
        <f>ROUND(I334*H334,2)</f>
        <v>0</v>
      </c>
      <c r="K334" s="208" t="s">
        <v>176</v>
      </c>
      <c r="L334" s="63"/>
      <c r="M334" s="213" t="s">
        <v>50</v>
      </c>
      <c r="N334" s="214" t="s">
        <v>56</v>
      </c>
      <c r="O334" s="44"/>
      <c r="P334" s="215">
        <f>O334*H334</f>
        <v>0</v>
      </c>
      <c r="Q334" s="215">
        <v>2.2563399999999998</v>
      </c>
      <c r="R334" s="215">
        <f>Q334*H334</f>
        <v>38.118607959999991</v>
      </c>
      <c r="S334" s="215">
        <v>0</v>
      </c>
      <c r="T334" s="216">
        <f>S334*H334</f>
        <v>0</v>
      </c>
      <c r="AR334" s="25" t="s">
        <v>124</v>
      </c>
      <c r="AT334" s="25" t="s">
        <v>172</v>
      </c>
      <c r="AU334" s="25" t="s">
        <v>92</v>
      </c>
      <c r="AY334" s="25" t="s">
        <v>169</v>
      </c>
      <c r="BE334" s="217">
        <f>IF(N334="základní",J334,0)</f>
        <v>0</v>
      </c>
      <c r="BF334" s="217">
        <f>IF(N334="snížená",J334,0)</f>
        <v>0</v>
      </c>
      <c r="BG334" s="217">
        <f>IF(N334="zákl. přenesená",J334,0)</f>
        <v>0</v>
      </c>
      <c r="BH334" s="217">
        <f>IF(N334="sníž. přenesená",J334,0)</f>
        <v>0</v>
      </c>
      <c r="BI334" s="217">
        <f>IF(N334="nulová",J334,0)</f>
        <v>0</v>
      </c>
      <c r="BJ334" s="25" t="s">
        <v>25</v>
      </c>
      <c r="BK334" s="217">
        <f>ROUND(I334*H334,2)</f>
        <v>0</v>
      </c>
      <c r="BL334" s="25" t="s">
        <v>124</v>
      </c>
      <c r="BM334" s="25" t="s">
        <v>360</v>
      </c>
    </row>
    <row r="335" spans="2:65" s="1" customFormat="1" ht="13.5">
      <c r="B335" s="43"/>
      <c r="C335" s="65"/>
      <c r="D335" s="218" t="s">
        <v>178</v>
      </c>
      <c r="E335" s="65"/>
      <c r="F335" s="219" t="s">
        <v>361</v>
      </c>
      <c r="G335" s="65"/>
      <c r="H335" s="65"/>
      <c r="I335" s="174"/>
      <c r="J335" s="65"/>
      <c r="K335" s="65"/>
      <c r="L335" s="63"/>
      <c r="M335" s="220"/>
      <c r="N335" s="44"/>
      <c r="O335" s="44"/>
      <c r="P335" s="44"/>
      <c r="Q335" s="44"/>
      <c r="R335" s="44"/>
      <c r="S335" s="44"/>
      <c r="T335" s="80"/>
      <c r="AT335" s="25" t="s">
        <v>178</v>
      </c>
      <c r="AU335" s="25" t="s">
        <v>92</v>
      </c>
    </row>
    <row r="336" spans="2:65" s="12" customFormat="1" ht="13.5">
      <c r="B336" s="222"/>
      <c r="C336" s="223"/>
      <c r="D336" s="218" t="s">
        <v>182</v>
      </c>
      <c r="E336" s="224" t="s">
        <v>50</v>
      </c>
      <c r="F336" s="225" t="s">
        <v>435</v>
      </c>
      <c r="G336" s="223"/>
      <c r="H336" s="226" t="s">
        <v>50</v>
      </c>
      <c r="I336" s="227"/>
      <c r="J336" s="223"/>
      <c r="K336" s="223"/>
      <c r="L336" s="228"/>
      <c r="M336" s="229"/>
      <c r="N336" s="230"/>
      <c r="O336" s="230"/>
      <c r="P336" s="230"/>
      <c r="Q336" s="230"/>
      <c r="R336" s="230"/>
      <c r="S336" s="230"/>
      <c r="T336" s="231"/>
      <c r="AT336" s="232" t="s">
        <v>182</v>
      </c>
      <c r="AU336" s="232" t="s">
        <v>92</v>
      </c>
      <c r="AV336" s="12" t="s">
        <v>25</v>
      </c>
      <c r="AW336" s="12" t="s">
        <v>48</v>
      </c>
      <c r="AX336" s="12" t="s">
        <v>85</v>
      </c>
      <c r="AY336" s="232" t="s">
        <v>169</v>
      </c>
    </row>
    <row r="337" spans="2:65" s="13" customFormat="1" ht="13.5">
      <c r="B337" s="233"/>
      <c r="C337" s="234"/>
      <c r="D337" s="218" t="s">
        <v>182</v>
      </c>
      <c r="E337" s="245" t="s">
        <v>50</v>
      </c>
      <c r="F337" s="246" t="s">
        <v>850</v>
      </c>
      <c r="G337" s="234"/>
      <c r="H337" s="247">
        <v>1.335</v>
      </c>
      <c r="I337" s="239"/>
      <c r="J337" s="234"/>
      <c r="K337" s="234"/>
      <c r="L337" s="240"/>
      <c r="M337" s="241"/>
      <c r="N337" s="242"/>
      <c r="O337" s="242"/>
      <c r="P337" s="242"/>
      <c r="Q337" s="242"/>
      <c r="R337" s="242"/>
      <c r="S337" s="242"/>
      <c r="T337" s="243"/>
      <c r="AT337" s="244" t="s">
        <v>182</v>
      </c>
      <c r="AU337" s="244" t="s">
        <v>92</v>
      </c>
      <c r="AV337" s="13" t="s">
        <v>92</v>
      </c>
      <c r="AW337" s="13" t="s">
        <v>48</v>
      </c>
      <c r="AX337" s="13" t="s">
        <v>85</v>
      </c>
      <c r="AY337" s="244" t="s">
        <v>169</v>
      </c>
    </row>
    <row r="338" spans="2:65" s="12" customFormat="1" ht="13.5">
      <c r="B338" s="222"/>
      <c r="C338" s="223"/>
      <c r="D338" s="218" t="s">
        <v>182</v>
      </c>
      <c r="E338" s="224" t="s">
        <v>50</v>
      </c>
      <c r="F338" s="225" t="s">
        <v>436</v>
      </c>
      <c r="G338" s="223"/>
      <c r="H338" s="226" t="s">
        <v>50</v>
      </c>
      <c r="I338" s="227"/>
      <c r="J338" s="223"/>
      <c r="K338" s="223"/>
      <c r="L338" s="228"/>
      <c r="M338" s="229"/>
      <c r="N338" s="230"/>
      <c r="O338" s="230"/>
      <c r="P338" s="230"/>
      <c r="Q338" s="230"/>
      <c r="R338" s="230"/>
      <c r="S338" s="230"/>
      <c r="T338" s="231"/>
      <c r="AT338" s="232" t="s">
        <v>182</v>
      </c>
      <c r="AU338" s="232" t="s">
        <v>92</v>
      </c>
      <c r="AV338" s="12" t="s">
        <v>25</v>
      </c>
      <c r="AW338" s="12" t="s">
        <v>48</v>
      </c>
      <c r="AX338" s="12" t="s">
        <v>85</v>
      </c>
      <c r="AY338" s="232" t="s">
        <v>169</v>
      </c>
    </row>
    <row r="339" spans="2:65" s="13" customFormat="1" ht="13.5">
      <c r="B339" s="233"/>
      <c r="C339" s="234"/>
      <c r="D339" s="218" t="s">
        <v>182</v>
      </c>
      <c r="E339" s="245" t="s">
        <v>50</v>
      </c>
      <c r="F339" s="246" t="s">
        <v>851</v>
      </c>
      <c r="G339" s="234"/>
      <c r="H339" s="247">
        <v>0.36</v>
      </c>
      <c r="I339" s="239"/>
      <c r="J339" s="234"/>
      <c r="K339" s="234"/>
      <c r="L339" s="240"/>
      <c r="M339" s="241"/>
      <c r="N339" s="242"/>
      <c r="O339" s="242"/>
      <c r="P339" s="242"/>
      <c r="Q339" s="242"/>
      <c r="R339" s="242"/>
      <c r="S339" s="242"/>
      <c r="T339" s="243"/>
      <c r="AT339" s="244" t="s">
        <v>182</v>
      </c>
      <c r="AU339" s="244" t="s">
        <v>92</v>
      </c>
      <c r="AV339" s="13" t="s">
        <v>92</v>
      </c>
      <c r="AW339" s="13" t="s">
        <v>48</v>
      </c>
      <c r="AX339" s="13" t="s">
        <v>85</v>
      </c>
      <c r="AY339" s="244" t="s">
        <v>169</v>
      </c>
    </row>
    <row r="340" spans="2:65" s="12" customFormat="1" ht="13.5">
      <c r="B340" s="222"/>
      <c r="C340" s="223"/>
      <c r="D340" s="218" t="s">
        <v>182</v>
      </c>
      <c r="E340" s="224" t="s">
        <v>50</v>
      </c>
      <c r="F340" s="225" t="s">
        <v>450</v>
      </c>
      <c r="G340" s="223"/>
      <c r="H340" s="226" t="s">
        <v>50</v>
      </c>
      <c r="I340" s="227"/>
      <c r="J340" s="223"/>
      <c r="K340" s="223"/>
      <c r="L340" s="228"/>
      <c r="M340" s="229"/>
      <c r="N340" s="230"/>
      <c r="O340" s="230"/>
      <c r="P340" s="230"/>
      <c r="Q340" s="230"/>
      <c r="R340" s="230"/>
      <c r="S340" s="230"/>
      <c r="T340" s="231"/>
      <c r="AT340" s="232" t="s">
        <v>182</v>
      </c>
      <c r="AU340" s="232" t="s">
        <v>92</v>
      </c>
      <c r="AV340" s="12" t="s">
        <v>25</v>
      </c>
      <c r="AW340" s="12" t="s">
        <v>48</v>
      </c>
      <c r="AX340" s="12" t="s">
        <v>85</v>
      </c>
      <c r="AY340" s="232" t="s">
        <v>169</v>
      </c>
    </row>
    <row r="341" spans="2:65" s="13" customFormat="1" ht="13.5">
      <c r="B341" s="233"/>
      <c r="C341" s="234"/>
      <c r="D341" s="218" t="s">
        <v>182</v>
      </c>
      <c r="E341" s="245" t="s">
        <v>50</v>
      </c>
      <c r="F341" s="246" t="s">
        <v>364</v>
      </c>
      <c r="G341" s="234"/>
      <c r="H341" s="247">
        <v>2.4E-2</v>
      </c>
      <c r="I341" s="239"/>
      <c r="J341" s="234"/>
      <c r="K341" s="234"/>
      <c r="L341" s="240"/>
      <c r="M341" s="241"/>
      <c r="N341" s="242"/>
      <c r="O341" s="242"/>
      <c r="P341" s="242"/>
      <c r="Q341" s="242"/>
      <c r="R341" s="242"/>
      <c r="S341" s="242"/>
      <c r="T341" s="243"/>
      <c r="AT341" s="244" t="s">
        <v>182</v>
      </c>
      <c r="AU341" s="244" t="s">
        <v>92</v>
      </c>
      <c r="AV341" s="13" t="s">
        <v>92</v>
      </c>
      <c r="AW341" s="13" t="s">
        <v>48</v>
      </c>
      <c r="AX341" s="13" t="s">
        <v>85</v>
      </c>
      <c r="AY341" s="244" t="s">
        <v>169</v>
      </c>
    </row>
    <row r="342" spans="2:65" s="12" customFormat="1" ht="13.5">
      <c r="B342" s="222"/>
      <c r="C342" s="223"/>
      <c r="D342" s="218" t="s">
        <v>182</v>
      </c>
      <c r="E342" s="224" t="s">
        <v>50</v>
      </c>
      <c r="F342" s="225" t="s">
        <v>348</v>
      </c>
      <c r="G342" s="223"/>
      <c r="H342" s="226" t="s">
        <v>50</v>
      </c>
      <c r="I342" s="227"/>
      <c r="J342" s="223"/>
      <c r="K342" s="223"/>
      <c r="L342" s="228"/>
      <c r="M342" s="229"/>
      <c r="N342" s="230"/>
      <c r="O342" s="230"/>
      <c r="P342" s="230"/>
      <c r="Q342" s="230"/>
      <c r="R342" s="230"/>
      <c r="S342" s="230"/>
      <c r="T342" s="231"/>
      <c r="AT342" s="232" t="s">
        <v>182</v>
      </c>
      <c r="AU342" s="232" t="s">
        <v>92</v>
      </c>
      <c r="AV342" s="12" t="s">
        <v>25</v>
      </c>
      <c r="AW342" s="12" t="s">
        <v>48</v>
      </c>
      <c r="AX342" s="12" t="s">
        <v>85</v>
      </c>
      <c r="AY342" s="232" t="s">
        <v>169</v>
      </c>
    </row>
    <row r="343" spans="2:65" s="13" customFormat="1" ht="13.5">
      <c r="B343" s="233"/>
      <c r="C343" s="234"/>
      <c r="D343" s="218" t="s">
        <v>182</v>
      </c>
      <c r="E343" s="245" t="s">
        <v>50</v>
      </c>
      <c r="F343" s="246" t="s">
        <v>852</v>
      </c>
      <c r="G343" s="234"/>
      <c r="H343" s="247">
        <v>11.055</v>
      </c>
      <c r="I343" s="239"/>
      <c r="J343" s="234"/>
      <c r="K343" s="234"/>
      <c r="L343" s="240"/>
      <c r="M343" s="241"/>
      <c r="N343" s="242"/>
      <c r="O343" s="242"/>
      <c r="P343" s="242"/>
      <c r="Q343" s="242"/>
      <c r="R343" s="242"/>
      <c r="S343" s="242"/>
      <c r="T343" s="243"/>
      <c r="AT343" s="244" t="s">
        <v>182</v>
      </c>
      <c r="AU343" s="244" t="s">
        <v>92</v>
      </c>
      <c r="AV343" s="13" t="s">
        <v>92</v>
      </c>
      <c r="AW343" s="13" t="s">
        <v>48</v>
      </c>
      <c r="AX343" s="13" t="s">
        <v>85</v>
      </c>
      <c r="AY343" s="244" t="s">
        <v>169</v>
      </c>
    </row>
    <row r="344" spans="2:65" s="12" customFormat="1" ht="13.5">
      <c r="B344" s="222"/>
      <c r="C344" s="223"/>
      <c r="D344" s="218" t="s">
        <v>182</v>
      </c>
      <c r="E344" s="224" t="s">
        <v>50</v>
      </c>
      <c r="F344" s="225" t="s">
        <v>306</v>
      </c>
      <c r="G344" s="223"/>
      <c r="H344" s="226" t="s">
        <v>50</v>
      </c>
      <c r="I344" s="227"/>
      <c r="J344" s="223"/>
      <c r="K344" s="223"/>
      <c r="L344" s="228"/>
      <c r="M344" s="229"/>
      <c r="N344" s="230"/>
      <c r="O344" s="230"/>
      <c r="P344" s="230"/>
      <c r="Q344" s="230"/>
      <c r="R344" s="230"/>
      <c r="S344" s="230"/>
      <c r="T344" s="231"/>
      <c r="AT344" s="232" t="s">
        <v>182</v>
      </c>
      <c r="AU344" s="232" t="s">
        <v>92</v>
      </c>
      <c r="AV344" s="12" t="s">
        <v>25</v>
      </c>
      <c r="AW344" s="12" t="s">
        <v>48</v>
      </c>
      <c r="AX344" s="12" t="s">
        <v>85</v>
      </c>
      <c r="AY344" s="232" t="s">
        <v>169</v>
      </c>
    </row>
    <row r="345" spans="2:65" s="13" customFormat="1" ht="13.5">
      <c r="B345" s="233"/>
      <c r="C345" s="234"/>
      <c r="D345" s="218" t="s">
        <v>182</v>
      </c>
      <c r="E345" s="245" t="s">
        <v>50</v>
      </c>
      <c r="F345" s="246" t="s">
        <v>853</v>
      </c>
      <c r="G345" s="234"/>
      <c r="H345" s="247">
        <v>1.845</v>
      </c>
      <c r="I345" s="239"/>
      <c r="J345" s="234"/>
      <c r="K345" s="234"/>
      <c r="L345" s="240"/>
      <c r="M345" s="241"/>
      <c r="N345" s="242"/>
      <c r="O345" s="242"/>
      <c r="P345" s="242"/>
      <c r="Q345" s="242"/>
      <c r="R345" s="242"/>
      <c r="S345" s="242"/>
      <c r="T345" s="243"/>
      <c r="AT345" s="244" t="s">
        <v>182</v>
      </c>
      <c r="AU345" s="244" t="s">
        <v>92</v>
      </c>
      <c r="AV345" s="13" t="s">
        <v>92</v>
      </c>
      <c r="AW345" s="13" t="s">
        <v>48</v>
      </c>
      <c r="AX345" s="13" t="s">
        <v>85</v>
      </c>
      <c r="AY345" s="244" t="s">
        <v>169</v>
      </c>
    </row>
    <row r="346" spans="2:65" s="12" customFormat="1" ht="13.5">
      <c r="B346" s="222"/>
      <c r="C346" s="223"/>
      <c r="D346" s="218" t="s">
        <v>182</v>
      </c>
      <c r="E346" s="224" t="s">
        <v>50</v>
      </c>
      <c r="F346" s="225" t="s">
        <v>308</v>
      </c>
      <c r="G346" s="223"/>
      <c r="H346" s="226" t="s">
        <v>50</v>
      </c>
      <c r="I346" s="227"/>
      <c r="J346" s="223"/>
      <c r="K346" s="223"/>
      <c r="L346" s="228"/>
      <c r="M346" s="229"/>
      <c r="N346" s="230"/>
      <c r="O346" s="230"/>
      <c r="P346" s="230"/>
      <c r="Q346" s="230"/>
      <c r="R346" s="230"/>
      <c r="S346" s="230"/>
      <c r="T346" s="231"/>
      <c r="AT346" s="232" t="s">
        <v>182</v>
      </c>
      <c r="AU346" s="232" t="s">
        <v>92</v>
      </c>
      <c r="AV346" s="12" t="s">
        <v>25</v>
      </c>
      <c r="AW346" s="12" t="s">
        <v>48</v>
      </c>
      <c r="AX346" s="12" t="s">
        <v>85</v>
      </c>
      <c r="AY346" s="232" t="s">
        <v>169</v>
      </c>
    </row>
    <row r="347" spans="2:65" s="13" customFormat="1" ht="13.5">
      <c r="B347" s="233"/>
      <c r="C347" s="234"/>
      <c r="D347" s="218" t="s">
        <v>182</v>
      </c>
      <c r="E347" s="245" t="s">
        <v>50</v>
      </c>
      <c r="F347" s="246" t="s">
        <v>854</v>
      </c>
      <c r="G347" s="234"/>
      <c r="H347" s="247">
        <v>0.45</v>
      </c>
      <c r="I347" s="239"/>
      <c r="J347" s="234"/>
      <c r="K347" s="234"/>
      <c r="L347" s="240"/>
      <c r="M347" s="241"/>
      <c r="N347" s="242"/>
      <c r="O347" s="242"/>
      <c r="P347" s="242"/>
      <c r="Q347" s="242"/>
      <c r="R347" s="242"/>
      <c r="S347" s="242"/>
      <c r="T347" s="243"/>
      <c r="AT347" s="244" t="s">
        <v>182</v>
      </c>
      <c r="AU347" s="244" t="s">
        <v>92</v>
      </c>
      <c r="AV347" s="13" t="s">
        <v>92</v>
      </c>
      <c r="AW347" s="13" t="s">
        <v>48</v>
      </c>
      <c r="AX347" s="13" t="s">
        <v>85</v>
      </c>
      <c r="AY347" s="244" t="s">
        <v>169</v>
      </c>
    </row>
    <row r="348" spans="2:65" s="12" customFormat="1" ht="13.5">
      <c r="B348" s="222"/>
      <c r="C348" s="223"/>
      <c r="D348" s="218" t="s">
        <v>182</v>
      </c>
      <c r="E348" s="224" t="s">
        <v>50</v>
      </c>
      <c r="F348" s="225" t="s">
        <v>310</v>
      </c>
      <c r="G348" s="223"/>
      <c r="H348" s="226" t="s">
        <v>50</v>
      </c>
      <c r="I348" s="227"/>
      <c r="J348" s="223"/>
      <c r="K348" s="223"/>
      <c r="L348" s="228"/>
      <c r="M348" s="229"/>
      <c r="N348" s="230"/>
      <c r="O348" s="230"/>
      <c r="P348" s="230"/>
      <c r="Q348" s="230"/>
      <c r="R348" s="230"/>
      <c r="S348" s="230"/>
      <c r="T348" s="231"/>
      <c r="AT348" s="232" t="s">
        <v>182</v>
      </c>
      <c r="AU348" s="232" t="s">
        <v>92</v>
      </c>
      <c r="AV348" s="12" t="s">
        <v>25</v>
      </c>
      <c r="AW348" s="12" t="s">
        <v>48</v>
      </c>
      <c r="AX348" s="12" t="s">
        <v>85</v>
      </c>
      <c r="AY348" s="232" t="s">
        <v>169</v>
      </c>
    </row>
    <row r="349" spans="2:65" s="13" customFormat="1" ht="13.5">
      <c r="B349" s="233"/>
      <c r="C349" s="234"/>
      <c r="D349" s="218" t="s">
        <v>182</v>
      </c>
      <c r="E349" s="245" t="s">
        <v>50</v>
      </c>
      <c r="F349" s="246" t="s">
        <v>854</v>
      </c>
      <c r="G349" s="234"/>
      <c r="H349" s="247">
        <v>0.45</v>
      </c>
      <c r="I349" s="239"/>
      <c r="J349" s="234"/>
      <c r="K349" s="234"/>
      <c r="L349" s="240"/>
      <c r="M349" s="241"/>
      <c r="N349" s="242"/>
      <c r="O349" s="242"/>
      <c r="P349" s="242"/>
      <c r="Q349" s="242"/>
      <c r="R349" s="242"/>
      <c r="S349" s="242"/>
      <c r="T349" s="243"/>
      <c r="AT349" s="244" t="s">
        <v>182</v>
      </c>
      <c r="AU349" s="244" t="s">
        <v>92</v>
      </c>
      <c r="AV349" s="13" t="s">
        <v>92</v>
      </c>
      <c r="AW349" s="13" t="s">
        <v>48</v>
      </c>
      <c r="AX349" s="13" t="s">
        <v>85</v>
      </c>
      <c r="AY349" s="244" t="s">
        <v>169</v>
      </c>
    </row>
    <row r="350" spans="2:65" s="12" customFormat="1" ht="13.5">
      <c r="B350" s="222"/>
      <c r="C350" s="223"/>
      <c r="D350" s="218" t="s">
        <v>182</v>
      </c>
      <c r="E350" s="224" t="s">
        <v>50</v>
      </c>
      <c r="F350" s="225" t="s">
        <v>312</v>
      </c>
      <c r="G350" s="223"/>
      <c r="H350" s="226" t="s">
        <v>50</v>
      </c>
      <c r="I350" s="227"/>
      <c r="J350" s="223"/>
      <c r="K350" s="223"/>
      <c r="L350" s="228"/>
      <c r="M350" s="229"/>
      <c r="N350" s="230"/>
      <c r="O350" s="230"/>
      <c r="P350" s="230"/>
      <c r="Q350" s="230"/>
      <c r="R350" s="230"/>
      <c r="S350" s="230"/>
      <c r="T350" s="231"/>
      <c r="AT350" s="232" t="s">
        <v>182</v>
      </c>
      <c r="AU350" s="232" t="s">
        <v>92</v>
      </c>
      <c r="AV350" s="12" t="s">
        <v>25</v>
      </c>
      <c r="AW350" s="12" t="s">
        <v>48</v>
      </c>
      <c r="AX350" s="12" t="s">
        <v>85</v>
      </c>
      <c r="AY350" s="232" t="s">
        <v>169</v>
      </c>
    </row>
    <row r="351" spans="2:65" s="13" customFormat="1" ht="13.5">
      <c r="B351" s="233"/>
      <c r="C351" s="234"/>
      <c r="D351" s="235" t="s">
        <v>182</v>
      </c>
      <c r="E351" s="236" t="s">
        <v>50</v>
      </c>
      <c r="F351" s="237" t="s">
        <v>855</v>
      </c>
      <c r="G351" s="234"/>
      <c r="H351" s="238">
        <v>1.375</v>
      </c>
      <c r="I351" s="239"/>
      <c r="J351" s="234"/>
      <c r="K351" s="234"/>
      <c r="L351" s="240"/>
      <c r="M351" s="241"/>
      <c r="N351" s="242"/>
      <c r="O351" s="242"/>
      <c r="P351" s="242"/>
      <c r="Q351" s="242"/>
      <c r="R351" s="242"/>
      <c r="S351" s="242"/>
      <c r="T351" s="243"/>
      <c r="AT351" s="244" t="s">
        <v>182</v>
      </c>
      <c r="AU351" s="244" t="s">
        <v>92</v>
      </c>
      <c r="AV351" s="13" t="s">
        <v>92</v>
      </c>
      <c r="AW351" s="13" t="s">
        <v>48</v>
      </c>
      <c r="AX351" s="13" t="s">
        <v>85</v>
      </c>
      <c r="AY351" s="244" t="s">
        <v>169</v>
      </c>
    </row>
    <row r="352" spans="2:65" s="1" customFormat="1" ht="22.5" customHeight="1">
      <c r="B352" s="43"/>
      <c r="C352" s="206" t="s">
        <v>664</v>
      </c>
      <c r="D352" s="206" t="s">
        <v>172</v>
      </c>
      <c r="E352" s="207" t="s">
        <v>369</v>
      </c>
      <c r="F352" s="208" t="s">
        <v>370</v>
      </c>
      <c r="G352" s="209" t="s">
        <v>316</v>
      </c>
      <c r="H352" s="210">
        <v>15</v>
      </c>
      <c r="I352" s="211"/>
      <c r="J352" s="212">
        <f>ROUND(I352*H352,2)</f>
        <v>0</v>
      </c>
      <c r="K352" s="208" t="s">
        <v>50</v>
      </c>
      <c r="L352" s="63"/>
      <c r="M352" s="213" t="s">
        <v>50</v>
      </c>
      <c r="N352" s="214" t="s">
        <v>56</v>
      </c>
      <c r="O352" s="44"/>
      <c r="P352" s="215">
        <f>O352*H352</f>
        <v>0</v>
      </c>
      <c r="Q352" s="215">
        <v>0</v>
      </c>
      <c r="R352" s="215">
        <f>Q352*H352</f>
        <v>0</v>
      </c>
      <c r="S352" s="215">
        <v>0</v>
      </c>
      <c r="T352" s="216">
        <f>S352*H352</f>
        <v>0</v>
      </c>
      <c r="AR352" s="25" t="s">
        <v>124</v>
      </c>
      <c r="AT352" s="25" t="s">
        <v>172</v>
      </c>
      <c r="AU352" s="25" t="s">
        <v>92</v>
      </c>
      <c r="AY352" s="25" t="s">
        <v>169</v>
      </c>
      <c r="BE352" s="217">
        <f>IF(N352="základní",J352,0)</f>
        <v>0</v>
      </c>
      <c r="BF352" s="217">
        <f>IF(N352="snížená",J352,0)</f>
        <v>0</v>
      </c>
      <c r="BG352" s="217">
        <f>IF(N352="zákl. přenesená",J352,0)</f>
        <v>0</v>
      </c>
      <c r="BH352" s="217">
        <f>IF(N352="sníž. přenesená",J352,0)</f>
        <v>0</v>
      </c>
      <c r="BI352" s="217">
        <f>IF(N352="nulová",J352,0)</f>
        <v>0</v>
      </c>
      <c r="BJ352" s="25" t="s">
        <v>25</v>
      </c>
      <c r="BK352" s="217">
        <f>ROUND(I352*H352,2)</f>
        <v>0</v>
      </c>
      <c r="BL352" s="25" t="s">
        <v>124</v>
      </c>
      <c r="BM352" s="25" t="s">
        <v>371</v>
      </c>
    </row>
    <row r="353" spans="2:65" s="1" customFormat="1" ht="13.5">
      <c r="B353" s="43"/>
      <c r="C353" s="65"/>
      <c r="D353" s="218" t="s">
        <v>178</v>
      </c>
      <c r="E353" s="65"/>
      <c r="F353" s="219" t="s">
        <v>370</v>
      </c>
      <c r="G353" s="65"/>
      <c r="H353" s="65"/>
      <c r="I353" s="174"/>
      <c r="J353" s="65"/>
      <c r="K353" s="65"/>
      <c r="L353" s="63"/>
      <c r="M353" s="220"/>
      <c r="N353" s="44"/>
      <c r="O353" s="44"/>
      <c r="P353" s="44"/>
      <c r="Q353" s="44"/>
      <c r="R353" s="44"/>
      <c r="S353" s="44"/>
      <c r="T353" s="80"/>
      <c r="AT353" s="25" t="s">
        <v>178</v>
      </c>
      <c r="AU353" s="25" t="s">
        <v>92</v>
      </c>
    </row>
    <row r="354" spans="2:65" s="12" customFormat="1" ht="13.5">
      <c r="B354" s="222"/>
      <c r="C354" s="223"/>
      <c r="D354" s="218" t="s">
        <v>182</v>
      </c>
      <c r="E354" s="224" t="s">
        <v>50</v>
      </c>
      <c r="F354" s="225" t="s">
        <v>856</v>
      </c>
      <c r="G354" s="223"/>
      <c r="H354" s="226" t="s">
        <v>50</v>
      </c>
      <c r="I354" s="227"/>
      <c r="J354" s="223"/>
      <c r="K354" s="223"/>
      <c r="L354" s="228"/>
      <c r="M354" s="229"/>
      <c r="N354" s="230"/>
      <c r="O354" s="230"/>
      <c r="P354" s="230"/>
      <c r="Q354" s="230"/>
      <c r="R354" s="230"/>
      <c r="S354" s="230"/>
      <c r="T354" s="231"/>
      <c r="AT354" s="232" t="s">
        <v>182</v>
      </c>
      <c r="AU354" s="232" t="s">
        <v>92</v>
      </c>
      <c r="AV354" s="12" t="s">
        <v>25</v>
      </c>
      <c r="AW354" s="12" t="s">
        <v>48</v>
      </c>
      <c r="AX354" s="12" t="s">
        <v>85</v>
      </c>
      <c r="AY354" s="232" t="s">
        <v>169</v>
      </c>
    </row>
    <row r="355" spans="2:65" s="13" customFormat="1" ht="13.5">
      <c r="B355" s="233"/>
      <c r="C355" s="234"/>
      <c r="D355" s="235" t="s">
        <v>182</v>
      </c>
      <c r="E355" s="236" t="s">
        <v>50</v>
      </c>
      <c r="F355" s="237" t="s">
        <v>766</v>
      </c>
      <c r="G355" s="234"/>
      <c r="H355" s="238">
        <v>15</v>
      </c>
      <c r="I355" s="239"/>
      <c r="J355" s="234"/>
      <c r="K355" s="234"/>
      <c r="L355" s="240"/>
      <c r="M355" s="241"/>
      <c r="N355" s="242"/>
      <c r="O355" s="242"/>
      <c r="P355" s="242"/>
      <c r="Q355" s="242"/>
      <c r="R355" s="242"/>
      <c r="S355" s="242"/>
      <c r="T355" s="243"/>
      <c r="AT355" s="244" t="s">
        <v>182</v>
      </c>
      <c r="AU355" s="244" t="s">
        <v>92</v>
      </c>
      <c r="AV355" s="13" t="s">
        <v>92</v>
      </c>
      <c r="AW355" s="13" t="s">
        <v>48</v>
      </c>
      <c r="AX355" s="13" t="s">
        <v>85</v>
      </c>
      <c r="AY355" s="244" t="s">
        <v>169</v>
      </c>
    </row>
    <row r="356" spans="2:65" s="1" customFormat="1" ht="22.5" customHeight="1">
      <c r="B356" s="43"/>
      <c r="C356" s="206" t="s">
        <v>672</v>
      </c>
      <c r="D356" s="206" t="s">
        <v>172</v>
      </c>
      <c r="E356" s="207" t="s">
        <v>375</v>
      </c>
      <c r="F356" s="208" t="s">
        <v>376</v>
      </c>
      <c r="G356" s="209" t="s">
        <v>197</v>
      </c>
      <c r="H356" s="210">
        <v>235.75800000000001</v>
      </c>
      <c r="I356" s="211"/>
      <c r="J356" s="212">
        <f>ROUND(I356*H356,2)</f>
        <v>0</v>
      </c>
      <c r="K356" s="208" t="s">
        <v>176</v>
      </c>
      <c r="L356" s="63"/>
      <c r="M356" s="213" t="s">
        <v>50</v>
      </c>
      <c r="N356" s="214" t="s">
        <v>56</v>
      </c>
      <c r="O356" s="44"/>
      <c r="P356" s="215">
        <f>O356*H356</f>
        <v>0</v>
      </c>
      <c r="Q356" s="215">
        <v>0</v>
      </c>
      <c r="R356" s="215">
        <f>Q356*H356</f>
        <v>0</v>
      </c>
      <c r="S356" s="215">
        <v>0</v>
      </c>
      <c r="T356" s="216">
        <f>S356*H356</f>
        <v>0</v>
      </c>
      <c r="AR356" s="25" t="s">
        <v>124</v>
      </c>
      <c r="AT356" s="25" t="s">
        <v>172</v>
      </c>
      <c r="AU356" s="25" t="s">
        <v>92</v>
      </c>
      <c r="AY356" s="25" t="s">
        <v>169</v>
      </c>
      <c r="BE356" s="217">
        <f>IF(N356="základní",J356,0)</f>
        <v>0</v>
      </c>
      <c r="BF356" s="217">
        <f>IF(N356="snížená",J356,0)</f>
        <v>0</v>
      </c>
      <c r="BG356" s="217">
        <f>IF(N356="zákl. přenesená",J356,0)</f>
        <v>0</v>
      </c>
      <c r="BH356" s="217">
        <f>IF(N356="sníž. přenesená",J356,0)</f>
        <v>0</v>
      </c>
      <c r="BI356" s="217">
        <f>IF(N356="nulová",J356,0)</f>
        <v>0</v>
      </c>
      <c r="BJ356" s="25" t="s">
        <v>25</v>
      </c>
      <c r="BK356" s="217">
        <f>ROUND(I356*H356,2)</f>
        <v>0</v>
      </c>
      <c r="BL356" s="25" t="s">
        <v>124</v>
      </c>
      <c r="BM356" s="25" t="s">
        <v>377</v>
      </c>
    </row>
    <row r="357" spans="2:65" s="1" customFormat="1" ht="27">
      <c r="B357" s="43"/>
      <c r="C357" s="65"/>
      <c r="D357" s="218" t="s">
        <v>178</v>
      </c>
      <c r="E357" s="65"/>
      <c r="F357" s="219" t="s">
        <v>378</v>
      </c>
      <c r="G357" s="65"/>
      <c r="H357" s="65"/>
      <c r="I357" s="174"/>
      <c r="J357" s="65"/>
      <c r="K357" s="65"/>
      <c r="L357" s="63"/>
      <c r="M357" s="220"/>
      <c r="N357" s="44"/>
      <c r="O357" s="44"/>
      <c r="P357" s="44"/>
      <c r="Q357" s="44"/>
      <c r="R357" s="44"/>
      <c r="S357" s="44"/>
      <c r="T357" s="80"/>
      <c r="AT357" s="25" t="s">
        <v>178</v>
      </c>
      <c r="AU357" s="25" t="s">
        <v>92</v>
      </c>
    </row>
    <row r="358" spans="2:65" s="11" customFormat="1" ht="29.85" customHeight="1">
      <c r="B358" s="189"/>
      <c r="C358" s="190"/>
      <c r="D358" s="191" t="s">
        <v>84</v>
      </c>
      <c r="E358" s="258" t="s">
        <v>224</v>
      </c>
      <c r="F358" s="258" t="s">
        <v>649</v>
      </c>
      <c r="G358" s="190"/>
      <c r="H358" s="190"/>
      <c r="I358" s="193"/>
      <c r="J358" s="259">
        <f>BK358</f>
        <v>0</v>
      </c>
      <c r="K358" s="190"/>
      <c r="L358" s="195"/>
      <c r="M358" s="196"/>
      <c r="N358" s="197"/>
      <c r="O358" s="197"/>
      <c r="P358" s="198">
        <f>P359</f>
        <v>0</v>
      </c>
      <c r="Q358" s="197"/>
      <c r="R358" s="198">
        <f>R359</f>
        <v>1.8664800000000001</v>
      </c>
      <c r="S358" s="197"/>
      <c r="T358" s="199">
        <f>T359</f>
        <v>0</v>
      </c>
      <c r="AR358" s="200" t="s">
        <v>25</v>
      </c>
      <c r="AT358" s="201" t="s">
        <v>84</v>
      </c>
      <c r="AU358" s="201" t="s">
        <v>25</v>
      </c>
      <c r="AY358" s="200" t="s">
        <v>169</v>
      </c>
      <c r="BK358" s="202">
        <f>BK359</f>
        <v>0</v>
      </c>
    </row>
    <row r="359" spans="2:65" s="11" customFormat="1" ht="14.85" customHeight="1">
      <c r="B359" s="189"/>
      <c r="C359" s="190"/>
      <c r="D359" s="203" t="s">
        <v>84</v>
      </c>
      <c r="E359" s="204" t="s">
        <v>650</v>
      </c>
      <c r="F359" s="204" t="s">
        <v>651</v>
      </c>
      <c r="G359" s="190"/>
      <c r="H359" s="190"/>
      <c r="I359" s="193"/>
      <c r="J359" s="205">
        <f>BK359</f>
        <v>0</v>
      </c>
      <c r="K359" s="190"/>
      <c r="L359" s="195"/>
      <c r="M359" s="196"/>
      <c r="N359" s="197"/>
      <c r="O359" s="197"/>
      <c r="P359" s="198">
        <f>SUM(P360:P367)</f>
        <v>0</v>
      </c>
      <c r="Q359" s="197"/>
      <c r="R359" s="198">
        <f>SUM(R360:R367)</f>
        <v>1.8664800000000001</v>
      </c>
      <c r="S359" s="197"/>
      <c r="T359" s="199">
        <f>SUM(T360:T367)</f>
        <v>0</v>
      </c>
      <c r="AR359" s="200" t="s">
        <v>25</v>
      </c>
      <c r="AT359" s="201" t="s">
        <v>84</v>
      </c>
      <c r="AU359" s="201" t="s">
        <v>92</v>
      </c>
      <c r="AY359" s="200" t="s">
        <v>169</v>
      </c>
      <c r="BK359" s="202">
        <f>SUM(BK360:BK367)</f>
        <v>0</v>
      </c>
    </row>
    <row r="360" spans="2:65" s="1" customFormat="1" ht="31.5" customHeight="1">
      <c r="B360" s="43"/>
      <c r="C360" s="206" t="s">
        <v>677</v>
      </c>
      <c r="D360" s="206" t="s">
        <v>172</v>
      </c>
      <c r="E360" s="207" t="s">
        <v>652</v>
      </c>
      <c r="F360" s="208" t="s">
        <v>653</v>
      </c>
      <c r="G360" s="209" t="s">
        <v>316</v>
      </c>
      <c r="H360" s="210">
        <v>6</v>
      </c>
      <c r="I360" s="211"/>
      <c r="J360" s="212">
        <f>ROUND(I360*H360,2)</f>
        <v>0</v>
      </c>
      <c r="K360" s="208" t="s">
        <v>176</v>
      </c>
      <c r="L360" s="63"/>
      <c r="M360" s="213" t="s">
        <v>50</v>
      </c>
      <c r="N360" s="214" t="s">
        <v>56</v>
      </c>
      <c r="O360" s="44"/>
      <c r="P360" s="215">
        <f>O360*H360</f>
        <v>0</v>
      </c>
      <c r="Q360" s="215">
        <v>0.31108000000000002</v>
      </c>
      <c r="R360" s="215">
        <f>Q360*H360</f>
        <v>1.8664800000000001</v>
      </c>
      <c r="S360" s="215">
        <v>0</v>
      </c>
      <c r="T360" s="216">
        <f>S360*H360</f>
        <v>0</v>
      </c>
      <c r="AR360" s="25" t="s">
        <v>124</v>
      </c>
      <c r="AT360" s="25" t="s">
        <v>172</v>
      </c>
      <c r="AU360" s="25" t="s">
        <v>100</v>
      </c>
      <c r="AY360" s="25" t="s">
        <v>169</v>
      </c>
      <c r="BE360" s="217">
        <f>IF(N360="základní",J360,0)</f>
        <v>0</v>
      </c>
      <c r="BF360" s="217">
        <f>IF(N360="snížená",J360,0)</f>
        <v>0</v>
      </c>
      <c r="BG360" s="217">
        <f>IF(N360="zákl. přenesená",J360,0)</f>
        <v>0</v>
      </c>
      <c r="BH360" s="217">
        <f>IF(N360="sníž. přenesená",J360,0)</f>
        <v>0</v>
      </c>
      <c r="BI360" s="217">
        <f>IF(N360="nulová",J360,0)</f>
        <v>0</v>
      </c>
      <c r="BJ360" s="25" t="s">
        <v>25</v>
      </c>
      <c r="BK360" s="217">
        <f>ROUND(I360*H360,2)</f>
        <v>0</v>
      </c>
      <c r="BL360" s="25" t="s">
        <v>124</v>
      </c>
      <c r="BM360" s="25" t="s">
        <v>857</v>
      </c>
    </row>
    <row r="361" spans="2:65" s="1" customFormat="1" ht="27">
      <c r="B361" s="43"/>
      <c r="C361" s="65"/>
      <c r="D361" s="218" t="s">
        <v>178</v>
      </c>
      <c r="E361" s="65"/>
      <c r="F361" s="219" t="s">
        <v>655</v>
      </c>
      <c r="G361" s="65"/>
      <c r="H361" s="65"/>
      <c r="I361" s="174"/>
      <c r="J361" s="65"/>
      <c r="K361" s="65"/>
      <c r="L361" s="63"/>
      <c r="M361" s="220"/>
      <c r="N361" s="44"/>
      <c r="O361" s="44"/>
      <c r="P361" s="44"/>
      <c r="Q361" s="44"/>
      <c r="R361" s="44"/>
      <c r="S361" s="44"/>
      <c r="T361" s="80"/>
      <c r="AT361" s="25" t="s">
        <v>178</v>
      </c>
      <c r="AU361" s="25" t="s">
        <v>100</v>
      </c>
    </row>
    <row r="362" spans="2:65" s="1" customFormat="1" ht="108">
      <c r="B362" s="43"/>
      <c r="C362" s="65"/>
      <c r="D362" s="218" t="s">
        <v>180</v>
      </c>
      <c r="E362" s="65"/>
      <c r="F362" s="221" t="s">
        <v>656</v>
      </c>
      <c r="G362" s="65"/>
      <c r="H362" s="65"/>
      <c r="I362" s="174"/>
      <c r="J362" s="65"/>
      <c r="K362" s="65"/>
      <c r="L362" s="63"/>
      <c r="M362" s="220"/>
      <c r="N362" s="44"/>
      <c r="O362" s="44"/>
      <c r="P362" s="44"/>
      <c r="Q362" s="44"/>
      <c r="R362" s="44"/>
      <c r="S362" s="44"/>
      <c r="T362" s="80"/>
      <c r="AT362" s="25" t="s">
        <v>180</v>
      </c>
      <c r="AU362" s="25" t="s">
        <v>100</v>
      </c>
    </row>
    <row r="363" spans="2:65" s="12" customFormat="1" ht="13.5">
      <c r="B363" s="222"/>
      <c r="C363" s="223"/>
      <c r="D363" s="218" t="s">
        <v>182</v>
      </c>
      <c r="E363" s="224" t="s">
        <v>50</v>
      </c>
      <c r="F363" s="225" t="s">
        <v>858</v>
      </c>
      <c r="G363" s="223"/>
      <c r="H363" s="226" t="s">
        <v>50</v>
      </c>
      <c r="I363" s="227"/>
      <c r="J363" s="223"/>
      <c r="K363" s="223"/>
      <c r="L363" s="228"/>
      <c r="M363" s="229"/>
      <c r="N363" s="230"/>
      <c r="O363" s="230"/>
      <c r="P363" s="230"/>
      <c r="Q363" s="230"/>
      <c r="R363" s="230"/>
      <c r="S363" s="230"/>
      <c r="T363" s="231"/>
      <c r="AT363" s="232" t="s">
        <v>182</v>
      </c>
      <c r="AU363" s="232" t="s">
        <v>100</v>
      </c>
      <c r="AV363" s="12" t="s">
        <v>25</v>
      </c>
      <c r="AW363" s="12" t="s">
        <v>48</v>
      </c>
      <c r="AX363" s="12" t="s">
        <v>85</v>
      </c>
      <c r="AY363" s="232" t="s">
        <v>169</v>
      </c>
    </row>
    <row r="364" spans="2:65" s="13" customFormat="1" ht="13.5">
      <c r="B364" s="233"/>
      <c r="C364" s="234"/>
      <c r="D364" s="235" t="s">
        <v>182</v>
      </c>
      <c r="E364" s="236" t="s">
        <v>50</v>
      </c>
      <c r="F364" s="237" t="s">
        <v>212</v>
      </c>
      <c r="G364" s="234"/>
      <c r="H364" s="238">
        <v>6</v>
      </c>
      <c r="I364" s="239"/>
      <c r="J364" s="234"/>
      <c r="K364" s="234"/>
      <c r="L364" s="240"/>
      <c r="M364" s="241"/>
      <c r="N364" s="242"/>
      <c r="O364" s="242"/>
      <c r="P364" s="242"/>
      <c r="Q364" s="242"/>
      <c r="R364" s="242"/>
      <c r="S364" s="242"/>
      <c r="T364" s="243"/>
      <c r="AT364" s="244" t="s">
        <v>182</v>
      </c>
      <c r="AU364" s="244" t="s">
        <v>100</v>
      </c>
      <c r="AV364" s="13" t="s">
        <v>92</v>
      </c>
      <c r="AW364" s="13" t="s">
        <v>48</v>
      </c>
      <c r="AX364" s="13" t="s">
        <v>85</v>
      </c>
      <c r="AY364" s="244" t="s">
        <v>169</v>
      </c>
    </row>
    <row r="365" spans="2:65" s="1" customFormat="1" ht="22.5" customHeight="1">
      <c r="B365" s="43"/>
      <c r="C365" s="206" t="s">
        <v>679</v>
      </c>
      <c r="D365" s="206" t="s">
        <v>172</v>
      </c>
      <c r="E365" s="207" t="s">
        <v>659</v>
      </c>
      <c r="F365" s="208" t="s">
        <v>660</v>
      </c>
      <c r="G365" s="209" t="s">
        <v>197</v>
      </c>
      <c r="H365" s="210">
        <v>1.8660000000000001</v>
      </c>
      <c r="I365" s="211"/>
      <c r="J365" s="212">
        <f>ROUND(I365*H365,2)</f>
        <v>0</v>
      </c>
      <c r="K365" s="208" t="s">
        <v>176</v>
      </c>
      <c r="L365" s="63"/>
      <c r="M365" s="213" t="s">
        <v>50</v>
      </c>
      <c r="N365" s="214" t="s">
        <v>56</v>
      </c>
      <c r="O365" s="44"/>
      <c r="P365" s="215">
        <f>O365*H365</f>
        <v>0</v>
      </c>
      <c r="Q365" s="215">
        <v>0</v>
      </c>
      <c r="R365" s="215">
        <f>Q365*H365</f>
        <v>0</v>
      </c>
      <c r="S365" s="215">
        <v>0</v>
      </c>
      <c r="T365" s="216">
        <f>S365*H365</f>
        <v>0</v>
      </c>
      <c r="AR365" s="25" t="s">
        <v>124</v>
      </c>
      <c r="AT365" s="25" t="s">
        <v>172</v>
      </c>
      <c r="AU365" s="25" t="s">
        <v>100</v>
      </c>
      <c r="AY365" s="25" t="s">
        <v>169</v>
      </c>
      <c r="BE365" s="217">
        <f>IF(N365="základní",J365,0)</f>
        <v>0</v>
      </c>
      <c r="BF365" s="217">
        <f>IF(N365="snížená",J365,0)</f>
        <v>0</v>
      </c>
      <c r="BG365" s="217">
        <f>IF(N365="zákl. přenesená",J365,0)</f>
        <v>0</v>
      </c>
      <c r="BH365" s="217">
        <f>IF(N365="sníž. přenesená",J365,0)</f>
        <v>0</v>
      </c>
      <c r="BI365" s="217">
        <f>IF(N365="nulová",J365,0)</f>
        <v>0</v>
      </c>
      <c r="BJ365" s="25" t="s">
        <v>25</v>
      </c>
      <c r="BK365" s="217">
        <f>ROUND(I365*H365,2)</f>
        <v>0</v>
      </c>
      <c r="BL365" s="25" t="s">
        <v>124</v>
      </c>
      <c r="BM365" s="25" t="s">
        <v>859</v>
      </c>
    </row>
    <row r="366" spans="2:65" s="1" customFormat="1" ht="27">
      <c r="B366" s="43"/>
      <c r="C366" s="65"/>
      <c r="D366" s="218" t="s">
        <v>178</v>
      </c>
      <c r="E366" s="65"/>
      <c r="F366" s="219" t="s">
        <v>662</v>
      </c>
      <c r="G366" s="65"/>
      <c r="H366" s="65"/>
      <c r="I366" s="174"/>
      <c r="J366" s="65"/>
      <c r="K366" s="65"/>
      <c r="L366" s="63"/>
      <c r="M366" s="220"/>
      <c r="N366" s="44"/>
      <c r="O366" s="44"/>
      <c r="P366" s="44"/>
      <c r="Q366" s="44"/>
      <c r="R366" s="44"/>
      <c r="S366" s="44"/>
      <c r="T366" s="80"/>
      <c r="AT366" s="25" t="s">
        <v>178</v>
      </c>
      <c r="AU366" s="25" t="s">
        <v>100</v>
      </c>
    </row>
    <row r="367" spans="2:65" s="1" customFormat="1" ht="54">
      <c r="B367" s="43"/>
      <c r="C367" s="65"/>
      <c r="D367" s="218" t="s">
        <v>180</v>
      </c>
      <c r="E367" s="65"/>
      <c r="F367" s="221" t="s">
        <v>663</v>
      </c>
      <c r="G367" s="65"/>
      <c r="H367" s="65"/>
      <c r="I367" s="174"/>
      <c r="J367" s="65"/>
      <c r="K367" s="65"/>
      <c r="L367" s="63"/>
      <c r="M367" s="220"/>
      <c r="N367" s="44"/>
      <c r="O367" s="44"/>
      <c r="P367" s="44"/>
      <c r="Q367" s="44"/>
      <c r="R367" s="44"/>
      <c r="S367" s="44"/>
      <c r="T367" s="80"/>
      <c r="AT367" s="25" t="s">
        <v>180</v>
      </c>
      <c r="AU367" s="25" t="s">
        <v>100</v>
      </c>
    </row>
    <row r="368" spans="2:65" s="11" customFormat="1" ht="29.85" customHeight="1">
      <c r="B368" s="189"/>
      <c r="C368" s="190"/>
      <c r="D368" s="203" t="s">
        <v>84</v>
      </c>
      <c r="E368" s="204" t="s">
        <v>379</v>
      </c>
      <c r="F368" s="204" t="s">
        <v>380</v>
      </c>
      <c r="G368" s="190"/>
      <c r="H368" s="190"/>
      <c r="I368" s="193"/>
      <c r="J368" s="205">
        <f>BK368</f>
        <v>0</v>
      </c>
      <c r="K368" s="190"/>
      <c r="L368" s="195"/>
      <c r="M368" s="196"/>
      <c r="N368" s="197"/>
      <c r="O368" s="197"/>
      <c r="P368" s="198">
        <f>SUM(P369:P410)</f>
        <v>0</v>
      </c>
      <c r="Q368" s="197"/>
      <c r="R368" s="198">
        <f>SUM(R369:R410)</f>
        <v>34.258301799999998</v>
      </c>
      <c r="S368" s="197"/>
      <c r="T368" s="199">
        <f>SUM(T369:T410)</f>
        <v>0</v>
      </c>
      <c r="AR368" s="200" t="s">
        <v>25</v>
      </c>
      <c r="AT368" s="201" t="s">
        <v>84</v>
      </c>
      <c r="AU368" s="201" t="s">
        <v>25</v>
      </c>
      <c r="AY368" s="200" t="s">
        <v>169</v>
      </c>
      <c r="BK368" s="202">
        <f>SUM(BK369:BK410)</f>
        <v>0</v>
      </c>
    </row>
    <row r="369" spans="2:65" s="1" customFormat="1" ht="22.5" customHeight="1">
      <c r="B369" s="43"/>
      <c r="C369" s="206" t="s">
        <v>684</v>
      </c>
      <c r="D369" s="206" t="s">
        <v>172</v>
      </c>
      <c r="E369" s="207" t="s">
        <v>665</v>
      </c>
      <c r="F369" s="208" t="s">
        <v>666</v>
      </c>
      <c r="G369" s="209" t="s">
        <v>302</v>
      </c>
      <c r="H369" s="210">
        <v>260</v>
      </c>
      <c r="I369" s="211"/>
      <c r="J369" s="212">
        <f>ROUND(I369*H369,2)</f>
        <v>0</v>
      </c>
      <c r="K369" s="208" t="s">
        <v>50</v>
      </c>
      <c r="L369" s="63"/>
      <c r="M369" s="213" t="s">
        <v>50</v>
      </c>
      <c r="N369" s="214" t="s">
        <v>56</v>
      </c>
      <c r="O369" s="44"/>
      <c r="P369" s="215">
        <f>O369*H369</f>
        <v>0</v>
      </c>
      <c r="Q369" s="215">
        <v>0.108</v>
      </c>
      <c r="R369" s="215">
        <f>Q369*H369</f>
        <v>28.08</v>
      </c>
      <c r="S369" s="215">
        <v>0</v>
      </c>
      <c r="T369" s="216">
        <f>S369*H369</f>
        <v>0</v>
      </c>
      <c r="AR369" s="25" t="s">
        <v>667</v>
      </c>
      <c r="AT369" s="25" t="s">
        <v>172</v>
      </c>
      <c r="AU369" s="25" t="s">
        <v>92</v>
      </c>
      <c r="AY369" s="25" t="s">
        <v>169</v>
      </c>
      <c r="BE369" s="217">
        <f>IF(N369="základní",J369,0)</f>
        <v>0</v>
      </c>
      <c r="BF369" s="217">
        <f>IF(N369="snížená",J369,0)</f>
        <v>0</v>
      </c>
      <c r="BG369" s="217">
        <f>IF(N369="zákl. přenesená",J369,0)</f>
        <v>0</v>
      </c>
      <c r="BH369" s="217">
        <f>IF(N369="sníž. přenesená",J369,0)</f>
        <v>0</v>
      </c>
      <c r="BI369" s="217">
        <f>IF(N369="nulová",J369,0)</f>
        <v>0</v>
      </c>
      <c r="BJ369" s="25" t="s">
        <v>25</v>
      </c>
      <c r="BK369" s="217">
        <f>ROUND(I369*H369,2)</f>
        <v>0</v>
      </c>
      <c r="BL369" s="25" t="s">
        <v>667</v>
      </c>
      <c r="BM369" s="25" t="s">
        <v>860</v>
      </c>
    </row>
    <row r="370" spans="2:65" s="1" customFormat="1" ht="13.5">
      <c r="B370" s="43"/>
      <c r="C370" s="65"/>
      <c r="D370" s="218" t="s">
        <v>178</v>
      </c>
      <c r="E370" s="65"/>
      <c r="F370" s="219" t="s">
        <v>669</v>
      </c>
      <c r="G370" s="65"/>
      <c r="H370" s="65"/>
      <c r="I370" s="174"/>
      <c r="J370" s="65"/>
      <c r="K370" s="65"/>
      <c r="L370" s="63"/>
      <c r="M370" s="220"/>
      <c r="N370" s="44"/>
      <c r="O370" s="44"/>
      <c r="P370" s="44"/>
      <c r="Q370" s="44"/>
      <c r="R370" s="44"/>
      <c r="S370" s="44"/>
      <c r="T370" s="80"/>
      <c r="AT370" s="25" t="s">
        <v>178</v>
      </c>
      <c r="AU370" s="25" t="s">
        <v>92</v>
      </c>
    </row>
    <row r="371" spans="2:65" s="12" customFormat="1" ht="13.5">
      <c r="B371" s="222"/>
      <c r="C371" s="223"/>
      <c r="D371" s="218" t="s">
        <v>182</v>
      </c>
      <c r="E371" s="224" t="s">
        <v>50</v>
      </c>
      <c r="F371" s="225" t="s">
        <v>861</v>
      </c>
      <c r="G371" s="223"/>
      <c r="H371" s="226" t="s">
        <v>50</v>
      </c>
      <c r="I371" s="227"/>
      <c r="J371" s="223"/>
      <c r="K371" s="223"/>
      <c r="L371" s="228"/>
      <c r="M371" s="229"/>
      <c r="N371" s="230"/>
      <c r="O371" s="230"/>
      <c r="P371" s="230"/>
      <c r="Q371" s="230"/>
      <c r="R371" s="230"/>
      <c r="S371" s="230"/>
      <c r="T371" s="231"/>
      <c r="AT371" s="232" t="s">
        <v>182</v>
      </c>
      <c r="AU371" s="232" t="s">
        <v>92</v>
      </c>
      <c r="AV371" s="12" t="s">
        <v>25</v>
      </c>
      <c r="AW371" s="12" t="s">
        <v>48</v>
      </c>
      <c r="AX371" s="12" t="s">
        <v>85</v>
      </c>
      <c r="AY371" s="232" t="s">
        <v>169</v>
      </c>
    </row>
    <row r="372" spans="2:65" s="13" customFormat="1" ht="13.5">
      <c r="B372" s="233"/>
      <c r="C372" s="234"/>
      <c r="D372" s="235" t="s">
        <v>182</v>
      </c>
      <c r="E372" s="236" t="s">
        <v>50</v>
      </c>
      <c r="F372" s="237" t="s">
        <v>862</v>
      </c>
      <c r="G372" s="234"/>
      <c r="H372" s="238">
        <v>260</v>
      </c>
      <c r="I372" s="239"/>
      <c r="J372" s="234"/>
      <c r="K372" s="234"/>
      <c r="L372" s="240"/>
      <c r="M372" s="241"/>
      <c r="N372" s="242"/>
      <c r="O372" s="242"/>
      <c r="P372" s="242"/>
      <c r="Q372" s="242"/>
      <c r="R372" s="242"/>
      <c r="S372" s="242"/>
      <c r="T372" s="243"/>
      <c r="AT372" s="244" t="s">
        <v>182</v>
      </c>
      <c r="AU372" s="244" t="s">
        <v>92</v>
      </c>
      <c r="AV372" s="13" t="s">
        <v>92</v>
      </c>
      <c r="AW372" s="13" t="s">
        <v>48</v>
      </c>
      <c r="AX372" s="13" t="s">
        <v>85</v>
      </c>
      <c r="AY372" s="244" t="s">
        <v>169</v>
      </c>
    </row>
    <row r="373" spans="2:65" s="1" customFormat="1" ht="22.5" customHeight="1">
      <c r="B373" s="43"/>
      <c r="C373" s="206" t="s">
        <v>688</v>
      </c>
      <c r="D373" s="206" t="s">
        <v>172</v>
      </c>
      <c r="E373" s="207" t="s">
        <v>863</v>
      </c>
      <c r="F373" s="208" t="s">
        <v>864</v>
      </c>
      <c r="G373" s="209" t="s">
        <v>316</v>
      </c>
      <c r="H373" s="210">
        <v>82</v>
      </c>
      <c r="I373" s="211"/>
      <c r="J373" s="212">
        <f>ROUND(I373*H373,2)</f>
        <v>0</v>
      </c>
      <c r="K373" s="208" t="s">
        <v>176</v>
      </c>
      <c r="L373" s="63"/>
      <c r="M373" s="213" t="s">
        <v>50</v>
      </c>
      <c r="N373" s="214" t="s">
        <v>56</v>
      </c>
      <c r="O373" s="44"/>
      <c r="P373" s="215">
        <f>O373*H373</f>
        <v>0</v>
      </c>
      <c r="Q373" s="215">
        <v>4.0000000000000003E-5</v>
      </c>
      <c r="R373" s="215">
        <f>Q373*H373</f>
        <v>3.2800000000000004E-3</v>
      </c>
      <c r="S373" s="215">
        <v>0</v>
      </c>
      <c r="T373" s="216">
        <f>S373*H373</f>
        <v>0</v>
      </c>
      <c r="AR373" s="25" t="s">
        <v>124</v>
      </c>
      <c r="AT373" s="25" t="s">
        <v>172</v>
      </c>
      <c r="AU373" s="25" t="s">
        <v>92</v>
      </c>
      <c r="AY373" s="25" t="s">
        <v>169</v>
      </c>
      <c r="BE373" s="217">
        <f>IF(N373="základní",J373,0)</f>
        <v>0</v>
      </c>
      <c r="BF373" s="217">
        <f>IF(N373="snížená",J373,0)</f>
        <v>0</v>
      </c>
      <c r="BG373" s="217">
        <f>IF(N373="zákl. přenesená",J373,0)</f>
        <v>0</v>
      </c>
      <c r="BH373" s="217">
        <f>IF(N373="sníž. přenesená",J373,0)</f>
        <v>0</v>
      </c>
      <c r="BI373" s="217">
        <f>IF(N373="nulová",J373,0)</f>
        <v>0</v>
      </c>
      <c r="BJ373" s="25" t="s">
        <v>25</v>
      </c>
      <c r="BK373" s="217">
        <f>ROUND(I373*H373,2)</f>
        <v>0</v>
      </c>
      <c r="BL373" s="25" t="s">
        <v>124</v>
      </c>
      <c r="BM373" s="25" t="s">
        <v>865</v>
      </c>
    </row>
    <row r="374" spans="2:65" s="1" customFormat="1" ht="13.5">
      <c r="B374" s="43"/>
      <c r="C374" s="65"/>
      <c r="D374" s="218" t="s">
        <v>178</v>
      </c>
      <c r="E374" s="65"/>
      <c r="F374" s="219" t="s">
        <v>866</v>
      </c>
      <c r="G374" s="65"/>
      <c r="H374" s="65"/>
      <c r="I374" s="174"/>
      <c r="J374" s="65"/>
      <c r="K374" s="65"/>
      <c r="L374" s="63"/>
      <c r="M374" s="220"/>
      <c r="N374" s="44"/>
      <c r="O374" s="44"/>
      <c r="P374" s="44"/>
      <c r="Q374" s="44"/>
      <c r="R374" s="44"/>
      <c r="S374" s="44"/>
      <c r="T374" s="80"/>
      <c r="AT374" s="25" t="s">
        <v>178</v>
      </c>
      <c r="AU374" s="25" t="s">
        <v>92</v>
      </c>
    </row>
    <row r="375" spans="2:65" s="1" customFormat="1" ht="40.5">
      <c r="B375" s="43"/>
      <c r="C375" s="65"/>
      <c r="D375" s="218" t="s">
        <v>180</v>
      </c>
      <c r="E375" s="65"/>
      <c r="F375" s="221" t="s">
        <v>867</v>
      </c>
      <c r="G375" s="65"/>
      <c r="H375" s="65"/>
      <c r="I375" s="174"/>
      <c r="J375" s="65"/>
      <c r="K375" s="65"/>
      <c r="L375" s="63"/>
      <c r="M375" s="220"/>
      <c r="N375" s="44"/>
      <c r="O375" s="44"/>
      <c r="P375" s="44"/>
      <c r="Q375" s="44"/>
      <c r="R375" s="44"/>
      <c r="S375" s="44"/>
      <c r="T375" s="80"/>
      <c r="AT375" s="25" t="s">
        <v>180</v>
      </c>
      <c r="AU375" s="25" t="s">
        <v>92</v>
      </c>
    </row>
    <row r="376" spans="2:65" s="12" customFormat="1" ht="13.5">
      <c r="B376" s="222"/>
      <c r="C376" s="223"/>
      <c r="D376" s="218" t="s">
        <v>182</v>
      </c>
      <c r="E376" s="224" t="s">
        <v>50</v>
      </c>
      <c r="F376" s="225" t="s">
        <v>868</v>
      </c>
      <c r="G376" s="223"/>
      <c r="H376" s="226" t="s">
        <v>50</v>
      </c>
      <c r="I376" s="227"/>
      <c r="J376" s="223"/>
      <c r="K376" s="223"/>
      <c r="L376" s="228"/>
      <c r="M376" s="229"/>
      <c r="N376" s="230"/>
      <c r="O376" s="230"/>
      <c r="P376" s="230"/>
      <c r="Q376" s="230"/>
      <c r="R376" s="230"/>
      <c r="S376" s="230"/>
      <c r="T376" s="231"/>
      <c r="AT376" s="232" t="s">
        <v>182</v>
      </c>
      <c r="AU376" s="232" t="s">
        <v>92</v>
      </c>
      <c r="AV376" s="12" t="s">
        <v>25</v>
      </c>
      <c r="AW376" s="12" t="s">
        <v>48</v>
      </c>
      <c r="AX376" s="12" t="s">
        <v>85</v>
      </c>
      <c r="AY376" s="232" t="s">
        <v>169</v>
      </c>
    </row>
    <row r="377" spans="2:65" s="13" customFormat="1" ht="13.5">
      <c r="B377" s="233"/>
      <c r="C377" s="234"/>
      <c r="D377" s="235" t="s">
        <v>182</v>
      </c>
      <c r="E377" s="236" t="s">
        <v>50</v>
      </c>
      <c r="F377" s="237" t="s">
        <v>869</v>
      </c>
      <c r="G377" s="234"/>
      <c r="H377" s="238">
        <v>82</v>
      </c>
      <c r="I377" s="239"/>
      <c r="J377" s="234"/>
      <c r="K377" s="234"/>
      <c r="L377" s="240"/>
      <c r="M377" s="241"/>
      <c r="N377" s="242"/>
      <c r="O377" s="242"/>
      <c r="P377" s="242"/>
      <c r="Q377" s="242"/>
      <c r="R377" s="242"/>
      <c r="S377" s="242"/>
      <c r="T377" s="243"/>
      <c r="AT377" s="244" t="s">
        <v>182</v>
      </c>
      <c r="AU377" s="244" t="s">
        <v>92</v>
      </c>
      <c r="AV377" s="13" t="s">
        <v>92</v>
      </c>
      <c r="AW377" s="13" t="s">
        <v>48</v>
      </c>
      <c r="AX377" s="13" t="s">
        <v>85</v>
      </c>
      <c r="AY377" s="244" t="s">
        <v>169</v>
      </c>
    </row>
    <row r="378" spans="2:65" s="1" customFormat="1" ht="22.5" customHeight="1">
      <c r="B378" s="43"/>
      <c r="C378" s="248" t="s">
        <v>689</v>
      </c>
      <c r="D378" s="248" t="s">
        <v>221</v>
      </c>
      <c r="E378" s="249" t="s">
        <v>870</v>
      </c>
      <c r="F378" s="250" t="s">
        <v>871</v>
      </c>
      <c r="G378" s="251" t="s">
        <v>316</v>
      </c>
      <c r="H378" s="252">
        <v>82</v>
      </c>
      <c r="I378" s="253"/>
      <c r="J378" s="254">
        <f>ROUND(I378*H378,2)</f>
        <v>0</v>
      </c>
      <c r="K378" s="250" t="s">
        <v>50</v>
      </c>
      <c r="L378" s="255"/>
      <c r="M378" s="256" t="s">
        <v>50</v>
      </c>
      <c r="N378" s="257" t="s">
        <v>56</v>
      </c>
      <c r="O378" s="44"/>
      <c r="P378" s="215">
        <f>O378*H378</f>
        <v>0</v>
      </c>
      <c r="Q378" s="215">
        <v>0</v>
      </c>
      <c r="R378" s="215">
        <f>Q378*H378</f>
        <v>0</v>
      </c>
      <c r="S378" s="215">
        <v>0</v>
      </c>
      <c r="T378" s="216">
        <f>S378*H378</f>
        <v>0</v>
      </c>
      <c r="AR378" s="25" t="s">
        <v>224</v>
      </c>
      <c r="AT378" s="25" t="s">
        <v>221</v>
      </c>
      <c r="AU378" s="25" t="s">
        <v>92</v>
      </c>
      <c r="AY378" s="25" t="s">
        <v>169</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124</v>
      </c>
      <c r="BM378" s="25" t="s">
        <v>872</v>
      </c>
    </row>
    <row r="379" spans="2:65" s="1" customFormat="1" ht="13.5">
      <c r="B379" s="43"/>
      <c r="C379" s="65"/>
      <c r="D379" s="218" t="s">
        <v>178</v>
      </c>
      <c r="E379" s="65"/>
      <c r="F379" s="219" t="s">
        <v>871</v>
      </c>
      <c r="G379" s="65"/>
      <c r="H379" s="65"/>
      <c r="I379" s="174"/>
      <c r="J379" s="65"/>
      <c r="K379" s="65"/>
      <c r="L379" s="63"/>
      <c r="M379" s="220"/>
      <c r="N379" s="44"/>
      <c r="O379" s="44"/>
      <c r="P379" s="44"/>
      <c r="Q379" s="44"/>
      <c r="R379" s="44"/>
      <c r="S379" s="44"/>
      <c r="T379" s="80"/>
      <c r="AT379" s="25" t="s">
        <v>178</v>
      </c>
      <c r="AU379" s="25" t="s">
        <v>92</v>
      </c>
    </row>
    <row r="380" spans="2:65" s="12" customFormat="1" ht="13.5">
      <c r="B380" s="222"/>
      <c r="C380" s="223"/>
      <c r="D380" s="218" t="s">
        <v>182</v>
      </c>
      <c r="E380" s="224" t="s">
        <v>50</v>
      </c>
      <c r="F380" s="225" t="s">
        <v>868</v>
      </c>
      <c r="G380" s="223"/>
      <c r="H380" s="226" t="s">
        <v>50</v>
      </c>
      <c r="I380" s="227"/>
      <c r="J380" s="223"/>
      <c r="K380" s="223"/>
      <c r="L380" s="228"/>
      <c r="M380" s="229"/>
      <c r="N380" s="230"/>
      <c r="O380" s="230"/>
      <c r="P380" s="230"/>
      <c r="Q380" s="230"/>
      <c r="R380" s="230"/>
      <c r="S380" s="230"/>
      <c r="T380" s="231"/>
      <c r="AT380" s="232" t="s">
        <v>182</v>
      </c>
      <c r="AU380" s="232" t="s">
        <v>92</v>
      </c>
      <c r="AV380" s="12" t="s">
        <v>25</v>
      </c>
      <c r="AW380" s="12" t="s">
        <v>48</v>
      </c>
      <c r="AX380" s="12" t="s">
        <v>85</v>
      </c>
      <c r="AY380" s="232" t="s">
        <v>169</v>
      </c>
    </row>
    <row r="381" spans="2:65" s="13" customFormat="1" ht="13.5">
      <c r="B381" s="233"/>
      <c r="C381" s="234"/>
      <c r="D381" s="235" t="s">
        <v>182</v>
      </c>
      <c r="E381" s="236" t="s">
        <v>50</v>
      </c>
      <c r="F381" s="237" t="s">
        <v>869</v>
      </c>
      <c r="G381" s="234"/>
      <c r="H381" s="238">
        <v>82</v>
      </c>
      <c r="I381" s="239"/>
      <c r="J381" s="234"/>
      <c r="K381" s="234"/>
      <c r="L381" s="240"/>
      <c r="M381" s="241"/>
      <c r="N381" s="242"/>
      <c r="O381" s="242"/>
      <c r="P381" s="242"/>
      <c r="Q381" s="242"/>
      <c r="R381" s="242"/>
      <c r="S381" s="242"/>
      <c r="T381" s="243"/>
      <c r="AT381" s="244" t="s">
        <v>182</v>
      </c>
      <c r="AU381" s="244" t="s">
        <v>92</v>
      </c>
      <c r="AV381" s="13" t="s">
        <v>92</v>
      </c>
      <c r="AW381" s="13" t="s">
        <v>48</v>
      </c>
      <c r="AX381" s="13" t="s">
        <v>85</v>
      </c>
      <c r="AY381" s="244" t="s">
        <v>169</v>
      </c>
    </row>
    <row r="382" spans="2:65" s="1" customFormat="1" ht="22.5" customHeight="1">
      <c r="B382" s="43"/>
      <c r="C382" s="206" t="s">
        <v>695</v>
      </c>
      <c r="D382" s="206" t="s">
        <v>172</v>
      </c>
      <c r="E382" s="207" t="s">
        <v>873</v>
      </c>
      <c r="F382" s="208" t="s">
        <v>874</v>
      </c>
      <c r="G382" s="209" t="s">
        <v>316</v>
      </c>
      <c r="H382" s="210">
        <v>2</v>
      </c>
      <c r="I382" s="211"/>
      <c r="J382" s="212">
        <f>ROUND(I382*H382,2)</f>
        <v>0</v>
      </c>
      <c r="K382" s="208" t="s">
        <v>176</v>
      </c>
      <c r="L382" s="63"/>
      <c r="M382" s="213" t="s">
        <v>50</v>
      </c>
      <c r="N382" s="214" t="s">
        <v>56</v>
      </c>
      <c r="O382" s="44"/>
      <c r="P382" s="215">
        <f>O382*H382</f>
        <v>0</v>
      </c>
      <c r="Q382" s="215">
        <v>2.5018799999999999</v>
      </c>
      <c r="R382" s="215">
        <f>Q382*H382</f>
        <v>5.0037599999999998</v>
      </c>
      <c r="S382" s="215">
        <v>0</v>
      </c>
      <c r="T382" s="216">
        <f>S382*H382</f>
        <v>0</v>
      </c>
      <c r="AR382" s="25" t="s">
        <v>124</v>
      </c>
      <c r="AT382" s="25" t="s">
        <v>172</v>
      </c>
      <c r="AU382" s="25" t="s">
        <v>92</v>
      </c>
      <c r="AY382" s="25" t="s">
        <v>169</v>
      </c>
      <c r="BE382" s="217">
        <f>IF(N382="základní",J382,0)</f>
        <v>0</v>
      </c>
      <c r="BF382" s="217">
        <f>IF(N382="snížená",J382,0)</f>
        <v>0</v>
      </c>
      <c r="BG382" s="217">
        <f>IF(N382="zákl. přenesená",J382,0)</f>
        <v>0</v>
      </c>
      <c r="BH382" s="217">
        <f>IF(N382="sníž. přenesená",J382,0)</f>
        <v>0</v>
      </c>
      <c r="BI382" s="217">
        <f>IF(N382="nulová",J382,0)</f>
        <v>0</v>
      </c>
      <c r="BJ382" s="25" t="s">
        <v>25</v>
      </c>
      <c r="BK382" s="217">
        <f>ROUND(I382*H382,2)</f>
        <v>0</v>
      </c>
      <c r="BL382" s="25" t="s">
        <v>124</v>
      </c>
      <c r="BM382" s="25" t="s">
        <v>875</v>
      </c>
    </row>
    <row r="383" spans="2:65" s="1" customFormat="1" ht="13.5">
      <c r="B383" s="43"/>
      <c r="C383" s="65"/>
      <c r="D383" s="218" t="s">
        <v>178</v>
      </c>
      <c r="E383" s="65"/>
      <c r="F383" s="219" t="s">
        <v>874</v>
      </c>
      <c r="G383" s="65"/>
      <c r="H383" s="65"/>
      <c r="I383" s="174"/>
      <c r="J383" s="65"/>
      <c r="K383" s="65"/>
      <c r="L383" s="63"/>
      <c r="M383" s="220"/>
      <c r="N383" s="44"/>
      <c r="O383" s="44"/>
      <c r="P383" s="44"/>
      <c r="Q383" s="44"/>
      <c r="R383" s="44"/>
      <c r="S383" s="44"/>
      <c r="T383" s="80"/>
      <c r="AT383" s="25" t="s">
        <v>178</v>
      </c>
      <c r="AU383" s="25" t="s">
        <v>92</v>
      </c>
    </row>
    <row r="384" spans="2:65" s="1" customFormat="1" ht="67.5">
      <c r="B384" s="43"/>
      <c r="C384" s="65"/>
      <c r="D384" s="218" t="s">
        <v>180</v>
      </c>
      <c r="E384" s="65"/>
      <c r="F384" s="221" t="s">
        <v>876</v>
      </c>
      <c r="G384" s="65"/>
      <c r="H384" s="65"/>
      <c r="I384" s="174"/>
      <c r="J384" s="65"/>
      <c r="K384" s="65"/>
      <c r="L384" s="63"/>
      <c r="M384" s="220"/>
      <c r="N384" s="44"/>
      <c r="O384" s="44"/>
      <c r="P384" s="44"/>
      <c r="Q384" s="44"/>
      <c r="R384" s="44"/>
      <c r="S384" s="44"/>
      <c r="T384" s="80"/>
      <c r="AT384" s="25" t="s">
        <v>180</v>
      </c>
      <c r="AU384" s="25" t="s">
        <v>92</v>
      </c>
    </row>
    <row r="385" spans="2:65" s="12" customFormat="1" ht="13.5">
      <c r="B385" s="222"/>
      <c r="C385" s="223"/>
      <c r="D385" s="218" t="s">
        <v>182</v>
      </c>
      <c r="E385" s="224" t="s">
        <v>50</v>
      </c>
      <c r="F385" s="225" t="s">
        <v>877</v>
      </c>
      <c r="G385" s="223"/>
      <c r="H385" s="226" t="s">
        <v>50</v>
      </c>
      <c r="I385" s="227"/>
      <c r="J385" s="223"/>
      <c r="K385" s="223"/>
      <c r="L385" s="228"/>
      <c r="M385" s="229"/>
      <c r="N385" s="230"/>
      <c r="O385" s="230"/>
      <c r="P385" s="230"/>
      <c r="Q385" s="230"/>
      <c r="R385" s="230"/>
      <c r="S385" s="230"/>
      <c r="T385" s="231"/>
      <c r="AT385" s="232" t="s">
        <v>182</v>
      </c>
      <c r="AU385" s="232" t="s">
        <v>92</v>
      </c>
      <c r="AV385" s="12" t="s">
        <v>25</v>
      </c>
      <c r="AW385" s="12" t="s">
        <v>48</v>
      </c>
      <c r="AX385" s="12" t="s">
        <v>85</v>
      </c>
      <c r="AY385" s="232" t="s">
        <v>169</v>
      </c>
    </row>
    <row r="386" spans="2:65" s="13" customFormat="1" ht="13.5">
      <c r="B386" s="233"/>
      <c r="C386" s="234"/>
      <c r="D386" s="218" t="s">
        <v>182</v>
      </c>
      <c r="E386" s="245" t="s">
        <v>50</v>
      </c>
      <c r="F386" s="246" t="s">
        <v>25</v>
      </c>
      <c r="G386" s="234"/>
      <c r="H386" s="247">
        <v>1</v>
      </c>
      <c r="I386" s="239"/>
      <c r="J386" s="234"/>
      <c r="K386" s="234"/>
      <c r="L386" s="240"/>
      <c r="M386" s="241"/>
      <c r="N386" s="242"/>
      <c r="O386" s="242"/>
      <c r="P386" s="242"/>
      <c r="Q386" s="242"/>
      <c r="R386" s="242"/>
      <c r="S386" s="242"/>
      <c r="T386" s="243"/>
      <c r="AT386" s="244" t="s">
        <v>182</v>
      </c>
      <c r="AU386" s="244" t="s">
        <v>92</v>
      </c>
      <c r="AV386" s="13" t="s">
        <v>92</v>
      </c>
      <c r="AW386" s="13" t="s">
        <v>48</v>
      </c>
      <c r="AX386" s="13" t="s">
        <v>85</v>
      </c>
      <c r="AY386" s="244" t="s">
        <v>169</v>
      </c>
    </row>
    <row r="387" spans="2:65" s="12" customFormat="1" ht="13.5">
      <c r="B387" s="222"/>
      <c r="C387" s="223"/>
      <c r="D387" s="218" t="s">
        <v>182</v>
      </c>
      <c r="E387" s="224" t="s">
        <v>50</v>
      </c>
      <c r="F387" s="225" t="s">
        <v>878</v>
      </c>
      <c r="G387" s="223"/>
      <c r="H387" s="226" t="s">
        <v>50</v>
      </c>
      <c r="I387" s="227"/>
      <c r="J387" s="223"/>
      <c r="K387" s="223"/>
      <c r="L387" s="228"/>
      <c r="M387" s="229"/>
      <c r="N387" s="230"/>
      <c r="O387" s="230"/>
      <c r="P387" s="230"/>
      <c r="Q387" s="230"/>
      <c r="R387" s="230"/>
      <c r="S387" s="230"/>
      <c r="T387" s="231"/>
      <c r="AT387" s="232" t="s">
        <v>182</v>
      </c>
      <c r="AU387" s="232" t="s">
        <v>92</v>
      </c>
      <c r="AV387" s="12" t="s">
        <v>25</v>
      </c>
      <c r="AW387" s="12" t="s">
        <v>48</v>
      </c>
      <c r="AX387" s="12" t="s">
        <v>85</v>
      </c>
      <c r="AY387" s="232" t="s">
        <v>169</v>
      </c>
    </row>
    <row r="388" spans="2:65" s="13" customFormat="1" ht="13.5">
      <c r="B388" s="233"/>
      <c r="C388" s="234"/>
      <c r="D388" s="235" t="s">
        <v>182</v>
      </c>
      <c r="E388" s="236" t="s">
        <v>50</v>
      </c>
      <c r="F388" s="237" t="s">
        <v>25</v>
      </c>
      <c r="G388" s="234"/>
      <c r="H388" s="238">
        <v>1</v>
      </c>
      <c r="I388" s="239"/>
      <c r="J388" s="234"/>
      <c r="K388" s="234"/>
      <c r="L388" s="240"/>
      <c r="M388" s="241"/>
      <c r="N388" s="242"/>
      <c r="O388" s="242"/>
      <c r="P388" s="242"/>
      <c r="Q388" s="242"/>
      <c r="R388" s="242"/>
      <c r="S388" s="242"/>
      <c r="T388" s="243"/>
      <c r="AT388" s="244" t="s">
        <v>182</v>
      </c>
      <c r="AU388" s="244" t="s">
        <v>92</v>
      </c>
      <c r="AV388" s="13" t="s">
        <v>92</v>
      </c>
      <c r="AW388" s="13" t="s">
        <v>48</v>
      </c>
      <c r="AX388" s="13" t="s">
        <v>85</v>
      </c>
      <c r="AY388" s="244" t="s">
        <v>169</v>
      </c>
    </row>
    <row r="389" spans="2:65" s="1" customFormat="1" ht="22.5" customHeight="1">
      <c r="B389" s="43"/>
      <c r="C389" s="206" t="s">
        <v>696</v>
      </c>
      <c r="D389" s="206" t="s">
        <v>172</v>
      </c>
      <c r="E389" s="207" t="s">
        <v>879</v>
      </c>
      <c r="F389" s="208" t="s">
        <v>880</v>
      </c>
      <c r="G389" s="209" t="s">
        <v>316</v>
      </c>
      <c r="H389" s="210">
        <v>5</v>
      </c>
      <c r="I389" s="211"/>
      <c r="J389" s="212">
        <f>ROUND(I389*H389,2)</f>
        <v>0</v>
      </c>
      <c r="K389" s="208" t="s">
        <v>176</v>
      </c>
      <c r="L389" s="63"/>
      <c r="M389" s="213" t="s">
        <v>50</v>
      </c>
      <c r="N389" s="214" t="s">
        <v>56</v>
      </c>
      <c r="O389" s="44"/>
      <c r="P389" s="215">
        <f>O389*H389</f>
        <v>0</v>
      </c>
      <c r="Q389" s="215">
        <v>0.11241</v>
      </c>
      <c r="R389" s="215">
        <f>Q389*H389</f>
        <v>0.56204999999999994</v>
      </c>
      <c r="S389" s="215">
        <v>0</v>
      </c>
      <c r="T389" s="216">
        <f>S389*H389</f>
        <v>0</v>
      </c>
      <c r="AR389" s="25" t="s">
        <v>124</v>
      </c>
      <c r="AT389" s="25" t="s">
        <v>172</v>
      </c>
      <c r="AU389" s="25" t="s">
        <v>92</v>
      </c>
      <c r="AY389" s="25" t="s">
        <v>169</v>
      </c>
      <c r="BE389" s="217">
        <f>IF(N389="základní",J389,0)</f>
        <v>0</v>
      </c>
      <c r="BF389" s="217">
        <f>IF(N389="snížená",J389,0)</f>
        <v>0</v>
      </c>
      <c r="BG389" s="217">
        <f>IF(N389="zákl. přenesená",J389,0)</f>
        <v>0</v>
      </c>
      <c r="BH389" s="217">
        <f>IF(N389="sníž. přenesená",J389,0)</f>
        <v>0</v>
      </c>
      <c r="BI389" s="217">
        <f>IF(N389="nulová",J389,0)</f>
        <v>0</v>
      </c>
      <c r="BJ389" s="25" t="s">
        <v>25</v>
      </c>
      <c r="BK389" s="217">
        <f>ROUND(I389*H389,2)</f>
        <v>0</v>
      </c>
      <c r="BL389" s="25" t="s">
        <v>124</v>
      </c>
      <c r="BM389" s="25" t="s">
        <v>881</v>
      </c>
    </row>
    <row r="390" spans="2:65" s="1" customFormat="1" ht="13.5">
      <c r="B390" s="43"/>
      <c r="C390" s="65"/>
      <c r="D390" s="218" t="s">
        <v>178</v>
      </c>
      <c r="E390" s="65"/>
      <c r="F390" s="219" t="s">
        <v>882</v>
      </c>
      <c r="G390" s="65"/>
      <c r="H390" s="65"/>
      <c r="I390" s="174"/>
      <c r="J390" s="65"/>
      <c r="K390" s="65"/>
      <c r="L390" s="63"/>
      <c r="M390" s="220"/>
      <c r="N390" s="44"/>
      <c r="O390" s="44"/>
      <c r="P390" s="44"/>
      <c r="Q390" s="44"/>
      <c r="R390" s="44"/>
      <c r="S390" s="44"/>
      <c r="T390" s="80"/>
      <c r="AT390" s="25" t="s">
        <v>178</v>
      </c>
      <c r="AU390" s="25" t="s">
        <v>92</v>
      </c>
    </row>
    <row r="391" spans="2:65" s="1" customFormat="1" ht="94.5">
      <c r="B391" s="43"/>
      <c r="C391" s="65"/>
      <c r="D391" s="218" t="s">
        <v>180</v>
      </c>
      <c r="E391" s="65"/>
      <c r="F391" s="221" t="s">
        <v>883</v>
      </c>
      <c r="G391" s="65"/>
      <c r="H391" s="65"/>
      <c r="I391" s="174"/>
      <c r="J391" s="65"/>
      <c r="K391" s="65"/>
      <c r="L391" s="63"/>
      <c r="M391" s="220"/>
      <c r="N391" s="44"/>
      <c r="O391" s="44"/>
      <c r="P391" s="44"/>
      <c r="Q391" s="44"/>
      <c r="R391" s="44"/>
      <c r="S391" s="44"/>
      <c r="T391" s="80"/>
      <c r="AT391" s="25" t="s">
        <v>180</v>
      </c>
      <c r="AU391" s="25" t="s">
        <v>92</v>
      </c>
    </row>
    <row r="392" spans="2:65" s="12" customFormat="1" ht="13.5">
      <c r="B392" s="222"/>
      <c r="C392" s="223"/>
      <c r="D392" s="218" t="s">
        <v>182</v>
      </c>
      <c r="E392" s="224" t="s">
        <v>50</v>
      </c>
      <c r="F392" s="225" t="s">
        <v>877</v>
      </c>
      <c r="G392" s="223"/>
      <c r="H392" s="226" t="s">
        <v>50</v>
      </c>
      <c r="I392" s="227"/>
      <c r="J392" s="223"/>
      <c r="K392" s="223"/>
      <c r="L392" s="228"/>
      <c r="M392" s="229"/>
      <c r="N392" s="230"/>
      <c r="O392" s="230"/>
      <c r="P392" s="230"/>
      <c r="Q392" s="230"/>
      <c r="R392" s="230"/>
      <c r="S392" s="230"/>
      <c r="T392" s="231"/>
      <c r="AT392" s="232" t="s">
        <v>182</v>
      </c>
      <c r="AU392" s="232" t="s">
        <v>92</v>
      </c>
      <c r="AV392" s="12" t="s">
        <v>25</v>
      </c>
      <c r="AW392" s="12" t="s">
        <v>48</v>
      </c>
      <c r="AX392" s="12" t="s">
        <v>85</v>
      </c>
      <c r="AY392" s="232" t="s">
        <v>169</v>
      </c>
    </row>
    <row r="393" spans="2:65" s="13" customFormat="1" ht="13.5">
      <c r="B393" s="233"/>
      <c r="C393" s="234"/>
      <c r="D393" s="218" t="s">
        <v>182</v>
      </c>
      <c r="E393" s="245" t="s">
        <v>50</v>
      </c>
      <c r="F393" s="246" t="s">
        <v>92</v>
      </c>
      <c r="G393" s="234"/>
      <c r="H393" s="247">
        <v>2</v>
      </c>
      <c r="I393" s="239"/>
      <c r="J393" s="234"/>
      <c r="K393" s="234"/>
      <c r="L393" s="240"/>
      <c r="M393" s="241"/>
      <c r="N393" s="242"/>
      <c r="O393" s="242"/>
      <c r="P393" s="242"/>
      <c r="Q393" s="242"/>
      <c r="R393" s="242"/>
      <c r="S393" s="242"/>
      <c r="T393" s="243"/>
      <c r="AT393" s="244" t="s">
        <v>182</v>
      </c>
      <c r="AU393" s="244" t="s">
        <v>92</v>
      </c>
      <c r="AV393" s="13" t="s">
        <v>92</v>
      </c>
      <c r="AW393" s="13" t="s">
        <v>48</v>
      </c>
      <c r="AX393" s="13" t="s">
        <v>85</v>
      </c>
      <c r="AY393" s="244" t="s">
        <v>169</v>
      </c>
    </row>
    <row r="394" spans="2:65" s="12" customFormat="1" ht="13.5">
      <c r="B394" s="222"/>
      <c r="C394" s="223"/>
      <c r="D394" s="218" t="s">
        <v>182</v>
      </c>
      <c r="E394" s="224" t="s">
        <v>50</v>
      </c>
      <c r="F394" s="225" t="s">
        <v>878</v>
      </c>
      <c r="G394" s="223"/>
      <c r="H394" s="226" t="s">
        <v>50</v>
      </c>
      <c r="I394" s="227"/>
      <c r="J394" s="223"/>
      <c r="K394" s="223"/>
      <c r="L394" s="228"/>
      <c r="M394" s="229"/>
      <c r="N394" s="230"/>
      <c r="O394" s="230"/>
      <c r="P394" s="230"/>
      <c r="Q394" s="230"/>
      <c r="R394" s="230"/>
      <c r="S394" s="230"/>
      <c r="T394" s="231"/>
      <c r="AT394" s="232" t="s">
        <v>182</v>
      </c>
      <c r="AU394" s="232" t="s">
        <v>92</v>
      </c>
      <c r="AV394" s="12" t="s">
        <v>25</v>
      </c>
      <c r="AW394" s="12" t="s">
        <v>48</v>
      </c>
      <c r="AX394" s="12" t="s">
        <v>85</v>
      </c>
      <c r="AY394" s="232" t="s">
        <v>169</v>
      </c>
    </row>
    <row r="395" spans="2:65" s="13" customFormat="1" ht="13.5">
      <c r="B395" s="233"/>
      <c r="C395" s="234"/>
      <c r="D395" s="235" t="s">
        <v>182</v>
      </c>
      <c r="E395" s="236" t="s">
        <v>50</v>
      </c>
      <c r="F395" s="237" t="s">
        <v>100</v>
      </c>
      <c r="G395" s="234"/>
      <c r="H395" s="238">
        <v>3</v>
      </c>
      <c r="I395" s="239"/>
      <c r="J395" s="234"/>
      <c r="K395" s="234"/>
      <c r="L395" s="240"/>
      <c r="M395" s="241"/>
      <c r="N395" s="242"/>
      <c r="O395" s="242"/>
      <c r="P395" s="242"/>
      <c r="Q395" s="242"/>
      <c r="R395" s="242"/>
      <c r="S395" s="242"/>
      <c r="T395" s="243"/>
      <c r="AT395" s="244" t="s">
        <v>182</v>
      </c>
      <c r="AU395" s="244" t="s">
        <v>92</v>
      </c>
      <c r="AV395" s="13" t="s">
        <v>92</v>
      </c>
      <c r="AW395" s="13" t="s">
        <v>48</v>
      </c>
      <c r="AX395" s="13" t="s">
        <v>85</v>
      </c>
      <c r="AY395" s="244" t="s">
        <v>169</v>
      </c>
    </row>
    <row r="396" spans="2:65" s="1" customFormat="1" ht="22.5" customHeight="1">
      <c r="B396" s="43"/>
      <c r="C396" s="206" t="s">
        <v>620</v>
      </c>
      <c r="D396" s="206" t="s">
        <v>172</v>
      </c>
      <c r="E396" s="207" t="s">
        <v>884</v>
      </c>
      <c r="F396" s="208" t="s">
        <v>885</v>
      </c>
      <c r="G396" s="209" t="s">
        <v>175</v>
      </c>
      <c r="H396" s="210">
        <v>0.27</v>
      </c>
      <c r="I396" s="211"/>
      <c r="J396" s="212">
        <f>ROUND(I396*H396,2)</f>
        <v>0</v>
      </c>
      <c r="K396" s="208" t="s">
        <v>176</v>
      </c>
      <c r="L396" s="63"/>
      <c r="M396" s="213" t="s">
        <v>50</v>
      </c>
      <c r="N396" s="214" t="s">
        <v>56</v>
      </c>
      <c r="O396" s="44"/>
      <c r="P396" s="215">
        <f>O396*H396</f>
        <v>0</v>
      </c>
      <c r="Q396" s="215">
        <v>2.2563399999999998</v>
      </c>
      <c r="R396" s="215">
        <f>Q396*H396</f>
        <v>0.60921179999999997</v>
      </c>
      <c r="S396" s="215">
        <v>0</v>
      </c>
      <c r="T396" s="216">
        <f>S396*H396</f>
        <v>0</v>
      </c>
      <c r="AR396" s="25" t="s">
        <v>124</v>
      </c>
      <c r="AT396" s="25" t="s">
        <v>172</v>
      </c>
      <c r="AU396" s="25" t="s">
        <v>92</v>
      </c>
      <c r="AY396" s="25" t="s">
        <v>169</v>
      </c>
      <c r="BE396" s="217">
        <f>IF(N396="základní",J396,0)</f>
        <v>0</v>
      </c>
      <c r="BF396" s="217">
        <f>IF(N396="snížená",J396,0)</f>
        <v>0</v>
      </c>
      <c r="BG396" s="217">
        <f>IF(N396="zákl. přenesená",J396,0)</f>
        <v>0</v>
      </c>
      <c r="BH396" s="217">
        <f>IF(N396="sníž. přenesená",J396,0)</f>
        <v>0</v>
      </c>
      <c r="BI396" s="217">
        <f>IF(N396="nulová",J396,0)</f>
        <v>0</v>
      </c>
      <c r="BJ396" s="25" t="s">
        <v>25</v>
      </c>
      <c r="BK396" s="217">
        <f>ROUND(I396*H396,2)</f>
        <v>0</v>
      </c>
      <c r="BL396" s="25" t="s">
        <v>124</v>
      </c>
      <c r="BM396" s="25" t="s">
        <v>886</v>
      </c>
    </row>
    <row r="397" spans="2:65" s="1" customFormat="1" ht="13.5">
      <c r="B397" s="43"/>
      <c r="C397" s="65"/>
      <c r="D397" s="218" t="s">
        <v>178</v>
      </c>
      <c r="E397" s="65"/>
      <c r="F397" s="219" t="s">
        <v>887</v>
      </c>
      <c r="G397" s="65"/>
      <c r="H397" s="65"/>
      <c r="I397" s="174"/>
      <c r="J397" s="65"/>
      <c r="K397" s="65"/>
      <c r="L397" s="63"/>
      <c r="M397" s="220"/>
      <c r="N397" s="44"/>
      <c r="O397" s="44"/>
      <c r="P397" s="44"/>
      <c r="Q397" s="44"/>
      <c r="R397" s="44"/>
      <c r="S397" s="44"/>
      <c r="T397" s="80"/>
      <c r="AT397" s="25" t="s">
        <v>178</v>
      </c>
      <c r="AU397" s="25" t="s">
        <v>92</v>
      </c>
    </row>
    <row r="398" spans="2:65" s="1" customFormat="1" ht="81">
      <c r="B398" s="43"/>
      <c r="C398" s="65"/>
      <c r="D398" s="218" t="s">
        <v>180</v>
      </c>
      <c r="E398" s="65"/>
      <c r="F398" s="221" t="s">
        <v>888</v>
      </c>
      <c r="G398" s="65"/>
      <c r="H398" s="65"/>
      <c r="I398" s="174"/>
      <c r="J398" s="65"/>
      <c r="K398" s="65"/>
      <c r="L398" s="63"/>
      <c r="M398" s="220"/>
      <c r="N398" s="44"/>
      <c r="O398" s="44"/>
      <c r="P398" s="44"/>
      <c r="Q398" s="44"/>
      <c r="R398" s="44"/>
      <c r="S398" s="44"/>
      <c r="T398" s="80"/>
      <c r="AT398" s="25" t="s">
        <v>180</v>
      </c>
      <c r="AU398" s="25" t="s">
        <v>92</v>
      </c>
    </row>
    <row r="399" spans="2:65" s="12" customFormat="1" ht="13.5">
      <c r="B399" s="222"/>
      <c r="C399" s="223"/>
      <c r="D399" s="218" t="s">
        <v>182</v>
      </c>
      <c r="E399" s="224" t="s">
        <v>50</v>
      </c>
      <c r="F399" s="225" t="s">
        <v>877</v>
      </c>
      <c r="G399" s="223"/>
      <c r="H399" s="226" t="s">
        <v>50</v>
      </c>
      <c r="I399" s="227"/>
      <c r="J399" s="223"/>
      <c r="K399" s="223"/>
      <c r="L399" s="228"/>
      <c r="M399" s="229"/>
      <c r="N399" s="230"/>
      <c r="O399" s="230"/>
      <c r="P399" s="230"/>
      <c r="Q399" s="230"/>
      <c r="R399" s="230"/>
      <c r="S399" s="230"/>
      <c r="T399" s="231"/>
      <c r="AT399" s="232" t="s">
        <v>182</v>
      </c>
      <c r="AU399" s="232" t="s">
        <v>92</v>
      </c>
      <c r="AV399" s="12" t="s">
        <v>25</v>
      </c>
      <c r="AW399" s="12" t="s">
        <v>48</v>
      </c>
      <c r="AX399" s="12" t="s">
        <v>85</v>
      </c>
      <c r="AY399" s="232" t="s">
        <v>169</v>
      </c>
    </row>
    <row r="400" spans="2:65" s="13" customFormat="1" ht="13.5">
      <c r="B400" s="233"/>
      <c r="C400" s="234"/>
      <c r="D400" s="218" t="s">
        <v>182</v>
      </c>
      <c r="E400" s="245" t="s">
        <v>50</v>
      </c>
      <c r="F400" s="246" t="s">
        <v>889</v>
      </c>
      <c r="G400" s="234"/>
      <c r="H400" s="247">
        <v>0.108</v>
      </c>
      <c r="I400" s="239"/>
      <c r="J400" s="234"/>
      <c r="K400" s="234"/>
      <c r="L400" s="240"/>
      <c r="M400" s="241"/>
      <c r="N400" s="242"/>
      <c r="O400" s="242"/>
      <c r="P400" s="242"/>
      <c r="Q400" s="242"/>
      <c r="R400" s="242"/>
      <c r="S400" s="242"/>
      <c r="T400" s="243"/>
      <c r="AT400" s="244" t="s">
        <v>182</v>
      </c>
      <c r="AU400" s="244" t="s">
        <v>92</v>
      </c>
      <c r="AV400" s="13" t="s">
        <v>92</v>
      </c>
      <c r="AW400" s="13" t="s">
        <v>48</v>
      </c>
      <c r="AX400" s="13" t="s">
        <v>85</v>
      </c>
      <c r="AY400" s="244" t="s">
        <v>169</v>
      </c>
    </row>
    <row r="401" spans="2:65" s="12" customFormat="1" ht="13.5">
      <c r="B401" s="222"/>
      <c r="C401" s="223"/>
      <c r="D401" s="218" t="s">
        <v>182</v>
      </c>
      <c r="E401" s="224" t="s">
        <v>50</v>
      </c>
      <c r="F401" s="225" t="s">
        <v>878</v>
      </c>
      <c r="G401" s="223"/>
      <c r="H401" s="226" t="s">
        <v>50</v>
      </c>
      <c r="I401" s="227"/>
      <c r="J401" s="223"/>
      <c r="K401" s="223"/>
      <c r="L401" s="228"/>
      <c r="M401" s="229"/>
      <c r="N401" s="230"/>
      <c r="O401" s="230"/>
      <c r="P401" s="230"/>
      <c r="Q401" s="230"/>
      <c r="R401" s="230"/>
      <c r="S401" s="230"/>
      <c r="T401" s="231"/>
      <c r="AT401" s="232" t="s">
        <v>182</v>
      </c>
      <c r="AU401" s="232" t="s">
        <v>92</v>
      </c>
      <c r="AV401" s="12" t="s">
        <v>25</v>
      </c>
      <c r="AW401" s="12" t="s">
        <v>48</v>
      </c>
      <c r="AX401" s="12" t="s">
        <v>85</v>
      </c>
      <c r="AY401" s="232" t="s">
        <v>169</v>
      </c>
    </row>
    <row r="402" spans="2:65" s="13" customFormat="1" ht="13.5">
      <c r="B402" s="233"/>
      <c r="C402" s="234"/>
      <c r="D402" s="235" t="s">
        <v>182</v>
      </c>
      <c r="E402" s="236" t="s">
        <v>50</v>
      </c>
      <c r="F402" s="237" t="s">
        <v>890</v>
      </c>
      <c r="G402" s="234"/>
      <c r="H402" s="238">
        <v>0.16200000000000001</v>
      </c>
      <c r="I402" s="239"/>
      <c r="J402" s="234"/>
      <c r="K402" s="234"/>
      <c r="L402" s="240"/>
      <c r="M402" s="241"/>
      <c r="N402" s="242"/>
      <c r="O402" s="242"/>
      <c r="P402" s="242"/>
      <c r="Q402" s="242"/>
      <c r="R402" s="242"/>
      <c r="S402" s="242"/>
      <c r="T402" s="243"/>
      <c r="AT402" s="244" t="s">
        <v>182</v>
      </c>
      <c r="AU402" s="244" t="s">
        <v>92</v>
      </c>
      <c r="AV402" s="13" t="s">
        <v>92</v>
      </c>
      <c r="AW402" s="13" t="s">
        <v>48</v>
      </c>
      <c r="AX402" s="13" t="s">
        <v>85</v>
      </c>
      <c r="AY402" s="244" t="s">
        <v>169</v>
      </c>
    </row>
    <row r="403" spans="2:65" s="1" customFormat="1" ht="22.5" customHeight="1">
      <c r="B403" s="43"/>
      <c r="C403" s="206" t="s">
        <v>575</v>
      </c>
      <c r="D403" s="206" t="s">
        <v>172</v>
      </c>
      <c r="E403" s="207" t="s">
        <v>891</v>
      </c>
      <c r="F403" s="208" t="s">
        <v>892</v>
      </c>
      <c r="G403" s="209" t="s">
        <v>316</v>
      </c>
      <c r="H403" s="210">
        <v>2</v>
      </c>
      <c r="I403" s="211"/>
      <c r="J403" s="212">
        <f>ROUND(I403*H403,2)</f>
        <v>0</v>
      </c>
      <c r="K403" s="208" t="s">
        <v>50</v>
      </c>
      <c r="L403" s="63"/>
      <c r="M403" s="213" t="s">
        <v>50</v>
      </c>
      <c r="N403" s="214" t="s">
        <v>56</v>
      </c>
      <c r="O403" s="44"/>
      <c r="P403" s="215">
        <f>O403*H403</f>
        <v>0</v>
      </c>
      <c r="Q403" s="215">
        <v>0</v>
      </c>
      <c r="R403" s="215">
        <f>Q403*H403</f>
        <v>0</v>
      </c>
      <c r="S403" s="215">
        <v>0</v>
      </c>
      <c r="T403" s="216">
        <f>S403*H403</f>
        <v>0</v>
      </c>
      <c r="AR403" s="25" t="s">
        <v>124</v>
      </c>
      <c r="AT403" s="25" t="s">
        <v>172</v>
      </c>
      <c r="AU403" s="25" t="s">
        <v>92</v>
      </c>
      <c r="AY403" s="25" t="s">
        <v>169</v>
      </c>
      <c r="BE403" s="217">
        <f>IF(N403="základní",J403,0)</f>
        <v>0</v>
      </c>
      <c r="BF403" s="217">
        <f>IF(N403="snížená",J403,0)</f>
        <v>0</v>
      </c>
      <c r="BG403" s="217">
        <f>IF(N403="zákl. přenesená",J403,0)</f>
        <v>0</v>
      </c>
      <c r="BH403" s="217">
        <f>IF(N403="sníž. přenesená",J403,0)</f>
        <v>0</v>
      </c>
      <c r="BI403" s="217">
        <f>IF(N403="nulová",J403,0)</f>
        <v>0</v>
      </c>
      <c r="BJ403" s="25" t="s">
        <v>25</v>
      </c>
      <c r="BK403" s="217">
        <f>ROUND(I403*H403,2)</f>
        <v>0</v>
      </c>
      <c r="BL403" s="25" t="s">
        <v>124</v>
      </c>
      <c r="BM403" s="25" t="s">
        <v>893</v>
      </c>
    </row>
    <row r="404" spans="2:65" s="1" customFormat="1" ht="13.5">
      <c r="B404" s="43"/>
      <c r="C404" s="65"/>
      <c r="D404" s="218" t="s">
        <v>178</v>
      </c>
      <c r="E404" s="65"/>
      <c r="F404" s="219" t="s">
        <v>894</v>
      </c>
      <c r="G404" s="65"/>
      <c r="H404" s="65"/>
      <c r="I404" s="174"/>
      <c r="J404" s="65"/>
      <c r="K404" s="65"/>
      <c r="L404" s="63"/>
      <c r="M404" s="220"/>
      <c r="N404" s="44"/>
      <c r="O404" s="44"/>
      <c r="P404" s="44"/>
      <c r="Q404" s="44"/>
      <c r="R404" s="44"/>
      <c r="S404" s="44"/>
      <c r="T404" s="80"/>
      <c r="AT404" s="25" t="s">
        <v>178</v>
      </c>
      <c r="AU404" s="25" t="s">
        <v>92</v>
      </c>
    </row>
    <row r="405" spans="2:65" s="12" customFormat="1" ht="13.5">
      <c r="B405" s="222"/>
      <c r="C405" s="223"/>
      <c r="D405" s="218" t="s">
        <v>182</v>
      </c>
      <c r="E405" s="224" t="s">
        <v>50</v>
      </c>
      <c r="F405" s="225" t="s">
        <v>895</v>
      </c>
      <c r="G405" s="223"/>
      <c r="H405" s="226" t="s">
        <v>50</v>
      </c>
      <c r="I405" s="227"/>
      <c r="J405" s="223"/>
      <c r="K405" s="223"/>
      <c r="L405" s="228"/>
      <c r="M405" s="229"/>
      <c r="N405" s="230"/>
      <c r="O405" s="230"/>
      <c r="P405" s="230"/>
      <c r="Q405" s="230"/>
      <c r="R405" s="230"/>
      <c r="S405" s="230"/>
      <c r="T405" s="231"/>
      <c r="AT405" s="232" t="s">
        <v>182</v>
      </c>
      <c r="AU405" s="232" t="s">
        <v>92</v>
      </c>
      <c r="AV405" s="12" t="s">
        <v>25</v>
      </c>
      <c r="AW405" s="12" t="s">
        <v>48</v>
      </c>
      <c r="AX405" s="12" t="s">
        <v>85</v>
      </c>
      <c r="AY405" s="232" t="s">
        <v>169</v>
      </c>
    </row>
    <row r="406" spans="2:65" s="13" customFormat="1" ht="13.5">
      <c r="B406" s="233"/>
      <c r="C406" s="234"/>
      <c r="D406" s="235" t="s">
        <v>182</v>
      </c>
      <c r="E406" s="236" t="s">
        <v>50</v>
      </c>
      <c r="F406" s="237" t="s">
        <v>92</v>
      </c>
      <c r="G406" s="234"/>
      <c r="H406" s="238">
        <v>2</v>
      </c>
      <c r="I406" s="239"/>
      <c r="J406" s="234"/>
      <c r="K406" s="234"/>
      <c r="L406" s="240"/>
      <c r="M406" s="241"/>
      <c r="N406" s="242"/>
      <c r="O406" s="242"/>
      <c r="P406" s="242"/>
      <c r="Q406" s="242"/>
      <c r="R406" s="242"/>
      <c r="S406" s="242"/>
      <c r="T406" s="243"/>
      <c r="AT406" s="244" t="s">
        <v>182</v>
      </c>
      <c r="AU406" s="244" t="s">
        <v>92</v>
      </c>
      <c r="AV406" s="13" t="s">
        <v>92</v>
      </c>
      <c r="AW406" s="13" t="s">
        <v>48</v>
      </c>
      <c r="AX406" s="13" t="s">
        <v>25</v>
      </c>
      <c r="AY406" s="244" t="s">
        <v>169</v>
      </c>
    </row>
    <row r="407" spans="2:65" s="1" customFormat="1" ht="22.5" customHeight="1">
      <c r="B407" s="43"/>
      <c r="C407" s="248" t="s">
        <v>709</v>
      </c>
      <c r="D407" s="248" t="s">
        <v>221</v>
      </c>
      <c r="E407" s="249" t="s">
        <v>896</v>
      </c>
      <c r="F407" s="250" t="s">
        <v>897</v>
      </c>
      <c r="G407" s="251" t="s">
        <v>316</v>
      </c>
      <c r="H407" s="252">
        <v>2</v>
      </c>
      <c r="I407" s="253"/>
      <c r="J407" s="254">
        <f>ROUND(I407*H407,2)</f>
        <v>0</v>
      </c>
      <c r="K407" s="250" t="s">
        <v>50</v>
      </c>
      <c r="L407" s="255"/>
      <c r="M407" s="256" t="s">
        <v>50</v>
      </c>
      <c r="N407" s="257" t="s">
        <v>56</v>
      </c>
      <c r="O407" s="44"/>
      <c r="P407" s="215">
        <f>O407*H407</f>
        <v>0</v>
      </c>
      <c r="Q407" s="215">
        <v>0</v>
      </c>
      <c r="R407" s="215">
        <f>Q407*H407</f>
        <v>0</v>
      </c>
      <c r="S407" s="215">
        <v>0</v>
      </c>
      <c r="T407" s="216">
        <f>S407*H407</f>
        <v>0</v>
      </c>
      <c r="AR407" s="25" t="s">
        <v>224</v>
      </c>
      <c r="AT407" s="25" t="s">
        <v>221</v>
      </c>
      <c r="AU407" s="25" t="s">
        <v>92</v>
      </c>
      <c r="AY407" s="25" t="s">
        <v>169</v>
      </c>
      <c r="BE407" s="217">
        <f>IF(N407="základní",J407,0)</f>
        <v>0</v>
      </c>
      <c r="BF407" s="217">
        <f>IF(N407="snížená",J407,0)</f>
        <v>0</v>
      </c>
      <c r="BG407" s="217">
        <f>IF(N407="zákl. přenesená",J407,0)</f>
        <v>0</v>
      </c>
      <c r="BH407" s="217">
        <f>IF(N407="sníž. přenesená",J407,0)</f>
        <v>0</v>
      </c>
      <c r="BI407" s="217">
        <f>IF(N407="nulová",J407,0)</f>
        <v>0</v>
      </c>
      <c r="BJ407" s="25" t="s">
        <v>25</v>
      </c>
      <c r="BK407" s="217">
        <f>ROUND(I407*H407,2)</f>
        <v>0</v>
      </c>
      <c r="BL407" s="25" t="s">
        <v>124</v>
      </c>
      <c r="BM407" s="25" t="s">
        <v>898</v>
      </c>
    </row>
    <row r="408" spans="2:65" s="1" customFormat="1" ht="27">
      <c r="B408" s="43"/>
      <c r="C408" s="65"/>
      <c r="D408" s="218" t="s">
        <v>178</v>
      </c>
      <c r="E408" s="65"/>
      <c r="F408" s="219" t="s">
        <v>899</v>
      </c>
      <c r="G408" s="65"/>
      <c r="H408" s="65"/>
      <c r="I408" s="174"/>
      <c r="J408" s="65"/>
      <c r="K408" s="65"/>
      <c r="L408" s="63"/>
      <c r="M408" s="220"/>
      <c r="N408" s="44"/>
      <c r="O408" s="44"/>
      <c r="P408" s="44"/>
      <c r="Q408" s="44"/>
      <c r="R408" s="44"/>
      <c r="S408" s="44"/>
      <c r="T408" s="80"/>
      <c r="AT408" s="25" t="s">
        <v>178</v>
      </c>
      <c r="AU408" s="25" t="s">
        <v>92</v>
      </c>
    </row>
    <row r="409" spans="2:65" s="12" customFormat="1" ht="13.5">
      <c r="B409" s="222"/>
      <c r="C409" s="223"/>
      <c r="D409" s="218" t="s">
        <v>182</v>
      </c>
      <c r="E409" s="224" t="s">
        <v>50</v>
      </c>
      <c r="F409" s="225" t="s">
        <v>895</v>
      </c>
      <c r="G409" s="223"/>
      <c r="H409" s="226" t="s">
        <v>50</v>
      </c>
      <c r="I409" s="227"/>
      <c r="J409" s="223"/>
      <c r="K409" s="223"/>
      <c r="L409" s="228"/>
      <c r="M409" s="229"/>
      <c r="N409" s="230"/>
      <c r="O409" s="230"/>
      <c r="P409" s="230"/>
      <c r="Q409" s="230"/>
      <c r="R409" s="230"/>
      <c r="S409" s="230"/>
      <c r="T409" s="231"/>
      <c r="AT409" s="232" t="s">
        <v>182</v>
      </c>
      <c r="AU409" s="232" t="s">
        <v>92</v>
      </c>
      <c r="AV409" s="12" t="s">
        <v>25</v>
      </c>
      <c r="AW409" s="12" t="s">
        <v>48</v>
      </c>
      <c r="AX409" s="12" t="s">
        <v>85</v>
      </c>
      <c r="AY409" s="232" t="s">
        <v>169</v>
      </c>
    </row>
    <row r="410" spans="2:65" s="13" customFormat="1" ht="13.5">
      <c r="B410" s="233"/>
      <c r="C410" s="234"/>
      <c r="D410" s="218" t="s">
        <v>182</v>
      </c>
      <c r="E410" s="245" t="s">
        <v>50</v>
      </c>
      <c r="F410" s="246" t="s">
        <v>92</v>
      </c>
      <c r="G410" s="234"/>
      <c r="H410" s="247">
        <v>2</v>
      </c>
      <c r="I410" s="239"/>
      <c r="J410" s="234"/>
      <c r="K410" s="234"/>
      <c r="L410" s="240"/>
      <c r="M410" s="241"/>
      <c r="N410" s="242"/>
      <c r="O410" s="242"/>
      <c r="P410" s="242"/>
      <c r="Q410" s="242"/>
      <c r="R410" s="242"/>
      <c r="S410" s="242"/>
      <c r="T410" s="243"/>
      <c r="AT410" s="244" t="s">
        <v>182</v>
      </c>
      <c r="AU410" s="244" t="s">
        <v>92</v>
      </c>
      <c r="AV410" s="13" t="s">
        <v>92</v>
      </c>
      <c r="AW410" s="13" t="s">
        <v>48</v>
      </c>
      <c r="AX410" s="13" t="s">
        <v>25</v>
      </c>
      <c r="AY410" s="244" t="s">
        <v>169</v>
      </c>
    </row>
    <row r="411" spans="2:65" s="11" customFormat="1" ht="29.85" customHeight="1">
      <c r="B411" s="189"/>
      <c r="C411" s="190"/>
      <c r="D411" s="203" t="s">
        <v>84</v>
      </c>
      <c r="E411" s="204" t="s">
        <v>395</v>
      </c>
      <c r="F411" s="204" t="s">
        <v>396</v>
      </c>
      <c r="G411" s="190"/>
      <c r="H411" s="190"/>
      <c r="I411" s="193"/>
      <c r="J411" s="205">
        <f>BK411</f>
        <v>0</v>
      </c>
      <c r="K411" s="190"/>
      <c r="L411" s="195"/>
      <c r="M411" s="196"/>
      <c r="N411" s="197"/>
      <c r="O411" s="197"/>
      <c r="P411" s="198">
        <f>SUM(P412:P529)</f>
        <v>0</v>
      </c>
      <c r="Q411" s="197"/>
      <c r="R411" s="198">
        <f>SUM(R412:R529)</f>
        <v>0</v>
      </c>
      <c r="S411" s="197"/>
      <c r="T411" s="199">
        <f>SUM(T412:T529)</f>
        <v>158.33849999999998</v>
      </c>
      <c r="AR411" s="200" t="s">
        <v>25</v>
      </c>
      <c r="AT411" s="201" t="s">
        <v>84</v>
      </c>
      <c r="AU411" s="201" t="s">
        <v>25</v>
      </c>
      <c r="AY411" s="200" t="s">
        <v>169</v>
      </c>
      <c r="BK411" s="202">
        <f>SUM(BK412:BK529)</f>
        <v>0</v>
      </c>
    </row>
    <row r="412" spans="2:65" s="1" customFormat="1" ht="22.5" customHeight="1">
      <c r="B412" s="43"/>
      <c r="C412" s="206" t="s">
        <v>237</v>
      </c>
      <c r="D412" s="206" t="s">
        <v>172</v>
      </c>
      <c r="E412" s="207" t="s">
        <v>900</v>
      </c>
      <c r="F412" s="208" t="s">
        <v>901</v>
      </c>
      <c r="G412" s="209" t="s">
        <v>316</v>
      </c>
      <c r="H412" s="210">
        <v>2</v>
      </c>
      <c r="I412" s="211"/>
      <c r="J412" s="212">
        <f>ROUND(I412*H412,2)</f>
        <v>0</v>
      </c>
      <c r="K412" s="208" t="s">
        <v>176</v>
      </c>
      <c r="L412" s="63"/>
      <c r="M412" s="213" t="s">
        <v>50</v>
      </c>
      <c r="N412" s="214" t="s">
        <v>56</v>
      </c>
      <c r="O412" s="44"/>
      <c r="P412" s="215">
        <f>O412*H412</f>
        <v>0</v>
      </c>
      <c r="Q412" s="215">
        <v>0</v>
      </c>
      <c r="R412" s="215">
        <f>Q412*H412</f>
        <v>0</v>
      </c>
      <c r="S412" s="215">
        <v>8.2000000000000003E-2</v>
      </c>
      <c r="T412" s="216">
        <f>S412*H412</f>
        <v>0.16400000000000001</v>
      </c>
      <c r="AR412" s="25" t="s">
        <v>124</v>
      </c>
      <c r="AT412" s="25" t="s">
        <v>172</v>
      </c>
      <c r="AU412" s="25" t="s">
        <v>92</v>
      </c>
      <c r="AY412" s="25" t="s">
        <v>169</v>
      </c>
      <c r="BE412" s="217">
        <f>IF(N412="základní",J412,0)</f>
        <v>0</v>
      </c>
      <c r="BF412" s="217">
        <f>IF(N412="snížená",J412,0)</f>
        <v>0</v>
      </c>
      <c r="BG412" s="217">
        <f>IF(N412="zákl. přenesená",J412,0)</f>
        <v>0</v>
      </c>
      <c r="BH412" s="217">
        <f>IF(N412="sníž. přenesená",J412,0)</f>
        <v>0</v>
      </c>
      <c r="BI412" s="217">
        <f>IF(N412="nulová",J412,0)</f>
        <v>0</v>
      </c>
      <c r="BJ412" s="25" t="s">
        <v>25</v>
      </c>
      <c r="BK412" s="217">
        <f>ROUND(I412*H412,2)</f>
        <v>0</v>
      </c>
      <c r="BL412" s="25" t="s">
        <v>124</v>
      </c>
      <c r="BM412" s="25" t="s">
        <v>902</v>
      </c>
    </row>
    <row r="413" spans="2:65" s="1" customFormat="1" ht="27">
      <c r="B413" s="43"/>
      <c r="C413" s="65"/>
      <c r="D413" s="218" t="s">
        <v>178</v>
      </c>
      <c r="E413" s="65"/>
      <c r="F413" s="219" t="s">
        <v>903</v>
      </c>
      <c r="G413" s="65"/>
      <c r="H413" s="65"/>
      <c r="I413" s="174"/>
      <c r="J413" s="65"/>
      <c r="K413" s="65"/>
      <c r="L413" s="63"/>
      <c r="M413" s="220"/>
      <c r="N413" s="44"/>
      <c r="O413" s="44"/>
      <c r="P413" s="44"/>
      <c r="Q413" s="44"/>
      <c r="R413" s="44"/>
      <c r="S413" s="44"/>
      <c r="T413" s="80"/>
      <c r="AT413" s="25" t="s">
        <v>178</v>
      </c>
      <c r="AU413" s="25" t="s">
        <v>92</v>
      </c>
    </row>
    <row r="414" spans="2:65" s="1" customFormat="1" ht="67.5">
      <c r="B414" s="43"/>
      <c r="C414" s="65"/>
      <c r="D414" s="218" t="s">
        <v>180</v>
      </c>
      <c r="E414" s="65"/>
      <c r="F414" s="221" t="s">
        <v>904</v>
      </c>
      <c r="G414" s="65"/>
      <c r="H414" s="65"/>
      <c r="I414" s="174"/>
      <c r="J414" s="65"/>
      <c r="K414" s="65"/>
      <c r="L414" s="63"/>
      <c r="M414" s="220"/>
      <c r="N414" s="44"/>
      <c r="O414" s="44"/>
      <c r="P414" s="44"/>
      <c r="Q414" s="44"/>
      <c r="R414" s="44"/>
      <c r="S414" s="44"/>
      <c r="T414" s="80"/>
      <c r="AT414" s="25" t="s">
        <v>180</v>
      </c>
      <c r="AU414" s="25" t="s">
        <v>92</v>
      </c>
    </row>
    <row r="415" spans="2:65" s="12" customFormat="1" ht="13.5">
      <c r="B415" s="222"/>
      <c r="C415" s="223"/>
      <c r="D415" s="218" t="s">
        <v>182</v>
      </c>
      <c r="E415" s="224" t="s">
        <v>50</v>
      </c>
      <c r="F415" s="225" t="s">
        <v>408</v>
      </c>
      <c r="G415" s="223"/>
      <c r="H415" s="226" t="s">
        <v>50</v>
      </c>
      <c r="I415" s="227"/>
      <c r="J415" s="223"/>
      <c r="K415" s="223"/>
      <c r="L415" s="228"/>
      <c r="M415" s="229"/>
      <c r="N415" s="230"/>
      <c r="O415" s="230"/>
      <c r="P415" s="230"/>
      <c r="Q415" s="230"/>
      <c r="R415" s="230"/>
      <c r="S415" s="230"/>
      <c r="T415" s="231"/>
      <c r="AT415" s="232" t="s">
        <v>182</v>
      </c>
      <c r="AU415" s="232" t="s">
        <v>92</v>
      </c>
      <c r="AV415" s="12" t="s">
        <v>25</v>
      </c>
      <c r="AW415" s="12" t="s">
        <v>48</v>
      </c>
      <c r="AX415" s="12" t="s">
        <v>85</v>
      </c>
      <c r="AY415" s="232" t="s">
        <v>169</v>
      </c>
    </row>
    <row r="416" spans="2:65" s="13" customFormat="1" ht="13.5">
      <c r="B416" s="233"/>
      <c r="C416" s="234"/>
      <c r="D416" s="218" t="s">
        <v>182</v>
      </c>
      <c r="E416" s="245" t="s">
        <v>50</v>
      </c>
      <c r="F416" s="246" t="s">
        <v>25</v>
      </c>
      <c r="G416" s="234"/>
      <c r="H416" s="247">
        <v>1</v>
      </c>
      <c r="I416" s="239"/>
      <c r="J416" s="234"/>
      <c r="K416" s="234"/>
      <c r="L416" s="240"/>
      <c r="M416" s="241"/>
      <c r="N416" s="242"/>
      <c r="O416" s="242"/>
      <c r="P416" s="242"/>
      <c r="Q416" s="242"/>
      <c r="R416" s="242"/>
      <c r="S416" s="242"/>
      <c r="T416" s="243"/>
      <c r="AT416" s="244" t="s">
        <v>182</v>
      </c>
      <c r="AU416" s="244" t="s">
        <v>92</v>
      </c>
      <c r="AV416" s="13" t="s">
        <v>92</v>
      </c>
      <c r="AW416" s="13" t="s">
        <v>48</v>
      </c>
      <c r="AX416" s="13" t="s">
        <v>85</v>
      </c>
      <c r="AY416" s="244" t="s">
        <v>169</v>
      </c>
    </row>
    <row r="417" spans="2:65" s="12" customFormat="1" ht="13.5">
      <c r="B417" s="222"/>
      <c r="C417" s="223"/>
      <c r="D417" s="218" t="s">
        <v>182</v>
      </c>
      <c r="E417" s="224" t="s">
        <v>50</v>
      </c>
      <c r="F417" s="225" t="s">
        <v>905</v>
      </c>
      <c r="G417" s="223"/>
      <c r="H417" s="226" t="s">
        <v>50</v>
      </c>
      <c r="I417" s="227"/>
      <c r="J417" s="223"/>
      <c r="K417" s="223"/>
      <c r="L417" s="228"/>
      <c r="M417" s="229"/>
      <c r="N417" s="230"/>
      <c r="O417" s="230"/>
      <c r="P417" s="230"/>
      <c r="Q417" s="230"/>
      <c r="R417" s="230"/>
      <c r="S417" s="230"/>
      <c r="T417" s="231"/>
      <c r="AT417" s="232" t="s">
        <v>182</v>
      </c>
      <c r="AU417" s="232" t="s">
        <v>92</v>
      </c>
      <c r="AV417" s="12" t="s">
        <v>25</v>
      </c>
      <c r="AW417" s="12" t="s">
        <v>48</v>
      </c>
      <c r="AX417" s="12" t="s">
        <v>85</v>
      </c>
      <c r="AY417" s="232" t="s">
        <v>169</v>
      </c>
    </row>
    <row r="418" spans="2:65" s="13" customFormat="1" ht="13.5">
      <c r="B418" s="233"/>
      <c r="C418" s="234"/>
      <c r="D418" s="235" t="s">
        <v>182</v>
      </c>
      <c r="E418" s="236" t="s">
        <v>50</v>
      </c>
      <c r="F418" s="237" t="s">
        <v>25</v>
      </c>
      <c r="G418" s="234"/>
      <c r="H418" s="238">
        <v>1</v>
      </c>
      <c r="I418" s="239"/>
      <c r="J418" s="234"/>
      <c r="K418" s="234"/>
      <c r="L418" s="240"/>
      <c r="M418" s="241"/>
      <c r="N418" s="242"/>
      <c r="O418" s="242"/>
      <c r="P418" s="242"/>
      <c r="Q418" s="242"/>
      <c r="R418" s="242"/>
      <c r="S418" s="242"/>
      <c r="T418" s="243"/>
      <c r="AT418" s="244" t="s">
        <v>182</v>
      </c>
      <c r="AU418" s="244" t="s">
        <v>92</v>
      </c>
      <c r="AV418" s="13" t="s">
        <v>92</v>
      </c>
      <c r="AW418" s="13" t="s">
        <v>48</v>
      </c>
      <c r="AX418" s="13" t="s">
        <v>85</v>
      </c>
      <c r="AY418" s="244" t="s">
        <v>169</v>
      </c>
    </row>
    <row r="419" spans="2:65" s="1" customFormat="1" ht="22.5" customHeight="1">
      <c r="B419" s="43"/>
      <c r="C419" s="206" t="s">
        <v>906</v>
      </c>
      <c r="D419" s="206" t="s">
        <v>172</v>
      </c>
      <c r="E419" s="207" t="s">
        <v>907</v>
      </c>
      <c r="F419" s="208" t="s">
        <v>908</v>
      </c>
      <c r="G419" s="209" t="s">
        <v>197</v>
      </c>
      <c r="H419" s="210">
        <v>0.16400000000000001</v>
      </c>
      <c r="I419" s="211"/>
      <c r="J419" s="212">
        <f>ROUND(I419*H419,2)</f>
        <v>0</v>
      </c>
      <c r="K419" s="208" t="s">
        <v>176</v>
      </c>
      <c r="L419" s="63"/>
      <c r="M419" s="213" t="s">
        <v>50</v>
      </c>
      <c r="N419" s="214" t="s">
        <v>56</v>
      </c>
      <c r="O419" s="44"/>
      <c r="P419" s="215">
        <f>O419*H419</f>
        <v>0</v>
      </c>
      <c r="Q419" s="215">
        <v>0</v>
      </c>
      <c r="R419" s="215">
        <f>Q419*H419</f>
        <v>0</v>
      </c>
      <c r="S419" s="215">
        <v>0</v>
      </c>
      <c r="T419" s="216">
        <f>S419*H419</f>
        <v>0</v>
      </c>
      <c r="AR419" s="25" t="s">
        <v>124</v>
      </c>
      <c r="AT419" s="25" t="s">
        <v>172</v>
      </c>
      <c r="AU419" s="25" t="s">
        <v>92</v>
      </c>
      <c r="AY419" s="25" t="s">
        <v>169</v>
      </c>
      <c r="BE419" s="217">
        <f>IF(N419="základní",J419,0)</f>
        <v>0</v>
      </c>
      <c r="BF419" s="217">
        <f>IF(N419="snížená",J419,0)</f>
        <v>0</v>
      </c>
      <c r="BG419" s="217">
        <f>IF(N419="zákl. přenesená",J419,0)</f>
        <v>0</v>
      </c>
      <c r="BH419" s="217">
        <f>IF(N419="sníž. přenesená",J419,0)</f>
        <v>0</v>
      </c>
      <c r="BI419" s="217">
        <f>IF(N419="nulová",J419,0)</f>
        <v>0</v>
      </c>
      <c r="BJ419" s="25" t="s">
        <v>25</v>
      </c>
      <c r="BK419" s="217">
        <f>ROUND(I419*H419,2)</f>
        <v>0</v>
      </c>
      <c r="BL419" s="25" t="s">
        <v>124</v>
      </c>
      <c r="BM419" s="25" t="s">
        <v>909</v>
      </c>
    </row>
    <row r="420" spans="2:65" s="1" customFormat="1" ht="13.5">
      <c r="B420" s="43"/>
      <c r="C420" s="65"/>
      <c r="D420" s="218" t="s">
        <v>178</v>
      </c>
      <c r="E420" s="65"/>
      <c r="F420" s="219" t="s">
        <v>910</v>
      </c>
      <c r="G420" s="65"/>
      <c r="H420" s="65"/>
      <c r="I420" s="174"/>
      <c r="J420" s="65"/>
      <c r="K420" s="65"/>
      <c r="L420" s="63"/>
      <c r="M420" s="220"/>
      <c r="N420" s="44"/>
      <c r="O420" s="44"/>
      <c r="P420" s="44"/>
      <c r="Q420" s="44"/>
      <c r="R420" s="44"/>
      <c r="S420" s="44"/>
      <c r="T420" s="80"/>
      <c r="AT420" s="25" t="s">
        <v>178</v>
      </c>
      <c r="AU420" s="25" t="s">
        <v>92</v>
      </c>
    </row>
    <row r="421" spans="2:65" s="1" customFormat="1" ht="40.5">
      <c r="B421" s="43"/>
      <c r="C421" s="65"/>
      <c r="D421" s="218" t="s">
        <v>180</v>
      </c>
      <c r="E421" s="65"/>
      <c r="F421" s="221" t="s">
        <v>464</v>
      </c>
      <c r="G421" s="65"/>
      <c r="H421" s="65"/>
      <c r="I421" s="174"/>
      <c r="J421" s="65"/>
      <c r="K421" s="65"/>
      <c r="L421" s="63"/>
      <c r="M421" s="220"/>
      <c r="N421" s="44"/>
      <c r="O421" s="44"/>
      <c r="P421" s="44"/>
      <c r="Q421" s="44"/>
      <c r="R421" s="44"/>
      <c r="S421" s="44"/>
      <c r="T421" s="80"/>
      <c r="AT421" s="25" t="s">
        <v>180</v>
      </c>
      <c r="AU421" s="25" t="s">
        <v>92</v>
      </c>
    </row>
    <row r="422" spans="2:65" s="12" customFormat="1" ht="13.5">
      <c r="B422" s="222"/>
      <c r="C422" s="223"/>
      <c r="D422" s="218" t="s">
        <v>182</v>
      </c>
      <c r="E422" s="224" t="s">
        <v>50</v>
      </c>
      <c r="F422" s="225" t="s">
        <v>408</v>
      </c>
      <c r="G422" s="223"/>
      <c r="H422" s="226" t="s">
        <v>50</v>
      </c>
      <c r="I422" s="227"/>
      <c r="J422" s="223"/>
      <c r="K422" s="223"/>
      <c r="L422" s="228"/>
      <c r="M422" s="229"/>
      <c r="N422" s="230"/>
      <c r="O422" s="230"/>
      <c r="P422" s="230"/>
      <c r="Q422" s="230"/>
      <c r="R422" s="230"/>
      <c r="S422" s="230"/>
      <c r="T422" s="231"/>
      <c r="AT422" s="232" t="s">
        <v>182</v>
      </c>
      <c r="AU422" s="232" t="s">
        <v>92</v>
      </c>
      <c r="AV422" s="12" t="s">
        <v>25</v>
      </c>
      <c r="AW422" s="12" t="s">
        <v>48</v>
      </c>
      <c r="AX422" s="12" t="s">
        <v>85</v>
      </c>
      <c r="AY422" s="232" t="s">
        <v>169</v>
      </c>
    </row>
    <row r="423" spans="2:65" s="13" customFormat="1" ht="13.5">
      <c r="B423" s="233"/>
      <c r="C423" s="234"/>
      <c r="D423" s="218" t="s">
        <v>182</v>
      </c>
      <c r="E423" s="245" t="s">
        <v>50</v>
      </c>
      <c r="F423" s="246" t="s">
        <v>911</v>
      </c>
      <c r="G423" s="234"/>
      <c r="H423" s="247">
        <v>8.2000000000000003E-2</v>
      </c>
      <c r="I423" s="239"/>
      <c r="J423" s="234"/>
      <c r="K423" s="234"/>
      <c r="L423" s="240"/>
      <c r="M423" s="241"/>
      <c r="N423" s="242"/>
      <c r="O423" s="242"/>
      <c r="P423" s="242"/>
      <c r="Q423" s="242"/>
      <c r="R423" s="242"/>
      <c r="S423" s="242"/>
      <c r="T423" s="243"/>
      <c r="AT423" s="244" t="s">
        <v>182</v>
      </c>
      <c r="AU423" s="244" t="s">
        <v>92</v>
      </c>
      <c r="AV423" s="13" t="s">
        <v>92</v>
      </c>
      <c r="AW423" s="13" t="s">
        <v>48</v>
      </c>
      <c r="AX423" s="13" t="s">
        <v>85</v>
      </c>
      <c r="AY423" s="244" t="s">
        <v>169</v>
      </c>
    </row>
    <row r="424" spans="2:65" s="12" customFormat="1" ht="13.5">
      <c r="B424" s="222"/>
      <c r="C424" s="223"/>
      <c r="D424" s="218" t="s">
        <v>182</v>
      </c>
      <c r="E424" s="224" t="s">
        <v>50</v>
      </c>
      <c r="F424" s="225" t="s">
        <v>905</v>
      </c>
      <c r="G424" s="223"/>
      <c r="H424" s="226" t="s">
        <v>50</v>
      </c>
      <c r="I424" s="227"/>
      <c r="J424" s="223"/>
      <c r="K424" s="223"/>
      <c r="L424" s="228"/>
      <c r="M424" s="229"/>
      <c r="N424" s="230"/>
      <c r="O424" s="230"/>
      <c r="P424" s="230"/>
      <c r="Q424" s="230"/>
      <c r="R424" s="230"/>
      <c r="S424" s="230"/>
      <c r="T424" s="231"/>
      <c r="AT424" s="232" t="s">
        <v>182</v>
      </c>
      <c r="AU424" s="232" t="s">
        <v>92</v>
      </c>
      <c r="AV424" s="12" t="s">
        <v>25</v>
      </c>
      <c r="AW424" s="12" t="s">
        <v>48</v>
      </c>
      <c r="AX424" s="12" t="s">
        <v>85</v>
      </c>
      <c r="AY424" s="232" t="s">
        <v>169</v>
      </c>
    </row>
    <row r="425" spans="2:65" s="13" customFormat="1" ht="13.5">
      <c r="B425" s="233"/>
      <c r="C425" s="234"/>
      <c r="D425" s="235" t="s">
        <v>182</v>
      </c>
      <c r="E425" s="236" t="s">
        <v>50</v>
      </c>
      <c r="F425" s="237" t="s">
        <v>911</v>
      </c>
      <c r="G425" s="234"/>
      <c r="H425" s="238">
        <v>8.2000000000000003E-2</v>
      </c>
      <c r="I425" s="239"/>
      <c r="J425" s="234"/>
      <c r="K425" s="234"/>
      <c r="L425" s="240"/>
      <c r="M425" s="241"/>
      <c r="N425" s="242"/>
      <c r="O425" s="242"/>
      <c r="P425" s="242"/>
      <c r="Q425" s="242"/>
      <c r="R425" s="242"/>
      <c r="S425" s="242"/>
      <c r="T425" s="243"/>
      <c r="AT425" s="244" t="s">
        <v>182</v>
      </c>
      <c r="AU425" s="244" t="s">
        <v>92</v>
      </c>
      <c r="AV425" s="13" t="s">
        <v>92</v>
      </c>
      <c r="AW425" s="13" t="s">
        <v>48</v>
      </c>
      <c r="AX425" s="13" t="s">
        <v>85</v>
      </c>
      <c r="AY425" s="244" t="s">
        <v>169</v>
      </c>
    </row>
    <row r="426" spans="2:65" s="1" customFormat="1" ht="22.5" customHeight="1">
      <c r="B426" s="43"/>
      <c r="C426" s="206" t="s">
        <v>260</v>
      </c>
      <c r="D426" s="206" t="s">
        <v>172</v>
      </c>
      <c r="E426" s="207" t="s">
        <v>912</v>
      </c>
      <c r="F426" s="208" t="s">
        <v>913</v>
      </c>
      <c r="G426" s="209" t="s">
        <v>197</v>
      </c>
      <c r="H426" s="210">
        <v>2</v>
      </c>
      <c r="I426" s="211"/>
      <c r="J426" s="212">
        <f>ROUND(I426*H426,2)</f>
        <v>0</v>
      </c>
      <c r="K426" s="208" t="s">
        <v>176</v>
      </c>
      <c r="L426" s="63"/>
      <c r="M426" s="213" t="s">
        <v>50</v>
      </c>
      <c r="N426" s="214" t="s">
        <v>56</v>
      </c>
      <c r="O426" s="44"/>
      <c r="P426" s="215">
        <f>O426*H426</f>
        <v>0</v>
      </c>
      <c r="Q426" s="215">
        <v>0</v>
      </c>
      <c r="R426" s="215">
        <f>Q426*H426</f>
        <v>0</v>
      </c>
      <c r="S426" s="215">
        <v>0</v>
      </c>
      <c r="T426" s="216">
        <f>S426*H426</f>
        <v>0</v>
      </c>
      <c r="AR426" s="25" t="s">
        <v>124</v>
      </c>
      <c r="AT426" s="25" t="s">
        <v>172</v>
      </c>
      <c r="AU426" s="25" t="s">
        <v>92</v>
      </c>
      <c r="AY426" s="25" t="s">
        <v>169</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124</v>
      </c>
      <c r="BM426" s="25" t="s">
        <v>914</v>
      </c>
    </row>
    <row r="427" spans="2:65" s="1" customFormat="1" ht="27">
      <c r="B427" s="43"/>
      <c r="C427" s="65"/>
      <c r="D427" s="218" t="s">
        <v>178</v>
      </c>
      <c r="E427" s="65"/>
      <c r="F427" s="219" t="s">
        <v>915</v>
      </c>
      <c r="G427" s="65"/>
      <c r="H427" s="65"/>
      <c r="I427" s="174"/>
      <c r="J427" s="65"/>
      <c r="K427" s="65"/>
      <c r="L427" s="63"/>
      <c r="M427" s="220"/>
      <c r="N427" s="44"/>
      <c r="O427" s="44"/>
      <c r="P427" s="44"/>
      <c r="Q427" s="44"/>
      <c r="R427" s="44"/>
      <c r="S427" s="44"/>
      <c r="T427" s="80"/>
      <c r="AT427" s="25" t="s">
        <v>178</v>
      </c>
      <c r="AU427" s="25" t="s">
        <v>92</v>
      </c>
    </row>
    <row r="428" spans="2:65" s="1" customFormat="1" ht="67.5">
      <c r="B428" s="43"/>
      <c r="C428" s="65"/>
      <c r="D428" s="218" t="s">
        <v>180</v>
      </c>
      <c r="E428" s="65"/>
      <c r="F428" s="221" t="s">
        <v>916</v>
      </c>
      <c r="G428" s="65"/>
      <c r="H428" s="65"/>
      <c r="I428" s="174"/>
      <c r="J428" s="65"/>
      <c r="K428" s="65"/>
      <c r="L428" s="63"/>
      <c r="M428" s="220"/>
      <c r="N428" s="44"/>
      <c r="O428" s="44"/>
      <c r="P428" s="44"/>
      <c r="Q428" s="44"/>
      <c r="R428" s="44"/>
      <c r="S428" s="44"/>
      <c r="T428" s="80"/>
      <c r="AT428" s="25" t="s">
        <v>180</v>
      </c>
      <c r="AU428" s="25" t="s">
        <v>92</v>
      </c>
    </row>
    <row r="429" spans="2:65" s="12" customFormat="1" ht="13.5">
      <c r="B429" s="222"/>
      <c r="C429" s="223"/>
      <c r="D429" s="218" t="s">
        <v>182</v>
      </c>
      <c r="E429" s="224" t="s">
        <v>50</v>
      </c>
      <c r="F429" s="225" t="s">
        <v>408</v>
      </c>
      <c r="G429" s="223"/>
      <c r="H429" s="226" t="s">
        <v>50</v>
      </c>
      <c r="I429" s="227"/>
      <c r="J429" s="223"/>
      <c r="K429" s="223"/>
      <c r="L429" s="228"/>
      <c r="M429" s="229"/>
      <c r="N429" s="230"/>
      <c r="O429" s="230"/>
      <c r="P429" s="230"/>
      <c r="Q429" s="230"/>
      <c r="R429" s="230"/>
      <c r="S429" s="230"/>
      <c r="T429" s="231"/>
      <c r="AT429" s="232" t="s">
        <v>182</v>
      </c>
      <c r="AU429" s="232" t="s">
        <v>92</v>
      </c>
      <c r="AV429" s="12" t="s">
        <v>25</v>
      </c>
      <c r="AW429" s="12" t="s">
        <v>48</v>
      </c>
      <c r="AX429" s="12" t="s">
        <v>85</v>
      </c>
      <c r="AY429" s="232" t="s">
        <v>169</v>
      </c>
    </row>
    <row r="430" spans="2:65" s="13" customFormat="1" ht="13.5">
      <c r="B430" s="233"/>
      <c r="C430" s="234"/>
      <c r="D430" s="218" t="s">
        <v>182</v>
      </c>
      <c r="E430" s="245" t="s">
        <v>50</v>
      </c>
      <c r="F430" s="246" t="s">
        <v>25</v>
      </c>
      <c r="G430" s="234"/>
      <c r="H430" s="247">
        <v>1</v>
      </c>
      <c r="I430" s="239"/>
      <c r="J430" s="234"/>
      <c r="K430" s="234"/>
      <c r="L430" s="240"/>
      <c r="M430" s="241"/>
      <c r="N430" s="242"/>
      <c r="O430" s="242"/>
      <c r="P430" s="242"/>
      <c r="Q430" s="242"/>
      <c r="R430" s="242"/>
      <c r="S430" s="242"/>
      <c r="T430" s="243"/>
      <c r="AT430" s="244" t="s">
        <v>182</v>
      </c>
      <c r="AU430" s="244" t="s">
        <v>92</v>
      </c>
      <c r="AV430" s="13" t="s">
        <v>92</v>
      </c>
      <c r="AW430" s="13" t="s">
        <v>48</v>
      </c>
      <c r="AX430" s="13" t="s">
        <v>85</v>
      </c>
      <c r="AY430" s="244" t="s">
        <v>169</v>
      </c>
    </row>
    <row r="431" spans="2:65" s="12" customFormat="1" ht="13.5">
      <c r="B431" s="222"/>
      <c r="C431" s="223"/>
      <c r="D431" s="218" t="s">
        <v>182</v>
      </c>
      <c r="E431" s="224" t="s">
        <v>50</v>
      </c>
      <c r="F431" s="225" t="s">
        <v>905</v>
      </c>
      <c r="G431" s="223"/>
      <c r="H431" s="226" t="s">
        <v>50</v>
      </c>
      <c r="I431" s="227"/>
      <c r="J431" s="223"/>
      <c r="K431" s="223"/>
      <c r="L431" s="228"/>
      <c r="M431" s="229"/>
      <c r="N431" s="230"/>
      <c r="O431" s="230"/>
      <c r="P431" s="230"/>
      <c r="Q431" s="230"/>
      <c r="R431" s="230"/>
      <c r="S431" s="230"/>
      <c r="T431" s="231"/>
      <c r="AT431" s="232" t="s">
        <v>182</v>
      </c>
      <c r="AU431" s="232" t="s">
        <v>92</v>
      </c>
      <c r="AV431" s="12" t="s">
        <v>25</v>
      </c>
      <c r="AW431" s="12" t="s">
        <v>48</v>
      </c>
      <c r="AX431" s="12" t="s">
        <v>85</v>
      </c>
      <c r="AY431" s="232" t="s">
        <v>169</v>
      </c>
    </row>
    <row r="432" spans="2:65" s="13" customFormat="1" ht="13.5">
      <c r="B432" s="233"/>
      <c r="C432" s="234"/>
      <c r="D432" s="235" t="s">
        <v>182</v>
      </c>
      <c r="E432" s="236" t="s">
        <v>50</v>
      </c>
      <c r="F432" s="237" t="s">
        <v>25</v>
      </c>
      <c r="G432" s="234"/>
      <c r="H432" s="238">
        <v>1</v>
      </c>
      <c r="I432" s="239"/>
      <c r="J432" s="234"/>
      <c r="K432" s="234"/>
      <c r="L432" s="240"/>
      <c r="M432" s="241"/>
      <c r="N432" s="242"/>
      <c r="O432" s="242"/>
      <c r="P432" s="242"/>
      <c r="Q432" s="242"/>
      <c r="R432" s="242"/>
      <c r="S432" s="242"/>
      <c r="T432" s="243"/>
      <c r="AT432" s="244" t="s">
        <v>182</v>
      </c>
      <c r="AU432" s="244" t="s">
        <v>92</v>
      </c>
      <c r="AV432" s="13" t="s">
        <v>92</v>
      </c>
      <c r="AW432" s="13" t="s">
        <v>48</v>
      </c>
      <c r="AX432" s="13" t="s">
        <v>85</v>
      </c>
      <c r="AY432" s="244" t="s">
        <v>169</v>
      </c>
    </row>
    <row r="433" spans="2:65" s="1" customFormat="1" ht="22.5" customHeight="1">
      <c r="B433" s="43"/>
      <c r="C433" s="206" t="s">
        <v>671</v>
      </c>
      <c r="D433" s="206" t="s">
        <v>172</v>
      </c>
      <c r="E433" s="207" t="s">
        <v>917</v>
      </c>
      <c r="F433" s="208" t="s">
        <v>918</v>
      </c>
      <c r="G433" s="209" t="s">
        <v>197</v>
      </c>
      <c r="H433" s="210">
        <v>2</v>
      </c>
      <c r="I433" s="211"/>
      <c r="J433" s="212">
        <f>ROUND(I433*H433,2)</f>
        <v>0</v>
      </c>
      <c r="K433" s="208" t="s">
        <v>176</v>
      </c>
      <c r="L433" s="63"/>
      <c r="M433" s="213" t="s">
        <v>50</v>
      </c>
      <c r="N433" s="214" t="s">
        <v>56</v>
      </c>
      <c r="O433" s="44"/>
      <c r="P433" s="215">
        <f>O433*H433</f>
        <v>0</v>
      </c>
      <c r="Q433" s="215">
        <v>0</v>
      </c>
      <c r="R433" s="215">
        <f>Q433*H433</f>
        <v>0</v>
      </c>
      <c r="S433" s="215">
        <v>0</v>
      </c>
      <c r="T433" s="216">
        <f>S433*H433</f>
        <v>0</v>
      </c>
      <c r="AR433" s="25" t="s">
        <v>124</v>
      </c>
      <c r="AT433" s="25" t="s">
        <v>172</v>
      </c>
      <c r="AU433" s="25" t="s">
        <v>92</v>
      </c>
      <c r="AY433" s="25" t="s">
        <v>169</v>
      </c>
      <c r="BE433" s="217">
        <f>IF(N433="základní",J433,0)</f>
        <v>0</v>
      </c>
      <c r="BF433" s="217">
        <f>IF(N433="snížená",J433,0)</f>
        <v>0</v>
      </c>
      <c r="BG433" s="217">
        <f>IF(N433="zákl. přenesená",J433,0)</f>
        <v>0</v>
      </c>
      <c r="BH433" s="217">
        <f>IF(N433="sníž. přenesená",J433,0)</f>
        <v>0</v>
      </c>
      <c r="BI433" s="217">
        <f>IF(N433="nulová",J433,0)</f>
        <v>0</v>
      </c>
      <c r="BJ433" s="25" t="s">
        <v>25</v>
      </c>
      <c r="BK433" s="217">
        <f>ROUND(I433*H433,2)</f>
        <v>0</v>
      </c>
      <c r="BL433" s="25" t="s">
        <v>124</v>
      </c>
      <c r="BM433" s="25" t="s">
        <v>919</v>
      </c>
    </row>
    <row r="434" spans="2:65" s="1" customFormat="1" ht="27">
      <c r="B434" s="43"/>
      <c r="C434" s="65"/>
      <c r="D434" s="218" t="s">
        <v>178</v>
      </c>
      <c r="E434" s="65"/>
      <c r="F434" s="219" t="s">
        <v>920</v>
      </c>
      <c r="G434" s="65"/>
      <c r="H434" s="65"/>
      <c r="I434" s="174"/>
      <c r="J434" s="65"/>
      <c r="K434" s="65"/>
      <c r="L434" s="63"/>
      <c r="M434" s="220"/>
      <c r="N434" s="44"/>
      <c r="O434" s="44"/>
      <c r="P434" s="44"/>
      <c r="Q434" s="44"/>
      <c r="R434" s="44"/>
      <c r="S434" s="44"/>
      <c r="T434" s="80"/>
      <c r="AT434" s="25" t="s">
        <v>178</v>
      </c>
      <c r="AU434" s="25" t="s">
        <v>92</v>
      </c>
    </row>
    <row r="435" spans="2:65" s="1" customFormat="1" ht="67.5">
      <c r="B435" s="43"/>
      <c r="C435" s="65"/>
      <c r="D435" s="218" t="s">
        <v>180</v>
      </c>
      <c r="E435" s="65"/>
      <c r="F435" s="221" t="s">
        <v>916</v>
      </c>
      <c r="G435" s="65"/>
      <c r="H435" s="65"/>
      <c r="I435" s="174"/>
      <c r="J435" s="65"/>
      <c r="K435" s="65"/>
      <c r="L435" s="63"/>
      <c r="M435" s="220"/>
      <c r="N435" s="44"/>
      <c r="O435" s="44"/>
      <c r="P435" s="44"/>
      <c r="Q435" s="44"/>
      <c r="R435" s="44"/>
      <c r="S435" s="44"/>
      <c r="T435" s="80"/>
      <c r="AT435" s="25" t="s">
        <v>180</v>
      </c>
      <c r="AU435" s="25" t="s">
        <v>92</v>
      </c>
    </row>
    <row r="436" spans="2:65" s="12" customFormat="1" ht="13.5">
      <c r="B436" s="222"/>
      <c r="C436" s="223"/>
      <c r="D436" s="218" t="s">
        <v>182</v>
      </c>
      <c r="E436" s="224" t="s">
        <v>50</v>
      </c>
      <c r="F436" s="225" t="s">
        <v>408</v>
      </c>
      <c r="G436" s="223"/>
      <c r="H436" s="226" t="s">
        <v>50</v>
      </c>
      <c r="I436" s="227"/>
      <c r="J436" s="223"/>
      <c r="K436" s="223"/>
      <c r="L436" s="228"/>
      <c r="M436" s="229"/>
      <c r="N436" s="230"/>
      <c r="O436" s="230"/>
      <c r="P436" s="230"/>
      <c r="Q436" s="230"/>
      <c r="R436" s="230"/>
      <c r="S436" s="230"/>
      <c r="T436" s="231"/>
      <c r="AT436" s="232" t="s">
        <v>182</v>
      </c>
      <c r="AU436" s="232" t="s">
        <v>92</v>
      </c>
      <c r="AV436" s="12" t="s">
        <v>25</v>
      </c>
      <c r="AW436" s="12" t="s">
        <v>48</v>
      </c>
      <c r="AX436" s="12" t="s">
        <v>85</v>
      </c>
      <c r="AY436" s="232" t="s">
        <v>169</v>
      </c>
    </row>
    <row r="437" spans="2:65" s="13" customFormat="1" ht="13.5">
      <c r="B437" s="233"/>
      <c r="C437" s="234"/>
      <c r="D437" s="218" t="s">
        <v>182</v>
      </c>
      <c r="E437" s="245" t="s">
        <v>50</v>
      </c>
      <c r="F437" s="246" t="s">
        <v>25</v>
      </c>
      <c r="G437" s="234"/>
      <c r="H437" s="247">
        <v>1</v>
      </c>
      <c r="I437" s="239"/>
      <c r="J437" s="234"/>
      <c r="K437" s="234"/>
      <c r="L437" s="240"/>
      <c r="M437" s="241"/>
      <c r="N437" s="242"/>
      <c r="O437" s="242"/>
      <c r="P437" s="242"/>
      <c r="Q437" s="242"/>
      <c r="R437" s="242"/>
      <c r="S437" s="242"/>
      <c r="T437" s="243"/>
      <c r="AT437" s="244" t="s">
        <v>182</v>
      </c>
      <c r="AU437" s="244" t="s">
        <v>92</v>
      </c>
      <c r="AV437" s="13" t="s">
        <v>92</v>
      </c>
      <c r="AW437" s="13" t="s">
        <v>48</v>
      </c>
      <c r="AX437" s="13" t="s">
        <v>85</v>
      </c>
      <c r="AY437" s="244" t="s">
        <v>169</v>
      </c>
    </row>
    <row r="438" spans="2:65" s="12" customFormat="1" ht="13.5">
      <c r="B438" s="222"/>
      <c r="C438" s="223"/>
      <c r="D438" s="218" t="s">
        <v>182</v>
      </c>
      <c r="E438" s="224" t="s">
        <v>50</v>
      </c>
      <c r="F438" s="225" t="s">
        <v>905</v>
      </c>
      <c r="G438" s="223"/>
      <c r="H438" s="226" t="s">
        <v>50</v>
      </c>
      <c r="I438" s="227"/>
      <c r="J438" s="223"/>
      <c r="K438" s="223"/>
      <c r="L438" s="228"/>
      <c r="M438" s="229"/>
      <c r="N438" s="230"/>
      <c r="O438" s="230"/>
      <c r="P438" s="230"/>
      <c r="Q438" s="230"/>
      <c r="R438" s="230"/>
      <c r="S438" s="230"/>
      <c r="T438" s="231"/>
      <c r="AT438" s="232" t="s">
        <v>182</v>
      </c>
      <c r="AU438" s="232" t="s">
        <v>92</v>
      </c>
      <c r="AV438" s="12" t="s">
        <v>25</v>
      </c>
      <c r="AW438" s="12" t="s">
        <v>48</v>
      </c>
      <c r="AX438" s="12" t="s">
        <v>85</v>
      </c>
      <c r="AY438" s="232" t="s">
        <v>169</v>
      </c>
    </row>
    <row r="439" spans="2:65" s="13" customFormat="1" ht="13.5">
      <c r="B439" s="233"/>
      <c r="C439" s="234"/>
      <c r="D439" s="235" t="s">
        <v>182</v>
      </c>
      <c r="E439" s="236" t="s">
        <v>50</v>
      </c>
      <c r="F439" s="237" t="s">
        <v>25</v>
      </c>
      <c r="G439" s="234"/>
      <c r="H439" s="238">
        <v>1</v>
      </c>
      <c r="I439" s="239"/>
      <c r="J439" s="234"/>
      <c r="K439" s="234"/>
      <c r="L439" s="240"/>
      <c r="M439" s="241"/>
      <c r="N439" s="242"/>
      <c r="O439" s="242"/>
      <c r="P439" s="242"/>
      <c r="Q439" s="242"/>
      <c r="R439" s="242"/>
      <c r="S439" s="242"/>
      <c r="T439" s="243"/>
      <c r="AT439" s="244" t="s">
        <v>182</v>
      </c>
      <c r="AU439" s="244" t="s">
        <v>92</v>
      </c>
      <c r="AV439" s="13" t="s">
        <v>92</v>
      </c>
      <c r="AW439" s="13" t="s">
        <v>48</v>
      </c>
      <c r="AX439" s="13" t="s">
        <v>85</v>
      </c>
      <c r="AY439" s="244" t="s">
        <v>169</v>
      </c>
    </row>
    <row r="440" spans="2:65" s="1" customFormat="1" ht="22.5" customHeight="1">
      <c r="B440" s="43"/>
      <c r="C440" s="206" t="s">
        <v>921</v>
      </c>
      <c r="D440" s="206" t="s">
        <v>172</v>
      </c>
      <c r="E440" s="207" t="s">
        <v>922</v>
      </c>
      <c r="F440" s="208" t="s">
        <v>923</v>
      </c>
      <c r="G440" s="209" t="s">
        <v>175</v>
      </c>
      <c r="H440" s="210">
        <v>0.22500000000000001</v>
      </c>
      <c r="I440" s="211"/>
      <c r="J440" s="212">
        <f>ROUND(I440*H440,2)</f>
        <v>0</v>
      </c>
      <c r="K440" s="208" t="s">
        <v>176</v>
      </c>
      <c r="L440" s="63"/>
      <c r="M440" s="213" t="s">
        <v>50</v>
      </c>
      <c r="N440" s="214" t="s">
        <v>56</v>
      </c>
      <c r="O440" s="44"/>
      <c r="P440" s="215">
        <f>O440*H440</f>
        <v>0</v>
      </c>
      <c r="Q440" s="215">
        <v>0</v>
      </c>
      <c r="R440" s="215">
        <f>Q440*H440</f>
        <v>0</v>
      </c>
      <c r="S440" s="215">
        <v>2</v>
      </c>
      <c r="T440" s="216">
        <f>S440*H440</f>
        <v>0.45</v>
      </c>
      <c r="AR440" s="25" t="s">
        <v>124</v>
      </c>
      <c r="AT440" s="25" t="s">
        <v>172</v>
      </c>
      <c r="AU440" s="25" t="s">
        <v>92</v>
      </c>
      <c r="AY440" s="25" t="s">
        <v>169</v>
      </c>
      <c r="BE440" s="217">
        <f>IF(N440="základní",J440,0)</f>
        <v>0</v>
      </c>
      <c r="BF440" s="217">
        <f>IF(N440="snížená",J440,0)</f>
        <v>0</v>
      </c>
      <c r="BG440" s="217">
        <f>IF(N440="zákl. přenesená",J440,0)</f>
        <v>0</v>
      </c>
      <c r="BH440" s="217">
        <f>IF(N440="sníž. přenesená",J440,0)</f>
        <v>0</v>
      </c>
      <c r="BI440" s="217">
        <f>IF(N440="nulová",J440,0)</f>
        <v>0</v>
      </c>
      <c r="BJ440" s="25" t="s">
        <v>25</v>
      </c>
      <c r="BK440" s="217">
        <f>ROUND(I440*H440,2)</f>
        <v>0</v>
      </c>
      <c r="BL440" s="25" t="s">
        <v>124</v>
      </c>
      <c r="BM440" s="25" t="s">
        <v>924</v>
      </c>
    </row>
    <row r="441" spans="2:65" s="1" customFormat="1" ht="13.5">
      <c r="B441" s="43"/>
      <c r="C441" s="65"/>
      <c r="D441" s="218" t="s">
        <v>178</v>
      </c>
      <c r="E441" s="65"/>
      <c r="F441" s="219" t="s">
        <v>925</v>
      </c>
      <c r="G441" s="65"/>
      <c r="H441" s="65"/>
      <c r="I441" s="174"/>
      <c r="J441" s="65"/>
      <c r="K441" s="65"/>
      <c r="L441" s="63"/>
      <c r="M441" s="220"/>
      <c r="N441" s="44"/>
      <c r="O441" s="44"/>
      <c r="P441" s="44"/>
      <c r="Q441" s="44"/>
      <c r="R441" s="44"/>
      <c r="S441" s="44"/>
      <c r="T441" s="80"/>
      <c r="AT441" s="25" t="s">
        <v>178</v>
      </c>
      <c r="AU441" s="25" t="s">
        <v>92</v>
      </c>
    </row>
    <row r="442" spans="2:65" s="12" customFormat="1" ht="13.5">
      <c r="B442" s="222"/>
      <c r="C442" s="223"/>
      <c r="D442" s="218" t="s">
        <v>182</v>
      </c>
      <c r="E442" s="224" t="s">
        <v>50</v>
      </c>
      <c r="F442" s="225" t="s">
        <v>408</v>
      </c>
      <c r="G442" s="223"/>
      <c r="H442" s="226" t="s">
        <v>50</v>
      </c>
      <c r="I442" s="227"/>
      <c r="J442" s="223"/>
      <c r="K442" s="223"/>
      <c r="L442" s="228"/>
      <c r="M442" s="229"/>
      <c r="N442" s="230"/>
      <c r="O442" s="230"/>
      <c r="P442" s="230"/>
      <c r="Q442" s="230"/>
      <c r="R442" s="230"/>
      <c r="S442" s="230"/>
      <c r="T442" s="231"/>
      <c r="AT442" s="232" t="s">
        <v>182</v>
      </c>
      <c r="AU442" s="232" t="s">
        <v>92</v>
      </c>
      <c r="AV442" s="12" t="s">
        <v>25</v>
      </c>
      <c r="AW442" s="12" t="s">
        <v>48</v>
      </c>
      <c r="AX442" s="12" t="s">
        <v>85</v>
      </c>
      <c r="AY442" s="232" t="s">
        <v>169</v>
      </c>
    </row>
    <row r="443" spans="2:65" s="13" customFormat="1" ht="13.5">
      <c r="B443" s="233"/>
      <c r="C443" s="234"/>
      <c r="D443" s="218" t="s">
        <v>182</v>
      </c>
      <c r="E443" s="245" t="s">
        <v>50</v>
      </c>
      <c r="F443" s="246" t="s">
        <v>926</v>
      </c>
      <c r="G443" s="234"/>
      <c r="H443" s="247">
        <v>0.09</v>
      </c>
      <c r="I443" s="239"/>
      <c r="J443" s="234"/>
      <c r="K443" s="234"/>
      <c r="L443" s="240"/>
      <c r="M443" s="241"/>
      <c r="N443" s="242"/>
      <c r="O443" s="242"/>
      <c r="P443" s="242"/>
      <c r="Q443" s="242"/>
      <c r="R443" s="242"/>
      <c r="S443" s="242"/>
      <c r="T443" s="243"/>
      <c r="AT443" s="244" t="s">
        <v>182</v>
      </c>
      <c r="AU443" s="244" t="s">
        <v>92</v>
      </c>
      <c r="AV443" s="13" t="s">
        <v>92</v>
      </c>
      <c r="AW443" s="13" t="s">
        <v>48</v>
      </c>
      <c r="AX443" s="13" t="s">
        <v>85</v>
      </c>
      <c r="AY443" s="244" t="s">
        <v>169</v>
      </c>
    </row>
    <row r="444" spans="2:65" s="12" customFormat="1" ht="13.5">
      <c r="B444" s="222"/>
      <c r="C444" s="223"/>
      <c r="D444" s="218" t="s">
        <v>182</v>
      </c>
      <c r="E444" s="224" t="s">
        <v>50</v>
      </c>
      <c r="F444" s="225" t="s">
        <v>905</v>
      </c>
      <c r="G444" s="223"/>
      <c r="H444" s="226" t="s">
        <v>50</v>
      </c>
      <c r="I444" s="227"/>
      <c r="J444" s="223"/>
      <c r="K444" s="223"/>
      <c r="L444" s="228"/>
      <c r="M444" s="229"/>
      <c r="N444" s="230"/>
      <c r="O444" s="230"/>
      <c r="P444" s="230"/>
      <c r="Q444" s="230"/>
      <c r="R444" s="230"/>
      <c r="S444" s="230"/>
      <c r="T444" s="231"/>
      <c r="AT444" s="232" t="s">
        <v>182</v>
      </c>
      <c r="AU444" s="232" t="s">
        <v>92</v>
      </c>
      <c r="AV444" s="12" t="s">
        <v>25</v>
      </c>
      <c r="AW444" s="12" t="s">
        <v>48</v>
      </c>
      <c r="AX444" s="12" t="s">
        <v>85</v>
      </c>
      <c r="AY444" s="232" t="s">
        <v>169</v>
      </c>
    </row>
    <row r="445" spans="2:65" s="13" customFormat="1" ht="13.5">
      <c r="B445" s="233"/>
      <c r="C445" s="234"/>
      <c r="D445" s="235" t="s">
        <v>182</v>
      </c>
      <c r="E445" s="236" t="s">
        <v>50</v>
      </c>
      <c r="F445" s="237" t="s">
        <v>927</v>
      </c>
      <c r="G445" s="234"/>
      <c r="H445" s="238">
        <v>0.13500000000000001</v>
      </c>
      <c r="I445" s="239"/>
      <c r="J445" s="234"/>
      <c r="K445" s="234"/>
      <c r="L445" s="240"/>
      <c r="M445" s="241"/>
      <c r="N445" s="242"/>
      <c r="O445" s="242"/>
      <c r="P445" s="242"/>
      <c r="Q445" s="242"/>
      <c r="R445" s="242"/>
      <c r="S445" s="242"/>
      <c r="T445" s="243"/>
      <c r="AT445" s="244" t="s">
        <v>182</v>
      </c>
      <c r="AU445" s="244" t="s">
        <v>92</v>
      </c>
      <c r="AV445" s="13" t="s">
        <v>92</v>
      </c>
      <c r="AW445" s="13" t="s">
        <v>48</v>
      </c>
      <c r="AX445" s="13" t="s">
        <v>85</v>
      </c>
      <c r="AY445" s="244" t="s">
        <v>169</v>
      </c>
    </row>
    <row r="446" spans="2:65" s="1" customFormat="1" ht="22.5" customHeight="1">
      <c r="B446" s="43"/>
      <c r="C446" s="206" t="s">
        <v>928</v>
      </c>
      <c r="D446" s="206" t="s">
        <v>172</v>
      </c>
      <c r="E446" s="207" t="s">
        <v>397</v>
      </c>
      <c r="F446" s="208" t="s">
        <v>398</v>
      </c>
      <c r="G446" s="209" t="s">
        <v>204</v>
      </c>
      <c r="H446" s="210">
        <v>175.7</v>
      </c>
      <c r="I446" s="211"/>
      <c r="J446" s="212">
        <f>ROUND(I446*H446,2)</f>
        <v>0</v>
      </c>
      <c r="K446" s="208" t="s">
        <v>176</v>
      </c>
      <c r="L446" s="63"/>
      <c r="M446" s="213" t="s">
        <v>50</v>
      </c>
      <c r="N446" s="214" t="s">
        <v>56</v>
      </c>
      <c r="O446" s="44"/>
      <c r="P446" s="215">
        <f>O446*H446</f>
        <v>0</v>
      </c>
      <c r="Q446" s="215">
        <v>0</v>
      </c>
      <c r="R446" s="215">
        <f>Q446*H446</f>
        <v>0</v>
      </c>
      <c r="S446" s="215">
        <v>0.185</v>
      </c>
      <c r="T446" s="216">
        <f>S446*H446</f>
        <v>32.5045</v>
      </c>
      <c r="AR446" s="25" t="s">
        <v>124</v>
      </c>
      <c r="AT446" s="25" t="s">
        <v>172</v>
      </c>
      <c r="AU446" s="25" t="s">
        <v>92</v>
      </c>
      <c r="AY446" s="25" t="s">
        <v>169</v>
      </c>
      <c r="BE446" s="217">
        <f>IF(N446="základní",J446,0)</f>
        <v>0</v>
      </c>
      <c r="BF446" s="217">
        <f>IF(N446="snížená",J446,0)</f>
        <v>0</v>
      </c>
      <c r="BG446" s="217">
        <f>IF(N446="zákl. přenesená",J446,0)</f>
        <v>0</v>
      </c>
      <c r="BH446" s="217">
        <f>IF(N446="sníž. přenesená",J446,0)</f>
        <v>0</v>
      </c>
      <c r="BI446" s="217">
        <f>IF(N446="nulová",J446,0)</f>
        <v>0</v>
      </c>
      <c r="BJ446" s="25" t="s">
        <v>25</v>
      </c>
      <c r="BK446" s="217">
        <f>ROUND(I446*H446,2)</f>
        <v>0</v>
      </c>
      <c r="BL446" s="25" t="s">
        <v>124</v>
      </c>
      <c r="BM446" s="25" t="s">
        <v>399</v>
      </c>
    </row>
    <row r="447" spans="2:65" s="1" customFormat="1" ht="40.5">
      <c r="B447" s="43"/>
      <c r="C447" s="65"/>
      <c r="D447" s="218" t="s">
        <v>178</v>
      </c>
      <c r="E447" s="65"/>
      <c r="F447" s="219" t="s">
        <v>400</v>
      </c>
      <c r="G447" s="65"/>
      <c r="H447" s="65"/>
      <c r="I447" s="174"/>
      <c r="J447" s="65"/>
      <c r="K447" s="65"/>
      <c r="L447" s="63"/>
      <c r="M447" s="220"/>
      <c r="N447" s="44"/>
      <c r="O447" s="44"/>
      <c r="P447" s="44"/>
      <c r="Q447" s="44"/>
      <c r="R447" s="44"/>
      <c r="S447" s="44"/>
      <c r="T447" s="80"/>
      <c r="AT447" s="25" t="s">
        <v>178</v>
      </c>
      <c r="AU447" s="25" t="s">
        <v>92</v>
      </c>
    </row>
    <row r="448" spans="2:65" s="1" customFormat="1" ht="256.5">
      <c r="B448" s="43"/>
      <c r="C448" s="65"/>
      <c r="D448" s="218" t="s">
        <v>180</v>
      </c>
      <c r="E448" s="65"/>
      <c r="F448" s="221" t="s">
        <v>401</v>
      </c>
      <c r="G448" s="65"/>
      <c r="H448" s="65"/>
      <c r="I448" s="174"/>
      <c r="J448" s="65"/>
      <c r="K448" s="65"/>
      <c r="L448" s="63"/>
      <c r="M448" s="220"/>
      <c r="N448" s="44"/>
      <c r="O448" s="44"/>
      <c r="P448" s="44"/>
      <c r="Q448" s="44"/>
      <c r="R448" s="44"/>
      <c r="S448" s="44"/>
      <c r="T448" s="80"/>
      <c r="AT448" s="25" t="s">
        <v>180</v>
      </c>
      <c r="AU448" s="25" t="s">
        <v>92</v>
      </c>
    </row>
    <row r="449" spans="2:65" s="12" customFormat="1" ht="13.5">
      <c r="B449" s="222"/>
      <c r="C449" s="223"/>
      <c r="D449" s="218" t="s">
        <v>182</v>
      </c>
      <c r="E449" s="224" t="s">
        <v>50</v>
      </c>
      <c r="F449" s="225" t="s">
        <v>402</v>
      </c>
      <c r="G449" s="223"/>
      <c r="H449" s="226" t="s">
        <v>50</v>
      </c>
      <c r="I449" s="227"/>
      <c r="J449" s="223"/>
      <c r="K449" s="223"/>
      <c r="L449" s="228"/>
      <c r="M449" s="229"/>
      <c r="N449" s="230"/>
      <c r="O449" s="230"/>
      <c r="P449" s="230"/>
      <c r="Q449" s="230"/>
      <c r="R449" s="230"/>
      <c r="S449" s="230"/>
      <c r="T449" s="231"/>
      <c r="AT449" s="232" t="s">
        <v>182</v>
      </c>
      <c r="AU449" s="232" t="s">
        <v>92</v>
      </c>
      <c r="AV449" s="12" t="s">
        <v>25</v>
      </c>
      <c r="AW449" s="12" t="s">
        <v>48</v>
      </c>
      <c r="AX449" s="12" t="s">
        <v>85</v>
      </c>
      <c r="AY449" s="232" t="s">
        <v>169</v>
      </c>
    </row>
    <row r="450" spans="2:65" s="13" customFormat="1" ht="13.5">
      <c r="B450" s="233"/>
      <c r="C450" s="234"/>
      <c r="D450" s="218" t="s">
        <v>182</v>
      </c>
      <c r="E450" s="245" t="s">
        <v>50</v>
      </c>
      <c r="F450" s="246" t="s">
        <v>929</v>
      </c>
      <c r="G450" s="234"/>
      <c r="H450" s="247">
        <v>155.6</v>
      </c>
      <c r="I450" s="239"/>
      <c r="J450" s="234"/>
      <c r="K450" s="234"/>
      <c r="L450" s="240"/>
      <c r="M450" s="241"/>
      <c r="N450" s="242"/>
      <c r="O450" s="242"/>
      <c r="P450" s="242"/>
      <c r="Q450" s="242"/>
      <c r="R450" s="242"/>
      <c r="S450" s="242"/>
      <c r="T450" s="243"/>
      <c r="AT450" s="244" t="s">
        <v>182</v>
      </c>
      <c r="AU450" s="244" t="s">
        <v>92</v>
      </c>
      <c r="AV450" s="13" t="s">
        <v>92</v>
      </c>
      <c r="AW450" s="13" t="s">
        <v>48</v>
      </c>
      <c r="AX450" s="13" t="s">
        <v>85</v>
      </c>
      <c r="AY450" s="244" t="s">
        <v>169</v>
      </c>
    </row>
    <row r="451" spans="2:65" s="12" customFormat="1" ht="13.5">
      <c r="B451" s="222"/>
      <c r="C451" s="223"/>
      <c r="D451" s="218" t="s">
        <v>182</v>
      </c>
      <c r="E451" s="224" t="s">
        <v>50</v>
      </c>
      <c r="F451" s="225" t="s">
        <v>404</v>
      </c>
      <c r="G451" s="223"/>
      <c r="H451" s="226" t="s">
        <v>50</v>
      </c>
      <c r="I451" s="227"/>
      <c r="J451" s="223"/>
      <c r="K451" s="223"/>
      <c r="L451" s="228"/>
      <c r="M451" s="229"/>
      <c r="N451" s="230"/>
      <c r="O451" s="230"/>
      <c r="P451" s="230"/>
      <c r="Q451" s="230"/>
      <c r="R451" s="230"/>
      <c r="S451" s="230"/>
      <c r="T451" s="231"/>
      <c r="AT451" s="232" t="s">
        <v>182</v>
      </c>
      <c r="AU451" s="232" t="s">
        <v>92</v>
      </c>
      <c r="AV451" s="12" t="s">
        <v>25</v>
      </c>
      <c r="AW451" s="12" t="s">
        <v>48</v>
      </c>
      <c r="AX451" s="12" t="s">
        <v>85</v>
      </c>
      <c r="AY451" s="232" t="s">
        <v>169</v>
      </c>
    </row>
    <row r="452" spans="2:65" s="13" customFormat="1" ht="13.5">
      <c r="B452" s="233"/>
      <c r="C452" s="234"/>
      <c r="D452" s="218" t="s">
        <v>182</v>
      </c>
      <c r="E452" s="245" t="s">
        <v>50</v>
      </c>
      <c r="F452" s="246" t="s">
        <v>930</v>
      </c>
      <c r="G452" s="234"/>
      <c r="H452" s="247">
        <v>7.5</v>
      </c>
      <c r="I452" s="239"/>
      <c r="J452" s="234"/>
      <c r="K452" s="234"/>
      <c r="L452" s="240"/>
      <c r="M452" s="241"/>
      <c r="N452" s="242"/>
      <c r="O452" s="242"/>
      <c r="P452" s="242"/>
      <c r="Q452" s="242"/>
      <c r="R452" s="242"/>
      <c r="S452" s="242"/>
      <c r="T452" s="243"/>
      <c r="AT452" s="244" t="s">
        <v>182</v>
      </c>
      <c r="AU452" s="244" t="s">
        <v>92</v>
      </c>
      <c r="AV452" s="13" t="s">
        <v>92</v>
      </c>
      <c r="AW452" s="13" t="s">
        <v>48</v>
      </c>
      <c r="AX452" s="13" t="s">
        <v>85</v>
      </c>
      <c r="AY452" s="244" t="s">
        <v>169</v>
      </c>
    </row>
    <row r="453" spans="2:65" s="12" customFormat="1" ht="13.5">
      <c r="B453" s="222"/>
      <c r="C453" s="223"/>
      <c r="D453" s="218" t="s">
        <v>182</v>
      </c>
      <c r="E453" s="224" t="s">
        <v>50</v>
      </c>
      <c r="F453" s="225" t="s">
        <v>406</v>
      </c>
      <c r="G453" s="223"/>
      <c r="H453" s="226" t="s">
        <v>50</v>
      </c>
      <c r="I453" s="227"/>
      <c r="J453" s="223"/>
      <c r="K453" s="223"/>
      <c r="L453" s="228"/>
      <c r="M453" s="229"/>
      <c r="N453" s="230"/>
      <c r="O453" s="230"/>
      <c r="P453" s="230"/>
      <c r="Q453" s="230"/>
      <c r="R453" s="230"/>
      <c r="S453" s="230"/>
      <c r="T453" s="231"/>
      <c r="AT453" s="232" t="s">
        <v>182</v>
      </c>
      <c r="AU453" s="232" t="s">
        <v>92</v>
      </c>
      <c r="AV453" s="12" t="s">
        <v>25</v>
      </c>
      <c r="AW453" s="12" t="s">
        <v>48</v>
      </c>
      <c r="AX453" s="12" t="s">
        <v>85</v>
      </c>
      <c r="AY453" s="232" t="s">
        <v>169</v>
      </c>
    </row>
    <row r="454" spans="2:65" s="13" customFormat="1" ht="13.5">
      <c r="B454" s="233"/>
      <c r="C454" s="234"/>
      <c r="D454" s="235" t="s">
        <v>182</v>
      </c>
      <c r="E454" s="236" t="s">
        <v>50</v>
      </c>
      <c r="F454" s="237" t="s">
        <v>931</v>
      </c>
      <c r="G454" s="234"/>
      <c r="H454" s="238">
        <v>12.6</v>
      </c>
      <c r="I454" s="239"/>
      <c r="J454" s="234"/>
      <c r="K454" s="234"/>
      <c r="L454" s="240"/>
      <c r="M454" s="241"/>
      <c r="N454" s="242"/>
      <c r="O454" s="242"/>
      <c r="P454" s="242"/>
      <c r="Q454" s="242"/>
      <c r="R454" s="242"/>
      <c r="S454" s="242"/>
      <c r="T454" s="243"/>
      <c r="AT454" s="244" t="s">
        <v>182</v>
      </c>
      <c r="AU454" s="244" t="s">
        <v>92</v>
      </c>
      <c r="AV454" s="13" t="s">
        <v>92</v>
      </c>
      <c r="AW454" s="13" t="s">
        <v>48</v>
      </c>
      <c r="AX454" s="13" t="s">
        <v>85</v>
      </c>
      <c r="AY454" s="244" t="s">
        <v>169</v>
      </c>
    </row>
    <row r="455" spans="2:65" s="1" customFormat="1" ht="22.5" customHeight="1">
      <c r="B455" s="43"/>
      <c r="C455" s="206" t="s">
        <v>932</v>
      </c>
      <c r="D455" s="206" t="s">
        <v>172</v>
      </c>
      <c r="E455" s="207" t="s">
        <v>417</v>
      </c>
      <c r="F455" s="208" t="s">
        <v>418</v>
      </c>
      <c r="G455" s="209" t="s">
        <v>302</v>
      </c>
      <c r="H455" s="210">
        <v>25</v>
      </c>
      <c r="I455" s="211"/>
      <c r="J455" s="212">
        <f>ROUND(I455*H455,2)</f>
        <v>0</v>
      </c>
      <c r="K455" s="208" t="s">
        <v>176</v>
      </c>
      <c r="L455" s="63"/>
      <c r="M455" s="213" t="s">
        <v>50</v>
      </c>
      <c r="N455" s="214" t="s">
        <v>56</v>
      </c>
      <c r="O455" s="44"/>
      <c r="P455" s="215">
        <f>O455*H455</f>
        <v>0</v>
      </c>
      <c r="Q455" s="215">
        <v>0</v>
      </c>
      <c r="R455" s="215">
        <f>Q455*H455</f>
        <v>0</v>
      </c>
      <c r="S455" s="215">
        <v>0.20499999999999999</v>
      </c>
      <c r="T455" s="216">
        <f>S455*H455</f>
        <v>5.125</v>
      </c>
      <c r="AR455" s="25" t="s">
        <v>124</v>
      </c>
      <c r="AT455" s="25" t="s">
        <v>172</v>
      </c>
      <c r="AU455" s="25" t="s">
        <v>92</v>
      </c>
      <c r="AY455" s="25" t="s">
        <v>169</v>
      </c>
      <c r="BE455" s="217">
        <f>IF(N455="základní",J455,0)</f>
        <v>0</v>
      </c>
      <c r="BF455" s="217">
        <f>IF(N455="snížená",J455,0)</f>
        <v>0</v>
      </c>
      <c r="BG455" s="217">
        <f>IF(N455="zákl. přenesená",J455,0)</f>
        <v>0</v>
      </c>
      <c r="BH455" s="217">
        <f>IF(N455="sníž. přenesená",J455,0)</f>
        <v>0</v>
      </c>
      <c r="BI455" s="217">
        <f>IF(N455="nulová",J455,0)</f>
        <v>0</v>
      </c>
      <c r="BJ455" s="25" t="s">
        <v>25</v>
      </c>
      <c r="BK455" s="217">
        <f>ROUND(I455*H455,2)</f>
        <v>0</v>
      </c>
      <c r="BL455" s="25" t="s">
        <v>124</v>
      </c>
      <c r="BM455" s="25" t="s">
        <v>419</v>
      </c>
    </row>
    <row r="456" spans="2:65" s="1" customFormat="1" ht="27">
      <c r="B456" s="43"/>
      <c r="C456" s="65"/>
      <c r="D456" s="218" t="s">
        <v>178</v>
      </c>
      <c r="E456" s="65"/>
      <c r="F456" s="219" t="s">
        <v>420</v>
      </c>
      <c r="G456" s="65"/>
      <c r="H456" s="65"/>
      <c r="I456" s="174"/>
      <c r="J456" s="65"/>
      <c r="K456" s="65"/>
      <c r="L456" s="63"/>
      <c r="M456" s="220"/>
      <c r="N456" s="44"/>
      <c r="O456" s="44"/>
      <c r="P456" s="44"/>
      <c r="Q456" s="44"/>
      <c r="R456" s="44"/>
      <c r="S456" s="44"/>
      <c r="T456" s="80"/>
      <c r="AT456" s="25" t="s">
        <v>178</v>
      </c>
      <c r="AU456" s="25" t="s">
        <v>92</v>
      </c>
    </row>
    <row r="457" spans="2:65" s="1" customFormat="1" ht="148.5">
      <c r="B457" s="43"/>
      <c r="C457" s="65"/>
      <c r="D457" s="218" t="s">
        <v>180</v>
      </c>
      <c r="E457" s="65"/>
      <c r="F457" s="221" t="s">
        <v>421</v>
      </c>
      <c r="G457" s="65"/>
      <c r="H457" s="65"/>
      <c r="I457" s="174"/>
      <c r="J457" s="65"/>
      <c r="K457" s="65"/>
      <c r="L457" s="63"/>
      <c r="M457" s="220"/>
      <c r="N457" s="44"/>
      <c r="O457" s="44"/>
      <c r="P457" s="44"/>
      <c r="Q457" s="44"/>
      <c r="R457" s="44"/>
      <c r="S457" s="44"/>
      <c r="T457" s="80"/>
      <c r="AT457" s="25" t="s">
        <v>180</v>
      </c>
      <c r="AU457" s="25" t="s">
        <v>92</v>
      </c>
    </row>
    <row r="458" spans="2:65" s="12" customFormat="1" ht="13.5">
      <c r="B458" s="222"/>
      <c r="C458" s="223"/>
      <c r="D458" s="218" t="s">
        <v>182</v>
      </c>
      <c r="E458" s="224" t="s">
        <v>50</v>
      </c>
      <c r="F458" s="225" t="s">
        <v>404</v>
      </c>
      <c r="G458" s="223"/>
      <c r="H458" s="226" t="s">
        <v>50</v>
      </c>
      <c r="I458" s="227"/>
      <c r="J458" s="223"/>
      <c r="K458" s="223"/>
      <c r="L458" s="228"/>
      <c r="M458" s="229"/>
      <c r="N458" s="230"/>
      <c r="O458" s="230"/>
      <c r="P458" s="230"/>
      <c r="Q458" s="230"/>
      <c r="R458" s="230"/>
      <c r="S458" s="230"/>
      <c r="T458" s="231"/>
      <c r="AT458" s="232" t="s">
        <v>182</v>
      </c>
      <c r="AU458" s="232" t="s">
        <v>92</v>
      </c>
      <c r="AV458" s="12" t="s">
        <v>25</v>
      </c>
      <c r="AW458" s="12" t="s">
        <v>48</v>
      </c>
      <c r="AX458" s="12" t="s">
        <v>85</v>
      </c>
      <c r="AY458" s="232" t="s">
        <v>169</v>
      </c>
    </row>
    <row r="459" spans="2:65" s="13" customFormat="1" ht="13.5">
      <c r="B459" s="233"/>
      <c r="C459" s="234"/>
      <c r="D459" s="235" t="s">
        <v>182</v>
      </c>
      <c r="E459" s="236" t="s">
        <v>50</v>
      </c>
      <c r="F459" s="237" t="s">
        <v>209</v>
      </c>
      <c r="G459" s="234"/>
      <c r="H459" s="238">
        <v>25</v>
      </c>
      <c r="I459" s="239"/>
      <c r="J459" s="234"/>
      <c r="K459" s="234"/>
      <c r="L459" s="240"/>
      <c r="M459" s="241"/>
      <c r="N459" s="242"/>
      <c r="O459" s="242"/>
      <c r="P459" s="242"/>
      <c r="Q459" s="242"/>
      <c r="R459" s="242"/>
      <c r="S459" s="242"/>
      <c r="T459" s="243"/>
      <c r="AT459" s="244" t="s">
        <v>182</v>
      </c>
      <c r="AU459" s="244" t="s">
        <v>92</v>
      </c>
      <c r="AV459" s="13" t="s">
        <v>92</v>
      </c>
      <c r="AW459" s="13" t="s">
        <v>48</v>
      </c>
      <c r="AX459" s="13" t="s">
        <v>85</v>
      </c>
      <c r="AY459" s="244" t="s">
        <v>169</v>
      </c>
    </row>
    <row r="460" spans="2:65" s="1" customFormat="1" ht="22.5" customHeight="1">
      <c r="B460" s="43"/>
      <c r="C460" s="206" t="s">
        <v>667</v>
      </c>
      <c r="D460" s="206" t="s">
        <v>172</v>
      </c>
      <c r="E460" s="207" t="s">
        <v>424</v>
      </c>
      <c r="F460" s="208" t="s">
        <v>425</v>
      </c>
      <c r="G460" s="209" t="s">
        <v>302</v>
      </c>
      <c r="H460" s="210">
        <v>389</v>
      </c>
      <c r="I460" s="211"/>
      <c r="J460" s="212">
        <f>ROUND(I460*H460,2)</f>
        <v>0</v>
      </c>
      <c r="K460" s="208" t="s">
        <v>176</v>
      </c>
      <c r="L460" s="63"/>
      <c r="M460" s="213" t="s">
        <v>50</v>
      </c>
      <c r="N460" s="214" t="s">
        <v>56</v>
      </c>
      <c r="O460" s="44"/>
      <c r="P460" s="215">
        <f>O460*H460</f>
        <v>0</v>
      </c>
      <c r="Q460" s="215">
        <v>0</v>
      </c>
      <c r="R460" s="215">
        <f>Q460*H460</f>
        <v>0</v>
      </c>
      <c r="S460" s="215">
        <v>0.28999999999999998</v>
      </c>
      <c r="T460" s="216">
        <f>S460*H460</f>
        <v>112.80999999999999</v>
      </c>
      <c r="AR460" s="25" t="s">
        <v>124</v>
      </c>
      <c r="AT460" s="25" t="s">
        <v>172</v>
      </c>
      <c r="AU460" s="25" t="s">
        <v>92</v>
      </c>
      <c r="AY460" s="25" t="s">
        <v>169</v>
      </c>
      <c r="BE460" s="217">
        <f>IF(N460="základní",J460,0)</f>
        <v>0</v>
      </c>
      <c r="BF460" s="217">
        <f>IF(N460="snížená",J460,0)</f>
        <v>0</v>
      </c>
      <c r="BG460" s="217">
        <f>IF(N460="zákl. přenesená",J460,0)</f>
        <v>0</v>
      </c>
      <c r="BH460" s="217">
        <f>IF(N460="sníž. přenesená",J460,0)</f>
        <v>0</v>
      </c>
      <c r="BI460" s="217">
        <f>IF(N460="nulová",J460,0)</f>
        <v>0</v>
      </c>
      <c r="BJ460" s="25" t="s">
        <v>25</v>
      </c>
      <c r="BK460" s="217">
        <f>ROUND(I460*H460,2)</f>
        <v>0</v>
      </c>
      <c r="BL460" s="25" t="s">
        <v>124</v>
      </c>
      <c r="BM460" s="25" t="s">
        <v>426</v>
      </c>
    </row>
    <row r="461" spans="2:65" s="1" customFormat="1" ht="27">
      <c r="B461" s="43"/>
      <c r="C461" s="65"/>
      <c r="D461" s="218" t="s">
        <v>178</v>
      </c>
      <c r="E461" s="65"/>
      <c r="F461" s="219" t="s">
        <v>427</v>
      </c>
      <c r="G461" s="65"/>
      <c r="H461" s="65"/>
      <c r="I461" s="174"/>
      <c r="J461" s="65"/>
      <c r="K461" s="65"/>
      <c r="L461" s="63"/>
      <c r="M461" s="220"/>
      <c r="N461" s="44"/>
      <c r="O461" s="44"/>
      <c r="P461" s="44"/>
      <c r="Q461" s="44"/>
      <c r="R461" s="44"/>
      <c r="S461" s="44"/>
      <c r="T461" s="80"/>
      <c r="AT461" s="25" t="s">
        <v>178</v>
      </c>
      <c r="AU461" s="25" t="s">
        <v>92</v>
      </c>
    </row>
    <row r="462" spans="2:65" s="1" customFormat="1" ht="148.5">
      <c r="B462" s="43"/>
      <c r="C462" s="65"/>
      <c r="D462" s="218" t="s">
        <v>180</v>
      </c>
      <c r="E462" s="65"/>
      <c r="F462" s="221" t="s">
        <v>421</v>
      </c>
      <c r="G462" s="65"/>
      <c r="H462" s="65"/>
      <c r="I462" s="174"/>
      <c r="J462" s="65"/>
      <c r="K462" s="65"/>
      <c r="L462" s="63"/>
      <c r="M462" s="220"/>
      <c r="N462" s="44"/>
      <c r="O462" s="44"/>
      <c r="P462" s="44"/>
      <c r="Q462" s="44"/>
      <c r="R462" s="44"/>
      <c r="S462" s="44"/>
      <c r="T462" s="80"/>
      <c r="AT462" s="25" t="s">
        <v>180</v>
      </c>
      <c r="AU462" s="25" t="s">
        <v>92</v>
      </c>
    </row>
    <row r="463" spans="2:65" s="12" customFormat="1" ht="13.5">
      <c r="B463" s="222"/>
      <c r="C463" s="223"/>
      <c r="D463" s="218" t="s">
        <v>182</v>
      </c>
      <c r="E463" s="224" t="s">
        <v>50</v>
      </c>
      <c r="F463" s="225" t="s">
        <v>402</v>
      </c>
      <c r="G463" s="223"/>
      <c r="H463" s="226" t="s">
        <v>50</v>
      </c>
      <c r="I463" s="227"/>
      <c r="J463" s="223"/>
      <c r="K463" s="223"/>
      <c r="L463" s="228"/>
      <c r="M463" s="229"/>
      <c r="N463" s="230"/>
      <c r="O463" s="230"/>
      <c r="P463" s="230"/>
      <c r="Q463" s="230"/>
      <c r="R463" s="230"/>
      <c r="S463" s="230"/>
      <c r="T463" s="231"/>
      <c r="AT463" s="232" t="s">
        <v>182</v>
      </c>
      <c r="AU463" s="232" t="s">
        <v>92</v>
      </c>
      <c r="AV463" s="12" t="s">
        <v>25</v>
      </c>
      <c r="AW463" s="12" t="s">
        <v>48</v>
      </c>
      <c r="AX463" s="12" t="s">
        <v>85</v>
      </c>
      <c r="AY463" s="232" t="s">
        <v>169</v>
      </c>
    </row>
    <row r="464" spans="2:65" s="13" customFormat="1" ht="13.5">
      <c r="B464" s="233"/>
      <c r="C464" s="234"/>
      <c r="D464" s="235" t="s">
        <v>182</v>
      </c>
      <c r="E464" s="236" t="s">
        <v>50</v>
      </c>
      <c r="F464" s="237" t="s">
        <v>933</v>
      </c>
      <c r="G464" s="234"/>
      <c r="H464" s="238">
        <v>389</v>
      </c>
      <c r="I464" s="239"/>
      <c r="J464" s="234"/>
      <c r="K464" s="234"/>
      <c r="L464" s="240"/>
      <c r="M464" s="241"/>
      <c r="N464" s="242"/>
      <c r="O464" s="242"/>
      <c r="P464" s="242"/>
      <c r="Q464" s="242"/>
      <c r="R464" s="242"/>
      <c r="S464" s="242"/>
      <c r="T464" s="243"/>
      <c r="AT464" s="244" t="s">
        <v>182</v>
      </c>
      <c r="AU464" s="244" t="s">
        <v>92</v>
      </c>
      <c r="AV464" s="13" t="s">
        <v>92</v>
      </c>
      <c r="AW464" s="13" t="s">
        <v>48</v>
      </c>
      <c r="AX464" s="13" t="s">
        <v>85</v>
      </c>
      <c r="AY464" s="244" t="s">
        <v>169</v>
      </c>
    </row>
    <row r="465" spans="2:65" s="1" customFormat="1" ht="22.5" customHeight="1">
      <c r="B465" s="43"/>
      <c r="C465" s="206" t="s">
        <v>934</v>
      </c>
      <c r="D465" s="206" t="s">
        <v>172</v>
      </c>
      <c r="E465" s="207" t="s">
        <v>430</v>
      </c>
      <c r="F465" s="208" t="s">
        <v>431</v>
      </c>
      <c r="G465" s="209" t="s">
        <v>204</v>
      </c>
      <c r="H465" s="210">
        <v>19</v>
      </c>
      <c r="I465" s="211"/>
      <c r="J465" s="212">
        <f>ROUND(I465*H465,2)</f>
        <v>0</v>
      </c>
      <c r="K465" s="208" t="s">
        <v>176</v>
      </c>
      <c r="L465" s="63"/>
      <c r="M465" s="213" t="s">
        <v>50</v>
      </c>
      <c r="N465" s="214" t="s">
        <v>56</v>
      </c>
      <c r="O465" s="44"/>
      <c r="P465" s="215">
        <f>O465*H465</f>
        <v>0</v>
      </c>
      <c r="Q465" s="215">
        <v>0</v>
      </c>
      <c r="R465" s="215">
        <f>Q465*H465</f>
        <v>0</v>
      </c>
      <c r="S465" s="215">
        <v>0.29499999999999998</v>
      </c>
      <c r="T465" s="216">
        <f>S465*H465</f>
        <v>5.6049999999999995</v>
      </c>
      <c r="AR465" s="25" t="s">
        <v>124</v>
      </c>
      <c r="AT465" s="25" t="s">
        <v>172</v>
      </c>
      <c r="AU465" s="25" t="s">
        <v>92</v>
      </c>
      <c r="AY465" s="25" t="s">
        <v>169</v>
      </c>
      <c r="BE465" s="217">
        <f>IF(N465="základní",J465,0)</f>
        <v>0</v>
      </c>
      <c r="BF465" s="217">
        <f>IF(N465="snížená",J465,0)</f>
        <v>0</v>
      </c>
      <c r="BG465" s="217">
        <f>IF(N465="zákl. přenesená",J465,0)</f>
        <v>0</v>
      </c>
      <c r="BH465" s="217">
        <f>IF(N465="sníž. přenesená",J465,0)</f>
        <v>0</v>
      </c>
      <c r="BI465" s="217">
        <f>IF(N465="nulová",J465,0)</f>
        <v>0</v>
      </c>
      <c r="BJ465" s="25" t="s">
        <v>25</v>
      </c>
      <c r="BK465" s="217">
        <f>ROUND(I465*H465,2)</f>
        <v>0</v>
      </c>
      <c r="BL465" s="25" t="s">
        <v>124</v>
      </c>
      <c r="BM465" s="25" t="s">
        <v>432</v>
      </c>
    </row>
    <row r="466" spans="2:65" s="1" customFormat="1" ht="40.5">
      <c r="B466" s="43"/>
      <c r="C466" s="65"/>
      <c r="D466" s="218" t="s">
        <v>178</v>
      </c>
      <c r="E466" s="65"/>
      <c r="F466" s="219" t="s">
        <v>433</v>
      </c>
      <c r="G466" s="65"/>
      <c r="H466" s="65"/>
      <c r="I466" s="174"/>
      <c r="J466" s="65"/>
      <c r="K466" s="65"/>
      <c r="L466" s="63"/>
      <c r="M466" s="220"/>
      <c r="N466" s="44"/>
      <c r="O466" s="44"/>
      <c r="P466" s="44"/>
      <c r="Q466" s="44"/>
      <c r="R466" s="44"/>
      <c r="S466" s="44"/>
      <c r="T466" s="80"/>
      <c r="AT466" s="25" t="s">
        <v>178</v>
      </c>
      <c r="AU466" s="25" t="s">
        <v>92</v>
      </c>
    </row>
    <row r="467" spans="2:65" s="1" customFormat="1" ht="175.5">
      <c r="B467" s="43"/>
      <c r="C467" s="65"/>
      <c r="D467" s="218" t="s">
        <v>180</v>
      </c>
      <c r="E467" s="65"/>
      <c r="F467" s="221" t="s">
        <v>434</v>
      </c>
      <c r="G467" s="65"/>
      <c r="H467" s="65"/>
      <c r="I467" s="174"/>
      <c r="J467" s="65"/>
      <c r="K467" s="65"/>
      <c r="L467" s="63"/>
      <c r="M467" s="220"/>
      <c r="N467" s="44"/>
      <c r="O467" s="44"/>
      <c r="P467" s="44"/>
      <c r="Q467" s="44"/>
      <c r="R467" s="44"/>
      <c r="S467" s="44"/>
      <c r="T467" s="80"/>
      <c r="AT467" s="25" t="s">
        <v>180</v>
      </c>
      <c r="AU467" s="25" t="s">
        <v>92</v>
      </c>
    </row>
    <row r="468" spans="2:65" s="12" customFormat="1" ht="13.5">
      <c r="B468" s="222"/>
      <c r="C468" s="223"/>
      <c r="D468" s="218" t="s">
        <v>182</v>
      </c>
      <c r="E468" s="224" t="s">
        <v>50</v>
      </c>
      <c r="F468" s="225" t="s">
        <v>613</v>
      </c>
      <c r="G468" s="223"/>
      <c r="H468" s="226" t="s">
        <v>50</v>
      </c>
      <c r="I468" s="227"/>
      <c r="J468" s="223"/>
      <c r="K468" s="223"/>
      <c r="L468" s="228"/>
      <c r="M468" s="229"/>
      <c r="N468" s="230"/>
      <c r="O468" s="230"/>
      <c r="P468" s="230"/>
      <c r="Q468" s="230"/>
      <c r="R468" s="230"/>
      <c r="S468" s="230"/>
      <c r="T468" s="231"/>
      <c r="AT468" s="232" t="s">
        <v>182</v>
      </c>
      <c r="AU468" s="232" t="s">
        <v>92</v>
      </c>
      <c r="AV468" s="12" t="s">
        <v>25</v>
      </c>
      <c r="AW468" s="12" t="s">
        <v>48</v>
      </c>
      <c r="AX468" s="12" t="s">
        <v>85</v>
      </c>
      <c r="AY468" s="232" t="s">
        <v>169</v>
      </c>
    </row>
    <row r="469" spans="2:65" s="13" customFormat="1" ht="13.5">
      <c r="B469" s="233"/>
      <c r="C469" s="234"/>
      <c r="D469" s="235" t="s">
        <v>182</v>
      </c>
      <c r="E469" s="236" t="s">
        <v>50</v>
      </c>
      <c r="F469" s="237" t="s">
        <v>293</v>
      </c>
      <c r="G469" s="234"/>
      <c r="H469" s="238">
        <v>19</v>
      </c>
      <c r="I469" s="239"/>
      <c r="J469" s="234"/>
      <c r="K469" s="234"/>
      <c r="L469" s="240"/>
      <c r="M469" s="241"/>
      <c r="N469" s="242"/>
      <c r="O469" s="242"/>
      <c r="P469" s="242"/>
      <c r="Q469" s="242"/>
      <c r="R469" s="242"/>
      <c r="S469" s="242"/>
      <c r="T469" s="243"/>
      <c r="AT469" s="244" t="s">
        <v>182</v>
      </c>
      <c r="AU469" s="244" t="s">
        <v>92</v>
      </c>
      <c r="AV469" s="13" t="s">
        <v>92</v>
      </c>
      <c r="AW469" s="13" t="s">
        <v>48</v>
      </c>
      <c r="AX469" s="13" t="s">
        <v>85</v>
      </c>
      <c r="AY469" s="244" t="s">
        <v>169</v>
      </c>
    </row>
    <row r="470" spans="2:65" s="1" customFormat="1" ht="22.5" customHeight="1">
      <c r="B470" s="43"/>
      <c r="C470" s="206" t="s">
        <v>836</v>
      </c>
      <c r="D470" s="206" t="s">
        <v>172</v>
      </c>
      <c r="E470" s="207" t="s">
        <v>438</v>
      </c>
      <c r="F470" s="208" t="s">
        <v>439</v>
      </c>
      <c r="G470" s="209" t="s">
        <v>204</v>
      </c>
      <c r="H470" s="210">
        <v>19</v>
      </c>
      <c r="I470" s="211"/>
      <c r="J470" s="212">
        <f>ROUND(I470*H470,2)</f>
        <v>0</v>
      </c>
      <c r="K470" s="208" t="s">
        <v>176</v>
      </c>
      <c r="L470" s="63"/>
      <c r="M470" s="213" t="s">
        <v>50</v>
      </c>
      <c r="N470" s="214" t="s">
        <v>56</v>
      </c>
      <c r="O470" s="44"/>
      <c r="P470" s="215">
        <f>O470*H470</f>
        <v>0</v>
      </c>
      <c r="Q470" s="215">
        <v>0</v>
      </c>
      <c r="R470" s="215">
        <f>Q470*H470</f>
        <v>0</v>
      </c>
      <c r="S470" s="215">
        <v>0</v>
      </c>
      <c r="T470" s="216">
        <f>S470*H470</f>
        <v>0</v>
      </c>
      <c r="AR470" s="25" t="s">
        <v>124</v>
      </c>
      <c r="AT470" s="25" t="s">
        <v>172</v>
      </c>
      <c r="AU470" s="25" t="s">
        <v>92</v>
      </c>
      <c r="AY470" s="25" t="s">
        <v>169</v>
      </c>
      <c r="BE470" s="217">
        <f>IF(N470="základní",J470,0)</f>
        <v>0</v>
      </c>
      <c r="BF470" s="217">
        <f>IF(N470="snížená",J470,0)</f>
        <v>0</v>
      </c>
      <c r="BG470" s="217">
        <f>IF(N470="zákl. přenesená",J470,0)</f>
        <v>0</v>
      </c>
      <c r="BH470" s="217">
        <f>IF(N470="sníž. přenesená",J470,0)</f>
        <v>0</v>
      </c>
      <c r="BI470" s="217">
        <f>IF(N470="nulová",J470,0)</f>
        <v>0</v>
      </c>
      <c r="BJ470" s="25" t="s">
        <v>25</v>
      </c>
      <c r="BK470" s="217">
        <f>ROUND(I470*H470,2)</f>
        <v>0</v>
      </c>
      <c r="BL470" s="25" t="s">
        <v>124</v>
      </c>
      <c r="BM470" s="25" t="s">
        <v>440</v>
      </c>
    </row>
    <row r="471" spans="2:65" s="1" customFormat="1" ht="40.5">
      <c r="B471" s="43"/>
      <c r="C471" s="65"/>
      <c r="D471" s="218" t="s">
        <v>178</v>
      </c>
      <c r="E471" s="65"/>
      <c r="F471" s="219" t="s">
        <v>441</v>
      </c>
      <c r="G471" s="65"/>
      <c r="H471" s="65"/>
      <c r="I471" s="174"/>
      <c r="J471" s="65"/>
      <c r="K471" s="65"/>
      <c r="L471" s="63"/>
      <c r="M471" s="220"/>
      <c r="N471" s="44"/>
      <c r="O471" s="44"/>
      <c r="P471" s="44"/>
      <c r="Q471" s="44"/>
      <c r="R471" s="44"/>
      <c r="S471" s="44"/>
      <c r="T471" s="80"/>
      <c r="AT471" s="25" t="s">
        <v>178</v>
      </c>
      <c r="AU471" s="25" t="s">
        <v>92</v>
      </c>
    </row>
    <row r="472" spans="2:65" s="1" customFormat="1" ht="67.5">
      <c r="B472" s="43"/>
      <c r="C472" s="65"/>
      <c r="D472" s="218" t="s">
        <v>180</v>
      </c>
      <c r="E472" s="65"/>
      <c r="F472" s="221" t="s">
        <v>442</v>
      </c>
      <c r="G472" s="65"/>
      <c r="H472" s="65"/>
      <c r="I472" s="174"/>
      <c r="J472" s="65"/>
      <c r="K472" s="65"/>
      <c r="L472" s="63"/>
      <c r="M472" s="220"/>
      <c r="N472" s="44"/>
      <c r="O472" s="44"/>
      <c r="P472" s="44"/>
      <c r="Q472" s="44"/>
      <c r="R472" s="44"/>
      <c r="S472" s="44"/>
      <c r="T472" s="80"/>
      <c r="AT472" s="25" t="s">
        <v>180</v>
      </c>
      <c r="AU472" s="25" t="s">
        <v>92</v>
      </c>
    </row>
    <row r="473" spans="2:65" s="12" customFormat="1" ht="13.5">
      <c r="B473" s="222"/>
      <c r="C473" s="223"/>
      <c r="D473" s="218" t="s">
        <v>182</v>
      </c>
      <c r="E473" s="224" t="s">
        <v>50</v>
      </c>
      <c r="F473" s="225" t="s">
        <v>613</v>
      </c>
      <c r="G473" s="223"/>
      <c r="H473" s="226" t="s">
        <v>50</v>
      </c>
      <c r="I473" s="227"/>
      <c r="J473" s="223"/>
      <c r="K473" s="223"/>
      <c r="L473" s="228"/>
      <c r="M473" s="229"/>
      <c r="N473" s="230"/>
      <c r="O473" s="230"/>
      <c r="P473" s="230"/>
      <c r="Q473" s="230"/>
      <c r="R473" s="230"/>
      <c r="S473" s="230"/>
      <c r="T473" s="231"/>
      <c r="AT473" s="232" t="s">
        <v>182</v>
      </c>
      <c r="AU473" s="232" t="s">
        <v>92</v>
      </c>
      <c r="AV473" s="12" t="s">
        <v>25</v>
      </c>
      <c r="AW473" s="12" t="s">
        <v>48</v>
      </c>
      <c r="AX473" s="12" t="s">
        <v>85</v>
      </c>
      <c r="AY473" s="232" t="s">
        <v>169</v>
      </c>
    </row>
    <row r="474" spans="2:65" s="13" customFormat="1" ht="13.5">
      <c r="B474" s="233"/>
      <c r="C474" s="234"/>
      <c r="D474" s="235" t="s">
        <v>182</v>
      </c>
      <c r="E474" s="236" t="s">
        <v>50</v>
      </c>
      <c r="F474" s="237" t="s">
        <v>293</v>
      </c>
      <c r="G474" s="234"/>
      <c r="H474" s="238">
        <v>19</v>
      </c>
      <c r="I474" s="239"/>
      <c r="J474" s="234"/>
      <c r="K474" s="234"/>
      <c r="L474" s="240"/>
      <c r="M474" s="241"/>
      <c r="N474" s="242"/>
      <c r="O474" s="242"/>
      <c r="P474" s="242"/>
      <c r="Q474" s="242"/>
      <c r="R474" s="242"/>
      <c r="S474" s="242"/>
      <c r="T474" s="243"/>
      <c r="AT474" s="244" t="s">
        <v>182</v>
      </c>
      <c r="AU474" s="244" t="s">
        <v>92</v>
      </c>
      <c r="AV474" s="13" t="s">
        <v>92</v>
      </c>
      <c r="AW474" s="13" t="s">
        <v>48</v>
      </c>
      <c r="AX474" s="13" t="s">
        <v>85</v>
      </c>
      <c r="AY474" s="244" t="s">
        <v>169</v>
      </c>
    </row>
    <row r="475" spans="2:65" s="1" customFormat="1" ht="22.5" customHeight="1">
      <c r="B475" s="43"/>
      <c r="C475" s="206" t="s">
        <v>935</v>
      </c>
      <c r="D475" s="206" t="s">
        <v>172</v>
      </c>
      <c r="E475" s="207" t="s">
        <v>936</v>
      </c>
      <c r="F475" s="208" t="s">
        <v>937</v>
      </c>
      <c r="G475" s="209" t="s">
        <v>302</v>
      </c>
      <c r="H475" s="210">
        <v>21</v>
      </c>
      <c r="I475" s="211"/>
      <c r="J475" s="212">
        <f>ROUND(I475*H475,2)</f>
        <v>0</v>
      </c>
      <c r="K475" s="208" t="s">
        <v>50</v>
      </c>
      <c r="L475" s="63"/>
      <c r="M475" s="213" t="s">
        <v>50</v>
      </c>
      <c r="N475" s="214" t="s">
        <v>56</v>
      </c>
      <c r="O475" s="44"/>
      <c r="P475" s="215">
        <f>O475*H475</f>
        <v>0</v>
      </c>
      <c r="Q475" s="215">
        <v>0</v>
      </c>
      <c r="R475" s="215">
        <f>Q475*H475</f>
        <v>0</v>
      </c>
      <c r="S475" s="215">
        <v>0.08</v>
      </c>
      <c r="T475" s="216">
        <f>S475*H475</f>
        <v>1.68</v>
      </c>
      <c r="AR475" s="25" t="s">
        <v>124</v>
      </c>
      <c r="AT475" s="25" t="s">
        <v>172</v>
      </c>
      <c r="AU475" s="25" t="s">
        <v>92</v>
      </c>
      <c r="AY475" s="25" t="s">
        <v>169</v>
      </c>
      <c r="BE475" s="217">
        <f>IF(N475="základní",J475,0)</f>
        <v>0</v>
      </c>
      <c r="BF475" s="217">
        <f>IF(N475="snížená",J475,0)</f>
        <v>0</v>
      </c>
      <c r="BG475" s="217">
        <f>IF(N475="zákl. přenesená",J475,0)</f>
        <v>0</v>
      </c>
      <c r="BH475" s="217">
        <f>IF(N475="sníž. přenesená",J475,0)</f>
        <v>0</v>
      </c>
      <c r="BI475" s="217">
        <f>IF(N475="nulová",J475,0)</f>
        <v>0</v>
      </c>
      <c r="BJ475" s="25" t="s">
        <v>25</v>
      </c>
      <c r="BK475" s="217">
        <f>ROUND(I475*H475,2)</f>
        <v>0</v>
      </c>
      <c r="BL475" s="25" t="s">
        <v>124</v>
      </c>
      <c r="BM475" s="25" t="s">
        <v>938</v>
      </c>
    </row>
    <row r="476" spans="2:65" s="1" customFormat="1" ht="13.5">
      <c r="B476" s="43"/>
      <c r="C476" s="65"/>
      <c r="D476" s="218" t="s">
        <v>178</v>
      </c>
      <c r="E476" s="65"/>
      <c r="F476" s="219" t="s">
        <v>939</v>
      </c>
      <c r="G476" s="65"/>
      <c r="H476" s="65"/>
      <c r="I476" s="174"/>
      <c r="J476" s="65"/>
      <c r="K476" s="65"/>
      <c r="L476" s="63"/>
      <c r="M476" s="220"/>
      <c r="N476" s="44"/>
      <c r="O476" s="44"/>
      <c r="P476" s="44"/>
      <c r="Q476" s="44"/>
      <c r="R476" s="44"/>
      <c r="S476" s="44"/>
      <c r="T476" s="80"/>
      <c r="AT476" s="25" t="s">
        <v>178</v>
      </c>
      <c r="AU476" s="25" t="s">
        <v>92</v>
      </c>
    </row>
    <row r="477" spans="2:65" s="12" customFormat="1" ht="13.5">
      <c r="B477" s="222"/>
      <c r="C477" s="223"/>
      <c r="D477" s="218" t="s">
        <v>182</v>
      </c>
      <c r="E477" s="224" t="s">
        <v>50</v>
      </c>
      <c r="F477" s="225" t="s">
        <v>940</v>
      </c>
      <c r="G477" s="223"/>
      <c r="H477" s="226" t="s">
        <v>50</v>
      </c>
      <c r="I477" s="227"/>
      <c r="J477" s="223"/>
      <c r="K477" s="223"/>
      <c r="L477" s="228"/>
      <c r="M477" s="229"/>
      <c r="N477" s="230"/>
      <c r="O477" s="230"/>
      <c r="P477" s="230"/>
      <c r="Q477" s="230"/>
      <c r="R477" s="230"/>
      <c r="S477" s="230"/>
      <c r="T477" s="231"/>
      <c r="AT477" s="232" t="s">
        <v>182</v>
      </c>
      <c r="AU477" s="232" t="s">
        <v>92</v>
      </c>
      <c r="AV477" s="12" t="s">
        <v>25</v>
      </c>
      <c r="AW477" s="12" t="s">
        <v>48</v>
      </c>
      <c r="AX477" s="12" t="s">
        <v>85</v>
      </c>
      <c r="AY477" s="232" t="s">
        <v>169</v>
      </c>
    </row>
    <row r="478" spans="2:65" s="13" customFormat="1" ht="13.5">
      <c r="B478" s="233"/>
      <c r="C478" s="234"/>
      <c r="D478" s="235" t="s">
        <v>182</v>
      </c>
      <c r="E478" s="236" t="s">
        <v>50</v>
      </c>
      <c r="F478" s="237" t="s">
        <v>9</v>
      </c>
      <c r="G478" s="234"/>
      <c r="H478" s="238">
        <v>21</v>
      </c>
      <c r="I478" s="239"/>
      <c r="J478" s="234"/>
      <c r="K478" s="234"/>
      <c r="L478" s="240"/>
      <c r="M478" s="241"/>
      <c r="N478" s="242"/>
      <c r="O478" s="242"/>
      <c r="P478" s="242"/>
      <c r="Q478" s="242"/>
      <c r="R478" s="242"/>
      <c r="S478" s="242"/>
      <c r="T478" s="243"/>
      <c r="AT478" s="244" t="s">
        <v>182</v>
      </c>
      <c r="AU478" s="244" t="s">
        <v>92</v>
      </c>
      <c r="AV478" s="13" t="s">
        <v>92</v>
      </c>
      <c r="AW478" s="13" t="s">
        <v>48</v>
      </c>
      <c r="AX478" s="13" t="s">
        <v>85</v>
      </c>
      <c r="AY478" s="244" t="s">
        <v>169</v>
      </c>
    </row>
    <row r="479" spans="2:65" s="1" customFormat="1" ht="22.5" customHeight="1">
      <c r="B479" s="43"/>
      <c r="C479" s="206" t="s">
        <v>941</v>
      </c>
      <c r="D479" s="206" t="s">
        <v>172</v>
      </c>
      <c r="E479" s="207" t="s">
        <v>460</v>
      </c>
      <c r="F479" s="208" t="s">
        <v>461</v>
      </c>
      <c r="G479" s="209" t="s">
        <v>197</v>
      </c>
      <c r="H479" s="210">
        <v>167.24</v>
      </c>
      <c r="I479" s="211"/>
      <c r="J479" s="212">
        <f>ROUND(I479*H479,2)</f>
        <v>0</v>
      </c>
      <c r="K479" s="208" t="s">
        <v>176</v>
      </c>
      <c r="L479" s="63"/>
      <c r="M479" s="213" t="s">
        <v>50</v>
      </c>
      <c r="N479" s="214" t="s">
        <v>56</v>
      </c>
      <c r="O479" s="44"/>
      <c r="P479" s="215">
        <f>O479*H479</f>
        <v>0</v>
      </c>
      <c r="Q479" s="215">
        <v>0</v>
      </c>
      <c r="R479" s="215">
        <f>Q479*H479</f>
        <v>0</v>
      </c>
      <c r="S479" s="215">
        <v>0</v>
      </c>
      <c r="T479" s="216">
        <f>S479*H479</f>
        <v>0</v>
      </c>
      <c r="AR479" s="25" t="s">
        <v>124</v>
      </c>
      <c r="AT479" s="25" t="s">
        <v>172</v>
      </c>
      <c r="AU479" s="25" t="s">
        <v>92</v>
      </c>
      <c r="AY479" s="25" t="s">
        <v>169</v>
      </c>
      <c r="BE479" s="217">
        <f>IF(N479="základní",J479,0)</f>
        <v>0</v>
      </c>
      <c r="BF479" s="217">
        <f>IF(N479="snížená",J479,0)</f>
        <v>0</v>
      </c>
      <c r="BG479" s="217">
        <f>IF(N479="zákl. přenesená",J479,0)</f>
        <v>0</v>
      </c>
      <c r="BH479" s="217">
        <f>IF(N479="sníž. přenesená",J479,0)</f>
        <v>0</v>
      </c>
      <c r="BI479" s="217">
        <f>IF(N479="nulová",J479,0)</f>
        <v>0</v>
      </c>
      <c r="BJ479" s="25" t="s">
        <v>25</v>
      </c>
      <c r="BK479" s="217">
        <f>ROUND(I479*H479,2)</f>
        <v>0</v>
      </c>
      <c r="BL479" s="25" t="s">
        <v>124</v>
      </c>
      <c r="BM479" s="25" t="s">
        <v>462</v>
      </c>
    </row>
    <row r="480" spans="2:65" s="1" customFormat="1" ht="13.5">
      <c r="B480" s="43"/>
      <c r="C480" s="65"/>
      <c r="D480" s="218" t="s">
        <v>178</v>
      </c>
      <c r="E480" s="65"/>
      <c r="F480" s="219" t="s">
        <v>463</v>
      </c>
      <c r="G480" s="65"/>
      <c r="H480" s="65"/>
      <c r="I480" s="174"/>
      <c r="J480" s="65"/>
      <c r="K480" s="65"/>
      <c r="L480" s="63"/>
      <c r="M480" s="220"/>
      <c r="N480" s="44"/>
      <c r="O480" s="44"/>
      <c r="P480" s="44"/>
      <c r="Q480" s="44"/>
      <c r="R480" s="44"/>
      <c r="S480" s="44"/>
      <c r="T480" s="80"/>
      <c r="AT480" s="25" t="s">
        <v>178</v>
      </c>
      <c r="AU480" s="25" t="s">
        <v>92</v>
      </c>
    </row>
    <row r="481" spans="2:65" s="1" customFormat="1" ht="40.5">
      <c r="B481" s="43"/>
      <c r="C481" s="65"/>
      <c r="D481" s="218" t="s">
        <v>180</v>
      </c>
      <c r="E481" s="65"/>
      <c r="F481" s="221" t="s">
        <v>464</v>
      </c>
      <c r="G481" s="65"/>
      <c r="H481" s="65"/>
      <c r="I481" s="174"/>
      <c r="J481" s="65"/>
      <c r="K481" s="65"/>
      <c r="L481" s="63"/>
      <c r="M481" s="220"/>
      <c r="N481" s="44"/>
      <c r="O481" s="44"/>
      <c r="P481" s="44"/>
      <c r="Q481" s="44"/>
      <c r="R481" s="44"/>
      <c r="S481" s="44"/>
      <c r="T481" s="80"/>
      <c r="AT481" s="25" t="s">
        <v>180</v>
      </c>
      <c r="AU481" s="25" t="s">
        <v>92</v>
      </c>
    </row>
    <row r="482" spans="2:65" s="12" customFormat="1" ht="13.5">
      <c r="B482" s="222"/>
      <c r="C482" s="223"/>
      <c r="D482" s="218" t="s">
        <v>182</v>
      </c>
      <c r="E482" s="224" t="s">
        <v>50</v>
      </c>
      <c r="F482" s="225" t="s">
        <v>402</v>
      </c>
      <c r="G482" s="223"/>
      <c r="H482" s="226" t="s">
        <v>50</v>
      </c>
      <c r="I482" s="227"/>
      <c r="J482" s="223"/>
      <c r="K482" s="223"/>
      <c r="L482" s="228"/>
      <c r="M482" s="229"/>
      <c r="N482" s="230"/>
      <c r="O482" s="230"/>
      <c r="P482" s="230"/>
      <c r="Q482" s="230"/>
      <c r="R482" s="230"/>
      <c r="S482" s="230"/>
      <c r="T482" s="231"/>
      <c r="AT482" s="232" t="s">
        <v>182</v>
      </c>
      <c r="AU482" s="232" t="s">
        <v>92</v>
      </c>
      <c r="AV482" s="12" t="s">
        <v>25</v>
      </c>
      <c r="AW482" s="12" t="s">
        <v>48</v>
      </c>
      <c r="AX482" s="12" t="s">
        <v>85</v>
      </c>
      <c r="AY482" s="232" t="s">
        <v>169</v>
      </c>
    </row>
    <row r="483" spans="2:65" s="13" customFormat="1" ht="13.5">
      <c r="B483" s="233"/>
      <c r="C483" s="234"/>
      <c r="D483" s="218" t="s">
        <v>182</v>
      </c>
      <c r="E483" s="245" t="s">
        <v>50</v>
      </c>
      <c r="F483" s="246" t="s">
        <v>942</v>
      </c>
      <c r="G483" s="234"/>
      <c r="H483" s="247">
        <v>112.81</v>
      </c>
      <c r="I483" s="239"/>
      <c r="J483" s="234"/>
      <c r="K483" s="234"/>
      <c r="L483" s="240"/>
      <c r="M483" s="241"/>
      <c r="N483" s="242"/>
      <c r="O483" s="242"/>
      <c r="P483" s="242"/>
      <c r="Q483" s="242"/>
      <c r="R483" s="242"/>
      <c r="S483" s="242"/>
      <c r="T483" s="243"/>
      <c r="AT483" s="244" t="s">
        <v>182</v>
      </c>
      <c r="AU483" s="244" t="s">
        <v>92</v>
      </c>
      <c r="AV483" s="13" t="s">
        <v>92</v>
      </c>
      <c r="AW483" s="13" t="s">
        <v>48</v>
      </c>
      <c r="AX483" s="13" t="s">
        <v>85</v>
      </c>
      <c r="AY483" s="244" t="s">
        <v>169</v>
      </c>
    </row>
    <row r="484" spans="2:65" s="13" customFormat="1" ht="13.5">
      <c r="B484" s="233"/>
      <c r="C484" s="234"/>
      <c r="D484" s="218" t="s">
        <v>182</v>
      </c>
      <c r="E484" s="245" t="s">
        <v>50</v>
      </c>
      <c r="F484" s="246" t="s">
        <v>943</v>
      </c>
      <c r="G484" s="234"/>
      <c r="H484" s="247">
        <v>28.786000000000001</v>
      </c>
      <c r="I484" s="239"/>
      <c r="J484" s="234"/>
      <c r="K484" s="234"/>
      <c r="L484" s="240"/>
      <c r="M484" s="241"/>
      <c r="N484" s="242"/>
      <c r="O484" s="242"/>
      <c r="P484" s="242"/>
      <c r="Q484" s="242"/>
      <c r="R484" s="242"/>
      <c r="S484" s="242"/>
      <c r="T484" s="243"/>
      <c r="AT484" s="244" t="s">
        <v>182</v>
      </c>
      <c r="AU484" s="244" t="s">
        <v>92</v>
      </c>
      <c r="AV484" s="13" t="s">
        <v>92</v>
      </c>
      <c r="AW484" s="13" t="s">
        <v>48</v>
      </c>
      <c r="AX484" s="13" t="s">
        <v>85</v>
      </c>
      <c r="AY484" s="244" t="s">
        <v>169</v>
      </c>
    </row>
    <row r="485" spans="2:65" s="12" customFormat="1" ht="13.5">
      <c r="B485" s="222"/>
      <c r="C485" s="223"/>
      <c r="D485" s="218" t="s">
        <v>182</v>
      </c>
      <c r="E485" s="224" t="s">
        <v>50</v>
      </c>
      <c r="F485" s="225" t="s">
        <v>404</v>
      </c>
      <c r="G485" s="223"/>
      <c r="H485" s="226" t="s">
        <v>50</v>
      </c>
      <c r="I485" s="227"/>
      <c r="J485" s="223"/>
      <c r="K485" s="223"/>
      <c r="L485" s="228"/>
      <c r="M485" s="229"/>
      <c r="N485" s="230"/>
      <c r="O485" s="230"/>
      <c r="P485" s="230"/>
      <c r="Q485" s="230"/>
      <c r="R485" s="230"/>
      <c r="S485" s="230"/>
      <c r="T485" s="231"/>
      <c r="AT485" s="232" t="s">
        <v>182</v>
      </c>
      <c r="AU485" s="232" t="s">
        <v>92</v>
      </c>
      <c r="AV485" s="12" t="s">
        <v>25</v>
      </c>
      <c r="AW485" s="12" t="s">
        <v>48</v>
      </c>
      <c r="AX485" s="12" t="s">
        <v>85</v>
      </c>
      <c r="AY485" s="232" t="s">
        <v>169</v>
      </c>
    </row>
    <row r="486" spans="2:65" s="13" customFormat="1" ht="13.5">
      <c r="B486" s="233"/>
      <c r="C486" s="234"/>
      <c r="D486" s="218" t="s">
        <v>182</v>
      </c>
      <c r="E486" s="245" t="s">
        <v>50</v>
      </c>
      <c r="F486" s="246" t="s">
        <v>944</v>
      </c>
      <c r="G486" s="234"/>
      <c r="H486" s="247">
        <v>5.125</v>
      </c>
      <c r="I486" s="239"/>
      <c r="J486" s="234"/>
      <c r="K486" s="234"/>
      <c r="L486" s="240"/>
      <c r="M486" s="241"/>
      <c r="N486" s="242"/>
      <c r="O486" s="242"/>
      <c r="P486" s="242"/>
      <c r="Q486" s="242"/>
      <c r="R486" s="242"/>
      <c r="S486" s="242"/>
      <c r="T486" s="243"/>
      <c r="AT486" s="244" t="s">
        <v>182</v>
      </c>
      <c r="AU486" s="244" t="s">
        <v>92</v>
      </c>
      <c r="AV486" s="13" t="s">
        <v>92</v>
      </c>
      <c r="AW486" s="13" t="s">
        <v>48</v>
      </c>
      <c r="AX486" s="13" t="s">
        <v>85</v>
      </c>
      <c r="AY486" s="244" t="s">
        <v>169</v>
      </c>
    </row>
    <row r="487" spans="2:65" s="13" customFormat="1" ht="13.5">
      <c r="B487" s="233"/>
      <c r="C487" s="234"/>
      <c r="D487" s="218" t="s">
        <v>182</v>
      </c>
      <c r="E487" s="245" t="s">
        <v>50</v>
      </c>
      <c r="F487" s="246" t="s">
        <v>945</v>
      </c>
      <c r="G487" s="234"/>
      <c r="H487" s="247">
        <v>1.3879999999999999</v>
      </c>
      <c r="I487" s="239"/>
      <c r="J487" s="234"/>
      <c r="K487" s="234"/>
      <c r="L487" s="240"/>
      <c r="M487" s="241"/>
      <c r="N487" s="242"/>
      <c r="O487" s="242"/>
      <c r="P487" s="242"/>
      <c r="Q487" s="242"/>
      <c r="R487" s="242"/>
      <c r="S487" s="242"/>
      <c r="T487" s="243"/>
      <c r="AT487" s="244" t="s">
        <v>182</v>
      </c>
      <c r="AU487" s="244" t="s">
        <v>92</v>
      </c>
      <c r="AV487" s="13" t="s">
        <v>92</v>
      </c>
      <c r="AW487" s="13" t="s">
        <v>48</v>
      </c>
      <c r="AX487" s="13" t="s">
        <v>85</v>
      </c>
      <c r="AY487" s="244" t="s">
        <v>169</v>
      </c>
    </row>
    <row r="488" spans="2:65" s="12" customFormat="1" ht="13.5">
      <c r="B488" s="222"/>
      <c r="C488" s="223"/>
      <c r="D488" s="218" t="s">
        <v>182</v>
      </c>
      <c r="E488" s="224" t="s">
        <v>50</v>
      </c>
      <c r="F488" s="225" t="s">
        <v>406</v>
      </c>
      <c r="G488" s="223"/>
      <c r="H488" s="226" t="s">
        <v>50</v>
      </c>
      <c r="I488" s="227"/>
      <c r="J488" s="223"/>
      <c r="K488" s="223"/>
      <c r="L488" s="228"/>
      <c r="M488" s="229"/>
      <c r="N488" s="230"/>
      <c r="O488" s="230"/>
      <c r="P488" s="230"/>
      <c r="Q488" s="230"/>
      <c r="R488" s="230"/>
      <c r="S488" s="230"/>
      <c r="T488" s="231"/>
      <c r="AT488" s="232" t="s">
        <v>182</v>
      </c>
      <c r="AU488" s="232" t="s">
        <v>92</v>
      </c>
      <c r="AV488" s="12" t="s">
        <v>25</v>
      </c>
      <c r="AW488" s="12" t="s">
        <v>48</v>
      </c>
      <c r="AX488" s="12" t="s">
        <v>85</v>
      </c>
      <c r="AY488" s="232" t="s">
        <v>169</v>
      </c>
    </row>
    <row r="489" spans="2:65" s="13" customFormat="1" ht="13.5">
      <c r="B489" s="233"/>
      <c r="C489" s="234"/>
      <c r="D489" s="218" t="s">
        <v>182</v>
      </c>
      <c r="E489" s="245" t="s">
        <v>50</v>
      </c>
      <c r="F489" s="246" t="s">
        <v>946</v>
      </c>
      <c r="G489" s="234"/>
      <c r="H489" s="247">
        <v>16.8</v>
      </c>
      <c r="I489" s="239"/>
      <c r="J489" s="234"/>
      <c r="K489" s="234"/>
      <c r="L489" s="240"/>
      <c r="M489" s="241"/>
      <c r="N489" s="242"/>
      <c r="O489" s="242"/>
      <c r="P489" s="242"/>
      <c r="Q489" s="242"/>
      <c r="R489" s="242"/>
      <c r="S489" s="242"/>
      <c r="T489" s="243"/>
      <c r="AT489" s="244" t="s">
        <v>182</v>
      </c>
      <c r="AU489" s="244" t="s">
        <v>92</v>
      </c>
      <c r="AV489" s="13" t="s">
        <v>92</v>
      </c>
      <c r="AW489" s="13" t="s">
        <v>48</v>
      </c>
      <c r="AX489" s="13" t="s">
        <v>85</v>
      </c>
      <c r="AY489" s="244" t="s">
        <v>169</v>
      </c>
    </row>
    <row r="490" spans="2:65" s="13" customFormat="1" ht="13.5">
      <c r="B490" s="233"/>
      <c r="C490" s="234"/>
      <c r="D490" s="235" t="s">
        <v>182</v>
      </c>
      <c r="E490" s="236" t="s">
        <v>50</v>
      </c>
      <c r="F490" s="237" t="s">
        <v>947</v>
      </c>
      <c r="G490" s="234"/>
      <c r="H490" s="238">
        <v>2.331</v>
      </c>
      <c r="I490" s="239"/>
      <c r="J490" s="234"/>
      <c r="K490" s="234"/>
      <c r="L490" s="240"/>
      <c r="M490" s="241"/>
      <c r="N490" s="242"/>
      <c r="O490" s="242"/>
      <c r="P490" s="242"/>
      <c r="Q490" s="242"/>
      <c r="R490" s="242"/>
      <c r="S490" s="242"/>
      <c r="T490" s="243"/>
      <c r="AT490" s="244" t="s">
        <v>182</v>
      </c>
      <c r="AU490" s="244" t="s">
        <v>92</v>
      </c>
      <c r="AV490" s="13" t="s">
        <v>92</v>
      </c>
      <c r="AW490" s="13" t="s">
        <v>48</v>
      </c>
      <c r="AX490" s="13" t="s">
        <v>85</v>
      </c>
      <c r="AY490" s="244" t="s">
        <v>169</v>
      </c>
    </row>
    <row r="491" spans="2:65" s="1" customFormat="1" ht="22.5" customHeight="1">
      <c r="B491" s="43"/>
      <c r="C491" s="206" t="s">
        <v>948</v>
      </c>
      <c r="D491" s="206" t="s">
        <v>172</v>
      </c>
      <c r="E491" s="207" t="s">
        <v>478</v>
      </c>
      <c r="F491" s="208" t="s">
        <v>479</v>
      </c>
      <c r="G491" s="209" t="s">
        <v>197</v>
      </c>
      <c r="H491" s="210">
        <v>167.24</v>
      </c>
      <c r="I491" s="211"/>
      <c r="J491" s="212">
        <f>ROUND(I491*H491,2)</f>
        <v>0</v>
      </c>
      <c r="K491" s="208" t="s">
        <v>176</v>
      </c>
      <c r="L491" s="63"/>
      <c r="M491" s="213" t="s">
        <v>50</v>
      </c>
      <c r="N491" s="214" t="s">
        <v>56</v>
      </c>
      <c r="O491" s="44"/>
      <c r="P491" s="215">
        <f>O491*H491</f>
        <v>0</v>
      </c>
      <c r="Q491" s="215">
        <v>0</v>
      </c>
      <c r="R491" s="215">
        <f>Q491*H491</f>
        <v>0</v>
      </c>
      <c r="S491" s="215">
        <v>0</v>
      </c>
      <c r="T491" s="216">
        <f>S491*H491</f>
        <v>0</v>
      </c>
      <c r="AR491" s="25" t="s">
        <v>124</v>
      </c>
      <c r="AT491" s="25" t="s">
        <v>172</v>
      </c>
      <c r="AU491" s="25" t="s">
        <v>92</v>
      </c>
      <c r="AY491" s="25" t="s">
        <v>169</v>
      </c>
      <c r="BE491" s="217">
        <f>IF(N491="základní",J491,0)</f>
        <v>0</v>
      </c>
      <c r="BF491" s="217">
        <f>IF(N491="snížená",J491,0)</f>
        <v>0</v>
      </c>
      <c r="BG491" s="217">
        <f>IF(N491="zákl. přenesená",J491,0)</f>
        <v>0</v>
      </c>
      <c r="BH491" s="217">
        <f>IF(N491="sníž. přenesená",J491,0)</f>
        <v>0</v>
      </c>
      <c r="BI491" s="217">
        <f>IF(N491="nulová",J491,0)</f>
        <v>0</v>
      </c>
      <c r="BJ491" s="25" t="s">
        <v>25</v>
      </c>
      <c r="BK491" s="217">
        <f>ROUND(I491*H491,2)</f>
        <v>0</v>
      </c>
      <c r="BL491" s="25" t="s">
        <v>124</v>
      </c>
      <c r="BM491" s="25" t="s">
        <v>480</v>
      </c>
    </row>
    <row r="492" spans="2:65" s="1" customFormat="1" ht="27">
      <c r="B492" s="43"/>
      <c r="C492" s="65"/>
      <c r="D492" s="218" t="s">
        <v>178</v>
      </c>
      <c r="E492" s="65"/>
      <c r="F492" s="219" t="s">
        <v>481</v>
      </c>
      <c r="G492" s="65"/>
      <c r="H492" s="65"/>
      <c r="I492" s="174"/>
      <c r="J492" s="65"/>
      <c r="K492" s="65"/>
      <c r="L492" s="63"/>
      <c r="M492" s="220"/>
      <c r="N492" s="44"/>
      <c r="O492" s="44"/>
      <c r="P492" s="44"/>
      <c r="Q492" s="44"/>
      <c r="R492" s="44"/>
      <c r="S492" s="44"/>
      <c r="T492" s="80"/>
      <c r="AT492" s="25" t="s">
        <v>178</v>
      </c>
      <c r="AU492" s="25" t="s">
        <v>92</v>
      </c>
    </row>
    <row r="493" spans="2:65" s="1" customFormat="1" ht="94.5">
      <c r="B493" s="43"/>
      <c r="C493" s="65"/>
      <c r="D493" s="218" t="s">
        <v>180</v>
      </c>
      <c r="E493" s="65"/>
      <c r="F493" s="221" t="s">
        <v>482</v>
      </c>
      <c r="G493" s="65"/>
      <c r="H493" s="65"/>
      <c r="I493" s="174"/>
      <c r="J493" s="65"/>
      <c r="K493" s="65"/>
      <c r="L493" s="63"/>
      <c r="M493" s="220"/>
      <c r="N493" s="44"/>
      <c r="O493" s="44"/>
      <c r="P493" s="44"/>
      <c r="Q493" s="44"/>
      <c r="R493" s="44"/>
      <c r="S493" s="44"/>
      <c r="T493" s="80"/>
      <c r="AT493" s="25" t="s">
        <v>180</v>
      </c>
      <c r="AU493" s="25" t="s">
        <v>92</v>
      </c>
    </row>
    <row r="494" spans="2:65" s="12" customFormat="1" ht="13.5">
      <c r="B494" s="222"/>
      <c r="C494" s="223"/>
      <c r="D494" s="218" t="s">
        <v>182</v>
      </c>
      <c r="E494" s="224" t="s">
        <v>50</v>
      </c>
      <c r="F494" s="225" t="s">
        <v>402</v>
      </c>
      <c r="G494" s="223"/>
      <c r="H494" s="226" t="s">
        <v>50</v>
      </c>
      <c r="I494" s="227"/>
      <c r="J494" s="223"/>
      <c r="K494" s="223"/>
      <c r="L494" s="228"/>
      <c r="M494" s="229"/>
      <c r="N494" s="230"/>
      <c r="O494" s="230"/>
      <c r="P494" s="230"/>
      <c r="Q494" s="230"/>
      <c r="R494" s="230"/>
      <c r="S494" s="230"/>
      <c r="T494" s="231"/>
      <c r="AT494" s="232" t="s">
        <v>182</v>
      </c>
      <c r="AU494" s="232" t="s">
        <v>92</v>
      </c>
      <c r="AV494" s="12" t="s">
        <v>25</v>
      </c>
      <c r="AW494" s="12" t="s">
        <v>48</v>
      </c>
      <c r="AX494" s="12" t="s">
        <v>85</v>
      </c>
      <c r="AY494" s="232" t="s">
        <v>169</v>
      </c>
    </row>
    <row r="495" spans="2:65" s="13" customFormat="1" ht="13.5">
      <c r="B495" s="233"/>
      <c r="C495" s="234"/>
      <c r="D495" s="218" t="s">
        <v>182</v>
      </c>
      <c r="E495" s="245" t="s">
        <v>50</v>
      </c>
      <c r="F495" s="246" t="s">
        <v>942</v>
      </c>
      <c r="G495" s="234"/>
      <c r="H495" s="247">
        <v>112.81</v>
      </c>
      <c r="I495" s="239"/>
      <c r="J495" s="234"/>
      <c r="K495" s="234"/>
      <c r="L495" s="240"/>
      <c r="M495" s="241"/>
      <c r="N495" s="242"/>
      <c r="O495" s="242"/>
      <c r="P495" s="242"/>
      <c r="Q495" s="242"/>
      <c r="R495" s="242"/>
      <c r="S495" s="242"/>
      <c r="T495" s="243"/>
      <c r="AT495" s="244" t="s">
        <v>182</v>
      </c>
      <c r="AU495" s="244" t="s">
        <v>92</v>
      </c>
      <c r="AV495" s="13" t="s">
        <v>92</v>
      </c>
      <c r="AW495" s="13" t="s">
        <v>48</v>
      </c>
      <c r="AX495" s="13" t="s">
        <v>85</v>
      </c>
      <c r="AY495" s="244" t="s">
        <v>169</v>
      </c>
    </row>
    <row r="496" spans="2:65" s="13" customFormat="1" ht="13.5">
      <c r="B496" s="233"/>
      <c r="C496" s="234"/>
      <c r="D496" s="218" t="s">
        <v>182</v>
      </c>
      <c r="E496" s="245" t="s">
        <v>50</v>
      </c>
      <c r="F496" s="246" t="s">
        <v>943</v>
      </c>
      <c r="G496" s="234"/>
      <c r="H496" s="247">
        <v>28.786000000000001</v>
      </c>
      <c r="I496" s="239"/>
      <c r="J496" s="234"/>
      <c r="K496" s="234"/>
      <c r="L496" s="240"/>
      <c r="M496" s="241"/>
      <c r="N496" s="242"/>
      <c r="O496" s="242"/>
      <c r="P496" s="242"/>
      <c r="Q496" s="242"/>
      <c r="R496" s="242"/>
      <c r="S496" s="242"/>
      <c r="T496" s="243"/>
      <c r="AT496" s="244" t="s">
        <v>182</v>
      </c>
      <c r="AU496" s="244" t="s">
        <v>92</v>
      </c>
      <c r="AV496" s="13" t="s">
        <v>92</v>
      </c>
      <c r="AW496" s="13" t="s">
        <v>48</v>
      </c>
      <c r="AX496" s="13" t="s">
        <v>85</v>
      </c>
      <c r="AY496" s="244" t="s">
        <v>169</v>
      </c>
    </row>
    <row r="497" spans="2:65" s="12" customFormat="1" ht="13.5">
      <c r="B497" s="222"/>
      <c r="C497" s="223"/>
      <c r="D497" s="218" t="s">
        <v>182</v>
      </c>
      <c r="E497" s="224" t="s">
        <v>50</v>
      </c>
      <c r="F497" s="225" t="s">
        <v>404</v>
      </c>
      <c r="G497" s="223"/>
      <c r="H497" s="226" t="s">
        <v>50</v>
      </c>
      <c r="I497" s="227"/>
      <c r="J497" s="223"/>
      <c r="K497" s="223"/>
      <c r="L497" s="228"/>
      <c r="M497" s="229"/>
      <c r="N497" s="230"/>
      <c r="O497" s="230"/>
      <c r="P497" s="230"/>
      <c r="Q497" s="230"/>
      <c r="R497" s="230"/>
      <c r="S497" s="230"/>
      <c r="T497" s="231"/>
      <c r="AT497" s="232" t="s">
        <v>182</v>
      </c>
      <c r="AU497" s="232" t="s">
        <v>92</v>
      </c>
      <c r="AV497" s="12" t="s">
        <v>25</v>
      </c>
      <c r="AW497" s="12" t="s">
        <v>48</v>
      </c>
      <c r="AX497" s="12" t="s">
        <v>85</v>
      </c>
      <c r="AY497" s="232" t="s">
        <v>169</v>
      </c>
    </row>
    <row r="498" spans="2:65" s="13" customFormat="1" ht="13.5">
      <c r="B498" s="233"/>
      <c r="C498" s="234"/>
      <c r="D498" s="218" t="s">
        <v>182</v>
      </c>
      <c r="E498" s="245" t="s">
        <v>50</v>
      </c>
      <c r="F498" s="246" t="s">
        <v>944</v>
      </c>
      <c r="G498" s="234"/>
      <c r="H498" s="247">
        <v>5.125</v>
      </c>
      <c r="I498" s="239"/>
      <c r="J498" s="234"/>
      <c r="K498" s="234"/>
      <c r="L498" s="240"/>
      <c r="M498" s="241"/>
      <c r="N498" s="242"/>
      <c r="O498" s="242"/>
      <c r="P498" s="242"/>
      <c r="Q498" s="242"/>
      <c r="R498" s="242"/>
      <c r="S498" s="242"/>
      <c r="T498" s="243"/>
      <c r="AT498" s="244" t="s">
        <v>182</v>
      </c>
      <c r="AU498" s="244" t="s">
        <v>92</v>
      </c>
      <c r="AV498" s="13" t="s">
        <v>92</v>
      </c>
      <c r="AW498" s="13" t="s">
        <v>48</v>
      </c>
      <c r="AX498" s="13" t="s">
        <v>85</v>
      </c>
      <c r="AY498" s="244" t="s">
        <v>169</v>
      </c>
    </row>
    <row r="499" spans="2:65" s="13" customFormat="1" ht="13.5">
      <c r="B499" s="233"/>
      <c r="C499" s="234"/>
      <c r="D499" s="218" t="s">
        <v>182</v>
      </c>
      <c r="E499" s="245" t="s">
        <v>50</v>
      </c>
      <c r="F499" s="246" t="s">
        <v>945</v>
      </c>
      <c r="G499" s="234"/>
      <c r="H499" s="247">
        <v>1.3879999999999999</v>
      </c>
      <c r="I499" s="239"/>
      <c r="J499" s="234"/>
      <c r="K499" s="234"/>
      <c r="L499" s="240"/>
      <c r="M499" s="241"/>
      <c r="N499" s="242"/>
      <c r="O499" s="242"/>
      <c r="P499" s="242"/>
      <c r="Q499" s="242"/>
      <c r="R499" s="242"/>
      <c r="S499" s="242"/>
      <c r="T499" s="243"/>
      <c r="AT499" s="244" t="s">
        <v>182</v>
      </c>
      <c r="AU499" s="244" t="s">
        <v>92</v>
      </c>
      <c r="AV499" s="13" t="s">
        <v>92</v>
      </c>
      <c r="AW499" s="13" t="s">
        <v>48</v>
      </c>
      <c r="AX499" s="13" t="s">
        <v>85</v>
      </c>
      <c r="AY499" s="244" t="s">
        <v>169</v>
      </c>
    </row>
    <row r="500" spans="2:65" s="12" customFormat="1" ht="13.5">
      <c r="B500" s="222"/>
      <c r="C500" s="223"/>
      <c r="D500" s="218" t="s">
        <v>182</v>
      </c>
      <c r="E500" s="224" t="s">
        <v>50</v>
      </c>
      <c r="F500" s="225" t="s">
        <v>406</v>
      </c>
      <c r="G500" s="223"/>
      <c r="H500" s="226" t="s">
        <v>50</v>
      </c>
      <c r="I500" s="227"/>
      <c r="J500" s="223"/>
      <c r="K500" s="223"/>
      <c r="L500" s="228"/>
      <c r="M500" s="229"/>
      <c r="N500" s="230"/>
      <c r="O500" s="230"/>
      <c r="P500" s="230"/>
      <c r="Q500" s="230"/>
      <c r="R500" s="230"/>
      <c r="S500" s="230"/>
      <c r="T500" s="231"/>
      <c r="AT500" s="232" t="s">
        <v>182</v>
      </c>
      <c r="AU500" s="232" t="s">
        <v>92</v>
      </c>
      <c r="AV500" s="12" t="s">
        <v>25</v>
      </c>
      <c r="AW500" s="12" t="s">
        <v>48</v>
      </c>
      <c r="AX500" s="12" t="s">
        <v>85</v>
      </c>
      <c r="AY500" s="232" t="s">
        <v>169</v>
      </c>
    </row>
    <row r="501" spans="2:65" s="13" customFormat="1" ht="13.5">
      <c r="B501" s="233"/>
      <c r="C501" s="234"/>
      <c r="D501" s="218" t="s">
        <v>182</v>
      </c>
      <c r="E501" s="245" t="s">
        <v>50</v>
      </c>
      <c r="F501" s="246" t="s">
        <v>946</v>
      </c>
      <c r="G501" s="234"/>
      <c r="H501" s="247">
        <v>16.8</v>
      </c>
      <c r="I501" s="239"/>
      <c r="J501" s="234"/>
      <c r="K501" s="234"/>
      <c r="L501" s="240"/>
      <c r="M501" s="241"/>
      <c r="N501" s="242"/>
      <c r="O501" s="242"/>
      <c r="P501" s="242"/>
      <c r="Q501" s="242"/>
      <c r="R501" s="242"/>
      <c r="S501" s="242"/>
      <c r="T501" s="243"/>
      <c r="AT501" s="244" t="s">
        <v>182</v>
      </c>
      <c r="AU501" s="244" t="s">
        <v>92</v>
      </c>
      <c r="AV501" s="13" t="s">
        <v>92</v>
      </c>
      <c r="AW501" s="13" t="s">
        <v>48</v>
      </c>
      <c r="AX501" s="13" t="s">
        <v>85</v>
      </c>
      <c r="AY501" s="244" t="s">
        <v>169</v>
      </c>
    </row>
    <row r="502" spans="2:65" s="13" customFormat="1" ht="13.5">
      <c r="B502" s="233"/>
      <c r="C502" s="234"/>
      <c r="D502" s="235" t="s">
        <v>182</v>
      </c>
      <c r="E502" s="236" t="s">
        <v>50</v>
      </c>
      <c r="F502" s="237" t="s">
        <v>947</v>
      </c>
      <c r="G502" s="234"/>
      <c r="H502" s="238">
        <v>2.331</v>
      </c>
      <c r="I502" s="239"/>
      <c r="J502" s="234"/>
      <c r="K502" s="234"/>
      <c r="L502" s="240"/>
      <c r="M502" s="241"/>
      <c r="N502" s="242"/>
      <c r="O502" s="242"/>
      <c r="P502" s="242"/>
      <c r="Q502" s="242"/>
      <c r="R502" s="242"/>
      <c r="S502" s="242"/>
      <c r="T502" s="243"/>
      <c r="AT502" s="244" t="s">
        <v>182</v>
      </c>
      <c r="AU502" s="244" t="s">
        <v>92</v>
      </c>
      <c r="AV502" s="13" t="s">
        <v>92</v>
      </c>
      <c r="AW502" s="13" t="s">
        <v>48</v>
      </c>
      <c r="AX502" s="13" t="s">
        <v>85</v>
      </c>
      <c r="AY502" s="244" t="s">
        <v>169</v>
      </c>
    </row>
    <row r="503" spans="2:65" s="1" customFormat="1" ht="22.5" customHeight="1">
      <c r="B503" s="43"/>
      <c r="C503" s="206" t="s">
        <v>449</v>
      </c>
      <c r="D503" s="206" t="s">
        <v>172</v>
      </c>
      <c r="E503" s="207" t="s">
        <v>484</v>
      </c>
      <c r="F503" s="208" t="s">
        <v>485</v>
      </c>
      <c r="G503" s="209" t="s">
        <v>197</v>
      </c>
      <c r="H503" s="210">
        <v>1003.44</v>
      </c>
      <c r="I503" s="211"/>
      <c r="J503" s="212">
        <f>ROUND(I503*H503,2)</f>
        <v>0</v>
      </c>
      <c r="K503" s="208" t="s">
        <v>176</v>
      </c>
      <c r="L503" s="63"/>
      <c r="M503" s="213" t="s">
        <v>50</v>
      </c>
      <c r="N503" s="214" t="s">
        <v>56</v>
      </c>
      <c r="O503" s="44"/>
      <c r="P503" s="215">
        <f>O503*H503</f>
        <v>0</v>
      </c>
      <c r="Q503" s="215">
        <v>0</v>
      </c>
      <c r="R503" s="215">
        <f>Q503*H503</f>
        <v>0</v>
      </c>
      <c r="S503" s="215">
        <v>0</v>
      </c>
      <c r="T503" s="216">
        <f>S503*H503</f>
        <v>0</v>
      </c>
      <c r="AR503" s="25" t="s">
        <v>124</v>
      </c>
      <c r="AT503" s="25" t="s">
        <v>172</v>
      </c>
      <c r="AU503" s="25" t="s">
        <v>92</v>
      </c>
      <c r="AY503" s="25" t="s">
        <v>169</v>
      </c>
      <c r="BE503" s="217">
        <f>IF(N503="základní",J503,0)</f>
        <v>0</v>
      </c>
      <c r="BF503" s="217">
        <f>IF(N503="snížená",J503,0)</f>
        <v>0</v>
      </c>
      <c r="BG503" s="217">
        <f>IF(N503="zákl. přenesená",J503,0)</f>
        <v>0</v>
      </c>
      <c r="BH503" s="217">
        <f>IF(N503="sníž. přenesená",J503,0)</f>
        <v>0</v>
      </c>
      <c r="BI503" s="217">
        <f>IF(N503="nulová",J503,0)</f>
        <v>0</v>
      </c>
      <c r="BJ503" s="25" t="s">
        <v>25</v>
      </c>
      <c r="BK503" s="217">
        <f>ROUND(I503*H503,2)</f>
        <v>0</v>
      </c>
      <c r="BL503" s="25" t="s">
        <v>124</v>
      </c>
      <c r="BM503" s="25" t="s">
        <v>486</v>
      </c>
    </row>
    <row r="504" spans="2:65" s="1" customFormat="1" ht="27">
      <c r="B504" s="43"/>
      <c r="C504" s="65"/>
      <c r="D504" s="218" t="s">
        <v>178</v>
      </c>
      <c r="E504" s="65"/>
      <c r="F504" s="219" t="s">
        <v>487</v>
      </c>
      <c r="G504" s="65"/>
      <c r="H504" s="65"/>
      <c r="I504" s="174"/>
      <c r="J504" s="65"/>
      <c r="K504" s="65"/>
      <c r="L504" s="63"/>
      <c r="M504" s="220"/>
      <c r="N504" s="44"/>
      <c r="O504" s="44"/>
      <c r="P504" s="44"/>
      <c r="Q504" s="44"/>
      <c r="R504" s="44"/>
      <c r="S504" s="44"/>
      <c r="T504" s="80"/>
      <c r="AT504" s="25" t="s">
        <v>178</v>
      </c>
      <c r="AU504" s="25" t="s">
        <v>92</v>
      </c>
    </row>
    <row r="505" spans="2:65" s="1" customFormat="1" ht="94.5">
      <c r="B505" s="43"/>
      <c r="C505" s="65"/>
      <c r="D505" s="218" t="s">
        <v>180</v>
      </c>
      <c r="E505" s="65"/>
      <c r="F505" s="221" t="s">
        <v>482</v>
      </c>
      <c r="G505" s="65"/>
      <c r="H505" s="65"/>
      <c r="I505" s="174"/>
      <c r="J505" s="65"/>
      <c r="K505" s="65"/>
      <c r="L505" s="63"/>
      <c r="M505" s="220"/>
      <c r="N505" s="44"/>
      <c r="O505" s="44"/>
      <c r="P505" s="44"/>
      <c r="Q505" s="44"/>
      <c r="R505" s="44"/>
      <c r="S505" s="44"/>
      <c r="T505" s="80"/>
      <c r="AT505" s="25" t="s">
        <v>180</v>
      </c>
      <c r="AU505" s="25" t="s">
        <v>92</v>
      </c>
    </row>
    <row r="506" spans="2:65" s="12" customFormat="1" ht="13.5">
      <c r="B506" s="222"/>
      <c r="C506" s="223"/>
      <c r="D506" s="218" t="s">
        <v>182</v>
      </c>
      <c r="E506" s="224" t="s">
        <v>50</v>
      </c>
      <c r="F506" s="225" t="s">
        <v>488</v>
      </c>
      <c r="G506" s="223"/>
      <c r="H506" s="226" t="s">
        <v>50</v>
      </c>
      <c r="I506" s="227"/>
      <c r="J506" s="223"/>
      <c r="K506" s="223"/>
      <c r="L506" s="228"/>
      <c r="M506" s="229"/>
      <c r="N506" s="230"/>
      <c r="O506" s="230"/>
      <c r="P506" s="230"/>
      <c r="Q506" s="230"/>
      <c r="R506" s="230"/>
      <c r="S506" s="230"/>
      <c r="T506" s="231"/>
      <c r="AT506" s="232" t="s">
        <v>182</v>
      </c>
      <c r="AU506" s="232" t="s">
        <v>92</v>
      </c>
      <c r="AV506" s="12" t="s">
        <v>25</v>
      </c>
      <c r="AW506" s="12" t="s">
        <v>48</v>
      </c>
      <c r="AX506" s="12" t="s">
        <v>85</v>
      </c>
      <c r="AY506" s="232" t="s">
        <v>169</v>
      </c>
    </row>
    <row r="507" spans="2:65" s="12" customFormat="1" ht="13.5">
      <c r="B507" s="222"/>
      <c r="C507" s="223"/>
      <c r="D507" s="218" t="s">
        <v>182</v>
      </c>
      <c r="E507" s="224" t="s">
        <v>50</v>
      </c>
      <c r="F507" s="225" t="s">
        <v>402</v>
      </c>
      <c r="G507" s="223"/>
      <c r="H507" s="226" t="s">
        <v>50</v>
      </c>
      <c r="I507" s="227"/>
      <c r="J507" s="223"/>
      <c r="K507" s="223"/>
      <c r="L507" s="228"/>
      <c r="M507" s="229"/>
      <c r="N507" s="230"/>
      <c r="O507" s="230"/>
      <c r="P507" s="230"/>
      <c r="Q507" s="230"/>
      <c r="R507" s="230"/>
      <c r="S507" s="230"/>
      <c r="T507" s="231"/>
      <c r="AT507" s="232" t="s">
        <v>182</v>
      </c>
      <c r="AU507" s="232" t="s">
        <v>92</v>
      </c>
      <c r="AV507" s="12" t="s">
        <v>25</v>
      </c>
      <c r="AW507" s="12" t="s">
        <v>48</v>
      </c>
      <c r="AX507" s="12" t="s">
        <v>85</v>
      </c>
      <c r="AY507" s="232" t="s">
        <v>169</v>
      </c>
    </row>
    <row r="508" spans="2:65" s="13" customFormat="1" ht="13.5">
      <c r="B508" s="233"/>
      <c r="C508" s="234"/>
      <c r="D508" s="218" t="s">
        <v>182</v>
      </c>
      <c r="E508" s="245" t="s">
        <v>50</v>
      </c>
      <c r="F508" s="246" t="s">
        <v>942</v>
      </c>
      <c r="G508" s="234"/>
      <c r="H508" s="247">
        <v>112.81</v>
      </c>
      <c r="I508" s="239"/>
      <c r="J508" s="234"/>
      <c r="K508" s="234"/>
      <c r="L508" s="240"/>
      <c r="M508" s="241"/>
      <c r="N508" s="242"/>
      <c r="O508" s="242"/>
      <c r="P508" s="242"/>
      <c r="Q508" s="242"/>
      <c r="R508" s="242"/>
      <c r="S508" s="242"/>
      <c r="T508" s="243"/>
      <c r="AT508" s="244" t="s">
        <v>182</v>
      </c>
      <c r="AU508" s="244" t="s">
        <v>92</v>
      </c>
      <c r="AV508" s="13" t="s">
        <v>92</v>
      </c>
      <c r="AW508" s="13" t="s">
        <v>48</v>
      </c>
      <c r="AX508" s="13" t="s">
        <v>85</v>
      </c>
      <c r="AY508" s="244" t="s">
        <v>169</v>
      </c>
    </row>
    <row r="509" spans="2:65" s="13" customFormat="1" ht="13.5">
      <c r="B509" s="233"/>
      <c r="C509" s="234"/>
      <c r="D509" s="218" t="s">
        <v>182</v>
      </c>
      <c r="E509" s="245" t="s">
        <v>50</v>
      </c>
      <c r="F509" s="246" t="s">
        <v>943</v>
      </c>
      <c r="G509" s="234"/>
      <c r="H509" s="247">
        <v>28.786000000000001</v>
      </c>
      <c r="I509" s="239"/>
      <c r="J509" s="234"/>
      <c r="K509" s="234"/>
      <c r="L509" s="240"/>
      <c r="M509" s="241"/>
      <c r="N509" s="242"/>
      <c r="O509" s="242"/>
      <c r="P509" s="242"/>
      <c r="Q509" s="242"/>
      <c r="R509" s="242"/>
      <c r="S509" s="242"/>
      <c r="T509" s="243"/>
      <c r="AT509" s="244" t="s">
        <v>182</v>
      </c>
      <c r="AU509" s="244" t="s">
        <v>92</v>
      </c>
      <c r="AV509" s="13" t="s">
        <v>92</v>
      </c>
      <c r="AW509" s="13" t="s">
        <v>48</v>
      </c>
      <c r="AX509" s="13" t="s">
        <v>85</v>
      </c>
      <c r="AY509" s="244" t="s">
        <v>169</v>
      </c>
    </row>
    <row r="510" spans="2:65" s="12" customFormat="1" ht="13.5">
      <c r="B510" s="222"/>
      <c r="C510" s="223"/>
      <c r="D510" s="218" t="s">
        <v>182</v>
      </c>
      <c r="E510" s="224" t="s">
        <v>50</v>
      </c>
      <c r="F510" s="225" t="s">
        <v>404</v>
      </c>
      <c r="G510" s="223"/>
      <c r="H510" s="226" t="s">
        <v>50</v>
      </c>
      <c r="I510" s="227"/>
      <c r="J510" s="223"/>
      <c r="K510" s="223"/>
      <c r="L510" s="228"/>
      <c r="M510" s="229"/>
      <c r="N510" s="230"/>
      <c r="O510" s="230"/>
      <c r="P510" s="230"/>
      <c r="Q510" s="230"/>
      <c r="R510" s="230"/>
      <c r="S510" s="230"/>
      <c r="T510" s="231"/>
      <c r="AT510" s="232" t="s">
        <v>182</v>
      </c>
      <c r="AU510" s="232" t="s">
        <v>92</v>
      </c>
      <c r="AV510" s="12" t="s">
        <v>25</v>
      </c>
      <c r="AW510" s="12" t="s">
        <v>48</v>
      </c>
      <c r="AX510" s="12" t="s">
        <v>85</v>
      </c>
      <c r="AY510" s="232" t="s">
        <v>169</v>
      </c>
    </row>
    <row r="511" spans="2:65" s="13" customFormat="1" ht="13.5">
      <c r="B511" s="233"/>
      <c r="C511" s="234"/>
      <c r="D511" s="218" t="s">
        <v>182</v>
      </c>
      <c r="E511" s="245" t="s">
        <v>50</v>
      </c>
      <c r="F511" s="246" t="s">
        <v>944</v>
      </c>
      <c r="G511" s="234"/>
      <c r="H511" s="247">
        <v>5.125</v>
      </c>
      <c r="I511" s="239"/>
      <c r="J511" s="234"/>
      <c r="K511" s="234"/>
      <c r="L511" s="240"/>
      <c r="M511" s="241"/>
      <c r="N511" s="242"/>
      <c r="O511" s="242"/>
      <c r="P511" s="242"/>
      <c r="Q511" s="242"/>
      <c r="R511" s="242"/>
      <c r="S511" s="242"/>
      <c r="T511" s="243"/>
      <c r="AT511" s="244" t="s">
        <v>182</v>
      </c>
      <c r="AU511" s="244" t="s">
        <v>92</v>
      </c>
      <c r="AV511" s="13" t="s">
        <v>92</v>
      </c>
      <c r="AW511" s="13" t="s">
        <v>48</v>
      </c>
      <c r="AX511" s="13" t="s">
        <v>85</v>
      </c>
      <c r="AY511" s="244" t="s">
        <v>169</v>
      </c>
    </row>
    <row r="512" spans="2:65" s="13" customFormat="1" ht="13.5">
      <c r="B512" s="233"/>
      <c r="C512" s="234"/>
      <c r="D512" s="218" t="s">
        <v>182</v>
      </c>
      <c r="E512" s="245" t="s">
        <v>50</v>
      </c>
      <c r="F512" s="246" t="s">
        <v>945</v>
      </c>
      <c r="G512" s="234"/>
      <c r="H512" s="247">
        <v>1.3879999999999999</v>
      </c>
      <c r="I512" s="239"/>
      <c r="J512" s="234"/>
      <c r="K512" s="234"/>
      <c r="L512" s="240"/>
      <c r="M512" s="241"/>
      <c r="N512" s="242"/>
      <c r="O512" s="242"/>
      <c r="P512" s="242"/>
      <c r="Q512" s="242"/>
      <c r="R512" s="242"/>
      <c r="S512" s="242"/>
      <c r="T512" s="243"/>
      <c r="AT512" s="244" t="s">
        <v>182</v>
      </c>
      <c r="AU512" s="244" t="s">
        <v>92</v>
      </c>
      <c r="AV512" s="13" t="s">
        <v>92</v>
      </c>
      <c r="AW512" s="13" t="s">
        <v>48</v>
      </c>
      <c r="AX512" s="13" t="s">
        <v>85</v>
      </c>
      <c r="AY512" s="244" t="s">
        <v>169</v>
      </c>
    </row>
    <row r="513" spans="2:65" s="12" customFormat="1" ht="13.5">
      <c r="B513" s="222"/>
      <c r="C513" s="223"/>
      <c r="D513" s="218" t="s">
        <v>182</v>
      </c>
      <c r="E513" s="224" t="s">
        <v>50</v>
      </c>
      <c r="F513" s="225" t="s">
        <v>406</v>
      </c>
      <c r="G513" s="223"/>
      <c r="H513" s="226" t="s">
        <v>50</v>
      </c>
      <c r="I513" s="227"/>
      <c r="J513" s="223"/>
      <c r="K513" s="223"/>
      <c r="L513" s="228"/>
      <c r="M513" s="229"/>
      <c r="N513" s="230"/>
      <c r="O513" s="230"/>
      <c r="P513" s="230"/>
      <c r="Q513" s="230"/>
      <c r="R513" s="230"/>
      <c r="S513" s="230"/>
      <c r="T513" s="231"/>
      <c r="AT513" s="232" t="s">
        <v>182</v>
      </c>
      <c r="AU513" s="232" t="s">
        <v>92</v>
      </c>
      <c r="AV513" s="12" t="s">
        <v>25</v>
      </c>
      <c r="AW513" s="12" t="s">
        <v>48</v>
      </c>
      <c r="AX513" s="12" t="s">
        <v>85</v>
      </c>
      <c r="AY513" s="232" t="s">
        <v>169</v>
      </c>
    </row>
    <row r="514" spans="2:65" s="13" customFormat="1" ht="13.5">
      <c r="B514" s="233"/>
      <c r="C514" s="234"/>
      <c r="D514" s="218" t="s">
        <v>182</v>
      </c>
      <c r="E514" s="245" t="s">
        <v>50</v>
      </c>
      <c r="F514" s="246" t="s">
        <v>946</v>
      </c>
      <c r="G514" s="234"/>
      <c r="H514" s="247">
        <v>16.8</v>
      </c>
      <c r="I514" s="239"/>
      <c r="J514" s="234"/>
      <c r="K514" s="234"/>
      <c r="L514" s="240"/>
      <c r="M514" s="241"/>
      <c r="N514" s="242"/>
      <c r="O514" s="242"/>
      <c r="P514" s="242"/>
      <c r="Q514" s="242"/>
      <c r="R514" s="242"/>
      <c r="S514" s="242"/>
      <c r="T514" s="243"/>
      <c r="AT514" s="244" t="s">
        <v>182</v>
      </c>
      <c r="AU514" s="244" t="s">
        <v>92</v>
      </c>
      <c r="AV514" s="13" t="s">
        <v>92</v>
      </c>
      <c r="AW514" s="13" t="s">
        <v>48</v>
      </c>
      <c r="AX514" s="13" t="s">
        <v>85</v>
      </c>
      <c r="AY514" s="244" t="s">
        <v>169</v>
      </c>
    </row>
    <row r="515" spans="2:65" s="13" customFormat="1" ht="13.5">
      <c r="B515" s="233"/>
      <c r="C515" s="234"/>
      <c r="D515" s="218" t="s">
        <v>182</v>
      </c>
      <c r="E515" s="245" t="s">
        <v>50</v>
      </c>
      <c r="F515" s="246" t="s">
        <v>947</v>
      </c>
      <c r="G515" s="234"/>
      <c r="H515" s="247">
        <v>2.331</v>
      </c>
      <c r="I515" s="239"/>
      <c r="J515" s="234"/>
      <c r="K515" s="234"/>
      <c r="L515" s="240"/>
      <c r="M515" s="241"/>
      <c r="N515" s="242"/>
      <c r="O515" s="242"/>
      <c r="P515" s="242"/>
      <c r="Q515" s="242"/>
      <c r="R515" s="242"/>
      <c r="S515" s="242"/>
      <c r="T515" s="243"/>
      <c r="AT515" s="244" t="s">
        <v>182</v>
      </c>
      <c r="AU515" s="244" t="s">
        <v>92</v>
      </c>
      <c r="AV515" s="13" t="s">
        <v>92</v>
      </c>
      <c r="AW515" s="13" t="s">
        <v>48</v>
      </c>
      <c r="AX515" s="13" t="s">
        <v>85</v>
      </c>
      <c r="AY515" s="244" t="s">
        <v>169</v>
      </c>
    </row>
    <row r="516" spans="2:65" s="14" customFormat="1" ht="13.5">
      <c r="B516" s="263"/>
      <c r="C516" s="264"/>
      <c r="D516" s="218" t="s">
        <v>182</v>
      </c>
      <c r="E516" s="265" t="s">
        <v>50</v>
      </c>
      <c r="F516" s="266" t="s">
        <v>698</v>
      </c>
      <c r="G516" s="264"/>
      <c r="H516" s="267">
        <v>167.24</v>
      </c>
      <c r="I516" s="268"/>
      <c r="J516" s="264"/>
      <c r="K516" s="264"/>
      <c r="L516" s="269"/>
      <c r="M516" s="270"/>
      <c r="N516" s="271"/>
      <c r="O516" s="271"/>
      <c r="P516" s="271"/>
      <c r="Q516" s="271"/>
      <c r="R516" s="271"/>
      <c r="S516" s="271"/>
      <c r="T516" s="272"/>
      <c r="AT516" s="273" t="s">
        <v>182</v>
      </c>
      <c r="AU516" s="273" t="s">
        <v>92</v>
      </c>
      <c r="AV516" s="14" t="s">
        <v>100</v>
      </c>
      <c r="AW516" s="14" t="s">
        <v>48</v>
      </c>
      <c r="AX516" s="14" t="s">
        <v>85</v>
      </c>
      <c r="AY516" s="273" t="s">
        <v>169</v>
      </c>
    </row>
    <row r="517" spans="2:65" s="13" customFormat="1" ht="13.5">
      <c r="B517" s="233"/>
      <c r="C517" s="234"/>
      <c r="D517" s="235" t="s">
        <v>182</v>
      </c>
      <c r="E517" s="236" t="s">
        <v>50</v>
      </c>
      <c r="F517" s="237" t="s">
        <v>949</v>
      </c>
      <c r="G517" s="234"/>
      <c r="H517" s="238">
        <v>1003.44</v>
      </c>
      <c r="I517" s="239"/>
      <c r="J517" s="234"/>
      <c r="K517" s="234"/>
      <c r="L517" s="240"/>
      <c r="M517" s="241"/>
      <c r="N517" s="242"/>
      <c r="O517" s="242"/>
      <c r="P517" s="242"/>
      <c r="Q517" s="242"/>
      <c r="R517" s="242"/>
      <c r="S517" s="242"/>
      <c r="T517" s="243"/>
      <c r="AT517" s="244" t="s">
        <v>182</v>
      </c>
      <c r="AU517" s="244" t="s">
        <v>92</v>
      </c>
      <c r="AV517" s="13" t="s">
        <v>92</v>
      </c>
      <c r="AW517" s="13" t="s">
        <v>48</v>
      </c>
      <c r="AX517" s="13" t="s">
        <v>25</v>
      </c>
      <c r="AY517" s="244" t="s">
        <v>169</v>
      </c>
    </row>
    <row r="518" spans="2:65" s="1" customFormat="1" ht="22.5" customHeight="1">
      <c r="B518" s="43"/>
      <c r="C518" s="206" t="s">
        <v>950</v>
      </c>
      <c r="D518" s="206" t="s">
        <v>172</v>
      </c>
      <c r="E518" s="207" t="s">
        <v>501</v>
      </c>
      <c r="F518" s="208" t="s">
        <v>502</v>
      </c>
      <c r="G518" s="209" t="s">
        <v>197</v>
      </c>
      <c r="H518" s="210">
        <v>167.24</v>
      </c>
      <c r="I518" s="211"/>
      <c r="J518" s="212">
        <f>ROUND(I518*H518,2)</f>
        <v>0</v>
      </c>
      <c r="K518" s="208" t="s">
        <v>176</v>
      </c>
      <c r="L518" s="63"/>
      <c r="M518" s="213" t="s">
        <v>50</v>
      </c>
      <c r="N518" s="214" t="s">
        <v>56</v>
      </c>
      <c r="O518" s="44"/>
      <c r="P518" s="215">
        <f>O518*H518</f>
        <v>0</v>
      </c>
      <c r="Q518" s="215">
        <v>0</v>
      </c>
      <c r="R518" s="215">
        <f>Q518*H518</f>
        <v>0</v>
      </c>
      <c r="S518" s="215">
        <v>0</v>
      </c>
      <c r="T518" s="216">
        <f>S518*H518</f>
        <v>0</v>
      </c>
      <c r="AR518" s="25" t="s">
        <v>124</v>
      </c>
      <c r="AT518" s="25" t="s">
        <v>172</v>
      </c>
      <c r="AU518" s="25" t="s">
        <v>92</v>
      </c>
      <c r="AY518" s="25" t="s">
        <v>169</v>
      </c>
      <c r="BE518" s="217">
        <f>IF(N518="základní",J518,0)</f>
        <v>0</v>
      </c>
      <c r="BF518" s="217">
        <f>IF(N518="snížená",J518,0)</f>
        <v>0</v>
      </c>
      <c r="BG518" s="217">
        <f>IF(N518="zákl. přenesená",J518,0)</f>
        <v>0</v>
      </c>
      <c r="BH518" s="217">
        <f>IF(N518="sníž. přenesená",J518,0)</f>
        <v>0</v>
      </c>
      <c r="BI518" s="217">
        <f>IF(N518="nulová",J518,0)</f>
        <v>0</v>
      </c>
      <c r="BJ518" s="25" t="s">
        <v>25</v>
      </c>
      <c r="BK518" s="217">
        <f>ROUND(I518*H518,2)</f>
        <v>0</v>
      </c>
      <c r="BL518" s="25" t="s">
        <v>124</v>
      </c>
      <c r="BM518" s="25" t="s">
        <v>503</v>
      </c>
    </row>
    <row r="519" spans="2:65" s="1" customFormat="1" ht="13.5">
      <c r="B519" s="43"/>
      <c r="C519" s="65"/>
      <c r="D519" s="218" t="s">
        <v>178</v>
      </c>
      <c r="E519" s="65"/>
      <c r="F519" s="219" t="s">
        <v>504</v>
      </c>
      <c r="G519" s="65"/>
      <c r="H519" s="65"/>
      <c r="I519" s="174"/>
      <c r="J519" s="65"/>
      <c r="K519" s="65"/>
      <c r="L519" s="63"/>
      <c r="M519" s="220"/>
      <c r="N519" s="44"/>
      <c r="O519" s="44"/>
      <c r="P519" s="44"/>
      <c r="Q519" s="44"/>
      <c r="R519" s="44"/>
      <c r="S519" s="44"/>
      <c r="T519" s="80"/>
      <c r="AT519" s="25" t="s">
        <v>178</v>
      </c>
      <c r="AU519" s="25" t="s">
        <v>92</v>
      </c>
    </row>
    <row r="520" spans="2:65" s="1" customFormat="1" ht="67.5">
      <c r="B520" s="43"/>
      <c r="C520" s="65"/>
      <c r="D520" s="218" t="s">
        <v>180</v>
      </c>
      <c r="E520" s="65"/>
      <c r="F520" s="221" t="s">
        <v>505</v>
      </c>
      <c r="G520" s="65"/>
      <c r="H520" s="65"/>
      <c r="I520" s="174"/>
      <c r="J520" s="65"/>
      <c r="K520" s="65"/>
      <c r="L520" s="63"/>
      <c r="M520" s="220"/>
      <c r="N520" s="44"/>
      <c r="O520" s="44"/>
      <c r="P520" s="44"/>
      <c r="Q520" s="44"/>
      <c r="R520" s="44"/>
      <c r="S520" s="44"/>
      <c r="T520" s="80"/>
      <c r="AT520" s="25" t="s">
        <v>180</v>
      </c>
      <c r="AU520" s="25" t="s">
        <v>92</v>
      </c>
    </row>
    <row r="521" spans="2:65" s="12" customFormat="1" ht="13.5">
      <c r="B521" s="222"/>
      <c r="C521" s="223"/>
      <c r="D521" s="218" t="s">
        <v>182</v>
      </c>
      <c r="E521" s="224" t="s">
        <v>50</v>
      </c>
      <c r="F521" s="225" t="s">
        <v>402</v>
      </c>
      <c r="G521" s="223"/>
      <c r="H521" s="226" t="s">
        <v>50</v>
      </c>
      <c r="I521" s="227"/>
      <c r="J521" s="223"/>
      <c r="K521" s="223"/>
      <c r="L521" s="228"/>
      <c r="M521" s="229"/>
      <c r="N521" s="230"/>
      <c r="O521" s="230"/>
      <c r="P521" s="230"/>
      <c r="Q521" s="230"/>
      <c r="R521" s="230"/>
      <c r="S521" s="230"/>
      <c r="T521" s="231"/>
      <c r="AT521" s="232" t="s">
        <v>182</v>
      </c>
      <c r="AU521" s="232" t="s">
        <v>92</v>
      </c>
      <c r="AV521" s="12" t="s">
        <v>25</v>
      </c>
      <c r="AW521" s="12" t="s">
        <v>48</v>
      </c>
      <c r="AX521" s="12" t="s">
        <v>85</v>
      </c>
      <c r="AY521" s="232" t="s">
        <v>169</v>
      </c>
    </row>
    <row r="522" spans="2:65" s="13" customFormat="1" ht="13.5">
      <c r="B522" s="233"/>
      <c r="C522" s="234"/>
      <c r="D522" s="218" t="s">
        <v>182</v>
      </c>
      <c r="E522" s="245" t="s">
        <v>50</v>
      </c>
      <c r="F522" s="246" t="s">
        <v>942</v>
      </c>
      <c r="G522" s="234"/>
      <c r="H522" s="247">
        <v>112.81</v>
      </c>
      <c r="I522" s="239"/>
      <c r="J522" s="234"/>
      <c r="K522" s="234"/>
      <c r="L522" s="240"/>
      <c r="M522" s="241"/>
      <c r="N522" s="242"/>
      <c r="O522" s="242"/>
      <c r="P522" s="242"/>
      <c r="Q522" s="242"/>
      <c r="R522" s="242"/>
      <c r="S522" s="242"/>
      <c r="T522" s="243"/>
      <c r="AT522" s="244" t="s">
        <v>182</v>
      </c>
      <c r="AU522" s="244" t="s">
        <v>92</v>
      </c>
      <c r="AV522" s="13" t="s">
        <v>92</v>
      </c>
      <c r="AW522" s="13" t="s">
        <v>48</v>
      </c>
      <c r="AX522" s="13" t="s">
        <v>85</v>
      </c>
      <c r="AY522" s="244" t="s">
        <v>169</v>
      </c>
    </row>
    <row r="523" spans="2:65" s="13" customFormat="1" ht="13.5">
      <c r="B523" s="233"/>
      <c r="C523" s="234"/>
      <c r="D523" s="218" t="s">
        <v>182</v>
      </c>
      <c r="E523" s="245" t="s">
        <v>50</v>
      </c>
      <c r="F523" s="246" t="s">
        <v>943</v>
      </c>
      <c r="G523" s="234"/>
      <c r="H523" s="247">
        <v>28.786000000000001</v>
      </c>
      <c r="I523" s="239"/>
      <c r="J523" s="234"/>
      <c r="K523" s="234"/>
      <c r="L523" s="240"/>
      <c r="M523" s="241"/>
      <c r="N523" s="242"/>
      <c r="O523" s="242"/>
      <c r="P523" s="242"/>
      <c r="Q523" s="242"/>
      <c r="R523" s="242"/>
      <c r="S523" s="242"/>
      <c r="T523" s="243"/>
      <c r="AT523" s="244" t="s">
        <v>182</v>
      </c>
      <c r="AU523" s="244" t="s">
        <v>92</v>
      </c>
      <c r="AV523" s="13" t="s">
        <v>92</v>
      </c>
      <c r="AW523" s="13" t="s">
        <v>48</v>
      </c>
      <c r="AX523" s="13" t="s">
        <v>85</v>
      </c>
      <c r="AY523" s="244" t="s">
        <v>169</v>
      </c>
    </row>
    <row r="524" spans="2:65" s="12" customFormat="1" ht="13.5">
      <c r="B524" s="222"/>
      <c r="C524" s="223"/>
      <c r="D524" s="218" t="s">
        <v>182</v>
      </c>
      <c r="E524" s="224" t="s">
        <v>50</v>
      </c>
      <c r="F524" s="225" t="s">
        <v>404</v>
      </c>
      <c r="G524" s="223"/>
      <c r="H524" s="226" t="s">
        <v>50</v>
      </c>
      <c r="I524" s="227"/>
      <c r="J524" s="223"/>
      <c r="K524" s="223"/>
      <c r="L524" s="228"/>
      <c r="M524" s="229"/>
      <c r="N524" s="230"/>
      <c r="O524" s="230"/>
      <c r="P524" s="230"/>
      <c r="Q524" s="230"/>
      <c r="R524" s="230"/>
      <c r="S524" s="230"/>
      <c r="T524" s="231"/>
      <c r="AT524" s="232" t="s">
        <v>182</v>
      </c>
      <c r="AU524" s="232" t="s">
        <v>92</v>
      </c>
      <c r="AV524" s="12" t="s">
        <v>25</v>
      </c>
      <c r="AW524" s="12" t="s">
        <v>48</v>
      </c>
      <c r="AX524" s="12" t="s">
        <v>85</v>
      </c>
      <c r="AY524" s="232" t="s">
        <v>169</v>
      </c>
    </row>
    <row r="525" spans="2:65" s="13" customFormat="1" ht="13.5">
      <c r="B525" s="233"/>
      <c r="C525" s="234"/>
      <c r="D525" s="218" t="s">
        <v>182</v>
      </c>
      <c r="E525" s="245" t="s">
        <v>50</v>
      </c>
      <c r="F525" s="246" t="s">
        <v>944</v>
      </c>
      <c r="G525" s="234"/>
      <c r="H525" s="247">
        <v>5.125</v>
      </c>
      <c r="I525" s="239"/>
      <c r="J525" s="234"/>
      <c r="K525" s="234"/>
      <c r="L525" s="240"/>
      <c r="M525" s="241"/>
      <c r="N525" s="242"/>
      <c r="O525" s="242"/>
      <c r="P525" s="242"/>
      <c r="Q525" s="242"/>
      <c r="R525" s="242"/>
      <c r="S525" s="242"/>
      <c r="T525" s="243"/>
      <c r="AT525" s="244" t="s">
        <v>182</v>
      </c>
      <c r="AU525" s="244" t="s">
        <v>92</v>
      </c>
      <c r="AV525" s="13" t="s">
        <v>92</v>
      </c>
      <c r="AW525" s="13" t="s">
        <v>48</v>
      </c>
      <c r="AX525" s="13" t="s">
        <v>85</v>
      </c>
      <c r="AY525" s="244" t="s">
        <v>169</v>
      </c>
    </row>
    <row r="526" spans="2:65" s="13" customFormat="1" ht="13.5">
      <c r="B526" s="233"/>
      <c r="C526" s="234"/>
      <c r="D526" s="218" t="s">
        <v>182</v>
      </c>
      <c r="E526" s="245" t="s">
        <v>50</v>
      </c>
      <c r="F526" s="246" t="s">
        <v>945</v>
      </c>
      <c r="G526" s="234"/>
      <c r="H526" s="247">
        <v>1.3879999999999999</v>
      </c>
      <c r="I526" s="239"/>
      <c r="J526" s="234"/>
      <c r="K526" s="234"/>
      <c r="L526" s="240"/>
      <c r="M526" s="241"/>
      <c r="N526" s="242"/>
      <c r="O526" s="242"/>
      <c r="P526" s="242"/>
      <c r="Q526" s="242"/>
      <c r="R526" s="242"/>
      <c r="S526" s="242"/>
      <c r="T526" s="243"/>
      <c r="AT526" s="244" t="s">
        <v>182</v>
      </c>
      <c r="AU526" s="244" t="s">
        <v>92</v>
      </c>
      <c r="AV526" s="13" t="s">
        <v>92</v>
      </c>
      <c r="AW526" s="13" t="s">
        <v>48</v>
      </c>
      <c r="AX526" s="13" t="s">
        <v>85</v>
      </c>
      <c r="AY526" s="244" t="s">
        <v>169</v>
      </c>
    </row>
    <row r="527" spans="2:65" s="12" customFormat="1" ht="13.5">
      <c r="B527" s="222"/>
      <c r="C527" s="223"/>
      <c r="D527" s="218" t="s">
        <v>182</v>
      </c>
      <c r="E527" s="224" t="s">
        <v>50</v>
      </c>
      <c r="F527" s="225" t="s">
        <v>406</v>
      </c>
      <c r="G527" s="223"/>
      <c r="H527" s="226" t="s">
        <v>50</v>
      </c>
      <c r="I527" s="227"/>
      <c r="J527" s="223"/>
      <c r="K527" s="223"/>
      <c r="L527" s="228"/>
      <c r="M527" s="229"/>
      <c r="N527" s="230"/>
      <c r="O527" s="230"/>
      <c r="P527" s="230"/>
      <c r="Q527" s="230"/>
      <c r="R527" s="230"/>
      <c r="S527" s="230"/>
      <c r="T527" s="231"/>
      <c r="AT527" s="232" t="s">
        <v>182</v>
      </c>
      <c r="AU527" s="232" t="s">
        <v>92</v>
      </c>
      <c r="AV527" s="12" t="s">
        <v>25</v>
      </c>
      <c r="AW527" s="12" t="s">
        <v>48</v>
      </c>
      <c r="AX527" s="12" t="s">
        <v>85</v>
      </c>
      <c r="AY527" s="232" t="s">
        <v>169</v>
      </c>
    </row>
    <row r="528" spans="2:65" s="13" customFormat="1" ht="13.5">
      <c r="B528" s="233"/>
      <c r="C528" s="234"/>
      <c r="D528" s="218" t="s">
        <v>182</v>
      </c>
      <c r="E528" s="245" t="s">
        <v>50</v>
      </c>
      <c r="F528" s="246" t="s">
        <v>946</v>
      </c>
      <c r="G528" s="234"/>
      <c r="H528" s="247">
        <v>16.8</v>
      </c>
      <c r="I528" s="239"/>
      <c r="J528" s="234"/>
      <c r="K528" s="234"/>
      <c r="L528" s="240"/>
      <c r="M528" s="241"/>
      <c r="N528" s="242"/>
      <c r="O528" s="242"/>
      <c r="P528" s="242"/>
      <c r="Q528" s="242"/>
      <c r="R528" s="242"/>
      <c r="S528" s="242"/>
      <c r="T528" s="243"/>
      <c r="AT528" s="244" t="s">
        <v>182</v>
      </c>
      <c r="AU528" s="244" t="s">
        <v>92</v>
      </c>
      <c r="AV528" s="13" t="s">
        <v>92</v>
      </c>
      <c r="AW528" s="13" t="s">
        <v>48</v>
      </c>
      <c r="AX528" s="13" t="s">
        <v>85</v>
      </c>
      <c r="AY528" s="244" t="s">
        <v>169</v>
      </c>
    </row>
    <row r="529" spans="2:51" s="13" customFormat="1" ht="13.5">
      <c r="B529" s="233"/>
      <c r="C529" s="234"/>
      <c r="D529" s="218" t="s">
        <v>182</v>
      </c>
      <c r="E529" s="245" t="s">
        <v>50</v>
      </c>
      <c r="F529" s="246" t="s">
        <v>947</v>
      </c>
      <c r="G529" s="234"/>
      <c r="H529" s="247">
        <v>2.331</v>
      </c>
      <c r="I529" s="239"/>
      <c r="J529" s="234"/>
      <c r="K529" s="234"/>
      <c r="L529" s="240"/>
      <c r="M529" s="260"/>
      <c r="N529" s="261"/>
      <c r="O529" s="261"/>
      <c r="P529" s="261"/>
      <c r="Q529" s="261"/>
      <c r="R529" s="261"/>
      <c r="S529" s="261"/>
      <c r="T529" s="262"/>
      <c r="AT529" s="244" t="s">
        <v>182</v>
      </c>
      <c r="AU529" s="244" t="s">
        <v>92</v>
      </c>
      <c r="AV529" s="13" t="s">
        <v>92</v>
      </c>
      <c r="AW529" s="13" t="s">
        <v>48</v>
      </c>
      <c r="AX529" s="13" t="s">
        <v>85</v>
      </c>
      <c r="AY529" s="244" t="s">
        <v>169</v>
      </c>
    </row>
    <row r="530" spans="2:51" s="1" customFormat="1" ht="6.95" customHeight="1">
      <c r="B530" s="58"/>
      <c r="C530" s="59"/>
      <c r="D530" s="59"/>
      <c r="E530" s="59"/>
      <c r="F530" s="59"/>
      <c r="G530" s="59"/>
      <c r="H530" s="59"/>
      <c r="I530" s="150"/>
      <c r="J530" s="59"/>
      <c r="K530" s="59"/>
      <c r="L530" s="63"/>
    </row>
  </sheetData>
  <sheetProtection password="CC35" sheet="1" objects="1" scenarios="1" formatCells="0" formatColumns="0" formatRows="0" sort="0" autoFilter="0"/>
  <autoFilter ref="C95:K529"/>
  <mergeCells count="15">
    <mergeCell ref="E86:H86"/>
    <mergeCell ref="E84:H84"/>
    <mergeCell ref="E88:H88"/>
    <mergeCell ref="G1:H1"/>
    <mergeCell ref="L2:V2"/>
    <mergeCell ref="E49:H49"/>
    <mergeCell ref="E53:H53"/>
    <mergeCell ref="E51:H51"/>
    <mergeCell ref="E55:H55"/>
    <mergeCell ref="E82:H82"/>
    <mergeCell ref="E7:H7"/>
    <mergeCell ref="E11:H11"/>
    <mergeCell ref="E9:H9"/>
    <mergeCell ref="E13:H13"/>
    <mergeCell ref="E28:H28"/>
  </mergeCells>
  <hyperlinks>
    <hyperlink ref="F1:G1" location="C2" display="1) Krycí list soupisu"/>
    <hyperlink ref="G1:H1" location="C62"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0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129</v>
      </c>
      <c r="G1" s="424" t="s">
        <v>130</v>
      </c>
      <c r="H1" s="424"/>
      <c r="I1" s="126"/>
      <c r="J1" s="125" t="s">
        <v>131</v>
      </c>
      <c r="K1" s="124" t="s">
        <v>132</v>
      </c>
      <c r="L1" s="125" t="s">
        <v>133</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4"/>
      <c r="M2" s="414"/>
      <c r="N2" s="414"/>
      <c r="O2" s="414"/>
      <c r="P2" s="414"/>
      <c r="Q2" s="414"/>
      <c r="R2" s="414"/>
      <c r="S2" s="414"/>
      <c r="T2" s="414"/>
      <c r="U2" s="414"/>
      <c r="V2" s="414"/>
      <c r="AT2" s="25" t="s">
        <v>120</v>
      </c>
    </row>
    <row r="3" spans="1:70" ht="6.95" customHeight="1">
      <c r="B3" s="26"/>
      <c r="C3" s="27"/>
      <c r="D3" s="27"/>
      <c r="E3" s="27"/>
      <c r="F3" s="27"/>
      <c r="G3" s="27"/>
      <c r="H3" s="27"/>
      <c r="I3" s="127"/>
      <c r="J3" s="27"/>
      <c r="K3" s="28"/>
      <c r="AT3" s="25" t="s">
        <v>92</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5" t="str">
        <f>'Rekapitulace stavby'!K6</f>
        <v>III/44436 Bělkovice-Lašťany, průtah - I.+II.etapa-Obec  Bělkovice-Lašťany</v>
      </c>
      <c r="F7" s="416"/>
      <c r="G7" s="416"/>
      <c r="H7" s="416"/>
      <c r="I7" s="128"/>
      <c r="J7" s="30"/>
      <c r="K7" s="32"/>
    </row>
    <row r="8" spans="1:70">
      <c r="B8" s="29"/>
      <c r="C8" s="30"/>
      <c r="D8" s="38" t="s">
        <v>135</v>
      </c>
      <c r="E8" s="30"/>
      <c r="F8" s="30"/>
      <c r="G8" s="30"/>
      <c r="H8" s="30"/>
      <c r="I8" s="128"/>
      <c r="J8" s="30"/>
      <c r="K8" s="32"/>
    </row>
    <row r="9" spans="1:70" s="1" customFormat="1" ht="22.5" customHeight="1">
      <c r="B9" s="43"/>
      <c r="C9" s="44"/>
      <c r="D9" s="44"/>
      <c r="E9" s="415" t="s">
        <v>951</v>
      </c>
      <c r="F9" s="417"/>
      <c r="G9" s="417"/>
      <c r="H9" s="417"/>
      <c r="I9" s="129"/>
      <c r="J9" s="44"/>
      <c r="K9" s="47"/>
    </row>
    <row r="10" spans="1:70" s="1" customFormat="1">
      <c r="B10" s="43"/>
      <c r="C10" s="44"/>
      <c r="D10" s="38" t="s">
        <v>137</v>
      </c>
      <c r="E10" s="44"/>
      <c r="F10" s="44"/>
      <c r="G10" s="44"/>
      <c r="H10" s="44"/>
      <c r="I10" s="129"/>
      <c r="J10" s="44"/>
      <c r="K10" s="47"/>
    </row>
    <row r="11" spans="1:70" s="1" customFormat="1" ht="36.950000000000003" customHeight="1">
      <c r="B11" s="43"/>
      <c r="C11" s="44"/>
      <c r="D11" s="44"/>
      <c r="E11" s="418" t="s">
        <v>952</v>
      </c>
      <c r="F11" s="417"/>
      <c r="G11" s="417"/>
      <c r="H11" s="417"/>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22.12.2016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63" customHeight="1">
      <c r="B26" s="132"/>
      <c r="C26" s="133"/>
      <c r="D26" s="133"/>
      <c r="E26" s="379" t="s">
        <v>953</v>
      </c>
      <c r="F26" s="379"/>
      <c r="G26" s="379"/>
      <c r="H26" s="379"/>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ROUND(J90,2)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ROUND(SUM(BE90:BE305), 2)</f>
        <v>0</v>
      </c>
      <c r="G32" s="44"/>
      <c r="H32" s="44"/>
      <c r="I32" s="142">
        <v>0.21</v>
      </c>
      <c r="J32" s="141">
        <f>ROUND(ROUND((SUM(BE90:BE305)), 2)*I32, 2)</f>
        <v>0</v>
      </c>
      <c r="K32" s="47"/>
    </row>
    <row r="33" spans="2:11" s="1" customFormat="1" ht="14.45" customHeight="1">
      <c r="B33" s="43"/>
      <c r="C33" s="44"/>
      <c r="D33" s="44"/>
      <c r="E33" s="51" t="s">
        <v>57</v>
      </c>
      <c r="F33" s="141">
        <f>ROUND(SUM(BF90:BF305), 2)</f>
        <v>0</v>
      </c>
      <c r="G33" s="44"/>
      <c r="H33" s="44"/>
      <c r="I33" s="142">
        <v>0.15</v>
      </c>
      <c r="J33" s="141">
        <f>ROUND(ROUND((SUM(BF90:BF305)), 2)*I33, 2)</f>
        <v>0</v>
      </c>
      <c r="K33" s="47"/>
    </row>
    <row r="34" spans="2:11" s="1" customFormat="1" ht="14.45" hidden="1" customHeight="1">
      <c r="B34" s="43"/>
      <c r="C34" s="44"/>
      <c r="D34" s="44"/>
      <c r="E34" s="51" t="s">
        <v>58</v>
      </c>
      <c r="F34" s="141">
        <f>ROUND(SUM(BG90:BG305), 2)</f>
        <v>0</v>
      </c>
      <c r="G34" s="44"/>
      <c r="H34" s="44"/>
      <c r="I34" s="142">
        <v>0.21</v>
      </c>
      <c r="J34" s="141">
        <v>0</v>
      </c>
      <c r="K34" s="47"/>
    </row>
    <row r="35" spans="2:11" s="1" customFormat="1" ht="14.45" hidden="1" customHeight="1">
      <c r="B35" s="43"/>
      <c r="C35" s="44"/>
      <c r="D35" s="44"/>
      <c r="E35" s="51" t="s">
        <v>59</v>
      </c>
      <c r="F35" s="141">
        <f>ROUND(SUM(BH90:BH305), 2)</f>
        <v>0</v>
      </c>
      <c r="G35" s="44"/>
      <c r="H35" s="44"/>
      <c r="I35" s="142">
        <v>0.15</v>
      </c>
      <c r="J35" s="141">
        <v>0</v>
      </c>
      <c r="K35" s="47"/>
    </row>
    <row r="36" spans="2:11" s="1" customFormat="1" ht="14.45" hidden="1" customHeight="1">
      <c r="B36" s="43"/>
      <c r="C36" s="44"/>
      <c r="D36" s="44"/>
      <c r="E36" s="51" t="s">
        <v>60</v>
      </c>
      <c r="F36" s="141">
        <f>ROUND(SUM(BI90:BI305),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141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5" t="str">
        <f>E7</f>
        <v>III/44436 Bělkovice-Lašťany, průtah - I.+II.etapa-Obec  Bělkovice-Lašťany</v>
      </c>
      <c r="F47" s="416"/>
      <c r="G47" s="416"/>
      <c r="H47" s="416"/>
      <c r="I47" s="129"/>
      <c r="J47" s="44"/>
      <c r="K47" s="47"/>
    </row>
    <row r="48" spans="2:11">
      <c r="B48" s="29"/>
      <c r="C48" s="38" t="s">
        <v>135</v>
      </c>
      <c r="D48" s="30"/>
      <c r="E48" s="30"/>
      <c r="F48" s="30"/>
      <c r="G48" s="30"/>
      <c r="H48" s="30"/>
      <c r="I48" s="128"/>
      <c r="J48" s="30"/>
      <c r="K48" s="32"/>
    </row>
    <row r="49" spans="2:47" s="1" customFormat="1" ht="22.5" customHeight="1">
      <c r="B49" s="43"/>
      <c r="C49" s="44"/>
      <c r="D49" s="44"/>
      <c r="E49" s="415" t="s">
        <v>951</v>
      </c>
      <c r="F49" s="417"/>
      <c r="G49" s="417"/>
      <c r="H49" s="417"/>
      <c r="I49" s="129"/>
      <c r="J49" s="44"/>
      <c r="K49" s="47"/>
    </row>
    <row r="50" spans="2:47" s="1" customFormat="1" ht="14.45" customHeight="1">
      <c r="B50" s="43"/>
      <c r="C50" s="38" t="s">
        <v>137</v>
      </c>
      <c r="D50" s="44"/>
      <c r="E50" s="44"/>
      <c r="F50" s="44"/>
      <c r="G50" s="44"/>
      <c r="H50" s="44"/>
      <c r="I50" s="129"/>
      <c r="J50" s="44"/>
      <c r="K50" s="47"/>
    </row>
    <row r="51" spans="2:47" s="1" customFormat="1" ht="23.25" customHeight="1">
      <c r="B51" s="43"/>
      <c r="C51" s="44"/>
      <c r="D51" s="44"/>
      <c r="E51" s="418" t="str">
        <f>E11</f>
        <v>3-1 - SO 01.1 Stoka A 1. úsek + SO 04 Stoka A-1 -soupis prací--náklady kraje 1/2, náklady obce 1/2 nákladů</v>
      </c>
      <c r="F51" s="417"/>
      <c r="G51" s="417"/>
      <c r="H51" s="417"/>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22.12.2016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Obec  Bělkovice-Lašťany</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142</v>
      </c>
      <c r="D58" s="143"/>
      <c r="E58" s="143"/>
      <c r="F58" s="143"/>
      <c r="G58" s="143"/>
      <c r="H58" s="143"/>
      <c r="I58" s="156"/>
      <c r="J58" s="157" t="s">
        <v>143</v>
      </c>
      <c r="K58" s="158"/>
    </row>
    <row r="59" spans="2:47" s="1" customFormat="1" ht="10.35" customHeight="1">
      <c r="B59" s="43"/>
      <c r="C59" s="44"/>
      <c r="D59" s="44"/>
      <c r="E59" s="44"/>
      <c r="F59" s="44"/>
      <c r="G59" s="44"/>
      <c r="H59" s="44"/>
      <c r="I59" s="129"/>
      <c r="J59" s="44"/>
      <c r="K59" s="47"/>
    </row>
    <row r="60" spans="2:47" s="1" customFormat="1" ht="29.25" customHeight="1">
      <c r="B60" s="43"/>
      <c r="C60" s="159" t="s">
        <v>144</v>
      </c>
      <c r="D60" s="44"/>
      <c r="E60" s="44"/>
      <c r="F60" s="44"/>
      <c r="G60" s="44"/>
      <c r="H60" s="44"/>
      <c r="I60" s="129"/>
      <c r="J60" s="139">
        <f>J90</f>
        <v>0</v>
      </c>
      <c r="K60" s="47"/>
      <c r="AU60" s="25" t="s">
        <v>145</v>
      </c>
    </row>
    <row r="61" spans="2:47" s="8" customFormat="1" ht="24.95" customHeight="1">
      <c r="B61" s="160"/>
      <c r="C61" s="161"/>
      <c r="D61" s="162" t="s">
        <v>146</v>
      </c>
      <c r="E61" s="163"/>
      <c r="F61" s="163"/>
      <c r="G61" s="163"/>
      <c r="H61" s="163"/>
      <c r="I61" s="164"/>
      <c r="J61" s="165">
        <f>J91</f>
        <v>0</v>
      </c>
      <c r="K61" s="166"/>
    </row>
    <row r="62" spans="2:47" s="9" customFormat="1" ht="19.899999999999999" customHeight="1">
      <c r="B62" s="167"/>
      <c r="C62" s="168"/>
      <c r="D62" s="169" t="s">
        <v>954</v>
      </c>
      <c r="E62" s="170"/>
      <c r="F62" s="170"/>
      <c r="G62" s="170"/>
      <c r="H62" s="170"/>
      <c r="I62" s="171"/>
      <c r="J62" s="172">
        <f>J92</f>
        <v>0</v>
      </c>
      <c r="K62" s="173"/>
    </row>
    <row r="63" spans="2:47" s="9" customFormat="1" ht="19.899999999999999" customHeight="1">
      <c r="B63" s="167"/>
      <c r="C63" s="168"/>
      <c r="D63" s="169" t="s">
        <v>955</v>
      </c>
      <c r="E63" s="170"/>
      <c r="F63" s="170"/>
      <c r="G63" s="170"/>
      <c r="H63" s="170"/>
      <c r="I63" s="171"/>
      <c r="J63" s="172">
        <f>J175</f>
        <v>0</v>
      </c>
      <c r="K63" s="173"/>
    </row>
    <row r="64" spans="2:47" s="9" customFormat="1" ht="19.899999999999999" customHeight="1">
      <c r="B64" s="167"/>
      <c r="C64" s="168"/>
      <c r="D64" s="169" t="s">
        <v>956</v>
      </c>
      <c r="E64" s="170"/>
      <c r="F64" s="170"/>
      <c r="G64" s="170"/>
      <c r="H64" s="170"/>
      <c r="I64" s="171"/>
      <c r="J64" s="172">
        <f>J192</f>
        <v>0</v>
      </c>
      <c r="K64" s="173"/>
    </row>
    <row r="65" spans="2:12" s="9" customFormat="1" ht="14.85" customHeight="1">
      <c r="B65" s="167"/>
      <c r="C65" s="168"/>
      <c r="D65" s="169" t="s">
        <v>957</v>
      </c>
      <c r="E65" s="170"/>
      <c r="F65" s="170"/>
      <c r="G65" s="170"/>
      <c r="H65" s="170"/>
      <c r="I65" s="171"/>
      <c r="J65" s="172">
        <f>J193</f>
        <v>0</v>
      </c>
      <c r="K65" s="173"/>
    </row>
    <row r="66" spans="2:12" s="9" customFormat="1" ht="14.85" customHeight="1">
      <c r="B66" s="167"/>
      <c r="C66" s="168"/>
      <c r="D66" s="169" t="s">
        <v>958</v>
      </c>
      <c r="E66" s="170"/>
      <c r="F66" s="170"/>
      <c r="G66" s="170"/>
      <c r="H66" s="170"/>
      <c r="I66" s="171"/>
      <c r="J66" s="172">
        <f>J244</f>
        <v>0</v>
      </c>
      <c r="K66" s="173"/>
    </row>
    <row r="67" spans="2:12" s="9" customFormat="1" ht="19.899999999999999" customHeight="1">
      <c r="B67" s="167"/>
      <c r="C67" s="168"/>
      <c r="D67" s="169" t="s">
        <v>959</v>
      </c>
      <c r="E67" s="170"/>
      <c r="F67" s="170"/>
      <c r="G67" s="170"/>
      <c r="H67" s="170"/>
      <c r="I67" s="171"/>
      <c r="J67" s="172">
        <f>J281</f>
        <v>0</v>
      </c>
      <c r="K67" s="173"/>
    </row>
    <row r="68" spans="2:12" s="9" customFormat="1" ht="19.899999999999999" customHeight="1">
      <c r="B68" s="167"/>
      <c r="C68" s="168"/>
      <c r="D68" s="169" t="s">
        <v>152</v>
      </c>
      <c r="E68" s="170"/>
      <c r="F68" s="170"/>
      <c r="G68" s="170"/>
      <c r="H68" s="170"/>
      <c r="I68" s="171"/>
      <c r="J68" s="172">
        <f>J292</f>
        <v>0</v>
      </c>
      <c r="K68" s="173"/>
    </row>
    <row r="69" spans="2:12" s="1" customFormat="1" ht="21.75" customHeight="1">
      <c r="B69" s="43"/>
      <c r="C69" s="44"/>
      <c r="D69" s="44"/>
      <c r="E69" s="44"/>
      <c r="F69" s="44"/>
      <c r="G69" s="44"/>
      <c r="H69" s="44"/>
      <c r="I69" s="129"/>
      <c r="J69" s="44"/>
      <c r="K69" s="47"/>
    </row>
    <row r="70" spans="2:12" s="1" customFormat="1" ht="6.95" customHeight="1">
      <c r="B70" s="58"/>
      <c r="C70" s="59"/>
      <c r="D70" s="59"/>
      <c r="E70" s="59"/>
      <c r="F70" s="59"/>
      <c r="G70" s="59"/>
      <c r="H70" s="59"/>
      <c r="I70" s="150"/>
      <c r="J70" s="59"/>
      <c r="K70" s="60"/>
    </row>
    <row r="74" spans="2:12" s="1" customFormat="1" ht="6.95" customHeight="1">
      <c r="B74" s="61"/>
      <c r="C74" s="62"/>
      <c r="D74" s="62"/>
      <c r="E74" s="62"/>
      <c r="F74" s="62"/>
      <c r="G74" s="62"/>
      <c r="H74" s="62"/>
      <c r="I74" s="153"/>
      <c r="J74" s="62"/>
      <c r="K74" s="62"/>
      <c r="L74" s="63"/>
    </row>
    <row r="75" spans="2:12" s="1" customFormat="1" ht="36.950000000000003" customHeight="1">
      <c r="B75" s="43"/>
      <c r="C75" s="64" t="s">
        <v>153</v>
      </c>
      <c r="D75" s="65"/>
      <c r="E75" s="65"/>
      <c r="F75" s="65"/>
      <c r="G75" s="65"/>
      <c r="H75" s="65"/>
      <c r="I75" s="174"/>
      <c r="J75" s="65"/>
      <c r="K75" s="65"/>
      <c r="L75" s="63"/>
    </row>
    <row r="76" spans="2:12" s="1" customFormat="1" ht="6.95" customHeight="1">
      <c r="B76" s="43"/>
      <c r="C76" s="65"/>
      <c r="D76" s="65"/>
      <c r="E76" s="65"/>
      <c r="F76" s="65"/>
      <c r="G76" s="65"/>
      <c r="H76" s="65"/>
      <c r="I76" s="174"/>
      <c r="J76" s="65"/>
      <c r="K76" s="65"/>
      <c r="L76" s="63"/>
    </row>
    <row r="77" spans="2:12" s="1" customFormat="1" ht="14.45" customHeight="1">
      <c r="B77" s="43"/>
      <c r="C77" s="67" t="s">
        <v>18</v>
      </c>
      <c r="D77" s="65"/>
      <c r="E77" s="65"/>
      <c r="F77" s="65"/>
      <c r="G77" s="65"/>
      <c r="H77" s="65"/>
      <c r="I77" s="174"/>
      <c r="J77" s="65"/>
      <c r="K77" s="65"/>
      <c r="L77" s="63"/>
    </row>
    <row r="78" spans="2:12" s="1" customFormat="1" ht="22.5" customHeight="1">
      <c r="B78" s="43"/>
      <c r="C78" s="65"/>
      <c r="D78" s="65"/>
      <c r="E78" s="419" t="str">
        <f>E7</f>
        <v>III/44436 Bělkovice-Lašťany, průtah - I.+II.etapa-Obec  Bělkovice-Lašťany</v>
      </c>
      <c r="F78" s="420"/>
      <c r="G78" s="420"/>
      <c r="H78" s="420"/>
      <c r="I78" s="174"/>
      <c r="J78" s="65"/>
      <c r="K78" s="65"/>
      <c r="L78" s="63"/>
    </row>
    <row r="79" spans="2:12">
      <c r="B79" s="29"/>
      <c r="C79" s="67" t="s">
        <v>135</v>
      </c>
      <c r="D79" s="175"/>
      <c r="E79" s="175"/>
      <c r="F79" s="175"/>
      <c r="G79" s="175"/>
      <c r="H79" s="175"/>
      <c r="J79" s="175"/>
      <c r="K79" s="175"/>
      <c r="L79" s="176"/>
    </row>
    <row r="80" spans="2:12" s="1" customFormat="1" ht="22.5" customHeight="1">
      <c r="B80" s="43"/>
      <c r="C80" s="65"/>
      <c r="D80" s="65"/>
      <c r="E80" s="419" t="s">
        <v>951</v>
      </c>
      <c r="F80" s="422"/>
      <c r="G80" s="422"/>
      <c r="H80" s="422"/>
      <c r="I80" s="174"/>
      <c r="J80" s="65"/>
      <c r="K80" s="65"/>
      <c r="L80" s="63"/>
    </row>
    <row r="81" spans="2:65" s="1" customFormat="1" ht="14.45" customHeight="1">
      <c r="B81" s="43"/>
      <c r="C81" s="67" t="s">
        <v>137</v>
      </c>
      <c r="D81" s="65"/>
      <c r="E81" s="65"/>
      <c r="F81" s="65"/>
      <c r="G81" s="65"/>
      <c r="H81" s="65"/>
      <c r="I81" s="174"/>
      <c r="J81" s="65"/>
      <c r="K81" s="65"/>
      <c r="L81" s="63"/>
    </row>
    <row r="82" spans="2:65" s="1" customFormat="1" ht="23.25" customHeight="1">
      <c r="B82" s="43"/>
      <c r="C82" s="65"/>
      <c r="D82" s="65"/>
      <c r="E82" s="390" t="str">
        <f>E11</f>
        <v>3-1 - SO 01.1 Stoka A 1. úsek + SO 04 Stoka A-1 -soupis prací--náklady kraje 1/2, náklady obce 1/2 nákladů</v>
      </c>
      <c r="F82" s="422"/>
      <c r="G82" s="422"/>
      <c r="H82" s="422"/>
      <c r="I82" s="174"/>
      <c r="J82" s="65"/>
      <c r="K82" s="65"/>
      <c r="L82" s="63"/>
    </row>
    <row r="83" spans="2:65" s="1" customFormat="1" ht="6.95" customHeight="1">
      <c r="B83" s="43"/>
      <c r="C83" s="65"/>
      <c r="D83" s="65"/>
      <c r="E83" s="65"/>
      <c r="F83" s="65"/>
      <c r="G83" s="65"/>
      <c r="H83" s="65"/>
      <c r="I83" s="174"/>
      <c r="J83" s="65"/>
      <c r="K83" s="65"/>
      <c r="L83" s="63"/>
    </row>
    <row r="84" spans="2:65" s="1" customFormat="1" ht="18" customHeight="1">
      <c r="B84" s="43"/>
      <c r="C84" s="67" t="s">
        <v>26</v>
      </c>
      <c r="D84" s="65"/>
      <c r="E84" s="65"/>
      <c r="F84" s="177" t="str">
        <f>F14</f>
        <v xml:space="preserve"> Bělkovice-Lašťany</v>
      </c>
      <c r="G84" s="65"/>
      <c r="H84" s="65"/>
      <c r="I84" s="178" t="s">
        <v>28</v>
      </c>
      <c r="J84" s="75" t="str">
        <f>IF(J14="","",J14)</f>
        <v>22.12.2016</v>
      </c>
      <c r="K84" s="65"/>
      <c r="L84" s="63"/>
    </row>
    <row r="85" spans="2:65" s="1" customFormat="1" ht="6.95" customHeight="1">
      <c r="B85" s="43"/>
      <c r="C85" s="65"/>
      <c r="D85" s="65"/>
      <c r="E85" s="65"/>
      <c r="F85" s="65"/>
      <c r="G85" s="65"/>
      <c r="H85" s="65"/>
      <c r="I85" s="174"/>
      <c r="J85" s="65"/>
      <c r="K85" s="65"/>
      <c r="L85" s="63"/>
    </row>
    <row r="86" spans="2:65" s="1" customFormat="1">
      <c r="B86" s="43"/>
      <c r="C86" s="67" t="s">
        <v>36</v>
      </c>
      <c r="D86" s="65"/>
      <c r="E86" s="65"/>
      <c r="F86" s="177" t="str">
        <f>E17</f>
        <v>Obec  Bělkovice-Lašťany</v>
      </c>
      <c r="G86" s="65"/>
      <c r="H86" s="65"/>
      <c r="I86" s="178" t="s">
        <v>44</v>
      </c>
      <c r="J86" s="177" t="str">
        <f>E23</f>
        <v>Ing. Petr Doležel</v>
      </c>
      <c r="K86" s="65"/>
      <c r="L86" s="63"/>
    </row>
    <row r="87" spans="2:65" s="1" customFormat="1" ht="14.45" customHeight="1">
      <c r="B87" s="43"/>
      <c r="C87" s="67" t="s">
        <v>42</v>
      </c>
      <c r="D87" s="65"/>
      <c r="E87" s="65"/>
      <c r="F87" s="177" t="str">
        <f>IF(E20="","",E20)</f>
        <v/>
      </c>
      <c r="G87" s="65"/>
      <c r="H87" s="65"/>
      <c r="I87" s="174"/>
      <c r="J87" s="65"/>
      <c r="K87" s="65"/>
      <c r="L87" s="63"/>
    </row>
    <row r="88" spans="2:65" s="1" customFormat="1" ht="10.35" customHeight="1">
      <c r="B88" s="43"/>
      <c r="C88" s="65"/>
      <c r="D88" s="65"/>
      <c r="E88" s="65"/>
      <c r="F88" s="65"/>
      <c r="G88" s="65"/>
      <c r="H88" s="65"/>
      <c r="I88" s="174"/>
      <c r="J88" s="65"/>
      <c r="K88" s="65"/>
      <c r="L88" s="63"/>
    </row>
    <row r="89" spans="2:65" s="10" customFormat="1" ht="29.25" customHeight="1">
      <c r="B89" s="179"/>
      <c r="C89" s="180" t="s">
        <v>154</v>
      </c>
      <c r="D89" s="181" t="s">
        <v>70</v>
      </c>
      <c r="E89" s="181" t="s">
        <v>66</v>
      </c>
      <c r="F89" s="181" t="s">
        <v>155</v>
      </c>
      <c r="G89" s="181" t="s">
        <v>156</v>
      </c>
      <c r="H89" s="181" t="s">
        <v>157</v>
      </c>
      <c r="I89" s="182" t="s">
        <v>158</v>
      </c>
      <c r="J89" s="181" t="s">
        <v>143</v>
      </c>
      <c r="K89" s="183" t="s">
        <v>159</v>
      </c>
      <c r="L89" s="184"/>
      <c r="M89" s="83" t="s">
        <v>160</v>
      </c>
      <c r="N89" s="84" t="s">
        <v>55</v>
      </c>
      <c r="O89" s="84" t="s">
        <v>161</v>
      </c>
      <c r="P89" s="84" t="s">
        <v>162</v>
      </c>
      <c r="Q89" s="84" t="s">
        <v>163</v>
      </c>
      <c r="R89" s="84" t="s">
        <v>164</v>
      </c>
      <c r="S89" s="84" t="s">
        <v>165</v>
      </c>
      <c r="T89" s="85" t="s">
        <v>166</v>
      </c>
    </row>
    <row r="90" spans="2:65" s="1" customFormat="1" ht="29.25" customHeight="1">
      <c r="B90" s="43"/>
      <c r="C90" s="89" t="s">
        <v>144</v>
      </c>
      <c r="D90" s="65"/>
      <c r="E90" s="65"/>
      <c r="F90" s="65"/>
      <c r="G90" s="65"/>
      <c r="H90" s="65"/>
      <c r="I90" s="174"/>
      <c r="J90" s="185">
        <f>BK90</f>
        <v>0</v>
      </c>
      <c r="K90" s="65"/>
      <c r="L90" s="63"/>
      <c r="M90" s="86"/>
      <c r="N90" s="87"/>
      <c r="O90" s="87"/>
      <c r="P90" s="186">
        <f>P91</f>
        <v>0</v>
      </c>
      <c r="Q90" s="87"/>
      <c r="R90" s="186">
        <f>R91</f>
        <v>808.20371599999999</v>
      </c>
      <c r="S90" s="87"/>
      <c r="T90" s="187">
        <f>T91</f>
        <v>81.400000000000006</v>
      </c>
      <c r="AT90" s="25" t="s">
        <v>84</v>
      </c>
      <c r="AU90" s="25" t="s">
        <v>145</v>
      </c>
      <c r="BK90" s="188">
        <f>BK91</f>
        <v>0</v>
      </c>
    </row>
    <row r="91" spans="2:65" s="11" customFormat="1" ht="37.35" customHeight="1">
      <c r="B91" s="189"/>
      <c r="C91" s="190"/>
      <c r="D91" s="191" t="s">
        <v>84</v>
      </c>
      <c r="E91" s="192" t="s">
        <v>167</v>
      </c>
      <c r="F91" s="192" t="s">
        <v>168</v>
      </c>
      <c r="G91" s="190"/>
      <c r="H91" s="190"/>
      <c r="I91" s="193"/>
      <c r="J91" s="194">
        <f>BK91</f>
        <v>0</v>
      </c>
      <c r="K91" s="190"/>
      <c r="L91" s="195"/>
      <c r="M91" s="196"/>
      <c r="N91" s="197"/>
      <c r="O91" s="197"/>
      <c r="P91" s="198">
        <f>P92+P175+P192+P281+P292</f>
        <v>0</v>
      </c>
      <c r="Q91" s="197"/>
      <c r="R91" s="198">
        <f>R92+R175+R192+R281+R292</f>
        <v>808.20371599999999</v>
      </c>
      <c r="S91" s="197"/>
      <c r="T91" s="199">
        <f>T92+T175+T192+T281+T292</f>
        <v>81.400000000000006</v>
      </c>
      <c r="AR91" s="200" t="s">
        <v>25</v>
      </c>
      <c r="AT91" s="201" t="s">
        <v>84</v>
      </c>
      <c r="AU91" s="201" t="s">
        <v>85</v>
      </c>
      <c r="AY91" s="200" t="s">
        <v>169</v>
      </c>
      <c r="BK91" s="202">
        <f>BK92+BK175+BK192+BK281+BK292</f>
        <v>0</v>
      </c>
    </row>
    <row r="92" spans="2:65" s="11" customFormat="1" ht="19.899999999999999" customHeight="1">
      <c r="B92" s="189"/>
      <c r="C92" s="190"/>
      <c r="D92" s="203" t="s">
        <v>84</v>
      </c>
      <c r="E92" s="204" t="s">
        <v>25</v>
      </c>
      <c r="F92" s="204" t="s">
        <v>171</v>
      </c>
      <c r="G92" s="190"/>
      <c r="H92" s="190"/>
      <c r="I92" s="193"/>
      <c r="J92" s="205">
        <f>BK92</f>
        <v>0</v>
      </c>
      <c r="K92" s="190"/>
      <c r="L92" s="195"/>
      <c r="M92" s="196"/>
      <c r="N92" s="197"/>
      <c r="O92" s="197"/>
      <c r="P92" s="198">
        <f>SUM(P93:P174)</f>
        <v>0</v>
      </c>
      <c r="Q92" s="197"/>
      <c r="R92" s="198">
        <f>SUM(R93:R174)</f>
        <v>775.36607200000003</v>
      </c>
      <c r="S92" s="197"/>
      <c r="T92" s="199">
        <f>SUM(T93:T174)</f>
        <v>0</v>
      </c>
      <c r="AR92" s="200" t="s">
        <v>25</v>
      </c>
      <c r="AT92" s="201" t="s">
        <v>84</v>
      </c>
      <c r="AU92" s="201" t="s">
        <v>25</v>
      </c>
      <c r="AY92" s="200" t="s">
        <v>169</v>
      </c>
      <c r="BK92" s="202">
        <f>SUM(BK93:BK174)</f>
        <v>0</v>
      </c>
    </row>
    <row r="93" spans="2:65" s="1" customFormat="1" ht="22.5" customHeight="1">
      <c r="B93" s="43"/>
      <c r="C93" s="206" t="s">
        <v>25</v>
      </c>
      <c r="D93" s="206" t="s">
        <v>172</v>
      </c>
      <c r="E93" s="207" t="s">
        <v>960</v>
      </c>
      <c r="F93" s="208" t="s">
        <v>961</v>
      </c>
      <c r="G93" s="209" t="s">
        <v>302</v>
      </c>
      <c r="H93" s="210">
        <v>7</v>
      </c>
      <c r="I93" s="211"/>
      <c r="J93" s="212">
        <f>ROUND(I93*H93,2)</f>
        <v>0</v>
      </c>
      <c r="K93" s="208" t="s">
        <v>962</v>
      </c>
      <c r="L93" s="63"/>
      <c r="M93" s="213" t="s">
        <v>50</v>
      </c>
      <c r="N93" s="214" t="s">
        <v>56</v>
      </c>
      <c r="O93" s="44"/>
      <c r="P93" s="215">
        <f>O93*H93</f>
        <v>0</v>
      </c>
      <c r="Q93" s="215">
        <v>8.6800000000000002E-3</v>
      </c>
      <c r="R93" s="215">
        <f>Q93*H93</f>
        <v>6.0760000000000002E-2</v>
      </c>
      <c r="S93" s="215">
        <v>0</v>
      </c>
      <c r="T93" s="216">
        <f>S93*H93</f>
        <v>0</v>
      </c>
      <c r="AR93" s="25" t="s">
        <v>124</v>
      </c>
      <c r="AT93" s="25" t="s">
        <v>172</v>
      </c>
      <c r="AU93" s="25" t="s">
        <v>92</v>
      </c>
      <c r="AY93" s="25" t="s">
        <v>169</v>
      </c>
      <c r="BE93" s="217">
        <f>IF(N93="základní",J93,0)</f>
        <v>0</v>
      </c>
      <c r="BF93" s="217">
        <f>IF(N93="snížená",J93,0)</f>
        <v>0</v>
      </c>
      <c r="BG93" s="217">
        <f>IF(N93="zákl. přenesená",J93,0)</f>
        <v>0</v>
      </c>
      <c r="BH93" s="217">
        <f>IF(N93="sníž. přenesená",J93,0)</f>
        <v>0</v>
      </c>
      <c r="BI93" s="217">
        <f>IF(N93="nulová",J93,0)</f>
        <v>0</v>
      </c>
      <c r="BJ93" s="25" t="s">
        <v>25</v>
      </c>
      <c r="BK93" s="217">
        <f>ROUND(I93*H93,2)</f>
        <v>0</v>
      </c>
      <c r="BL93" s="25" t="s">
        <v>124</v>
      </c>
      <c r="BM93" s="25" t="s">
        <v>963</v>
      </c>
    </row>
    <row r="94" spans="2:65" s="1" customFormat="1" ht="54">
      <c r="B94" s="43"/>
      <c r="C94" s="65"/>
      <c r="D94" s="218" t="s">
        <v>178</v>
      </c>
      <c r="E94" s="65"/>
      <c r="F94" s="219" t="s">
        <v>964</v>
      </c>
      <c r="G94" s="65"/>
      <c r="H94" s="65"/>
      <c r="I94" s="174"/>
      <c r="J94" s="65"/>
      <c r="K94" s="65"/>
      <c r="L94" s="63"/>
      <c r="M94" s="220"/>
      <c r="N94" s="44"/>
      <c r="O94" s="44"/>
      <c r="P94" s="44"/>
      <c r="Q94" s="44"/>
      <c r="R94" s="44"/>
      <c r="S94" s="44"/>
      <c r="T94" s="80"/>
      <c r="AT94" s="25" t="s">
        <v>178</v>
      </c>
      <c r="AU94" s="25" t="s">
        <v>92</v>
      </c>
    </row>
    <row r="95" spans="2:65" s="13" customFormat="1" ht="13.5">
      <c r="B95" s="233"/>
      <c r="C95" s="234"/>
      <c r="D95" s="235" t="s">
        <v>182</v>
      </c>
      <c r="E95" s="236" t="s">
        <v>50</v>
      </c>
      <c r="F95" s="237" t="s">
        <v>965</v>
      </c>
      <c r="G95" s="234"/>
      <c r="H95" s="238">
        <v>7</v>
      </c>
      <c r="I95" s="239"/>
      <c r="J95" s="234"/>
      <c r="K95" s="234"/>
      <c r="L95" s="240"/>
      <c r="M95" s="241"/>
      <c r="N95" s="242"/>
      <c r="O95" s="242"/>
      <c r="P95" s="242"/>
      <c r="Q95" s="242"/>
      <c r="R95" s="242"/>
      <c r="S95" s="242"/>
      <c r="T95" s="243"/>
      <c r="AT95" s="244" t="s">
        <v>182</v>
      </c>
      <c r="AU95" s="244" t="s">
        <v>92</v>
      </c>
      <c r="AV95" s="13" t="s">
        <v>92</v>
      </c>
      <c r="AW95" s="13" t="s">
        <v>48</v>
      </c>
      <c r="AX95" s="13" t="s">
        <v>25</v>
      </c>
      <c r="AY95" s="244" t="s">
        <v>169</v>
      </c>
    </row>
    <row r="96" spans="2:65" s="1" customFormat="1" ht="22.5" customHeight="1">
      <c r="B96" s="43"/>
      <c r="C96" s="206" t="s">
        <v>92</v>
      </c>
      <c r="D96" s="206" t="s">
        <v>172</v>
      </c>
      <c r="E96" s="207" t="s">
        <v>966</v>
      </c>
      <c r="F96" s="208" t="s">
        <v>967</v>
      </c>
      <c r="G96" s="209" t="s">
        <v>302</v>
      </c>
      <c r="H96" s="210">
        <v>1.6</v>
      </c>
      <c r="I96" s="211"/>
      <c r="J96" s="212">
        <f>ROUND(I96*H96,2)</f>
        <v>0</v>
      </c>
      <c r="K96" s="208" t="s">
        <v>962</v>
      </c>
      <c r="L96" s="63"/>
      <c r="M96" s="213" t="s">
        <v>50</v>
      </c>
      <c r="N96" s="214" t="s">
        <v>56</v>
      </c>
      <c r="O96" s="44"/>
      <c r="P96" s="215">
        <f>O96*H96</f>
        <v>0</v>
      </c>
      <c r="Q96" s="215">
        <v>1.068E-2</v>
      </c>
      <c r="R96" s="215">
        <f>Q96*H96</f>
        <v>1.7088000000000002E-2</v>
      </c>
      <c r="S96" s="215">
        <v>0</v>
      </c>
      <c r="T96" s="216">
        <f>S96*H96</f>
        <v>0</v>
      </c>
      <c r="AR96" s="25" t="s">
        <v>124</v>
      </c>
      <c r="AT96" s="25" t="s">
        <v>172</v>
      </c>
      <c r="AU96" s="25" t="s">
        <v>92</v>
      </c>
      <c r="AY96" s="25" t="s">
        <v>169</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124</v>
      </c>
      <c r="BM96" s="25" t="s">
        <v>968</v>
      </c>
    </row>
    <row r="97" spans="2:65" s="1" customFormat="1" ht="54">
      <c r="B97" s="43"/>
      <c r="C97" s="65"/>
      <c r="D97" s="235" t="s">
        <v>178</v>
      </c>
      <c r="E97" s="65"/>
      <c r="F97" s="274" t="s">
        <v>969</v>
      </c>
      <c r="G97" s="65"/>
      <c r="H97" s="65"/>
      <c r="I97" s="174"/>
      <c r="J97" s="65"/>
      <c r="K97" s="65"/>
      <c r="L97" s="63"/>
      <c r="M97" s="220"/>
      <c r="N97" s="44"/>
      <c r="O97" s="44"/>
      <c r="P97" s="44"/>
      <c r="Q97" s="44"/>
      <c r="R97" s="44"/>
      <c r="S97" s="44"/>
      <c r="T97" s="80"/>
      <c r="AT97" s="25" t="s">
        <v>178</v>
      </c>
      <c r="AU97" s="25" t="s">
        <v>92</v>
      </c>
    </row>
    <row r="98" spans="2:65" s="1" customFormat="1" ht="22.5" customHeight="1">
      <c r="B98" s="43"/>
      <c r="C98" s="206" t="s">
        <v>100</v>
      </c>
      <c r="D98" s="206" t="s">
        <v>172</v>
      </c>
      <c r="E98" s="207" t="s">
        <v>970</v>
      </c>
      <c r="F98" s="208" t="s">
        <v>971</v>
      </c>
      <c r="G98" s="209" t="s">
        <v>302</v>
      </c>
      <c r="H98" s="210">
        <v>1.6</v>
      </c>
      <c r="I98" s="211"/>
      <c r="J98" s="212">
        <f>ROUND(I98*H98,2)</f>
        <v>0</v>
      </c>
      <c r="K98" s="208" t="s">
        <v>962</v>
      </c>
      <c r="L98" s="63"/>
      <c r="M98" s="213" t="s">
        <v>50</v>
      </c>
      <c r="N98" s="214" t="s">
        <v>56</v>
      </c>
      <c r="O98" s="44"/>
      <c r="P98" s="215">
        <f>O98*H98</f>
        <v>0</v>
      </c>
      <c r="Q98" s="215">
        <v>1.269E-2</v>
      </c>
      <c r="R98" s="215">
        <f>Q98*H98</f>
        <v>2.0304000000000003E-2</v>
      </c>
      <c r="S98" s="215">
        <v>0</v>
      </c>
      <c r="T98" s="216">
        <f>S98*H98</f>
        <v>0</v>
      </c>
      <c r="AR98" s="25" t="s">
        <v>124</v>
      </c>
      <c r="AT98" s="25" t="s">
        <v>172</v>
      </c>
      <c r="AU98" s="25" t="s">
        <v>92</v>
      </c>
      <c r="AY98" s="25" t="s">
        <v>169</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124</v>
      </c>
      <c r="BM98" s="25" t="s">
        <v>972</v>
      </c>
    </row>
    <row r="99" spans="2:65" s="1" customFormat="1" ht="54">
      <c r="B99" s="43"/>
      <c r="C99" s="65"/>
      <c r="D99" s="235" t="s">
        <v>178</v>
      </c>
      <c r="E99" s="65"/>
      <c r="F99" s="274" t="s">
        <v>973</v>
      </c>
      <c r="G99" s="65"/>
      <c r="H99" s="65"/>
      <c r="I99" s="174"/>
      <c r="J99" s="65"/>
      <c r="K99" s="65"/>
      <c r="L99" s="63"/>
      <c r="M99" s="220"/>
      <c r="N99" s="44"/>
      <c r="O99" s="44"/>
      <c r="P99" s="44"/>
      <c r="Q99" s="44"/>
      <c r="R99" s="44"/>
      <c r="S99" s="44"/>
      <c r="T99" s="80"/>
      <c r="AT99" s="25" t="s">
        <v>178</v>
      </c>
      <c r="AU99" s="25" t="s">
        <v>92</v>
      </c>
    </row>
    <row r="100" spans="2:65" s="1" customFormat="1" ht="22.5" customHeight="1">
      <c r="B100" s="43"/>
      <c r="C100" s="206" t="s">
        <v>124</v>
      </c>
      <c r="D100" s="206" t="s">
        <v>172</v>
      </c>
      <c r="E100" s="207" t="s">
        <v>974</v>
      </c>
      <c r="F100" s="208" t="s">
        <v>975</v>
      </c>
      <c r="G100" s="209" t="s">
        <v>302</v>
      </c>
      <c r="H100" s="210">
        <v>1.6</v>
      </c>
      <c r="I100" s="211"/>
      <c r="J100" s="212">
        <f>ROUND(I100*H100,2)</f>
        <v>0</v>
      </c>
      <c r="K100" s="208" t="s">
        <v>962</v>
      </c>
      <c r="L100" s="63"/>
      <c r="M100" s="213" t="s">
        <v>50</v>
      </c>
      <c r="N100" s="214" t="s">
        <v>56</v>
      </c>
      <c r="O100" s="44"/>
      <c r="P100" s="215">
        <f>O100*H100</f>
        <v>0</v>
      </c>
      <c r="Q100" s="215">
        <v>3.6900000000000002E-2</v>
      </c>
      <c r="R100" s="215">
        <f>Q100*H100</f>
        <v>5.9040000000000009E-2</v>
      </c>
      <c r="S100" s="215">
        <v>0</v>
      </c>
      <c r="T100" s="216">
        <f>S100*H100</f>
        <v>0</v>
      </c>
      <c r="AR100" s="25" t="s">
        <v>124</v>
      </c>
      <c r="AT100" s="25" t="s">
        <v>172</v>
      </c>
      <c r="AU100" s="25" t="s">
        <v>92</v>
      </c>
      <c r="AY100" s="25" t="s">
        <v>169</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124</v>
      </c>
      <c r="BM100" s="25" t="s">
        <v>976</v>
      </c>
    </row>
    <row r="101" spans="2:65" s="1" customFormat="1" ht="54">
      <c r="B101" s="43"/>
      <c r="C101" s="65"/>
      <c r="D101" s="235" t="s">
        <v>178</v>
      </c>
      <c r="E101" s="65"/>
      <c r="F101" s="274" t="s">
        <v>977</v>
      </c>
      <c r="G101" s="65"/>
      <c r="H101" s="65"/>
      <c r="I101" s="174"/>
      <c r="J101" s="65"/>
      <c r="K101" s="65"/>
      <c r="L101" s="63"/>
      <c r="M101" s="220"/>
      <c r="N101" s="44"/>
      <c r="O101" s="44"/>
      <c r="P101" s="44"/>
      <c r="Q101" s="44"/>
      <c r="R101" s="44"/>
      <c r="S101" s="44"/>
      <c r="T101" s="80"/>
      <c r="AT101" s="25" t="s">
        <v>178</v>
      </c>
      <c r="AU101" s="25" t="s">
        <v>92</v>
      </c>
    </row>
    <row r="102" spans="2:65" s="1" customFormat="1" ht="22.5" customHeight="1">
      <c r="B102" s="43"/>
      <c r="C102" s="206" t="s">
        <v>198</v>
      </c>
      <c r="D102" s="206" t="s">
        <v>172</v>
      </c>
      <c r="E102" s="207" t="s">
        <v>978</v>
      </c>
      <c r="F102" s="208" t="s">
        <v>979</v>
      </c>
      <c r="G102" s="209" t="s">
        <v>175</v>
      </c>
      <c r="H102" s="210">
        <v>40</v>
      </c>
      <c r="I102" s="211"/>
      <c r="J102" s="212">
        <f>ROUND(I102*H102,2)</f>
        <v>0</v>
      </c>
      <c r="K102" s="208" t="s">
        <v>962</v>
      </c>
      <c r="L102" s="63"/>
      <c r="M102" s="213" t="s">
        <v>50</v>
      </c>
      <c r="N102" s="214" t="s">
        <v>56</v>
      </c>
      <c r="O102" s="44"/>
      <c r="P102" s="215">
        <f>O102*H102</f>
        <v>0</v>
      </c>
      <c r="Q102" s="215">
        <v>0</v>
      </c>
      <c r="R102" s="215">
        <f>Q102*H102</f>
        <v>0</v>
      </c>
      <c r="S102" s="215">
        <v>0</v>
      </c>
      <c r="T102" s="216">
        <f>S102*H102</f>
        <v>0</v>
      </c>
      <c r="AR102" s="25" t="s">
        <v>124</v>
      </c>
      <c r="AT102" s="25" t="s">
        <v>172</v>
      </c>
      <c r="AU102" s="25" t="s">
        <v>92</v>
      </c>
      <c r="AY102" s="25" t="s">
        <v>169</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124</v>
      </c>
      <c r="BM102" s="25" t="s">
        <v>980</v>
      </c>
    </row>
    <row r="103" spans="2:65" s="1" customFormat="1" ht="27">
      <c r="B103" s="43"/>
      <c r="C103" s="65"/>
      <c r="D103" s="235" t="s">
        <v>178</v>
      </c>
      <c r="E103" s="65"/>
      <c r="F103" s="274" t="s">
        <v>981</v>
      </c>
      <c r="G103" s="65"/>
      <c r="H103" s="65"/>
      <c r="I103" s="174"/>
      <c r="J103" s="65"/>
      <c r="K103" s="65"/>
      <c r="L103" s="63"/>
      <c r="M103" s="220"/>
      <c r="N103" s="44"/>
      <c r="O103" s="44"/>
      <c r="P103" s="44"/>
      <c r="Q103" s="44"/>
      <c r="R103" s="44"/>
      <c r="S103" s="44"/>
      <c r="T103" s="80"/>
      <c r="AT103" s="25" t="s">
        <v>178</v>
      </c>
      <c r="AU103" s="25" t="s">
        <v>92</v>
      </c>
    </row>
    <row r="104" spans="2:65" s="1" customFormat="1" ht="22.5" customHeight="1">
      <c r="B104" s="43"/>
      <c r="C104" s="206" t="s">
        <v>212</v>
      </c>
      <c r="D104" s="206" t="s">
        <v>172</v>
      </c>
      <c r="E104" s="207" t="s">
        <v>982</v>
      </c>
      <c r="F104" s="208" t="s">
        <v>983</v>
      </c>
      <c r="G104" s="209" t="s">
        <v>175</v>
      </c>
      <c r="H104" s="210">
        <v>528.95799999999997</v>
      </c>
      <c r="I104" s="211"/>
      <c r="J104" s="212">
        <f>ROUND(I104*H104,2)</f>
        <v>0</v>
      </c>
      <c r="K104" s="208" t="s">
        <v>962</v>
      </c>
      <c r="L104" s="63"/>
      <c r="M104" s="213" t="s">
        <v>50</v>
      </c>
      <c r="N104" s="214" t="s">
        <v>56</v>
      </c>
      <c r="O104" s="44"/>
      <c r="P104" s="215">
        <f>O104*H104</f>
        <v>0</v>
      </c>
      <c r="Q104" s="215">
        <v>0</v>
      </c>
      <c r="R104" s="215">
        <f>Q104*H104</f>
        <v>0</v>
      </c>
      <c r="S104" s="215">
        <v>0</v>
      </c>
      <c r="T104" s="216">
        <f>S104*H104</f>
        <v>0</v>
      </c>
      <c r="AR104" s="25" t="s">
        <v>124</v>
      </c>
      <c r="AT104" s="25" t="s">
        <v>172</v>
      </c>
      <c r="AU104" s="25" t="s">
        <v>92</v>
      </c>
      <c r="AY104" s="25" t="s">
        <v>169</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124</v>
      </c>
      <c r="BM104" s="25" t="s">
        <v>984</v>
      </c>
    </row>
    <row r="105" spans="2:65" s="1" customFormat="1" ht="27">
      <c r="B105" s="43"/>
      <c r="C105" s="65"/>
      <c r="D105" s="218" t="s">
        <v>178</v>
      </c>
      <c r="E105" s="65"/>
      <c r="F105" s="219" t="s">
        <v>985</v>
      </c>
      <c r="G105" s="65"/>
      <c r="H105" s="65"/>
      <c r="I105" s="174"/>
      <c r="J105" s="65"/>
      <c r="K105" s="65"/>
      <c r="L105" s="63"/>
      <c r="M105" s="220"/>
      <c r="N105" s="44"/>
      <c r="O105" s="44"/>
      <c r="P105" s="44"/>
      <c r="Q105" s="44"/>
      <c r="R105" s="44"/>
      <c r="S105" s="44"/>
      <c r="T105" s="80"/>
      <c r="AT105" s="25" t="s">
        <v>178</v>
      </c>
      <c r="AU105" s="25" t="s">
        <v>92</v>
      </c>
    </row>
    <row r="106" spans="2:65" s="12" customFormat="1" ht="13.5">
      <c r="B106" s="222"/>
      <c r="C106" s="223"/>
      <c r="D106" s="218" t="s">
        <v>182</v>
      </c>
      <c r="E106" s="224" t="s">
        <v>50</v>
      </c>
      <c r="F106" s="225" t="s">
        <v>986</v>
      </c>
      <c r="G106" s="223"/>
      <c r="H106" s="226" t="s">
        <v>50</v>
      </c>
      <c r="I106" s="227"/>
      <c r="J106" s="223"/>
      <c r="K106" s="223"/>
      <c r="L106" s="228"/>
      <c r="M106" s="229"/>
      <c r="N106" s="230"/>
      <c r="O106" s="230"/>
      <c r="P106" s="230"/>
      <c r="Q106" s="230"/>
      <c r="R106" s="230"/>
      <c r="S106" s="230"/>
      <c r="T106" s="231"/>
      <c r="AT106" s="232" t="s">
        <v>182</v>
      </c>
      <c r="AU106" s="232" t="s">
        <v>92</v>
      </c>
      <c r="AV106" s="12" t="s">
        <v>25</v>
      </c>
      <c r="AW106" s="12" t="s">
        <v>48</v>
      </c>
      <c r="AX106" s="12" t="s">
        <v>85</v>
      </c>
      <c r="AY106" s="232" t="s">
        <v>169</v>
      </c>
    </row>
    <row r="107" spans="2:65" s="12" customFormat="1" ht="13.5">
      <c r="B107" s="222"/>
      <c r="C107" s="223"/>
      <c r="D107" s="218" t="s">
        <v>182</v>
      </c>
      <c r="E107" s="224" t="s">
        <v>50</v>
      </c>
      <c r="F107" s="225" t="s">
        <v>987</v>
      </c>
      <c r="G107" s="223"/>
      <c r="H107" s="226" t="s">
        <v>50</v>
      </c>
      <c r="I107" s="227"/>
      <c r="J107" s="223"/>
      <c r="K107" s="223"/>
      <c r="L107" s="228"/>
      <c r="M107" s="229"/>
      <c r="N107" s="230"/>
      <c r="O107" s="230"/>
      <c r="P107" s="230"/>
      <c r="Q107" s="230"/>
      <c r="R107" s="230"/>
      <c r="S107" s="230"/>
      <c r="T107" s="231"/>
      <c r="AT107" s="232" t="s">
        <v>182</v>
      </c>
      <c r="AU107" s="232" t="s">
        <v>92</v>
      </c>
      <c r="AV107" s="12" t="s">
        <v>25</v>
      </c>
      <c r="AW107" s="12" t="s">
        <v>48</v>
      </c>
      <c r="AX107" s="12" t="s">
        <v>85</v>
      </c>
      <c r="AY107" s="232" t="s">
        <v>169</v>
      </c>
    </row>
    <row r="108" spans="2:65" s="12" customFormat="1" ht="13.5">
      <c r="B108" s="222"/>
      <c r="C108" s="223"/>
      <c r="D108" s="218" t="s">
        <v>182</v>
      </c>
      <c r="E108" s="224" t="s">
        <v>50</v>
      </c>
      <c r="F108" s="225" t="s">
        <v>988</v>
      </c>
      <c r="G108" s="223"/>
      <c r="H108" s="226" t="s">
        <v>50</v>
      </c>
      <c r="I108" s="227"/>
      <c r="J108" s="223"/>
      <c r="K108" s="223"/>
      <c r="L108" s="228"/>
      <c r="M108" s="229"/>
      <c r="N108" s="230"/>
      <c r="O108" s="230"/>
      <c r="P108" s="230"/>
      <c r="Q108" s="230"/>
      <c r="R108" s="230"/>
      <c r="S108" s="230"/>
      <c r="T108" s="231"/>
      <c r="AT108" s="232" t="s">
        <v>182</v>
      </c>
      <c r="AU108" s="232" t="s">
        <v>92</v>
      </c>
      <c r="AV108" s="12" t="s">
        <v>25</v>
      </c>
      <c r="AW108" s="12" t="s">
        <v>48</v>
      </c>
      <c r="AX108" s="12" t="s">
        <v>85</v>
      </c>
      <c r="AY108" s="232" t="s">
        <v>169</v>
      </c>
    </row>
    <row r="109" spans="2:65" s="12" customFormat="1" ht="13.5">
      <c r="B109" s="222"/>
      <c r="C109" s="223"/>
      <c r="D109" s="218" t="s">
        <v>182</v>
      </c>
      <c r="E109" s="224" t="s">
        <v>50</v>
      </c>
      <c r="F109" s="225" t="s">
        <v>989</v>
      </c>
      <c r="G109" s="223"/>
      <c r="H109" s="226" t="s">
        <v>50</v>
      </c>
      <c r="I109" s="227"/>
      <c r="J109" s="223"/>
      <c r="K109" s="223"/>
      <c r="L109" s="228"/>
      <c r="M109" s="229"/>
      <c r="N109" s="230"/>
      <c r="O109" s="230"/>
      <c r="P109" s="230"/>
      <c r="Q109" s="230"/>
      <c r="R109" s="230"/>
      <c r="S109" s="230"/>
      <c r="T109" s="231"/>
      <c r="AT109" s="232" t="s">
        <v>182</v>
      </c>
      <c r="AU109" s="232" t="s">
        <v>92</v>
      </c>
      <c r="AV109" s="12" t="s">
        <v>25</v>
      </c>
      <c r="AW109" s="12" t="s">
        <v>48</v>
      </c>
      <c r="AX109" s="12" t="s">
        <v>85</v>
      </c>
      <c r="AY109" s="232" t="s">
        <v>169</v>
      </c>
    </row>
    <row r="110" spans="2:65" s="13" customFormat="1" ht="13.5">
      <c r="B110" s="233"/>
      <c r="C110" s="234"/>
      <c r="D110" s="218" t="s">
        <v>182</v>
      </c>
      <c r="E110" s="245" t="s">
        <v>50</v>
      </c>
      <c r="F110" s="246" t="s">
        <v>990</v>
      </c>
      <c r="G110" s="234"/>
      <c r="H110" s="247">
        <v>149.559</v>
      </c>
      <c r="I110" s="239"/>
      <c r="J110" s="234"/>
      <c r="K110" s="234"/>
      <c r="L110" s="240"/>
      <c r="M110" s="241"/>
      <c r="N110" s="242"/>
      <c r="O110" s="242"/>
      <c r="P110" s="242"/>
      <c r="Q110" s="242"/>
      <c r="R110" s="242"/>
      <c r="S110" s="242"/>
      <c r="T110" s="243"/>
      <c r="AT110" s="244" t="s">
        <v>182</v>
      </c>
      <c r="AU110" s="244" t="s">
        <v>92</v>
      </c>
      <c r="AV110" s="13" t="s">
        <v>92</v>
      </c>
      <c r="AW110" s="13" t="s">
        <v>48</v>
      </c>
      <c r="AX110" s="13" t="s">
        <v>85</v>
      </c>
      <c r="AY110" s="244" t="s">
        <v>169</v>
      </c>
    </row>
    <row r="111" spans="2:65" s="12" customFormat="1" ht="13.5">
      <c r="B111" s="222"/>
      <c r="C111" s="223"/>
      <c r="D111" s="218" t="s">
        <v>182</v>
      </c>
      <c r="E111" s="224" t="s">
        <v>50</v>
      </c>
      <c r="F111" s="225" t="s">
        <v>991</v>
      </c>
      <c r="G111" s="223"/>
      <c r="H111" s="226" t="s">
        <v>50</v>
      </c>
      <c r="I111" s="227"/>
      <c r="J111" s="223"/>
      <c r="K111" s="223"/>
      <c r="L111" s="228"/>
      <c r="M111" s="229"/>
      <c r="N111" s="230"/>
      <c r="O111" s="230"/>
      <c r="P111" s="230"/>
      <c r="Q111" s="230"/>
      <c r="R111" s="230"/>
      <c r="S111" s="230"/>
      <c r="T111" s="231"/>
      <c r="AT111" s="232" t="s">
        <v>182</v>
      </c>
      <c r="AU111" s="232" t="s">
        <v>92</v>
      </c>
      <c r="AV111" s="12" t="s">
        <v>25</v>
      </c>
      <c r="AW111" s="12" t="s">
        <v>48</v>
      </c>
      <c r="AX111" s="12" t="s">
        <v>85</v>
      </c>
      <c r="AY111" s="232" t="s">
        <v>169</v>
      </c>
    </row>
    <row r="112" spans="2:65" s="13" customFormat="1" ht="13.5">
      <c r="B112" s="233"/>
      <c r="C112" s="234"/>
      <c r="D112" s="218" t="s">
        <v>182</v>
      </c>
      <c r="E112" s="245" t="s">
        <v>50</v>
      </c>
      <c r="F112" s="246" t="s">
        <v>992</v>
      </c>
      <c r="G112" s="234"/>
      <c r="H112" s="247">
        <v>237.6</v>
      </c>
      <c r="I112" s="239"/>
      <c r="J112" s="234"/>
      <c r="K112" s="234"/>
      <c r="L112" s="240"/>
      <c r="M112" s="241"/>
      <c r="N112" s="242"/>
      <c r="O112" s="242"/>
      <c r="P112" s="242"/>
      <c r="Q112" s="242"/>
      <c r="R112" s="242"/>
      <c r="S112" s="242"/>
      <c r="T112" s="243"/>
      <c r="AT112" s="244" t="s">
        <v>182</v>
      </c>
      <c r="AU112" s="244" t="s">
        <v>92</v>
      </c>
      <c r="AV112" s="13" t="s">
        <v>92</v>
      </c>
      <c r="AW112" s="13" t="s">
        <v>48</v>
      </c>
      <c r="AX112" s="13" t="s">
        <v>85</v>
      </c>
      <c r="AY112" s="244" t="s">
        <v>169</v>
      </c>
    </row>
    <row r="113" spans="2:65" s="12" customFormat="1" ht="13.5">
      <c r="B113" s="222"/>
      <c r="C113" s="223"/>
      <c r="D113" s="218" t="s">
        <v>182</v>
      </c>
      <c r="E113" s="224" t="s">
        <v>50</v>
      </c>
      <c r="F113" s="225" t="s">
        <v>993</v>
      </c>
      <c r="G113" s="223"/>
      <c r="H113" s="226" t="s">
        <v>50</v>
      </c>
      <c r="I113" s="227"/>
      <c r="J113" s="223"/>
      <c r="K113" s="223"/>
      <c r="L113" s="228"/>
      <c r="M113" s="229"/>
      <c r="N113" s="230"/>
      <c r="O113" s="230"/>
      <c r="P113" s="230"/>
      <c r="Q113" s="230"/>
      <c r="R113" s="230"/>
      <c r="S113" s="230"/>
      <c r="T113" s="231"/>
      <c r="AT113" s="232" t="s">
        <v>182</v>
      </c>
      <c r="AU113" s="232" t="s">
        <v>92</v>
      </c>
      <c r="AV113" s="12" t="s">
        <v>25</v>
      </c>
      <c r="AW113" s="12" t="s">
        <v>48</v>
      </c>
      <c r="AX113" s="12" t="s">
        <v>85</v>
      </c>
      <c r="AY113" s="232" t="s">
        <v>169</v>
      </c>
    </row>
    <row r="114" spans="2:65" s="12" customFormat="1" ht="13.5">
      <c r="B114" s="222"/>
      <c r="C114" s="223"/>
      <c r="D114" s="218" t="s">
        <v>182</v>
      </c>
      <c r="E114" s="224" t="s">
        <v>50</v>
      </c>
      <c r="F114" s="225" t="s">
        <v>994</v>
      </c>
      <c r="G114" s="223"/>
      <c r="H114" s="226" t="s">
        <v>50</v>
      </c>
      <c r="I114" s="227"/>
      <c r="J114" s="223"/>
      <c r="K114" s="223"/>
      <c r="L114" s="228"/>
      <c r="M114" s="229"/>
      <c r="N114" s="230"/>
      <c r="O114" s="230"/>
      <c r="P114" s="230"/>
      <c r="Q114" s="230"/>
      <c r="R114" s="230"/>
      <c r="S114" s="230"/>
      <c r="T114" s="231"/>
      <c r="AT114" s="232" t="s">
        <v>182</v>
      </c>
      <c r="AU114" s="232" t="s">
        <v>92</v>
      </c>
      <c r="AV114" s="12" t="s">
        <v>25</v>
      </c>
      <c r="AW114" s="12" t="s">
        <v>48</v>
      </c>
      <c r="AX114" s="12" t="s">
        <v>85</v>
      </c>
      <c r="AY114" s="232" t="s">
        <v>169</v>
      </c>
    </row>
    <row r="115" spans="2:65" s="13" customFormat="1" ht="13.5">
      <c r="B115" s="233"/>
      <c r="C115" s="234"/>
      <c r="D115" s="218" t="s">
        <v>182</v>
      </c>
      <c r="E115" s="245" t="s">
        <v>50</v>
      </c>
      <c r="F115" s="246" t="s">
        <v>995</v>
      </c>
      <c r="G115" s="234"/>
      <c r="H115" s="247">
        <v>65.418999999999997</v>
      </c>
      <c r="I115" s="239"/>
      <c r="J115" s="234"/>
      <c r="K115" s="234"/>
      <c r="L115" s="240"/>
      <c r="M115" s="241"/>
      <c r="N115" s="242"/>
      <c r="O115" s="242"/>
      <c r="P115" s="242"/>
      <c r="Q115" s="242"/>
      <c r="R115" s="242"/>
      <c r="S115" s="242"/>
      <c r="T115" s="243"/>
      <c r="AT115" s="244" t="s">
        <v>182</v>
      </c>
      <c r="AU115" s="244" t="s">
        <v>92</v>
      </c>
      <c r="AV115" s="13" t="s">
        <v>92</v>
      </c>
      <c r="AW115" s="13" t="s">
        <v>48</v>
      </c>
      <c r="AX115" s="13" t="s">
        <v>85</v>
      </c>
      <c r="AY115" s="244" t="s">
        <v>169</v>
      </c>
    </row>
    <row r="116" spans="2:65" s="12" customFormat="1" ht="13.5">
      <c r="B116" s="222"/>
      <c r="C116" s="223"/>
      <c r="D116" s="218" t="s">
        <v>182</v>
      </c>
      <c r="E116" s="224" t="s">
        <v>50</v>
      </c>
      <c r="F116" s="225" t="s">
        <v>996</v>
      </c>
      <c r="G116" s="223"/>
      <c r="H116" s="226" t="s">
        <v>50</v>
      </c>
      <c r="I116" s="227"/>
      <c r="J116" s="223"/>
      <c r="K116" s="223"/>
      <c r="L116" s="228"/>
      <c r="M116" s="229"/>
      <c r="N116" s="230"/>
      <c r="O116" s="230"/>
      <c r="P116" s="230"/>
      <c r="Q116" s="230"/>
      <c r="R116" s="230"/>
      <c r="S116" s="230"/>
      <c r="T116" s="231"/>
      <c r="AT116" s="232" t="s">
        <v>182</v>
      </c>
      <c r="AU116" s="232" t="s">
        <v>92</v>
      </c>
      <c r="AV116" s="12" t="s">
        <v>25</v>
      </c>
      <c r="AW116" s="12" t="s">
        <v>48</v>
      </c>
      <c r="AX116" s="12" t="s">
        <v>85</v>
      </c>
      <c r="AY116" s="232" t="s">
        <v>169</v>
      </c>
    </row>
    <row r="117" spans="2:65" s="13" customFormat="1" ht="13.5">
      <c r="B117" s="233"/>
      <c r="C117" s="234"/>
      <c r="D117" s="218" t="s">
        <v>182</v>
      </c>
      <c r="E117" s="245" t="s">
        <v>50</v>
      </c>
      <c r="F117" s="246" t="s">
        <v>997</v>
      </c>
      <c r="G117" s="234"/>
      <c r="H117" s="247">
        <v>51</v>
      </c>
      <c r="I117" s="239"/>
      <c r="J117" s="234"/>
      <c r="K117" s="234"/>
      <c r="L117" s="240"/>
      <c r="M117" s="241"/>
      <c r="N117" s="242"/>
      <c r="O117" s="242"/>
      <c r="P117" s="242"/>
      <c r="Q117" s="242"/>
      <c r="R117" s="242"/>
      <c r="S117" s="242"/>
      <c r="T117" s="243"/>
      <c r="AT117" s="244" t="s">
        <v>182</v>
      </c>
      <c r="AU117" s="244" t="s">
        <v>92</v>
      </c>
      <c r="AV117" s="13" t="s">
        <v>92</v>
      </c>
      <c r="AW117" s="13" t="s">
        <v>48</v>
      </c>
      <c r="AX117" s="13" t="s">
        <v>85</v>
      </c>
      <c r="AY117" s="244" t="s">
        <v>169</v>
      </c>
    </row>
    <row r="118" spans="2:65" s="12" customFormat="1" ht="13.5">
      <c r="B118" s="222"/>
      <c r="C118" s="223"/>
      <c r="D118" s="218" t="s">
        <v>182</v>
      </c>
      <c r="E118" s="224" t="s">
        <v>50</v>
      </c>
      <c r="F118" s="225" t="s">
        <v>998</v>
      </c>
      <c r="G118" s="223"/>
      <c r="H118" s="226" t="s">
        <v>50</v>
      </c>
      <c r="I118" s="227"/>
      <c r="J118" s="223"/>
      <c r="K118" s="223"/>
      <c r="L118" s="228"/>
      <c r="M118" s="229"/>
      <c r="N118" s="230"/>
      <c r="O118" s="230"/>
      <c r="P118" s="230"/>
      <c r="Q118" s="230"/>
      <c r="R118" s="230"/>
      <c r="S118" s="230"/>
      <c r="T118" s="231"/>
      <c r="AT118" s="232" t="s">
        <v>182</v>
      </c>
      <c r="AU118" s="232" t="s">
        <v>92</v>
      </c>
      <c r="AV118" s="12" t="s">
        <v>25</v>
      </c>
      <c r="AW118" s="12" t="s">
        <v>48</v>
      </c>
      <c r="AX118" s="12" t="s">
        <v>85</v>
      </c>
      <c r="AY118" s="232" t="s">
        <v>169</v>
      </c>
    </row>
    <row r="119" spans="2:65" s="13" customFormat="1" ht="13.5">
      <c r="B119" s="233"/>
      <c r="C119" s="234"/>
      <c r="D119" s="218" t="s">
        <v>182</v>
      </c>
      <c r="E119" s="245" t="s">
        <v>50</v>
      </c>
      <c r="F119" s="246" t="s">
        <v>999</v>
      </c>
      <c r="G119" s="234"/>
      <c r="H119" s="247">
        <v>25.38</v>
      </c>
      <c r="I119" s="239"/>
      <c r="J119" s="234"/>
      <c r="K119" s="234"/>
      <c r="L119" s="240"/>
      <c r="M119" s="241"/>
      <c r="N119" s="242"/>
      <c r="O119" s="242"/>
      <c r="P119" s="242"/>
      <c r="Q119" s="242"/>
      <c r="R119" s="242"/>
      <c r="S119" s="242"/>
      <c r="T119" s="243"/>
      <c r="AT119" s="244" t="s">
        <v>182</v>
      </c>
      <c r="AU119" s="244" t="s">
        <v>92</v>
      </c>
      <c r="AV119" s="13" t="s">
        <v>92</v>
      </c>
      <c r="AW119" s="13" t="s">
        <v>48</v>
      </c>
      <c r="AX119" s="13" t="s">
        <v>85</v>
      </c>
      <c r="AY119" s="244" t="s">
        <v>169</v>
      </c>
    </row>
    <row r="120" spans="2:65" s="15" customFormat="1" ht="13.5">
      <c r="B120" s="275"/>
      <c r="C120" s="276"/>
      <c r="D120" s="235" t="s">
        <v>182</v>
      </c>
      <c r="E120" s="277" t="s">
        <v>50</v>
      </c>
      <c r="F120" s="278" t="s">
        <v>1000</v>
      </c>
      <c r="G120" s="276"/>
      <c r="H120" s="279">
        <v>528.95799999999997</v>
      </c>
      <c r="I120" s="280"/>
      <c r="J120" s="276"/>
      <c r="K120" s="276"/>
      <c r="L120" s="281"/>
      <c r="M120" s="282"/>
      <c r="N120" s="283"/>
      <c r="O120" s="283"/>
      <c r="P120" s="283"/>
      <c r="Q120" s="283"/>
      <c r="R120" s="283"/>
      <c r="S120" s="283"/>
      <c r="T120" s="284"/>
      <c r="AT120" s="285" t="s">
        <v>182</v>
      </c>
      <c r="AU120" s="285" t="s">
        <v>92</v>
      </c>
      <c r="AV120" s="15" t="s">
        <v>124</v>
      </c>
      <c r="AW120" s="15" t="s">
        <v>48</v>
      </c>
      <c r="AX120" s="15" t="s">
        <v>25</v>
      </c>
      <c r="AY120" s="285" t="s">
        <v>169</v>
      </c>
    </row>
    <row r="121" spans="2:65" s="1" customFormat="1" ht="22.5" customHeight="1">
      <c r="B121" s="43"/>
      <c r="C121" s="206" t="s">
        <v>220</v>
      </c>
      <c r="D121" s="206" t="s">
        <v>172</v>
      </c>
      <c r="E121" s="207" t="s">
        <v>1001</v>
      </c>
      <c r="F121" s="208" t="s">
        <v>1002</v>
      </c>
      <c r="G121" s="209" t="s">
        <v>204</v>
      </c>
      <c r="H121" s="210">
        <v>382</v>
      </c>
      <c r="I121" s="211"/>
      <c r="J121" s="212">
        <f>ROUND(I121*H121,2)</f>
        <v>0</v>
      </c>
      <c r="K121" s="208" t="s">
        <v>962</v>
      </c>
      <c r="L121" s="63"/>
      <c r="M121" s="213" t="s">
        <v>50</v>
      </c>
      <c r="N121" s="214" t="s">
        <v>56</v>
      </c>
      <c r="O121" s="44"/>
      <c r="P121" s="215">
        <f>O121*H121</f>
        <v>0</v>
      </c>
      <c r="Q121" s="215">
        <v>8.4000000000000003E-4</v>
      </c>
      <c r="R121" s="215">
        <f>Q121*H121</f>
        <v>0.32088</v>
      </c>
      <c r="S121" s="215">
        <v>0</v>
      </c>
      <c r="T121" s="216">
        <f>S121*H121</f>
        <v>0</v>
      </c>
      <c r="AR121" s="25" t="s">
        <v>124</v>
      </c>
      <c r="AT121" s="25" t="s">
        <v>172</v>
      </c>
      <c r="AU121" s="25" t="s">
        <v>92</v>
      </c>
      <c r="AY121" s="25" t="s">
        <v>169</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124</v>
      </c>
      <c r="BM121" s="25" t="s">
        <v>1003</v>
      </c>
    </row>
    <row r="122" spans="2:65" s="1" customFormat="1" ht="27">
      <c r="B122" s="43"/>
      <c r="C122" s="65"/>
      <c r="D122" s="218" t="s">
        <v>178</v>
      </c>
      <c r="E122" s="65"/>
      <c r="F122" s="219" t="s">
        <v>1004</v>
      </c>
      <c r="G122" s="65"/>
      <c r="H122" s="65"/>
      <c r="I122" s="174"/>
      <c r="J122" s="65"/>
      <c r="K122" s="65"/>
      <c r="L122" s="63"/>
      <c r="M122" s="220"/>
      <c r="N122" s="44"/>
      <c r="O122" s="44"/>
      <c r="P122" s="44"/>
      <c r="Q122" s="44"/>
      <c r="R122" s="44"/>
      <c r="S122" s="44"/>
      <c r="T122" s="80"/>
      <c r="AT122" s="25" t="s">
        <v>178</v>
      </c>
      <c r="AU122" s="25" t="s">
        <v>92</v>
      </c>
    </row>
    <row r="123" spans="2:65" s="13" customFormat="1" ht="13.5">
      <c r="B123" s="233"/>
      <c r="C123" s="234"/>
      <c r="D123" s="235" t="s">
        <v>182</v>
      </c>
      <c r="E123" s="236" t="s">
        <v>50</v>
      </c>
      <c r="F123" s="237" t="s">
        <v>1005</v>
      </c>
      <c r="G123" s="234"/>
      <c r="H123" s="238">
        <v>382</v>
      </c>
      <c r="I123" s="239"/>
      <c r="J123" s="234"/>
      <c r="K123" s="234"/>
      <c r="L123" s="240"/>
      <c r="M123" s="241"/>
      <c r="N123" s="242"/>
      <c r="O123" s="242"/>
      <c r="P123" s="242"/>
      <c r="Q123" s="242"/>
      <c r="R123" s="242"/>
      <c r="S123" s="242"/>
      <c r="T123" s="243"/>
      <c r="AT123" s="244" t="s">
        <v>182</v>
      </c>
      <c r="AU123" s="244" t="s">
        <v>92</v>
      </c>
      <c r="AV123" s="13" t="s">
        <v>92</v>
      </c>
      <c r="AW123" s="13" t="s">
        <v>48</v>
      </c>
      <c r="AX123" s="13" t="s">
        <v>25</v>
      </c>
      <c r="AY123" s="244" t="s">
        <v>169</v>
      </c>
    </row>
    <row r="124" spans="2:65" s="1" customFormat="1" ht="22.5" customHeight="1">
      <c r="B124" s="43"/>
      <c r="C124" s="206" t="s">
        <v>224</v>
      </c>
      <c r="D124" s="206" t="s">
        <v>172</v>
      </c>
      <c r="E124" s="207" t="s">
        <v>1006</v>
      </c>
      <c r="F124" s="208" t="s">
        <v>1007</v>
      </c>
      <c r="G124" s="209" t="s">
        <v>204</v>
      </c>
      <c r="H124" s="210">
        <v>382</v>
      </c>
      <c r="I124" s="211"/>
      <c r="J124" s="212">
        <f>ROUND(I124*H124,2)</f>
        <v>0</v>
      </c>
      <c r="K124" s="208" t="s">
        <v>962</v>
      </c>
      <c r="L124" s="63"/>
      <c r="M124" s="213" t="s">
        <v>50</v>
      </c>
      <c r="N124" s="214" t="s">
        <v>56</v>
      </c>
      <c r="O124" s="44"/>
      <c r="P124" s="215">
        <f>O124*H124</f>
        <v>0</v>
      </c>
      <c r="Q124" s="215">
        <v>0</v>
      </c>
      <c r="R124" s="215">
        <f>Q124*H124</f>
        <v>0</v>
      </c>
      <c r="S124" s="215">
        <v>0</v>
      </c>
      <c r="T124" s="216">
        <f>S124*H124</f>
        <v>0</v>
      </c>
      <c r="AR124" s="25" t="s">
        <v>124</v>
      </c>
      <c r="AT124" s="25" t="s">
        <v>172</v>
      </c>
      <c r="AU124" s="25" t="s">
        <v>92</v>
      </c>
      <c r="AY124" s="25" t="s">
        <v>169</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124</v>
      </c>
      <c r="BM124" s="25" t="s">
        <v>1008</v>
      </c>
    </row>
    <row r="125" spans="2:65" s="1" customFormat="1" ht="27">
      <c r="B125" s="43"/>
      <c r="C125" s="65"/>
      <c r="D125" s="235" t="s">
        <v>178</v>
      </c>
      <c r="E125" s="65"/>
      <c r="F125" s="274" t="s">
        <v>1009</v>
      </c>
      <c r="G125" s="65"/>
      <c r="H125" s="65"/>
      <c r="I125" s="174"/>
      <c r="J125" s="65"/>
      <c r="K125" s="65"/>
      <c r="L125" s="63"/>
      <c r="M125" s="220"/>
      <c r="N125" s="44"/>
      <c r="O125" s="44"/>
      <c r="P125" s="44"/>
      <c r="Q125" s="44"/>
      <c r="R125" s="44"/>
      <c r="S125" s="44"/>
      <c r="T125" s="80"/>
      <c r="AT125" s="25" t="s">
        <v>178</v>
      </c>
      <c r="AU125" s="25" t="s">
        <v>92</v>
      </c>
    </row>
    <row r="126" spans="2:65" s="1" customFormat="1" ht="22.5" customHeight="1">
      <c r="B126" s="43"/>
      <c r="C126" s="206" t="s">
        <v>219</v>
      </c>
      <c r="D126" s="206" t="s">
        <v>172</v>
      </c>
      <c r="E126" s="207" t="s">
        <v>1010</v>
      </c>
      <c r="F126" s="208" t="s">
        <v>1011</v>
      </c>
      <c r="G126" s="209" t="s">
        <v>175</v>
      </c>
      <c r="H126" s="210">
        <v>528.95799999999997</v>
      </c>
      <c r="I126" s="211"/>
      <c r="J126" s="212">
        <f>ROUND(I126*H126,2)</f>
        <v>0</v>
      </c>
      <c r="K126" s="208" t="s">
        <v>962</v>
      </c>
      <c r="L126" s="63"/>
      <c r="M126" s="213" t="s">
        <v>50</v>
      </c>
      <c r="N126" s="214" t="s">
        <v>56</v>
      </c>
      <c r="O126" s="44"/>
      <c r="P126" s="215">
        <f>O126*H126</f>
        <v>0</v>
      </c>
      <c r="Q126" s="215">
        <v>0</v>
      </c>
      <c r="R126" s="215">
        <f>Q126*H126</f>
        <v>0</v>
      </c>
      <c r="S126" s="215">
        <v>0</v>
      </c>
      <c r="T126" s="216">
        <f>S126*H126</f>
        <v>0</v>
      </c>
      <c r="AR126" s="25" t="s">
        <v>124</v>
      </c>
      <c r="AT126" s="25" t="s">
        <v>172</v>
      </c>
      <c r="AU126" s="25" t="s">
        <v>92</v>
      </c>
      <c r="AY126" s="25" t="s">
        <v>169</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124</v>
      </c>
      <c r="BM126" s="25" t="s">
        <v>1012</v>
      </c>
    </row>
    <row r="127" spans="2:65" s="1" customFormat="1" ht="40.5">
      <c r="B127" s="43"/>
      <c r="C127" s="65"/>
      <c r="D127" s="235" t="s">
        <v>178</v>
      </c>
      <c r="E127" s="65"/>
      <c r="F127" s="274" t="s">
        <v>1013</v>
      </c>
      <c r="G127" s="65"/>
      <c r="H127" s="65"/>
      <c r="I127" s="174"/>
      <c r="J127" s="65"/>
      <c r="K127" s="65"/>
      <c r="L127" s="63"/>
      <c r="M127" s="220"/>
      <c r="N127" s="44"/>
      <c r="O127" s="44"/>
      <c r="P127" s="44"/>
      <c r="Q127" s="44"/>
      <c r="R127" s="44"/>
      <c r="S127" s="44"/>
      <c r="T127" s="80"/>
      <c r="AT127" s="25" t="s">
        <v>178</v>
      </c>
      <c r="AU127" s="25" t="s">
        <v>92</v>
      </c>
    </row>
    <row r="128" spans="2:65" s="1" customFormat="1" ht="22.5" customHeight="1">
      <c r="B128" s="43"/>
      <c r="C128" s="206" t="s">
        <v>30</v>
      </c>
      <c r="D128" s="206" t="s">
        <v>172</v>
      </c>
      <c r="E128" s="207" t="s">
        <v>518</v>
      </c>
      <c r="F128" s="208" t="s">
        <v>519</v>
      </c>
      <c r="G128" s="209" t="s">
        <v>175</v>
      </c>
      <c r="H128" s="210">
        <v>528.95799999999997</v>
      </c>
      <c r="I128" s="211"/>
      <c r="J128" s="212">
        <f>ROUND(I128*H128,2)</f>
        <v>0</v>
      </c>
      <c r="K128" s="208" t="s">
        <v>962</v>
      </c>
      <c r="L128" s="63"/>
      <c r="M128" s="213" t="s">
        <v>50</v>
      </c>
      <c r="N128" s="214" t="s">
        <v>56</v>
      </c>
      <c r="O128" s="44"/>
      <c r="P128" s="215">
        <f>O128*H128</f>
        <v>0</v>
      </c>
      <c r="Q128" s="215">
        <v>0</v>
      </c>
      <c r="R128" s="215">
        <f>Q128*H128</f>
        <v>0</v>
      </c>
      <c r="S128" s="215">
        <v>0</v>
      </c>
      <c r="T128" s="216">
        <f>S128*H128</f>
        <v>0</v>
      </c>
      <c r="AR128" s="25" t="s">
        <v>124</v>
      </c>
      <c r="AT128" s="25" t="s">
        <v>172</v>
      </c>
      <c r="AU128" s="25" t="s">
        <v>92</v>
      </c>
      <c r="AY128" s="25" t="s">
        <v>169</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124</v>
      </c>
      <c r="BM128" s="25" t="s">
        <v>1014</v>
      </c>
    </row>
    <row r="129" spans="2:65" s="1" customFormat="1" ht="40.5">
      <c r="B129" s="43"/>
      <c r="C129" s="65"/>
      <c r="D129" s="218" t="s">
        <v>178</v>
      </c>
      <c r="E129" s="65"/>
      <c r="F129" s="219" t="s">
        <v>521</v>
      </c>
      <c r="G129" s="65"/>
      <c r="H129" s="65"/>
      <c r="I129" s="174"/>
      <c r="J129" s="65"/>
      <c r="K129" s="65"/>
      <c r="L129" s="63"/>
      <c r="M129" s="220"/>
      <c r="N129" s="44"/>
      <c r="O129" s="44"/>
      <c r="P129" s="44"/>
      <c r="Q129" s="44"/>
      <c r="R129" s="44"/>
      <c r="S129" s="44"/>
      <c r="T129" s="80"/>
      <c r="AT129" s="25" t="s">
        <v>178</v>
      </c>
      <c r="AU129" s="25" t="s">
        <v>92</v>
      </c>
    </row>
    <row r="130" spans="2:65" s="1" customFormat="1" ht="189">
      <c r="B130" s="43"/>
      <c r="C130" s="65"/>
      <c r="D130" s="235" t="s">
        <v>180</v>
      </c>
      <c r="E130" s="65"/>
      <c r="F130" s="286" t="s">
        <v>188</v>
      </c>
      <c r="G130" s="65"/>
      <c r="H130" s="65"/>
      <c r="I130" s="174"/>
      <c r="J130" s="65"/>
      <c r="K130" s="65"/>
      <c r="L130" s="63"/>
      <c r="M130" s="220"/>
      <c r="N130" s="44"/>
      <c r="O130" s="44"/>
      <c r="P130" s="44"/>
      <c r="Q130" s="44"/>
      <c r="R130" s="44"/>
      <c r="S130" s="44"/>
      <c r="T130" s="80"/>
      <c r="AT130" s="25" t="s">
        <v>180</v>
      </c>
      <c r="AU130" s="25" t="s">
        <v>92</v>
      </c>
    </row>
    <row r="131" spans="2:65" s="1" customFormat="1" ht="31.5" customHeight="1">
      <c r="B131" s="43"/>
      <c r="C131" s="206" t="s">
        <v>244</v>
      </c>
      <c r="D131" s="206" t="s">
        <v>172</v>
      </c>
      <c r="E131" s="207" t="s">
        <v>189</v>
      </c>
      <c r="F131" s="208" t="s">
        <v>190</v>
      </c>
      <c r="G131" s="209" t="s">
        <v>175</v>
      </c>
      <c r="H131" s="210">
        <v>7405.4120000000003</v>
      </c>
      <c r="I131" s="211"/>
      <c r="J131" s="212">
        <f>ROUND(I131*H131,2)</f>
        <v>0</v>
      </c>
      <c r="K131" s="208" t="s">
        <v>962</v>
      </c>
      <c r="L131" s="63"/>
      <c r="M131" s="213" t="s">
        <v>50</v>
      </c>
      <c r="N131" s="214" t="s">
        <v>56</v>
      </c>
      <c r="O131" s="44"/>
      <c r="P131" s="215">
        <f>O131*H131</f>
        <v>0</v>
      </c>
      <c r="Q131" s="215">
        <v>0</v>
      </c>
      <c r="R131" s="215">
        <f>Q131*H131</f>
        <v>0</v>
      </c>
      <c r="S131" s="215">
        <v>0</v>
      </c>
      <c r="T131" s="216">
        <f>S131*H131</f>
        <v>0</v>
      </c>
      <c r="AR131" s="25" t="s">
        <v>124</v>
      </c>
      <c r="AT131" s="25" t="s">
        <v>172</v>
      </c>
      <c r="AU131" s="25" t="s">
        <v>92</v>
      </c>
      <c r="AY131" s="25" t="s">
        <v>169</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124</v>
      </c>
      <c r="BM131" s="25" t="s">
        <v>1015</v>
      </c>
    </row>
    <row r="132" spans="2:65" s="1" customFormat="1" ht="40.5">
      <c r="B132" s="43"/>
      <c r="C132" s="65"/>
      <c r="D132" s="218" t="s">
        <v>178</v>
      </c>
      <c r="E132" s="65"/>
      <c r="F132" s="219" t="s">
        <v>192</v>
      </c>
      <c r="G132" s="65"/>
      <c r="H132" s="65"/>
      <c r="I132" s="174"/>
      <c r="J132" s="65"/>
      <c r="K132" s="65"/>
      <c r="L132" s="63"/>
      <c r="M132" s="220"/>
      <c r="N132" s="44"/>
      <c r="O132" s="44"/>
      <c r="P132" s="44"/>
      <c r="Q132" s="44"/>
      <c r="R132" s="44"/>
      <c r="S132" s="44"/>
      <c r="T132" s="80"/>
      <c r="AT132" s="25" t="s">
        <v>178</v>
      </c>
      <c r="AU132" s="25" t="s">
        <v>92</v>
      </c>
    </row>
    <row r="133" spans="2:65" s="12" customFormat="1" ht="13.5">
      <c r="B133" s="222"/>
      <c r="C133" s="223"/>
      <c r="D133" s="218" t="s">
        <v>182</v>
      </c>
      <c r="E133" s="224" t="s">
        <v>50</v>
      </c>
      <c r="F133" s="225" t="s">
        <v>987</v>
      </c>
      <c r="G133" s="223"/>
      <c r="H133" s="226" t="s">
        <v>50</v>
      </c>
      <c r="I133" s="227"/>
      <c r="J133" s="223"/>
      <c r="K133" s="223"/>
      <c r="L133" s="228"/>
      <c r="M133" s="229"/>
      <c r="N133" s="230"/>
      <c r="O133" s="230"/>
      <c r="P133" s="230"/>
      <c r="Q133" s="230"/>
      <c r="R133" s="230"/>
      <c r="S133" s="230"/>
      <c r="T133" s="231"/>
      <c r="AT133" s="232" t="s">
        <v>182</v>
      </c>
      <c r="AU133" s="232" t="s">
        <v>92</v>
      </c>
      <c r="AV133" s="12" t="s">
        <v>25</v>
      </c>
      <c r="AW133" s="12" t="s">
        <v>48</v>
      </c>
      <c r="AX133" s="12" t="s">
        <v>85</v>
      </c>
      <c r="AY133" s="232" t="s">
        <v>169</v>
      </c>
    </row>
    <row r="134" spans="2:65" s="12" customFormat="1" ht="13.5">
      <c r="B134" s="222"/>
      <c r="C134" s="223"/>
      <c r="D134" s="218" t="s">
        <v>182</v>
      </c>
      <c r="E134" s="224" t="s">
        <v>50</v>
      </c>
      <c r="F134" s="225" t="s">
        <v>1016</v>
      </c>
      <c r="G134" s="223"/>
      <c r="H134" s="226" t="s">
        <v>50</v>
      </c>
      <c r="I134" s="227"/>
      <c r="J134" s="223"/>
      <c r="K134" s="223"/>
      <c r="L134" s="228"/>
      <c r="M134" s="229"/>
      <c r="N134" s="230"/>
      <c r="O134" s="230"/>
      <c r="P134" s="230"/>
      <c r="Q134" s="230"/>
      <c r="R134" s="230"/>
      <c r="S134" s="230"/>
      <c r="T134" s="231"/>
      <c r="AT134" s="232" t="s">
        <v>182</v>
      </c>
      <c r="AU134" s="232" t="s">
        <v>92</v>
      </c>
      <c r="AV134" s="12" t="s">
        <v>25</v>
      </c>
      <c r="AW134" s="12" t="s">
        <v>48</v>
      </c>
      <c r="AX134" s="12" t="s">
        <v>85</v>
      </c>
      <c r="AY134" s="232" t="s">
        <v>169</v>
      </c>
    </row>
    <row r="135" spans="2:65" s="13" customFormat="1" ht="13.5">
      <c r="B135" s="233"/>
      <c r="C135" s="234"/>
      <c r="D135" s="235" t="s">
        <v>182</v>
      </c>
      <c r="E135" s="236" t="s">
        <v>50</v>
      </c>
      <c r="F135" s="237" t="s">
        <v>1017</v>
      </c>
      <c r="G135" s="234"/>
      <c r="H135" s="238">
        <v>7405.4120000000003</v>
      </c>
      <c r="I135" s="239"/>
      <c r="J135" s="234"/>
      <c r="K135" s="234"/>
      <c r="L135" s="240"/>
      <c r="M135" s="241"/>
      <c r="N135" s="242"/>
      <c r="O135" s="242"/>
      <c r="P135" s="242"/>
      <c r="Q135" s="242"/>
      <c r="R135" s="242"/>
      <c r="S135" s="242"/>
      <c r="T135" s="243"/>
      <c r="AT135" s="244" t="s">
        <v>182</v>
      </c>
      <c r="AU135" s="244" t="s">
        <v>92</v>
      </c>
      <c r="AV135" s="13" t="s">
        <v>92</v>
      </c>
      <c r="AW135" s="13" t="s">
        <v>48</v>
      </c>
      <c r="AX135" s="13" t="s">
        <v>25</v>
      </c>
      <c r="AY135" s="244" t="s">
        <v>169</v>
      </c>
    </row>
    <row r="136" spans="2:65" s="1" customFormat="1" ht="22.5" customHeight="1">
      <c r="B136" s="43"/>
      <c r="C136" s="206" t="s">
        <v>249</v>
      </c>
      <c r="D136" s="206" t="s">
        <v>172</v>
      </c>
      <c r="E136" s="207" t="s">
        <v>1018</v>
      </c>
      <c r="F136" s="208" t="s">
        <v>1019</v>
      </c>
      <c r="G136" s="209" t="s">
        <v>175</v>
      </c>
      <c r="H136" s="210">
        <v>528.95799999999997</v>
      </c>
      <c r="I136" s="211"/>
      <c r="J136" s="212">
        <f>ROUND(I136*H136,2)</f>
        <v>0</v>
      </c>
      <c r="K136" s="208" t="s">
        <v>962</v>
      </c>
      <c r="L136" s="63"/>
      <c r="M136" s="213" t="s">
        <v>50</v>
      </c>
      <c r="N136" s="214" t="s">
        <v>56</v>
      </c>
      <c r="O136" s="44"/>
      <c r="P136" s="215">
        <f>O136*H136</f>
        <v>0</v>
      </c>
      <c r="Q136" s="215">
        <v>0</v>
      </c>
      <c r="R136" s="215">
        <f>Q136*H136</f>
        <v>0</v>
      </c>
      <c r="S136" s="215">
        <v>0</v>
      </c>
      <c r="T136" s="216">
        <f>S136*H136</f>
        <v>0</v>
      </c>
      <c r="AR136" s="25" t="s">
        <v>124</v>
      </c>
      <c r="AT136" s="25" t="s">
        <v>172</v>
      </c>
      <c r="AU136" s="25" t="s">
        <v>92</v>
      </c>
      <c r="AY136" s="25" t="s">
        <v>169</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124</v>
      </c>
      <c r="BM136" s="25" t="s">
        <v>1020</v>
      </c>
    </row>
    <row r="137" spans="2:65" s="1" customFormat="1" ht="13.5">
      <c r="B137" s="43"/>
      <c r="C137" s="65"/>
      <c r="D137" s="235" t="s">
        <v>178</v>
      </c>
      <c r="E137" s="65"/>
      <c r="F137" s="274" t="s">
        <v>1019</v>
      </c>
      <c r="G137" s="65"/>
      <c r="H137" s="65"/>
      <c r="I137" s="174"/>
      <c r="J137" s="65"/>
      <c r="K137" s="65"/>
      <c r="L137" s="63"/>
      <c r="M137" s="220"/>
      <c r="N137" s="44"/>
      <c r="O137" s="44"/>
      <c r="P137" s="44"/>
      <c r="Q137" s="44"/>
      <c r="R137" s="44"/>
      <c r="S137" s="44"/>
      <c r="T137" s="80"/>
      <c r="AT137" s="25" t="s">
        <v>178</v>
      </c>
      <c r="AU137" s="25" t="s">
        <v>92</v>
      </c>
    </row>
    <row r="138" spans="2:65" s="1" customFormat="1" ht="22.5" customHeight="1">
      <c r="B138" s="43"/>
      <c r="C138" s="206" t="s">
        <v>254</v>
      </c>
      <c r="D138" s="206" t="s">
        <v>172</v>
      </c>
      <c r="E138" s="207" t="s">
        <v>195</v>
      </c>
      <c r="F138" s="208" t="s">
        <v>196</v>
      </c>
      <c r="G138" s="209" t="s">
        <v>197</v>
      </c>
      <c r="H138" s="210">
        <v>899.22900000000004</v>
      </c>
      <c r="I138" s="211"/>
      <c r="J138" s="212">
        <f>ROUND(I138*H138,2)</f>
        <v>0</v>
      </c>
      <c r="K138" s="208" t="s">
        <v>962</v>
      </c>
      <c r="L138" s="63"/>
      <c r="M138" s="213" t="s">
        <v>50</v>
      </c>
      <c r="N138" s="214" t="s">
        <v>56</v>
      </c>
      <c r="O138" s="44"/>
      <c r="P138" s="215">
        <f>O138*H138</f>
        <v>0</v>
      </c>
      <c r="Q138" s="215">
        <v>0</v>
      </c>
      <c r="R138" s="215">
        <f>Q138*H138</f>
        <v>0</v>
      </c>
      <c r="S138" s="215">
        <v>0</v>
      </c>
      <c r="T138" s="216">
        <f>S138*H138</f>
        <v>0</v>
      </c>
      <c r="AR138" s="25" t="s">
        <v>124</v>
      </c>
      <c r="AT138" s="25" t="s">
        <v>172</v>
      </c>
      <c r="AU138" s="25" t="s">
        <v>92</v>
      </c>
      <c r="AY138" s="25" t="s">
        <v>169</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124</v>
      </c>
      <c r="BM138" s="25" t="s">
        <v>1021</v>
      </c>
    </row>
    <row r="139" spans="2:65" s="1" customFormat="1" ht="13.5">
      <c r="B139" s="43"/>
      <c r="C139" s="65"/>
      <c r="D139" s="218" t="s">
        <v>178</v>
      </c>
      <c r="E139" s="65"/>
      <c r="F139" s="219" t="s">
        <v>1022</v>
      </c>
      <c r="G139" s="65"/>
      <c r="H139" s="65"/>
      <c r="I139" s="174"/>
      <c r="J139" s="65"/>
      <c r="K139" s="65"/>
      <c r="L139" s="63"/>
      <c r="M139" s="220"/>
      <c r="N139" s="44"/>
      <c r="O139" s="44"/>
      <c r="P139" s="44"/>
      <c r="Q139" s="44"/>
      <c r="R139" s="44"/>
      <c r="S139" s="44"/>
      <c r="T139" s="80"/>
      <c r="AT139" s="25" t="s">
        <v>178</v>
      </c>
      <c r="AU139" s="25" t="s">
        <v>92</v>
      </c>
    </row>
    <row r="140" spans="2:65" s="13" customFormat="1" ht="13.5">
      <c r="B140" s="233"/>
      <c r="C140" s="234"/>
      <c r="D140" s="235" t="s">
        <v>182</v>
      </c>
      <c r="E140" s="236" t="s">
        <v>50</v>
      </c>
      <c r="F140" s="237" t="s">
        <v>1023</v>
      </c>
      <c r="G140" s="234"/>
      <c r="H140" s="238">
        <v>899.22900000000004</v>
      </c>
      <c r="I140" s="239"/>
      <c r="J140" s="234"/>
      <c r="K140" s="234"/>
      <c r="L140" s="240"/>
      <c r="M140" s="241"/>
      <c r="N140" s="242"/>
      <c r="O140" s="242"/>
      <c r="P140" s="242"/>
      <c r="Q140" s="242"/>
      <c r="R140" s="242"/>
      <c r="S140" s="242"/>
      <c r="T140" s="243"/>
      <c r="AT140" s="244" t="s">
        <v>182</v>
      </c>
      <c r="AU140" s="244" t="s">
        <v>92</v>
      </c>
      <c r="AV140" s="13" t="s">
        <v>92</v>
      </c>
      <c r="AW140" s="13" t="s">
        <v>48</v>
      </c>
      <c r="AX140" s="13" t="s">
        <v>25</v>
      </c>
      <c r="AY140" s="244" t="s">
        <v>169</v>
      </c>
    </row>
    <row r="141" spans="2:65" s="1" customFormat="1" ht="22.5" customHeight="1">
      <c r="B141" s="43"/>
      <c r="C141" s="206" t="s">
        <v>257</v>
      </c>
      <c r="D141" s="206" t="s">
        <v>172</v>
      </c>
      <c r="E141" s="207" t="s">
        <v>1024</v>
      </c>
      <c r="F141" s="208" t="s">
        <v>1025</v>
      </c>
      <c r="G141" s="209" t="s">
        <v>175</v>
      </c>
      <c r="H141" s="210">
        <v>172.22499999999999</v>
      </c>
      <c r="I141" s="211"/>
      <c r="J141" s="212">
        <f>ROUND(I141*H141,2)</f>
        <v>0</v>
      </c>
      <c r="K141" s="208" t="s">
        <v>962</v>
      </c>
      <c r="L141" s="63"/>
      <c r="M141" s="213" t="s">
        <v>50</v>
      </c>
      <c r="N141" s="214" t="s">
        <v>56</v>
      </c>
      <c r="O141" s="44"/>
      <c r="P141" s="215">
        <f>O141*H141</f>
        <v>0</v>
      </c>
      <c r="Q141" s="215">
        <v>0</v>
      </c>
      <c r="R141" s="215">
        <f>Q141*H141</f>
        <v>0</v>
      </c>
      <c r="S141" s="215">
        <v>0</v>
      </c>
      <c r="T141" s="216">
        <f>S141*H141</f>
        <v>0</v>
      </c>
      <c r="AR141" s="25" t="s">
        <v>124</v>
      </c>
      <c r="AT141" s="25" t="s">
        <v>172</v>
      </c>
      <c r="AU141" s="25" t="s">
        <v>92</v>
      </c>
      <c r="AY141" s="25" t="s">
        <v>169</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124</v>
      </c>
      <c r="BM141" s="25" t="s">
        <v>1026</v>
      </c>
    </row>
    <row r="142" spans="2:65" s="1" customFormat="1" ht="27">
      <c r="B142" s="43"/>
      <c r="C142" s="65"/>
      <c r="D142" s="218" t="s">
        <v>178</v>
      </c>
      <c r="E142" s="65"/>
      <c r="F142" s="219" t="s">
        <v>1027</v>
      </c>
      <c r="G142" s="65"/>
      <c r="H142" s="65"/>
      <c r="I142" s="174"/>
      <c r="J142" s="65"/>
      <c r="K142" s="65"/>
      <c r="L142" s="63"/>
      <c r="M142" s="220"/>
      <c r="N142" s="44"/>
      <c r="O142" s="44"/>
      <c r="P142" s="44"/>
      <c r="Q142" s="44"/>
      <c r="R142" s="44"/>
      <c r="S142" s="44"/>
      <c r="T142" s="80"/>
      <c r="AT142" s="25" t="s">
        <v>178</v>
      </c>
      <c r="AU142" s="25" t="s">
        <v>92</v>
      </c>
    </row>
    <row r="143" spans="2:65" s="12" customFormat="1" ht="13.5">
      <c r="B143" s="222"/>
      <c r="C143" s="223"/>
      <c r="D143" s="218" t="s">
        <v>182</v>
      </c>
      <c r="E143" s="224" t="s">
        <v>50</v>
      </c>
      <c r="F143" s="225" t="s">
        <v>1028</v>
      </c>
      <c r="G143" s="223"/>
      <c r="H143" s="226" t="s">
        <v>50</v>
      </c>
      <c r="I143" s="227"/>
      <c r="J143" s="223"/>
      <c r="K143" s="223"/>
      <c r="L143" s="228"/>
      <c r="M143" s="229"/>
      <c r="N143" s="230"/>
      <c r="O143" s="230"/>
      <c r="P143" s="230"/>
      <c r="Q143" s="230"/>
      <c r="R143" s="230"/>
      <c r="S143" s="230"/>
      <c r="T143" s="231"/>
      <c r="AT143" s="232" t="s">
        <v>182</v>
      </c>
      <c r="AU143" s="232" t="s">
        <v>92</v>
      </c>
      <c r="AV143" s="12" t="s">
        <v>25</v>
      </c>
      <c r="AW143" s="12" t="s">
        <v>48</v>
      </c>
      <c r="AX143" s="12" t="s">
        <v>85</v>
      </c>
      <c r="AY143" s="232" t="s">
        <v>169</v>
      </c>
    </row>
    <row r="144" spans="2:65" s="13" customFormat="1" ht="13.5">
      <c r="B144" s="233"/>
      <c r="C144" s="234"/>
      <c r="D144" s="218" t="s">
        <v>182</v>
      </c>
      <c r="E144" s="245" t="s">
        <v>50</v>
      </c>
      <c r="F144" s="246" t="s">
        <v>1029</v>
      </c>
      <c r="G144" s="234"/>
      <c r="H144" s="247">
        <v>249.27799999999999</v>
      </c>
      <c r="I144" s="239"/>
      <c r="J144" s="234"/>
      <c r="K144" s="234"/>
      <c r="L144" s="240"/>
      <c r="M144" s="241"/>
      <c r="N144" s="242"/>
      <c r="O144" s="242"/>
      <c r="P144" s="242"/>
      <c r="Q144" s="242"/>
      <c r="R144" s="242"/>
      <c r="S144" s="242"/>
      <c r="T144" s="243"/>
      <c r="AT144" s="244" t="s">
        <v>182</v>
      </c>
      <c r="AU144" s="244" t="s">
        <v>92</v>
      </c>
      <c r="AV144" s="13" t="s">
        <v>92</v>
      </c>
      <c r="AW144" s="13" t="s">
        <v>48</v>
      </c>
      <c r="AX144" s="13" t="s">
        <v>85</v>
      </c>
      <c r="AY144" s="244" t="s">
        <v>169</v>
      </c>
    </row>
    <row r="145" spans="2:65" s="12" customFormat="1" ht="13.5">
      <c r="B145" s="222"/>
      <c r="C145" s="223"/>
      <c r="D145" s="218" t="s">
        <v>182</v>
      </c>
      <c r="E145" s="224" t="s">
        <v>50</v>
      </c>
      <c r="F145" s="225" t="s">
        <v>1030</v>
      </c>
      <c r="G145" s="223"/>
      <c r="H145" s="226" t="s">
        <v>50</v>
      </c>
      <c r="I145" s="227"/>
      <c r="J145" s="223"/>
      <c r="K145" s="223"/>
      <c r="L145" s="228"/>
      <c r="M145" s="229"/>
      <c r="N145" s="230"/>
      <c r="O145" s="230"/>
      <c r="P145" s="230"/>
      <c r="Q145" s="230"/>
      <c r="R145" s="230"/>
      <c r="S145" s="230"/>
      <c r="T145" s="231"/>
      <c r="AT145" s="232" t="s">
        <v>182</v>
      </c>
      <c r="AU145" s="232" t="s">
        <v>92</v>
      </c>
      <c r="AV145" s="12" t="s">
        <v>25</v>
      </c>
      <c r="AW145" s="12" t="s">
        <v>48</v>
      </c>
      <c r="AX145" s="12" t="s">
        <v>85</v>
      </c>
      <c r="AY145" s="232" t="s">
        <v>169</v>
      </c>
    </row>
    <row r="146" spans="2:65" s="12" customFormat="1" ht="13.5">
      <c r="B146" s="222"/>
      <c r="C146" s="223"/>
      <c r="D146" s="218" t="s">
        <v>182</v>
      </c>
      <c r="E146" s="224" t="s">
        <v>50</v>
      </c>
      <c r="F146" s="225" t="s">
        <v>1031</v>
      </c>
      <c r="G146" s="223"/>
      <c r="H146" s="226" t="s">
        <v>50</v>
      </c>
      <c r="I146" s="227"/>
      <c r="J146" s="223"/>
      <c r="K146" s="223"/>
      <c r="L146" s="228"/>
      <c r="M146" s="229"/>
      <c r="N146" s="230"/>
      <c r="O146" s="230"/>
      <c r="P146" s="230"/>
      <c r="Q146" s="230"/>
      <c r="R146" s="230"/>
      <c r="S146" s="230"/>
      <c r="T146" s="231"/>
      <c r="AT146" s="232" t="s">
        <v>182</v>
      </c>
      <c r="AU146" s="232" t="s">
        <v>92</v>
      </c>
      <c r="AV146" s="12" t="s">
        <v>25</v>
      </c>
      <c r="AW146" s="12" t="s">
        <v>48</v>
      </c>
      <c r="AX146" s="12" t="s">
        <v>85</v>
      </c>
      <c r="AY146" s="232" t="s">
        <v>169</v>
      </c>
    </row>
    <row r="147" spans="2:65" s="13" customFormat="1" ht="13.5">
      <c r="B147" s="233"/>
      <c r="C147" s="234"/>
      <c r="D147" s="218" t="s">
        <v>182</v>
      </c>
      <c r="E147" s="245" t="s">
        <v>50</v>
      </c>
      <c r="F147" s="246" t="s">
        <v>1032</v>
      </c>
      <c r="G147" s="234"/>
      <c r="H147" s="247">
        <v>-61.09</v>
      </c>
      <c r="I147" s="239"/>
      <c r="J147" s="234"/>
      <c r="K147" s="234"/>
      <c r="L147" s="240"/>
      <c r="M147" s="241"/>
      <c r="N147" s="242"/>
      <c r="O147" s="242"/>
      <c r="P147" s="242"/>
      <c r="Q147" s="242"/>
      <c r="R147" s="242"/>
      <c r="S147" s="242"/>
      <c r="T147" s="243"/>
      <c r="AT147" s="244" t="s">
        <v>182</v>
      </c>
      <c r="AU147" s="244" t="s">
        <v>92</v>
      </c>
      <c r="AV147" s="13" t="s">
        <v>92</v>
      </c>
      <c r="AW147" s="13" t="s">
        <v>48</v>
      </c>
      <c r="AX147" s="13" t="s">
        <v>85</v>
      </c>
      <c r="AY147" s="244" t="s">
        <v>169</v>
      </c>
    </row>
    <row r="148" spans="2:65" s="12" customFormat="1" ht="13.5">
      <c r="B148" s="222"/>
      <c r="C148" s="223"/>
      <c r="D148" s="218" t="s">
        <v>182</v>
      </c>
      <c r="E148" s="224" t="s">
        <v>50</v>
      </c>
      <c r="F148" s="225" t="s">
        <v>1033</v>
      </c>
      <c r="G148" s="223"/>
      <c r="H148" s="226" t="s">
        <v>50</v>
      </c>
      <c r="I148" s="227"/>
      <c r="J148" s="223"/>
      <c r="K148" s="223"/>
      <c r="L148" s="228"/>
      <c r="M148" s="229"/>
      <c r="N148" s="230"/>
      <c r="O148" s="230"/>
      <c r="P148" s="230"/>
      <c r="Q148" s="230"/>
      <c r="R148" s="230"/>
      <c r="S148" s="230"/>
      <c r="T148" s="231"/>
      <c r="AT148" s="232" t="s">
        <v>182</v>
      </c>
      <c r="AU148" s="232" t="s">
        <v>92</v>
      </c>
      <c r="AV148" s="12" t="s">
        <v>25</v>
      </c>
      <c r="AW148" s="12" t="s">
        <v>48</v>
      </c>
      <c r="AX148" s="12" t="s">
        <v>85</v>
      </c>
      <c r="AY148" s="232" t="s">
        <v>169</v>
      </c>
    </row>
    <row r="149" spans="2:65" s="13" customFormat="1" ht="13.5">
      <c r="B149" s="233"/>
      <c r="C149" s="234"/>
      <c r="D149" s="218" t="s">
        <v>182</v>
      </c>
      <c r="E149" s="245" t="s">
        <v>50</v>
      </c>
      <c r="F149" s="246" t="s">
        <v>1034</v>
      </c>
      <c r="G149" s="234"/>
      <c r="H149" s="247">
        <v>-4.4119999999999999</v>
      </c>
      <c r="I149" s="239"/>
      <c r="J149" s="234"/>
      <c r="K149" s="234"/>
      <c r="L149" s="240"/>
      <c r="M149" s="241"/>
      <c r="N149" s="242"/>
      <c r="O149" s="242"/>
      <c r="P149" s="242"/>
      <c r="Q149" s="242"/>
      <c r="R149" s="242"/>
      <c r="S149" s="242"/>
      <c r="T149" s="243"/>
      <c r="AT149" s="244" t="s">
        <v>182</v>
      </c>
      <c r="AU149" s="244" t="s">
        <v>92</v>
      </c>
      <c r="AV149" s="13" t="s">
        <v>92</v>
      </c>
      <c r="AW149" s="13" t="s">
        <v>48</v>
      </c>
      <c r="AX149" s="13" t="s">
        <v>85</v>
      </c>
      <c r="AY149" s="244" t="s">
        <v>169</v>
      </c>
    </row>
    <row r="150" spans="2:65" s="12" customFormat="1" ht="13.5">
      <c r="B150" s="222"/>
      <c r="C150" s="223"/>
      <c r="D150" s="218" t="s">
        <v>182</v>
      </c>
      <c r="E150" s="224" t="s">
        <v>50</v>
      </c>
      <c r="F150" s="225" t="s">
        <v>1035</v>
      </c>
      <c r="G150" s="223"/>
      <c r="H150" s="226" t="s">
        <v>50</v>
      </c>
      <c r="I150" s="227"/>
      <c r="J150" s="223"/>
      <c r="K150" s="223"/>
      <c r="L150" s="228"/>
      <c r="M150" s="229"/>
      <c r="N150" s="230"/>
      <c r="O150" s="230"/>
      <c r="P150" s="230"/>
      <c r="Q150" s="230"/>
      <c r="R150" s="230"/>
      <c r="S150" s="230"/>
      <c r="T150" s="231"/>
      <c r="AT150" s="232" t="s">
        <v>182</v>
      </c>
      <c r="AU150" s="232" t="s">
        <v>92</v>
      </c>
      <c r="AV150" s="12" t="s">
        <v>25</v>
      </c>
      <c r="AW150" s="12" t="s">
        <v>48</v>
      </c>
      <c r="AX150" s="12" t="s">
        <v>85</v>
      </c>
      <c r="AY150" s="232" t="s">
        <v>169</v>
      </c>
    </row>
    <row r="151" spans="2:65" s="13" customFormat="1" ht="13.5">
      <c r="B151" s="233"/>
      <c r="C151" s="234"/>
      <c r="D151" s="218" t="s">
        <v>182</v>
      </c>
      <c r="E151" s="245" t="s">
        <v>50</v>
      </c>
      <c r="F151" s="246" t="s">
        <v>1036</v>
      </c>
      <c r="G151" s="234"/>
      <c r="H151" s="247">
        <v>-0.40699999999999997</v>
      </c>
      <c r="I151" s="239"/>
      <c r="J151" s="234"/>
      <c r="K151" s="234"/>
      <c r="L151" s="240"/>
      <c r="M151" s="241"/>
      <c r="N151" s="242"/>
      <c r="O151" s="242"/>
      <c r="P151" s="242"/>
      <c r="Q151" s="242"/>
      <c r="R151" s="242"/>
      <c r="S151" s="242"/>
      <c r="T151" s="243"/>
      <c r="AT151" s="244" t="s">
        <v>182</v>
      </c>
      <c r="AU151" s="244" t="s">
        <v>92</v>
      </c>
      <c r="AV151" s="13" t="s">
        <v>92</v>
      </c>
      <c r="AW151" s="13" t="s">
        <v>48</v>
      </c>
      <c r="AX151" s="13" t="s">
        <v>85</v>
      </c>
      <c r="AY151" s="244" t="s">
        <v>169</v>
      </c>
    </row>
    <row r="152" spans="2:65" s="12" customFormat="1" ht="13.5">
      <c r="B152" s="222"/>
      <c r="C152" s="223"/>
      <c r="D152" s="218" t="s">
        <v>182</v>
      </c>
      <c r="E152" s="224" t="s">
        <v>50</v>
      </c>
      <c r="F152" s="225" t="s">
        <v>1037</v>
      </c>
      <c r="G152" s="223"/>
      <c r="H152" s="226" t="s">
        <v>50</v>
      </c>
      <c r="I152" s="227"/>
      <c r="J152" s="223"/>
      <c r="K152" s="223"/>
      <c r="L152" s="228"/>
      <c r="M152" s="229"/>
      <c r="N152" s="230"/>
      <c r="O152" s="230"/>
      <c r="P152" s="230"/>
      <c r="Q152" s="230"/>
      <c r="R152" s="230"/>
      <c r="S152" s="230"/>
      <c r="T152" s="231"/>
      <c r="AT152" s="232" t="s">
        <v>182</v>
      </c>
      <c r="AU152" s="232" t="s">
        <v>92</v>
      </c>
      <c r="AV152" s="12" t="s">
        <v>25</v>
      </c>
      <c r="AW152" s="12" t="s">
        <v>48</v>
      </c>
      <c r="AX152" s="12" t="s">
        <v>85</v>
      </c>
      <c r="AY152" s="232" t="s">
        <v>169</v>
      </c>
    </row>
    <row r="153" spans="2:65" s="13" customFormat="1" ht="13.5">
      <c r="B153" s="233"/>
      <c r="C153" s="234"/>
      <c r="D153" s="218" t="s">
        <v>182</v>
      </c>
      <c r="E153" s="245" t="s">
        <v>50</v>
      </c>
      <c r="F153" s="246" t="s">
        <v>1038</v>
      </c>
      <c r="G153" s="234"/>
      <c r="H153" s="247">
        <v>-11.144</v>
      </c>
      <c r="I153" s="239"/>
      <c r="J153" s="234"/>
      <c r="K153" s="234"/>
      <c r="L153" s="240"/>
      <c r="M153" s="241"/>
      <c r="N153" s="242"/>
      <c r="O153" s="242"/>
      <c r="P153" s="242"/>
      <c r="Q153" s="242"/>
      <c r="R153" s="242"/>
      <c r="S153" s="242"/>
      <c r="T153" s="243"/>
      <c r="AT153" s="244" t="s">
        <v>182</v>
      </c>
      <c r="AU153" s="244" t="s">
        <v>92</v>
      </c>
      <c r="AV153" s="13" t="s">
        <v>92</v>
      </c>
      <c r="AW153" s="13" t="s">
        <v>48</v>
      </c>
      <c r="AX153" s="13" t="s">
        <v>85</v>
      </c>
      <c r="AY153" s="244" t="s">
        <v>169</v>
      </c>
    </row>
    <row r="154" spans="2:65" s="15" customFormat="1" ht="13.5">
      <c r="B154" s="275"/>
      <c r="C154" s="276"/>
      <c r="D154" s="235" t="s">
        <v>182</v>
      </c>
      <c r="E154" s="277" t="s">
        <v>50</v>
      </c>
      <c r="F154" s="278" t="s">
        <v>1000</v>
      </c>
      <c r="G154" s="276"/>
      <c r="H154" s="279">
        <v>172.22499999999999</v>
      </c>
      <c r="I154" s="280"/>
      <c r="J154" s="276"/>
      <c r="K154" s="276"/>
      <c r="L154" s="281"/>
      <c r="M154" s="282"/>
      <c r="N154" s="283"/>
      <c r="O154" s="283"/>
      <c r="P154" s="283"/>
      <c r="Q154" s="283"/>
      <c r="R154" s="283"/>
      <c r="S154" s="283"/>
      <c r="T154" s="284"/>
      <c r="AT154" s="285" t="s">
        <v>182</v>
      </c>
      <c r="AU154" s="285" t="s">
        <v>92</v>
      </c>
      <c r="AV154" s="15" t="s">
        <v>124</v>
      </c>
      <c r="AW154" s="15" t="s">
        <v>48</v>
      </c>
      <c r="AX154" s="15" t="s">
        <v>25</v>
      </c>
      <c r="AY154" s="285" t="s">
        <v>169</v>
      </c>
    </row>
    <row r="155" spans="2:65" s="1" customFormat="1" ht="22.5" customHeight="1">
      <c r="B155" s="43"/>
      <c r="C155" s="248" t="s">
        <v>10</v>
      </c>
      <c r="D155" s="248" t="s">
        <v>221</v>
      </c>
      <c r="E155" s="249" t="s">
        <v>1039</v>
      </c>
      <c r="F155" s="250" t="s">
        <v>1040</v>
      </c>
      <c r="G155" s="251" t="s">
        <v>197</v>
      </c>
      <c r="H155" s="252">
        <v>344.45</v>
      </c>
      <c r="I155" s="253"/>
      <c r="J155" s="254">
        <f>ROUND(I155*H155,2)</f>
        <v>0</v>
      </c>
      <c r="K155" s="250" t="s">
        <v>962</v>
      </c>
      <c r="L155" s="255"/>
      <c r="M155" s="256" t="s">
        <v>50</v>
      </c>
      <c r="N155" s="257" t="s">
        <v>56</v>
      </c>
      <c r="O155" s="44"/>
      <c r="P155" s="215">
        <f>O155*H155</f>
        <v>0</v>
      </c>
      <c r="Q155" s="215">
        <v>1</v>
      </c>
      <c r="R155" s="215">
        <f>Q155*H155</f>
        <v>344.45</v>
      </c>
      <c r="S155" s="215">
        <v>0</v>
      </c>
      <c r="T155" s="216">
        <f>S155*H155</f>
        <v>0</v>
      </c>
      <c r="AR155" s="25" t="s">
        <v>224</v>
      </c>
      <c r="AT155" s="25" t="s">
        <v>221</v>
      </c>
      <c r="AU155" s="25" t="s">
        <v>92</v>
      </c>
      <c r="AY155" s="25" t="s">
        <v>169</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124</v>
      </c>
      <c r="BM155" s="25" t="s">
        <v>1041</v>
      </c>
    </row>
    <row r="156" spans="2:65" s="1" customFormat="1" ht="13.5">
      <c r="B156" s="43"/>
      <c r="C156" s="65"/>
      <c r="D156" s="218" t="s">
        <v>178</v>
      </c>
      <c r="E156" s="65"/>
      <c r="F156" s="219" t="s">
        <v>1040</v>
      </c>
      <c r="G156" s="65"/>
      <c r="H156" s="65"/>
      <c r="I156" s="174"/>
      <c r="J156" s="65"/>
      <c r="K156" s="65"/>
      <c r="L156" s="63"/>
      <c r="M156" s="220"/>
      <c r="N156" s="44"/>
      <c r="O156" s="44"/>
      <c r="P156" s="44"/>
      <c r="Q156" s="44"/>
      <c r="R156" s="44"/>
      <c r="S156" s="44"/>
      <c r="T156" s="80"/>
      <c r="AT156" s="25" t="s">
        <v>178</v>
      </c>
      <c r="AU156" s="25" t="s">
        <v>92</v>
      </c>
    </row>
    <row r="157" spans="2:65" s="1" customFormat="1" ht="27">
      <c r="B157" s="43"/>
      <c r="C157" s="65"/>
      <c r="D157" s="218" t="s">
        <v>714</v>
      </c>
      <c r="E157" s="65"/>
      <c r="F157" s="221" t="s">
        <v>1042</v>
      </c>
      <c r="G157" s="65"/>
      <c r="H157" s="65"/>
      <c r="I157" s="174"/>
      <c r="J157" s="65"/>
      <c r="K157" s="65"/>
      <c r="L157" s="63"/>
      <c r="M157" s="220"/>
      <c r="N157" s="44"/>
      <c r="O157" s="44"/>
      <c r="P157" s="44"/>
      <c r="Q157" s="44"/>
      <c r="R157" s="44"/>
      <c r="S157" s="44"/>
      <c r="T157" s="80"/>
      <c r="AT157" s="25" t="s">
        <v>714</v>
      </c>
      <c r="AU157" s="25" t="s">
        <v>92</v>
      </c>
    </row>
    <row r="158" spans="2:65" s="13" customFormat="1" ht="13.5">
      <c r="B158" s="233"/>
      <c r="C158" s="234"/>
      <c r="D158" s="235" t="s">
        <v>182</v>
      </c>
      <c r="E158" s="236" t="s">
        <v>50</v>
      </c>
      <c r="F158" s="237" t="s">
        <v>1043</v>
      </c>
      <c r="G158" s="234"/>
      <c r="H158" s="238">
        <v>344.45</v>
      </c>
      <c r="I158" s="239"/>
      <c r="J158" s="234"/>
      <c r="K158" s="234"/>
      <c r="L158" s="240"/>
      <c r="M158" s="241"/>
      <c r="N158" s="242"/>
      <c r="O158" s="242"/>
      <c r="P158" s="242"/>
      <c r="Q158" s="242"/>
      <c r="R158" s="242"/>
      <c r="S158" s="242"/>
      <c r="T158" s="243"/>
      <c r="AT158" s="244" t="s">
        <v>182</v>
      </c>
      <c r="AU158" s="244" t="s">
        <v>92</v>
      </c>
      <c r="AV158" s="13" t="s">
        <v>92</v>
      </c>
      <c r="AW158" s="13" t="s">
        <v>48</v>
      </c>
      <c r="AX158" s="13" t="s">
        <v>25</v>
      </c>
      <c r="AY158" s="244" t="s">
        <v>169</v>
      </c>
    </row>
    <row r="159" spans="2:65" s="1" customFormat="1" ht="22.5" customHeight="1">
      <c r="B159" s="43"/>
      <c r="C159" s="206" t="s">
        <v>273</v>
      </c>
      <c r="D159" s="206" t="s">
        <v>172</v>
      </c>
      <c r="E159" s="207" t="s">
        <v>1044</v>
      </c>
      <c r="F159" s="208" t="s">
        <v>1045</v>
      </c>
      <c r="G159" s="209" t="s">
        <v>175</v>
      </c>
      <c r="H159" s="210">
        <v>215.21899999999999</v>
      </c>
      <c r="I159" s="211"/>
      <c r="J159" s="212">
        <f>ROUND(I159*H159,2)</f>
        <v>0</v>
      </c>
      <c r="K159" s="208" t="s">
        <v>962</v>
      </c>
      <c r="L159" s="63"/>
      <c r="M159" s="213" t="s">
        <v>50</v>
      </c>
      <c r="N159" s="214" t="s">
        <v>56</v>
      </c>
      <c r="O159" s="44"/>
      <c r="P159" s="215">
        <f>O159*H159</f>
        <v>0</v>
      </c>
      <c r="Q159" s="215">
        <v>0</v>
      </c>
      <c r="R159" s="215">
        <f>Q159*H159</f>
        <v>0</v>
      </c>
      <c r="S159" s="215">
        <v>0</v>
      </c>
      <c r="T159" s="216">
        <f>S159*H159</f>
        <v>0</v>
      </c>
      <c r="AR159" s="25" t="s">
        <v>124</v>
      </c>
      <c r="AT159" s="25" t="s">
        <v>172</v>
      </c>
      <c r="AU159" s="25" t="s">
        <v>92</v>
      </c>
      <c r="AY159" s="25" t="s">
        <v>169</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124</v>
      </c>
      <c r="BM159" s="25" t="s">
        <v>1046</v>
      </c>
    </row>
    <row r="160" spans="2:65" s="1" customFormat="1" ht="40.5">
      <c r="B160" s="43"/>
      <c r="C160" s="65"/>
      <c r="D160" s="218" t="s">
        <v>178</v>
      </c>
      <c r="E160" s="65"/>
      <c r="F160" s="219" t="s">
        <v>1047</v>
      </c>
      <c r="G160" s="65"/>
      <c r="H160" s="65"/>
      <c r="I160" s="174"/>
      <c r="J160" s="65"/>
      <c r="K160" s="65"/>
      <c r="L160" s="63"/>
      <c r="M160" s="220"/>
      <c r="N160" s="44"/>
      <c r="O160" s="44"/>
      <c r="P160" s="44"/>
      <c r="Q160" s="44"/>
      <c r="R160" s="44"/>
      <c r="S160" s="44"/>
      <c r="T160" s="80"/>
      <c r="AT160" s="25" t="s">
        <v>178</v>
      </c>
      <c r="AU160" s="25" t="s">
        <v>92</v>
      </c>
    </row>
    <row r="161" spans="2:65" s="12" customFormat="1" ht="13.5">
      <c r="B161" s="222"/>
      <c r="C161" s="223"/>
      <c r="D161" s="218" t="s">
        <v>182</v>
      </c>
      <c r="E161" s="224" t="s">
        <v>50</v>
      </c>
      <c r="F161" s="225" t="s">
        <v>988</v>
      </c>
      <c r="G161" s="223"/>
      <c r="H161" s="226" t="s">
        <v>50</v>
      </c>
      <c r="I161" s="227"/>
      <c r="J161" s="223"/>
      <c r="K161" s="223"/>
      <c r="L161" s="228"/>
      <c r="M161" s="229"/>
      <c r="N161" s="230"/>
      <c r="O161" s="230"/>
      <c r="P161" s="230"/>
      <c r="Q161" s="230"/>
      <c r="R161" s="230"/>
      <c r="S161" s="230"/>
      <c r="T161" s="231"/>
      <c r="AT161" s="232" t="s">
        <v>182</v>
      </c>
      <c r="AU161" s="232" t="s">
        <v>92</v>
      </c>
      <c r="AV161" s="12" t="s">
        <v>25</v>
      </c>
      <c r="AW161" s="12" t="s">
        <v>48</v>
      </c>
      <c r="AX161" s="12" t="s">
        <v>85</v>
      </c>
      <c r="AY161" s="232" t="s">
        <v>169</v>
      </c>
    </row>
    <row r="162" spans="2:65" s="12" customFormat="1" ht="13.5">
      <c r="B162" s="222"/>
      <c r="C162" s="223"/>
      <c r="D162" s="218" t="s">
        <v>182</v>
      </c>
      <c r="E162" s="224" t="s">
        <v>50</v>
      </c>
      <c r="F162" s="225" t="s">
        <v>1031</v>
      </c>
      <c r="G162" s="223"/>
      <c r="H162" s="226" t="s">
        <v>50</v>
      </c>
      <c r="I162" s="227"/>
      <c r="J162" s="223"/>
      <c r="K162" s="223"/>
      <c r="L162" s="228"/>
      <c r="M162" s="229"/>
      <c r="N162" s="230"/>
      <c r="O162" s="230"/>
      <c r="P162" s="230"/>
      <c r="Q162" s="230"/>
      <c r="R162" s="230"/>
      <c r="S162" s="230"/>
      <c r="T162" s="231"/>
      <c r="AT162" s="232" t="s">
        <v>182</v>
      </c>
      <c r="AU162" s="232" t="s">
        <v>92</v>
      </c>
      <c r="AV162" s="12" t="s">
        <v>25</v>
      </c>
      <c r="AW162" s="12" t="s">
        <v>48</v>
      </c>
      <c r="AX162" s="12" t="s">
        <v>85</v>
      </c>
      <c r="AY162" s="232" t="s">
        <v>169</v>
      </c>
    </row>
    <row r="163" spans="2:65" s="13" customFormat="1" ht="13.5">
      <c r="B163" s="233"/>
      <c r="C163" s="234"/>
      <c r="D163" s="218" t="s">
        <v>182</v>
      </c>
      <c r="E163" s="245" t="s">
        <v>50</v>
      </c>
      <c r="F163" s="246" t="s">
        <v>1048</v>
      </c>
      <c r="G163" s="234"/>
      <c r="H163" s="247">
        <v>175.524</v>
      </c>
      <c r="I163" s="239"/>
      <c r="J163" s="234"/>
      <c r="K163" s="234"/>
      <c r="L163" s="240"/>
      <c r="M163" s="241"/>
      <c r="N163" s="242"/>
      <c r="O163" s="242"/>
      <c r="P163" s="242"/>
      <c r="Q163" s="242"/>
      <c r="R163" s="242"/>
      <c r="S163" s="242"/>
      <c r="T163" s="243"/>
      <c r="AT163" s="244" t="s">
        <v>182</v>
      </c>
      <c r="AU163" s="244" t="s">
        <v>92</v>
      </c>
      <c r="AV163" s="13" t="s">
        <v>92</v>
      </c>
      <c r="AW163" s="13" t="s">
        <v>48</v>
      </c>
      <c r="AX163" s="13" t="s">
        <v>85</v>
      </c>
      <c r="AY163" s="244" t="s">
        <v>169</v>
      </c>
    </row>
    <row r="164" spans="2:65" s="12" customFormat="1" ht="13.5">
      <c r="B164" s="222"/>
      <c r="C164" s="223"/>
      <c r="D164" s="218" t="s">
        <v>182</v>
      </c>
      <c r="E164" s="224" t="s">
        <v>50</v>
      </c>
      <c r="F164" s="225" t="s">
        <v>993</v>
      </c>
      <c r="G164" s="223"/>
      <c r="H164" s="226" t="s">
        <v>50</v>
      </c>
      <c r="I164" s="227"/>
      <c r="J164" s="223"/>
      <c r="K164" s="223"/>
      <c r="L164" s="228"/>
      <c r="M164" s="229"/>
      <c r="N164" s="230"/>
      <c r="O164" s="230"/>
      <c r="P164" s="230"/>
      <c r="Q164" s="230"/>
      <c r="R164" s="230"/>
      <c r="S164" s="230"/>
      <c r="T164" s="231"/>
      <c r="AT164" s="232" t="s">
        <v>182</v>
      </c>
      <c r="AU164" s="232" t="s">
        <v>92</v>
      </c>
      <c r="AV164" s="12" t="s">
        <v>25</v>
      </c>
      <c r="AW164" s="12" t="s">
        <v>48</v>
      </c>
      <c r="AX164" s="12" t="s">
        <v>85</v>
      </c>
      <c r="AY164" s="232" t="s">
        <v>169</v>
      </c>
    </row>
    <row r="165" spans="2:65" s="12" customFormat="1" ht="13.5">
      <c r="B165" s="222"/>
      <c r="C165" s="223"/>
      <c r="D165" s="218" t="s">
        <v>182</v>
      </c>
      <c r="E165" s="224" t="s">
        <v>50</v>
      </c>
      <c r="F165" s="225" t="s">
        <v>1049</v>
      </c>
      <c r="G165" s="223"/>
      <c r="H165" s="226" t="s">
        <v>50</v>
      </c>
      <c r="I165" s="227"/>
      <c r="J165" s="223"/>
      <c r="K165" s="223"/>
      <c r="L165" s="228"/>
      <c r="M165" s="229"/>
      <c r="N165" s="230"/>
      <c r="O165" s="230"/>
      <c r="P165" s="230"/>
      <c r="Q165" s="230"/>
      <c r="R165" s="230"/>
      <c r="S165" s="230"/>
      <c r="T165" s="231"/>
      <c r="AT165" s="232" t="s">
        <v>182</v>
      </c>
      <c r="AU165" s="232" t="s">
        <v>92</v>
      </c>
      <c r="AV165" s="12" t="s">
        <v>25</v>
      </c>
      <c r="AW165" s="12" t="s">
        <v>48</v>
      </c>
      <c r="AX165" s="12" t="s">
        <v>85</v>
      </c>
      <c r="AY165" s="232" t="s">
        <v>169</v>
      </c>
    </row>
    <row r="166" spans="2:65" s="13" customFormat="1" ht="13.5">
      <c r="B166" s="233"/>
      <c r="C166" s="234"/>
      <c r="D166" s="218" t="s">
        <v>182</v>
      </c>
      <c r="E166" s="245" t="s">
        <v>50</v>
      </c>
      <c r="F166" s="246" t="s">
        <v>1050</v>
      </c>
      <c r="G166" s="234"/>
      <c r="H166" s="247">
        <v>34.174999999999997</v>
      </c>
      <c r="I166" s="239"/>
      <c r="J166" s="234"/>
      <c r="K166" s="234"/>
      <c r="L166" s="240"/>
      <c r="M166" s="241"/>
      <c r="N166" s="242"/>
      <c r="O166" s="242"/>
      <c r="P166" s="242"/>
      <c r="Q166" s="242"/>
      <c r="R166" s="242"/>
      <c r="S166" s="242"/>
      <c r="T166" s="243"/>
      <c r="AT166" s="244" t="s">
        <v>182</v>
      </c>
      <c r="AU166" s="244" t="s">
        <v>92</v>
      </c>
      <c r="AV166" s="13" t="s">
        <v>92</v>
      </c>
      <c r="AW166" s="13" t="s">
        <v>48</v>
      </c>
      <c r="AX166" s="13" t="s">
        <v>85</v>
      </c>
      <c r="AY166" s="244" t="s">
        <v>169</v>
      </c>
    </row>
    <row r="167" spans="2:65" s="12" customFormat="1" ht="13.5">
      <c r="B167" s="222"/>
      <c r="C167" s="223"/>
      <c r="D167" s="218" t="s">
        <v>182</v>
      </c>
      <c r="E167" s="224" t="s">
        <v>50</v>
      </c>
      <c r="F167" s="225" t="s">
        <v>1051</v>
      </c>
      <c r="G167" s="223"/>
      <c r="H167" s="226" t="s">
        <v>50</v>
      </c>
      <c r="I167" s="227"/>
      <c r="J167" s="223"/>
      <c r="K167" s="223"/>
      <c r="L167" s="228"/>
      <c r="M167" s="229"/>
      <c r="N167" s="230"/>
      <c r="O167" s="230"/>
      <c r="P167" s="230"/>
      <c r="Q167" s="230"/>
      <c r="R167" s="230"/>
      <c r="S167" s="230"/>
      <c r="T167" s="231"/>
      <c r="AT167" s="232" t="s">
        <v>182</v>
      </c>
      <c r="AU167" s="232" t="s">
        <v>92</v>
      </c>
      <c r="AV167" s="12" t="s">
        <v>25</v>
      </c>
      <c r="AW167" s="12" t="s">
        <v>48</v>
      </c>
      <c r="AX167" s="12" t="s">
        <v>85</v>
      </c>
      <c r="AY167" s="232" t="s">
        <v>169</v>
      </c>
    </row>
    <row r="168" spans="2:65" s="13" customFormat="1" ht="13.5">
      <c r="B168" s="233"/>
      <c r="C168" s="234"/>
      <c r="D168" s="218" t="s">
        <v>182</v>
      </c>
      <c r="E168" s="245" t="s">
        <v>50</v>
      </c>
      <c r="F168" s="246" t="s">
        <v>1052</v>
      </c>
      <c r="G168" s="234"/>
      <c r="H168" s="247">
        <v>5.52</v>
      </c>
      <c r="I168" s="239"/>
      <c r="J168" s="234"/>
      <c r="K168" s="234"/>
      <c r="L168" s="240"/>
      <c r="M168" s="241"/>
      <c r="N168" s="242"/>
      <c r="O168" s="242"/>
      <c r="P168" s="242"/>
      <c r="Q168" s="242"/>
      <c r="R168" s="242"/>
      <c r="S168" s="242"/>
      <c r="T168" s="243"/>
      <c r="AT168" s="244" t="s">
        <v>182</v>
      </c>
      <c r="AU168" s="244" t="s">
        <v>92</v>
      </c>
      <c r="AV168" s="13" t="s">
        <v>92</v>
      </c>
      <c r="AW168" s="13" t="s">
        <v>48</v>
      </c>
      <c r="AX168" s="13" t="s">
        <v>85</v>
      </c>
      <c r="AY168" s="244" t="s">
        <v>169</v>
      </c>
    </row>
    <row r="169" spans="2:65" s="15" customFormat="1" ht="13.5">
      <c r="B169" s="275"/>
      <c r="C169" s="276"/>
      <c r="D169" s="235" t="s">
        <v>182</v>
      </c>
      <c r="E169" s="277" t="s">
        <v>50</v>
      </c>
      <c r="F169" s="278" t="s">
        <v>1000</v>
      </c>
      <c r="G169" s="276"/>
      <c r="H169" s="279">
        <v>215.21899999999999</v>
      </c>
      <c r="I169" s="280"/>
      <c r="J169" s="276"/>
      <c r="K169" s="276"/>
      <c r="L169" s="281"/>
      <c r="M169" s="282"/>
      <c r="N169" s="283"/>
      <c r="O169" s="283"/>
      <c r="P169" s="283"/>
      <c r="Q169" s="283"/>
      <c r="R169" s="283"/>
      <c r="S169" s="283"/>
      <c r="T169" s="284"/>
      <c r="AT169" s="285" t="s">
        <v>182</v>
      </c>
      <c r="AU169" s="285" t="s">
        <v>92</v>
      </c>
      <c r="AV169" s="15" t="s">
        <v>124</v>
      </c>
      <c r="AW169" s="15" t="s">
        <v>48</v>
      </c>
      <c r="AX169" s="15" t="s">
        <v>25</v>
      </c>
      <c r="AY169" s="285" t="s">
        <v>169</v>
      </c>
    </row>
    <row r="170" spans="2:65" s="1" customFormat="1" ht="22.5" customHeight="1">
      <c r="B170" s="43"/>
      <c r="C170" s="248" t="s">
        <v>279</v>
      </c>
      <c r="D170" s="248" t="s">
        <v>221</v>
      </c>
      <c r="E170" s="249" t="s">
        <v>1053</v>
      </c>
      <c r="F170" s="250" t="s">
        <v>1054</v>
      </c>
      <c r="G170" s="251" t="s">
        <v>197</v>
      </c>
      <c r="H170" s="252">
        <v>430.43799999999999</v>
      </c>
      <c r="I170" s="253"/>
      <c r="J170" s="254">
        <f>ROUND(I170*H170,2)</f>
        <v>0</v>
      </c>
      <c r="K170" s="250" t="s">
        <v>962</v>
      </c>
      <c r="L170" s="255"/>
      <c r="M170" s="256" t="s">
        <v>50</v>
      </c>
      <c r="N170" s="257" t="s">
        <v>56</v>
      </c>
      <c r="O170" s="44"/>
      <c r="P170" s="215">
        <f>O170*H170</f>
        <v>0</v>
      </c>
      <c r="Q170" s="215">
        <v>1</v>
      </c>
      <c r="R170" s="215">
        <f>Q170*H170</f>
        <v>430.43799999999999</v>
      </c>
      <c r="S170" s="215">
        <v>0</v>
      </c>
      <c r="T170" s="216">
        <f>S170*H170</f>
        <v>0</v>
      </c>
      <c r="AR170" s="25" t="s">
        <v>224</v>
      </c>
      <c r="AT170" s="25" t="s">
        <v>221</v>
      </c>
      <c r="AU170" s="25" t="s">
        <v>92</v>
      </c>
      <c r="AY170" s="25" t="s">
        <v>169</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124</v>
      </c>
      <c r="BM170" s="25" t="s">
        <v>1055</v>
      </c>
    </row>
    <row r="171" spans="2:65" s="1" customFormat="1" ht="27">
      <c r="B171" s="43"/>
      <c r="C171" s="65"/>
      <c r="D171" s="218" t="s">
        <v>178</v>
      </c>
      <c r="E171" s="65"/>
      <c r="F171" s="219" t="s">
        <v>1056</v>
      </c>
      <c r="G171" s="65"/>
      <c r="H171" s="65"/>
      <c r="I171" s="174"/>
      <c r="J171" s="65"/>
      <c r="K171" s="65"/>
      <c r="L171" s="63"/>
      <c r="M171" s="220"/>
      <c r="N171" s="44"/>
      <c r="O171" s="44"/>
      <c r="P171" s="44"/>
      <c r="Q171" s="44"/>
      <c r="R171" s="44"/>
      <c r="S171" s="44"/>
      <c r="T171" s="80"/>
      <c r="AT171" s="25" t="s">
        <v>178</v>
      </c>
      <c r="AU171" s="25" t="s">
        <v>92</v>
      </c>
    </row>
    <row r="172" spans="2:65" s="13" customFormat="1" ht="13.5">
      <c r="B172" s="233"/>
      <c r="C172" s="234"/>
      <c r="D172" s="235" t="s">
        <v>182</v>
      </c>
      <c r="E172" s="236" t="s">
        <v>50</v>
      </c>
      <c r="F172" s="237" t="s">
        <v>1057</v>
      </c>
      <c r="G172" s="234"/>
      <c r="H172" s="238">
        <v>430.43799999999999</v>
      </c>
      <c r="I172" s="239"/>
      <c r="J172" s="234"/>
      <c r="K172" s="234"/>
      <c r="L172" s="240"/>
      <c r="M172" s="241"/>
      <c r="N172" s="242"/>
      <c r="O172" s="242"/>
      <c r="P172" s="242"/>
      <c r="Q172" s="242"/>
      <c r="R172" s="242"/>
      <c r="S172" s="242"/>
      <c r="T172" s="243"/>
      <c r="AT172" s="244" t="s">
        <v>182</v>
      </c>
      <c r="AU172" s="244" t="s">
        <v>92</v>
      </c>
      <c r="AV172" s="13" t="s">
        <v>92</v>
      </c>
      <c r="AW172" s="13" t="s">
        <v>48</v>
      </c>
      <c r="AX172" s="13" t="s">
        <v>25</v>
      </c>
      <c r="AY172" s="244" t="s">
        <v>169</v>
      </c>
    </row>
    <row r="173" spans="2:65" s="1" customFormat="1" ht="31.5" customHeight="1">
      <c r="B173" s="43"/>
      <c r="C173" s="206" t="s">
        <v>285</v>
      </c>
      <c r="D173" s="206" t="s">
        <v>172</v>
      </c>
      <c r="E173" s="207" t="s">
        <v>255</v>
      </c>
      <c r="F173" s="208" t="s">
        <v>256</v>
      </c>
      <c r="G173" s="209" t="s">
        <v>197</v>
      </c>
      <c r="H173" s="210">
        <v>775.36599999999999</v>
      </c>
      <c r="I173" s="211"/>
      <c r="J173" s="212">
        <f>ROUND(I173*H173,2)</f>
        <v>0</v>
      </c>
      <c r="K173" s="208" t="s">
        <v>962</v>
      </c>
      <c r="L173" s="63"/>
      <c r="M173" s="213" t="s">
        <v>50</v>
      </c>
      <c r="N173" s="214" t="s">
        <v>56</v>
      </c>
      <c r="O173" s="44"/>
      <c r="P173" s="215">
        <f>O173*H173</f>
        <v>0</v>
      </c>
      <c r="Q173" s="215">
        <v>0</v>
      </c>
      <c r="R173" s="215">
        <f>Q173*H173</f>
        <v>0</v>
      </c>
      <c r="S173" s="215">
        <v>0</v>
      </c>
      <c r="T173" s="216">
        <f>S173*H173</f>
        <v>0</v>
      </c>
      <c r="AR173" s="25" t="s">
        <v>124</v>
      </c>
      <c r="AT173" s="25" t="s">
        <v>172</v>
      </c>
      <c r="AU173" s="25" t="s">
        <v>92</v>
      </c>
      <c r="AY173" s="25" t="s">
        <v>169</v>
      </c>
      <c r="BE173" s="217">
        <f>IF(N173="základní",J173,0)</f>
        <v>0</v>
      </c>
      <c r="BF173" s="217">
        <f>IF(N173="snížená",J173,0)</f>
        <v>0</v>
      </c>
      <c r="BG173" s="217">
        <f>IF(N173="zákl. přenesená",J173,0)</f>
        <v>0</v>
      </c>
      <c r="BH173" s="217">
        <f>IF(N173="sníž. přenesená",J173,0)</f>
        <v>0</v>
      </c>
      <c r="BI173" s="217">
        <f>IF(N173="nulová",J173,0)</f>
        <v>0</v>
      </c>
      <c r="BJ173" s="25" t="s">
        <v>25</v>
      </c>
      <c r="BK173" s="217">
        <f>ROUND(I173*H173,2)</f>
        <v>0</v>
      </c>
      <c r="BL173" s="25" t="s">
        <v>124</v>
      </c>
      <c r="BM173" s="25" t="s">
        <v>1058</v>
      </c>
    </row>
    <row r="174" spans="2:65" s="1" customFormat="1" ht="27">
      <c r="B174" s="43"/>
      <c r="C174" s="65"/>
      <c r="D174" s="218" t="s">
        <v>178</v>
      </c>
      <c r="E174" s="65"/>
      <c r="F174" s="219" t="s">
        <v>258</v>
      </c>
      <c r="G174" s="65"/>
      <c r="H174" s="65"/>
      <c r="I174" s="174"/>
      <c r="J174" s="65"/>
      <c r="K174" s="65"/>
      <c r="L174" s="63"/>
      <c r="M174" s="220"/>
      <c r="N174" s="44"/>
      <c r="O174" s="44"/>
      <c r="P174" s="44"/>
      <c r="Q174" s="44"/>
      <c r="R174" s="44"/>
      <c r="S174" s="44"/>
      <c r="T174" s="80"/>
      <c r="AT174" s="25" t="s">
        <v>178</v>
      </c>
      <c r="AU174" s="25" t="s">
        <v>92</v>
      </c>
    </row>
    <row r="175" spans="2:65" s="11" customFormat="1" ht="29.85" customHeight="1">
      <c r="B175" s="189"/>
      <c r="C175" s="190"/>
      <c r="D175" s="203" t="s">
        <v>84</v>
      </c>
      <c r="E175" s="204" t="s">
        <v>124</v>
      </c>
      <c r="F175" s="204" t="s">
        <v>1059</v>
      </c>
      <c r="G175" s="190"/>
      <c r="H175" s="190"/>
      <c r="I175" s="193"/>
      <c r="J175" s="205">
        <f>BK175</f>
        <v>0</v>
      </c>
      <c r="K175" s="190"/>
      <c r="L175" s="195"/>
      <c r="M175" s="196"/>
      <c r="N175" s="197"/>
      <c r="O175" s="197"/>
      <c r="P175" s="198">
        <f>SUM(P176:P191)</f>
        <v>0</v>
      </c>
      <c r="Q175" s="197"/>
      <c r="R175" s="198">
        <f>SUM(R176:R191)</f>
        <v>0</v>
      </c>
      <c r="S175" s="197"/>
      <c r="T175" s="199">
        <f>SUM(T176:T191)</f>
        <v>0</v>
      </c>
      <c r="AR175" s="200" t="s">
        <v>25</v>
      </c>
      <c r="AT175" s="201" t="s">
        <v>84</v>
      </c>
      <c r="AU175" s="201" t="s">
        <v>25</v>
      </c>
      <c r="AY175" s="200" t="s">
        <v>169</v>
      </c>
      <c r="BK175" s="202">
        <f>SUM(BK176:BK191)</f>
        <v>0</v>
      </c>
    </row>
    <row r="176" spans="2:65" s="1" customFormat="1" ht="22.5" customHeight="1">
      <c r="B176" s="43"/>
      <c r="C176" s="206" t="s">
        <v>293</v>
      </c>
      <c r="D176" s="206" t="s">
        <v>172</v>
      </c>
      <c r="E176" s="207" t="s">
        <v>1060</v>
      </c>
      <c r="F176" s="208" t="s">
        <v>1061</v>
      </c>
      <c r="G176" s="209" t="s">
        <v>175</v>
      </c>
      <c r="H176" s="210">
        <v>64.460999999999999</v>
      </c>
      <c r="I176" s="211"/>
      <c r="J176" s="212">
        <f>ROUND(I176*H176,2)</f>
        <v>0</v>
      </c>
      <c r="K176" s="208" t="s">
        <v>962</v>
      </c>
      <c r="L176" s="63"/>
      <c r="M176" s="213" t="s">
        <v>50</v>
      </c>
      <c r="N176" s="214" t="s">
        <v>56</v>
      </c>
      <c r="O176" s="44"/>
      <c r="P176" s="215">
        <f>O176*H176</f>
        <v>0</v>
      </c>
      <c r="Q176" s="215">
        <v>0</v>
      </c>
      <c r="R176" s="215">
        <f>Q176*H176</f>
        <v>0</v>
      </c>
      <c r="S176" s="215">
        <v>0</v>
      </c>
      <c r="T176" s="216">
        <f>S176*H176</f>
        <v>0</v>
      </c>
      <c r="AR176" s="25" t="s">
        <v>124</v>
      </c>
      <c r="AT176" s="25" t="s">
        <v>172</v>
      </c>
      <c r="AU176" s="25" t="s">
        <v>92</v>
      </c>
      <c r="AY176" s="25" t="s">
        <v>169</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124</v>
      </c>
      <c r="BM176" s="25" t="s">
        <v>1062</v>
      </c>
    </row>
    <row r="177" spans="2:65" s="1" customFormat="1" ht="27">
      <c r="B177" s="43"/>
      <c r="C177" s="65"/>
      <c r="D177" s="218" t="s">
        <v>178</v>
      </c>
      <c r="E177" s="65"/>
      <c r="F177" s="219" t="s">
        <v>1063</v>
      </c>
      <c r="G177" s="65"/>
      <c r="H177" s="65"/>
      <c r="I177" s="174"/>
      <c r="J177" s="65"/>
      <c r="K177" s="65"/>
      <c r="L177" s="63"/>
      <c r="M177" s="220"/>
      <c r="N177" s="44"/>
      <c r="O177" s="44"/>
      <c r="P177" s="44"/>
      <c r="Q177" s="44"/>
      <c r="R177" s="44"/>
      <c r="S177" s="44"/>
      <c r="T177" s="80"/>
      <c r="AT177" s="25" t="s">
        <v>178</v>
      </c>
      <c r="AU177" s="25" t="s">
        <v>92</v>
      </c>
    </row>
    <row r="178" spans="2:65" s="12" customFormat="1" ht="13.5">
      <c r="B178" s="222"/>
      <c r="C178" s="223"/>
      <c r="D178" s="218" t="s">
        <v>182</v>
      </c>
      <c r="E178" s="224" t="s">
        <v>50</v>
      </c>
      <c r="F178" s="225" t="s">
        <v>988</v>
      </c>
      <c r="G178" s="223"/>
      <c r="H178" s="226" t="s">
        <v>50</v>
      </c>
      <c r="I178" s="227"/>
      <c r="J178" s="223"/>
      <c r="K178" s="223"/>
      <c r="L178" s="228"/>
      <c r="M178" s="229"/>
      <c r="N178" s="230"/>
      <c r="O178" s="230"/>
      <c r="P178" s="230"/>
      <c r="Q178" s="230"/>
      <c r="R178" s="230"/>
      <c r="S178" s="230"/>
      <c r="T178" s="231"/>
      <c r="AT178" s="232" t="s">
        <v>182</v>
      </c>
      <c r="AU178" s="232" t="s">
        <v>92</v>
      </c>
      <c r="AV178" s="12" t="s">
        <v>25</v>
      </c>
      <c r="AW178" s="12" t="s">
        <v>48</v>
      </c>
      <c r="AX178" s="12" t="s">
        <v>85</v>
      </c>
      <c r="AY178" s="232" t="s">
        <v>169</v>
      </c>
    </row>
    <row r="179" spans="2:65" s="12" customFormat="1" ht="13.5">
      <c r="B179" s="222"/>
      <c r="C179" s="223"/>
      <c r="D179" s="218" t="s">
        <v>182</v>
      </c>
      <c r="E179" s="224" t="s">
        <v>50</v>
      </c>
      <c r="F179" s="225" t="s">
        <v>1031</v>
      </c>
      <c r="G179" s="223"/>
      <c r="H179" s="226" t="s">
        <v>50</v>
      </c>
      <c r="I179" s="227"/>
      <c r="J179" s="223"/>
      <c r="K179" s="223"/>
      <c r="L179" s="228"/>
      <c r="M179" s="229"/>
      <c r="N179" s="230"/>
      <c r="O179" s="230"/>
      <c r="P179" s="230"/>
      <c r="Q179" s="230"/>
      <c r="R179" s="230"/>
      <c r="S179" s="230"/>
      <c r="T179" s="231"/>
      <c r="AT179" s="232" t="s">
        <v>182</v>
      </c>
      <c r="AU179" s="232" t="s">
        <v>92</v>
      </c>
      <c r="AV179" s="12" t="s">
        <v>25</v>
      </c>
      <c r="AW179" s="12" t="s">
        <v>48</v>
      </c>
      <c r="AX179" s="12" t="s">
        <v>85</v>
      </c>
      <c r="AY179" s="232" t="s">
        <v>169</v>
      </c>
    </row>
    <row r="180" spans="2:65" s="13" customFormat="1" ht="13.5">
      <c r="B180" s="233"/>
      <c r="C180" s="234"/>
      <c r="D180" s="218" t="s">
        <v>182</v>
      </c>
      <c r="E180" s="245" t="s">
        <v>50</v>
      </c>
      <c r="F180" s="246" t="s">
        <v>1064</v>
      </c>
      <c r="G180" s="234"/>
      <c r="H180" s="247">
        <v>48.588000000000001</v>
      </c>
      <c r="I180" s="239"/>
      <c r="J180" s="234"/>
      <c r="K180" s="234"/>
      <c r="L180" s="240"/>
      <c r="M180" s="241"/>
      <c r="N180" s="242"/>
      <c r="O180" s="242"/>
      <c r="P180" s="242"/>
      <c r="Q180" s="242"/>
      <c r="R180" s="242"/>
      <c r="S180" s="242"/>
      <c r="T180" s="243"/>
      <c r="AT180" s="244" t="s">
        <v>182</v>
      </c>
      <c r="AU180" s="244" t="s">
        <v>92</v>
      </c>
      <c r="AV180" s="13" t="s">
        <v>92</v>
      </c>
      <c r="AW180" s="13" t="s">
        <v>48</v>
      </c>
      <c r="AX180" s="13" t="s">
        <v>85</v>
      </c>
      <c r="AY180" s="244" t="s">
        <v>169</v>
      </c>
    </row>
    <row r="181" spans="2:65" s="12" customFormat="1" ht="13.5">
      <c r="B181" s="222"/>
      <c r="C181" s="223"/>
      <c r="D181" s="218" t="s">
        <v>182</v>
      </c>
      <c r="E181" s="224" t="s">
        <v>50</v>
      </c>
      <c r="F181" s="225" t="s">
        <v>993</v>
      </c>
      <c r="G181" s="223"/>
      <c r="H181" s="226" t="s">
        <v>50</v>
      </c>
      <c r="I181" s="227"/>
      <c r="J181" s="223"/>
      <c r="K181" s="223"/>
      <c r="L181" s="228"/>
      <c r="M181" s="229"/>
      <c r="N181" s="230"/>
      <c r="O181" s="230"/>
      <c r="P181" s="230"/>
      <c r="Q181" s="230"/>
      <c r="R181" s="230"/>
      <c r="S181" s="230"/>
      <c r="T181" s="231"/>
      <c r="AT181" s="232" t="s">
        <v>182</v>
      </c>
      <c r="AU181" s="232" t="s">
        <v>92</v>
      </c>
      <c r="AV181" s="12" t="s">
        <v>25</v>
      </c>
      <c r="AW181" s="12" t="s">
        <v>48</v>
      </c>
      <c r="AX181" s="12" t="s">
        <v>85</v>
      </c>
      <c r="AY181" s="232" t="s">
        <v>169</v>
      </c>
    </row>
    <row r="182" spans="2:65" s="12" customFormat="1" ht="13.5">
      <c r="B182" s="222"/>
      <c r="C182" s="223"/>
      <c r="D182" s="218" t="s">
        <v>182</v>
      </c>
      <c r="E182" s="224" t="s">
        <v>50</v>
      </c>
      <c r="F182" s="225" t="s">
        <v>1049</v>
      </c>
      <c r="G182" s="223"/>
      <c r="H182" s="226" t="s">
        <v>50</v>
      </c>
      <c r="I182" s="227"/>
      <c r="J182" s="223"/>
      <c r="K182" s="223"/>
      <c r="L182" s="228"/>
      <c r="M182" s="229"/>
      <c r="N182" s="230"/>
      <c r="O182" s="230"/>
      <c r="P182" s="230"/>
      <c r="Q182" s="230"/>
      <c r="R182" s="230"/>
      <c r="S182" s="230"/>
      <c r="T182" s="231"/>
      <c r="AT182" s="232" t="s">
        <v>182</v>
      </c>
      <c r="AU182" s="232" t="s">
        <v>92</v>
      </c>
      <c r="AV182" s="12" t="s">
        <v>25</v>
      </c>
      <c r="AW182" s="12" t="s">
        <v>48</v>
      </c>
      <c r="AX182" s="12" t="s">
        <v>85</v>
      </c>
      <c r="AY182" s="232" t="s">
        <v>169</v>
      </c>
    </row>
    <row r="183" spans="2:65" s="13" customFormat="1" ht="13.5">
      <c r="B183" s="233"/>
      <c r="C183" s="234"/>
      <c r="D183" s="218" t="s">
        <v>182</v>
      </c>
      <c r="E183" s="245" t="s">
        <v>50</v>
      </c>
      <c r="F183" s="246" t="s">
        <v>1065</v>
      </c>
      <c r="G183" s="234"/>
      <c r="H183" s="247">
        <v>13.553000000000001</v>
      </c>
      <c r="I183" s="239"/>
      <c r="J183" s="234"/>
      <c r="K183" s="234"/>
      <c r="L183" s="240"/>
      <c r="M183" s="241"/>
      <c r="N183" s="242"/>
      <c r="O183" s="242"/>
      <c r="P183" s="242"/>
      <c r="Q183" s="242"/>
      <c r="R183" s="242"/>
      <c r="S183" s="242"/>
      <c r="T183" s="243"/>
      <c r="AT183" s="244" t="s">
        <v>182</v>
      </c>
      <c r="AU183" s="244" t="s">
        <v>92</v>
      </c>
      <c r="AV183" s="13" t="s">
        <v>92</v>
      </c>
      <c r="AW183" s="13" t="s">
        <v>48</v>
      </c>
      <c r="AX183" s="13" t="s">
        <v>85</v>
      </c>
      <c r="AY183" s="244" t="s">
        <v>169</v>
      </c>
    </row>
    <row r="184" spans="2:65" s="12" customFormat="1" ht="13.5">
      <c r="B184" s="222"/>
      <c r="C184" s="223"/>
      <c r="D184" s="218" t="s">
        <v>182</v>
      </c>
      <c r="E184" s="224" t="s">
        <v>50</v>
      </c>
      <c r="F184" s="225" t="s">
        <v>1066</v>
      </c>
      <c r="G184" s="223"/>
      <c r="H184" s="226" t="s">
        <v>50</v>
      </c>
      <c r="I184" s="227"/>
      <c r="J184" s="223"/>
      <c r="K184" s="223"/>
      <c r="L184" s="228"/>
      <c r="M184" s="229"/>
      <c r="N184" s="230"/>
      <c r="O184" s="230"/>
      <c r="P184" s="230"/>
      <c r="Q184" s="230"/>
      <c r="R184" s="230"/>
      <c r="S184" s="230"/>
      <c r="T184" s="231"/>
      <c r="AT184" s="232" t="s">
        <v>182</v>
      </c>
      <c r="AU184" s="232" t="s">
        <v>92</v>
      </c>
      <c r="AV184" s="12" t="s">
        <v>25</v>
      </c>
      <c r="AW184" s="12" t="s">
        <v>48</v>
      </c>
      <c r="AX184" s="12" t="s">
        <v>85</v>
      </c>
      <c r="AY184" s="232" t="s">
        <v>169</v>
      </c>
    </row>
    <row r="185" spans="2:65" s="13" customFormat="1" ht="13.5">
      <c r="B185" s="233"/>
      <c r="C185" s="234"/>
      <c r="D185" s="218" t="s">
        <v>182</v>
      </c>
      <c r="E185" s="245" t="s">
        <v>50</v>
      </c>
      <c r="F185" s="246" t="s">
        <v>1067</v>
      </c>
      <c r="G185" s="234"/>
      <c r="H185" s="247">
        <v>2.3199999999999998</v>
      </c>
      <c r="I185" s="239"/>
      <c r="J185" s="234"/>
      <c r="K185" s="234"/>
      <c r="L185" s="240"/>
      <c r="M185" s="241"/>
      <c r="N185" s="242"/>
      <c r="O185" s="242"/>
      <c r="P185" s="242"/>
      <c r="Q185" s="242"/>
      <c r="R185" s="242"/>
      <c r="S185" s="242"/>
      <c r="T185" s="243"/>
      <c r="AT185" s="244" t="s">
        <v>182</v>
      </c>
      <c r="AU185" s="244" t="s">
        <v>92</v>
      </c>
      <c r="AV185" s="13" t="s">
        <v>92</v>
      </c>
      <c r="AW185" s="13" t="s">
        <v>48</v>
      </c>
      <c r="AX185" s="13" t="s">
        <v>85</v>
      </c>
      <c r="AY185" s="244" t="s">
        <v>169</v>
      </c>
    </row>
    <row r="186" spans="2:65" s="15" customFormat="1" ht="13.5">
      <c r="B186" s="275"/>
      <c r="C186" s="276"/>
      <c r="D186" s="235" t="s">
        <v>182</v>
      </c>
      <c r="E186" s="277" t="s">
        <v>50</v>
      </c>
      <c r="F186" s="278" t="s">
        <v>1000</v>
      </c>
      <c r="G186" s="276"/>
      <c r="H186" s="279">
        <v>64.460999999999999</v>
      </c>
      <c r="I186" s="280"/>
      <c r="J186" s="276"/>
      <c r="K186" s="276"/>
      <c r="L186" s="281"/>
      <c r="M186" s="282"/>
      <c r="N186" s="283"/>
      <c r="O186" s="283"/>
      <c r="P186" s="283"/>
      <c r="Q186" s="283"/>
      <c r="R186" s="283"/>
      <c r="S186" s="283"/>
      <c r="T186" s="284"/>
      <c r="AT186" s="285" t="s">
        <v>182</v>
      </c>
      <c r="AU186" s="285" t="s">
        <v>92</v>
      </c>
      <c r="AV186" s="15" t="s">
        <v>124</v>
      </c>
      <c r="AW186" s="15" t="s">
        <v>48</v>
      </c>
      <c r="AX186" s="15" t="s">
        <v>25</v>
      </c>
      <c r="AY186" s="285" t="s">
        <v>169</v>
      </c>
    </row>
    <row r="187" spans="2:65" s="1" customFormat="1" ht="22.5" customHeight="1">
      <c r="B187" s="43"/>
      <c r="C187" s="206" t="s">
        <v>299</v>
      </c>
      <c r="D187" s="206" t="s">
        <v>172</v>
      </c>
      <c r="E187" s="207" t="s">
        <v>1068</v>
      </c>
      <c r="F187" s="208" t="s">
        <v>1069</v>
      </c>
      <c r="G187" s="209" t="s">
        <v>175</v>
      </c>
      <c r="H187" s="210">
        <v>1.575</v>
      </c>
      <c r="I187" s="211"/>
      <c r="J187" s="212">
        <f>ROUND(I187*H187,2)</f>
        <v>0</v>
      </c>
      <c r="K187" s="208" t="s">
        <v>962</v>
      </c>
      <c r="L187" s="63"/>
      <c r="M187" s="213" t="s">
        <v>50</v>
      </c>
      <c r="N187" s="214" t="s">
        <v>56</v>
      </c>
      <c r="O187" s="44"/>
      <c r="P187" s="215">
        <f>O187*H187</f>
        <v>0</v>
      </c>
      <c r="Q187" s="215">
        <v>0</v>
      </c>
      <c r="R187" s="215">
        <f>Q187*H187</f>
        <v>0</v>
      </c>
      <c r="S187" s="215">
        <v>0</v>
      </c>
      <c r="T187" s="216">
        <f>S187*H187</f>
        <v>0</v>
      </c>
      <c r="AR187" s="25" t="s">
        <v>124</v>
      </c>
      <c r="AT187" s="25" t="s">
        <v>172</v>
      </c>
      <c r="AU187" s="25" t="s">
        <v>92</v>
      </c>
      <c r="AY187" s="25" t="s">
        <v>169</v>
      </c>
      <c r="BE187" s="217">
        <f>IF(N187="základní",J187,0)</f>
        <v>0</v>
      </c>
      <c r="BF187" s="217">
        <f>IF(N187="snížená",J187,0)</f>
        <v>0</v>
      </c>
      <c r="BG187" s="217">
        <f>IF(N187="zákl. přenesená",J187,0)</f>
        <v>0</v>
      </c>
      <c r="BH187" s="217">
        <f>IF(N187="sníž. přenesená",J187,0)</f>
        <v>0</v>
      </c>
      <c r="BI187" s="217">
        <f>IF(N187="nulová",J187,0)</f>
        <v>0</v>
      </c>
      <c r="BJ187" s="25" t="s">
        <v>25</v>
      </c>
      <c r="BK187" s="217">
        <f>ROUND(I187*H187,2)</f>
        <v>0</v>
      </c>
      <c r="BL187" s="25" t="s">
        <v>124</v>
      </c>
      <c r="BM187" s="25" t="s">
        <v>1070</v>
      </c>
    </row>
    <row r="188" spans="2:65" s="1" customFormat="1" ht="27">
      <c r="B188" s="43"/>
      <c r="C188" s="65"/>
      <c r="D188" s="218" t="s">
        <v>178</v>
      </c>
      <c r="E188" s="65"/>
      <c r="F188" s="219" t="s">
        <v>1071</v>
      </c>
      <c r="G188" s="65"/>
      <c r="H188" s="65"/>
      <c r="I188" s="174"/>
      <c r="J188" s="65"/>
      <c r="K188" s="65"/>
      <c r="L188" s="63"/>
      <c r="M188" s="220"/>
      <c r="N188" s="44"/>
      <c r="O188" s="44"/>
      <c r="P188" s="44"/>
      <c r="Q188" s="44"/>
      <c r="R188" s="44"/>
      <c r="S188" s="44"/>
      <c r="T188" s="80"/>
      <c r="AT188" s="25" t="s">
        <v>178</v>
      </c>
      <c r="AU188" s="25" t="s">
        <v>92</v>
      </c>
    </row>
    <row r="189" spans="2:65" s="12" customFormat="1" ht="13.5">
      <c r="B189" s="222"/>
      <c r="C189" s="223"/>
      <c r="D189" s="218" t="s">
        <v>182</v>
      </c>
      <c r="E189" s="224" t="s">
        <v>50</v>
      </c>
      <c r="F189" s="225" t="s">
        <v>1072</v>
      </c>
      <c r="G189" s="223"/>
      <c r="H189" s="226" t="s">
        <v>50</v>
      </c>
      <c r="I189" s="227"/>
      <c r="J189" s="223"/>
      <c r="K189" s="223"/>
      <c r="L189" s="228"/>
      <c r="M189" s="229"/>
      <c r="N189" s="230"/>
      <c r="O189" s="230"/>
      <c r="P189" s="230"/>
      <c r="Q189" s="230"/>
      <c r="R189" s="230"/>
      <c r="S189" s="230"/>
      <c r="T189" s="231"/>
      <c r="AT189" s="232" t="s">
        <v>182</v>
      </c>
      <c r="AU189" s="232" t="s">
        <v>92</v>
      </c>
      <c r="AV189" s="12" t="s">
        <v>25</v>
      </c>
      <c r="AW189" s="12" t="s">
        <v>48</v>
      </c>
      <c r="AX189" s="12" t="s">
        <v>85</v>
      </c>
      <c r="AY189" s="232" t="s">
        <v>169</v>
      </c>
    </row>
    <row r="190" spans="2:65" s="13" customFormat="1" ht="13.5">
      <c r="B190" s="233"/>
      <c r="C190" s="234"/>
      <c r="D190" s="218" t="s">
        <v>182</v>
      </c>
      <c r="E190" s="245" t="s">
        <v>50</v>
      </c>
      <c r="F190" s="246" t="s">
        <v>1073</v>
      </c>
      <c r="G190" s="234"/>
      <c r="H190" s="247">
        <v>1.575</v>
      </c>
      <c r="I190" s="239"/>
      <c r="J190" s="234"/>
      <c r="K190" s="234"/>
      <c r="L190" s="240"/>
      <c r="M190" s="241"/>
      <c r="N190" s="242"/>
      <c r="O190" s="242"/>
      <c r="P190" s="242"/>
      <c r="Q190" s="242"/>
      <c r="R190" s="242"/>
      <c r="S190" s="242"/>
      <c r="T190" s="243"/>
      <c r="AT190" s="244" t="s">
        <v>182</v>
      </c>
      <c r="AU190" s="244" t="s">
        <v>92</v>
      </c>
      <c r="AV190" s="13" t="s">
        <v>92</v>
      </c>
      <c r="AW190" s="13" t="s">
        <v>48</v>
      </c>
      <c r="AX190" s="13" t="s">
        <v>85</v>
      </c>
      <c r="AY190" s="244" t="s">
        <v>169</v>
      </c>
    </row>
    <row r="191" spans="2:65" s="15" customFormat="1" ht="13.5">
      <c r="B191" s="275"/>
      <c r="C191" s="276"/>
      <c r="D191" s="218" t="s">
        <v>182</v>
      </c>
      <c r="E191" s="287" t="s">
        <v>50</v>
      </c>
      <c r="F191" s="288" t="s">
        <v>1000</v>
      </c>
      <c r="G191" s="276"/>
      <c r="H191" s="289">
        <v>1.575</v>
      </c>
      <c r="I191" s="280"/>
      <c r="J191" s="276"/>
      <c r="K191" s="276"/>
      <c r="L191" s="281"/>
      <c r="M191" s="282"/>
      <c r="N191" s="283"/>
      <c r="O191" s="283"/>
      <c r="P191" s="283"/>
      <c r="Q191" s="283"/>
      <c r="R191" s="283"/>
      <c r="S191" s="283"/>
      <c r="T191" s="284"/>
      <c r="AT191" s="285" t="s">
        <v>182</v>
      </c>
      <c r="AU191" s="285" t="s">
        <v>92</v>
      </c>
      <c r="AV191" s="15" t="s">
        <v>124</v>
      </c>
      <c r="AW191" s="15" t="s">
        <v>48</v>
      </c>
      <c r="AX191" s="15" t="s">
        <v>25</v>
      </c>
      <c r="AY191" s="285" t="s">
        <v>169</v>
      </c>
    </row>
    <row r="192" spans="2:65" s="11" customFormat="1" ht="29.85" customHeight="1">
      <c r="B192" s="189"/>
      <c r="C192" s="190"/>
      <c r="D192" s="191" t="s">
        <v>84</v>
      </c>
      <c r="E192" s="258" t="s">
        <v>224</v>
      </c>
      <c r="F192" s="258" t="s">
        <v>1074</v>
      </c>
      <c r="G192" s="190"/>
      <c r="H192" s="190"/>
      <c r="I192" s="193"/>
      <c r="J192" s="259">
        <f>BK192</f>
        <v>0</v>
      </c>
      <c r="K192" s="190"/>
      <c r="L192" s="195"/>
      <c r="M192" s="196"/>
      <c r="N192" s="197"/>
      <c r="O192" s="197"/>
      <c r="P192" s="198">
        <f>P193+P244</f>
        <v>0</v>
      </c>
      <c r="Q192" s="197"/>
      <c r="R192" s="198">
        <f>R193+R244</f>
        <v>32.837644000000004</v>
      </c>
      <c r="S192" s="197"/>
      <c r="T192" s="199">
        <f>T193+T244</f>
        <v>0</v>
      </c>
      <c r="AR192" s="200" t="s">
        <v>25</v>
      </c>
      <c r="AT192" s="201" t="s">
        <v>84</v>
      </c>
      <c r="AU192" s="201" t="s">
        <v>25</v>
      </c>
      <c r="AY192" s="200" t="s">
        <v>169</v>
      </c>
      <c r="BK192" s="202">
        <f>BK193+BK244</f>
        <v>0</v>
      </c>
    </row>
    <row r="193" spans="2:65" s="11" customFormat="1" ht="14.85" customHeight="1">
      <c r="B193" s="189"/>
      <c r="C193" s="190"/>
      <c r="D193" s="203" t="s">
        <v>84</v>
      </c>
      <c r="E193" s="204" t="s">
        <v>1075</v>
      </c>
      <c r="F193" s="204" t="s">
        <v>1076</v>
      </c>
      <c r="G193" s="190"/>
      <c r="H193" s="190"/>
      <c r="I193" s="193"/>
      <c r="J193" s="205">
        <f>BK193</f>
        <v>0</v>
      </c>
      <c r="K193" s="190"/>
      <c r="L193" s="195"/>
      <c r="M193" s="196"/>
      <c r="N193" s="197"/>
      <c r="O193" s="197"/>
      <c r="P193" s="198">
        <f>SUM(P194:P243)</f>
        <v>0</v>
      </c>
      <c r="Q193" s="197"/>
      <c r="R193" s="198">
        <f>SUM(R194:R243)</f>
        <v>12.259663999999999</v>
      </c>
      <c r="S193" s="197"/>
      <c r="T193" s="199">
        <f>SUM(T194:T243)</f>
        <v>0</v>
      </c>
      <c r="AR193" s="200" t="s">
        <v>25</v>
      </c>
      <c r="AT193" s="201" t="s">
        <v>84</v>
      </c>
      <c r="AU193" s="201" t="s">
        <v>92</v>
      </c>
      <c r="AY193" s="200" t="s">
        <v>169</v>
      </c>
      <c r="BK193" s="202">
        <f>SUM(BK194:BK243)</f>
        <v>0</v>
      </c>
    </row>
    <row r="194" spans="2:65" s="1" customFormat="1" ht="22.5" customHeight="1">
      <c r="B194" s="43"/>
      <c r="C194" s="206" t="s">
        <v>9</v>
      </c>
      <c r="D194" s="206" t="s">
        <v>172</v>
      </c>
      <c r="E194" s="207" t="s">
        <v>1077</v>
      </c>
      <c r="F194" s="208" t="s">
        <v>1078</v>
      </c>
      <c r="G194" s="209" t="s">
        <v>302</v>
      </c>
      <c r="H194" s="210">
        <v>4.8</v>
      </c>
      <c r="I194" s="211"/>
      <c r="J194" s="212">
        <f>ROUND(I194*H194,2)</f>
        <v>0</v>
      </c>
      <c r="K194" s="208" t="s">
        <v>962</v>
      </c>
      <c r="L194" s="63"/>
      <c r="M194" s="213" t="s">
        <v>50</v>
      </c>
      <c r="N194" s="214" t="s">
        <v>56</v>
      </c>
      <c r="O194" s="44"/>
      <c r="P194" s="215">
        <f>O194*H194</f>
        <v>0</v>
      </c>
      <c r="Q194" s="215">
        <v>2.6800000000000001E-3</v>
      </c>
      <c r="R194" s="215">
        <f>Q194*H194</f>
        <v>1.2864E-2</v>
      </c>
      <c r="S194" s="215">
        <v>0</v>
      </c>
      <c r="T194" s="216">
        <f>S194*H194</f>
        <v>0</v>
      </c>
      <c r="AR194" s="25" t="s">
        <v>124</v>
      </c>
      <c r="AT194" s="25" t="s">
        <v>172</v>
      </c>
      <c r="AU194" s="25" t="s">
        <v>100</v>
      </c>
      <c r="AY194" s="25" t="s">
        <v>169</v>
      </c>
      <c r="BE194" s="217">
        <f>IF(N194="základní",J194,0)</f>
        <v>0</v>
      </c>
      <c r="BF194" s="217">
        <f>IF(N194="snížená",J194,0)</f>
        <v>0</v>
      </c>
      <c r="BG194" s="217">
        <f>IF(N194="zákl. přenesená",J194,0)</f>
        <v>0</v>
      </c>
      <c r="BH194" s="217">
        <f>IF(N194="sníž. přenesená",J194,0)</f>
        <v>0</v>
      </c>
      <c r="BI194" s="217">
        <f>IF(N194="nulová",J194,0)</f>
        <v>0</v>
      </c>
      <c r="BJ194" s="25" t="s">
        <v>25</v>
      </c>
      <c r="BK194" s="217">
        <f>ROUND(I194*H194,2)</f>
        <v>0</v>
      </c>
      <c r="BL194" s="25" t="s">
        <v>124</v>
      </c>
      <c r="BM194" s="25" t="s">
        <v>1079</v>
      </c>
    </row>
    <row r="195" spans="2:65" s="1" customFormat="1" ht="27">
      <c r="B195" s="43"/>
      <c r="C195" s="65"/>
      <c r="D195" s="235" t="s">
        <v>178</v>
      </c>
      <c r="E195" s="65"/>
      <c r="F195" s="274" t="s">
        <v>1080</v>
      </c>
      <c r="G195" s="65"/>
      <c r="H195" s="65"/>
      <c r="I195" s="174"/>
      <c r="J195" s="65"/>
      <c r="K195" s="65"/>
      <c r="L195" s="63"/>
      <c r="M195" s="220"/>
      <c r="N195" s="44"/>
      <c r="O195" s="44"/>
      <c r="P195" s="44"/>
      <c r="Q195" s="44"/>
      <c r="R195" s="44"/>
      <c r="S195" s="44"/>
      <c r="T195" s="80"/>
      <c r="AT195" s="25" t="s">
        <v>178</v>
      </c>
      <c r="AU195" s="25" t="s">
        <v>100</v>
      </c>
    </row>
    <row r="196" spans="2:65" s="1" customFormat="1" ht="22.5" customHeight="1">
      <c r="B196" s="43"/>
      <c r="C196" s="206" t="s">
        <v>321</v>
      </c>
      <c r="D196" s="206" t="s">
        <v>172</v>
      </c>
      <c r="E196" s="207" t="s">
        <v>1081</v>
      </c>
      <c r="F196" s="208" t="s">
        <v>1082</v>
      </c>
      <c r="G196" s="209" t="s">
        <v>302</v>
      </c>
      <c r="H196" s="210">
        <v>3.1</v>
      </c>
      <c r="I196" s="211"/>
      <c r="J196" s="212">
        <f>ROUND(I196*H196,2)</f>
        <v>0</v>
      </c>
      <c r="K196" s="208" t="s">
        <v>962</v>
      </c>
      <c r="L196" s="63"/>
      <c r="M196" s="213" t="s">
        <v>50</v>
      </c>
      <c r="N196" s="214" t="s">
        <v>56</v>
      </c>
      <c r="O196" s="44"/>
      <c r="P196" s="215">
        <f>O196*H196</f>
        <v>0</v>
      </c>
      <c r="Q196" s="215">
        <v>4.2700000000000004E-3</v>
      </c>
      <c r="R196" s="215">
        <f>Q196*H196</f>
        <v>1.3237000000000002E-2</v>
      </c>
      <c r="S196" s="215">
        <v>0</v>
      </c>
      <c r="T196" s="216">
        <f>S196*H196</f>
        <v>0</v>
      </c>
      <c r="AR196" s="25" t="s">
        <v>124</v>
      </c>
      <c r="AT196" s="25" t="s">
        <v>172</v>
      </c>
      <c r="AU196" s="25" t="s">
        <v>100</v>
      </c>
      <c r="AY196" s="25" t="s">
        <v>169</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124</v>
      </c>
      <c r="BM196" s="25" t="s">
        <v>1083</v>
      </c>
    </row>
    <row r="197" spans="2:65" s="1" customFormat="1" ht="27">
      <c r="B197" s="43"/>
      <c r="C197" s="65"/>
      <c r="D197" s="235" t="s">
        <v>178</v>
      </c>
      <c r="E197" s="65"/>
      <c r="F197" s="274" t="s">
        <v>1084</v>
      </c>
      <c r="G197" s="65"/>
      <c r="H197" s="65"/>
      <c r="I197" s="174"/>
      <c r="J197" s="65"/>
      <c r="K197" s="65"/>
      <c r="L197" s="63"/>
      <c r="M197" s="220"/>
      <c r="N197" s="44"/>
      <c r="O197" s="44"/>
      <c r="P197" s="44"/>
      <c r="Q197" s="44"/>
      <c r="R197" s="44"/>
      <c r="S197" s="44"/>
      <c r="T197" s="80"/>
      <c r="AT197" s="25" t="s">
        <v>178</v>
      </c>
      <c r="AU197" s="25" t="s">
        <v>100</v>
      </c>
    </row>
    <row r="198" spans="2:65" s="1" customFormat="1" ht="22.5" customHeight="1">
      <c r="B198" s="43"/>
      <c r="C198" s="206" t="s">
        <v>329</v>
      </c>
      <c r="D198" s="206" t="s">
        <v>172</v>
      </c>
      <c r="E198" s="207" t="s">
        <v>1085</v>
      </c>
      <c r="F198" s="208" t="s">
        <v>1086</v>
      </c>
      <c r="G198" s="209" t="s">
        <v>302</v>
      </c>
      <c r="H198" s="210">
        <v>5</v>
      </c>
      <c r="I198" s="211"/>
      <c r="J198" s="212">
        <f>ROUND(I198*H198,2)</f>
        <v>0</v>
      </c>
      <c r="K198" s="208" t="s">
        <v>962</v>
      </c>
      <c r="L198" s="63"/>
      <c r="M198" s="213" t="s">
        <v>50</v>
      </c>
      <c r="N198" s="214" t="s">
        <v>56</v>
      </c>
      <c r="O198" s="44"/>
      <c r="P198" s="215">
        <f>O198*H198</f>
        <v>0</v>
      </c>
      <c r="Q198" s="215">
        <v>1.0000000000000001E-5</v>
      </c>
      <c r="R198" s="215">
        <f>Q198*H198</f>
        <v>5.0000000000000002E-5</v>
      </c>
      <c r="S198" s="215">
        <v>0</v>
      </c>
      <c r="T198" s="216">
        <f>S198*H198</f>
        <v>0</v>
      </c>
      <c r="AR198" s="25" t="s">
        <v>124</v>
      </c>
      <c r="AT198" s="25" t="s">
        <v>172</v>
      </c>
      <c r="AU198" s="25" t="s">
        <v>100</v>
      </c>
      <c r="AY198" s="25" t="s">
        <v>169</v>
      </c>
      <c r="BE198" s="217">
        <f>IF(N198="základní",J198,0)</f>
        <v>0</v>
      </c>
      <c r="BF198" s="217">
        <f>IF(N198="snížená",J198,0)</f>
        <v>0</v>
      </c>
      <c r="BG198" s="217">
        <f>IF(N198="zákl. přenesená",J198,0)</f>
        <v>0</v>
      </c>
      <c r="BH198" s="217">
        <f>IF(N198="sníž. přenesená",J198,0)</f>
        <v>0</v>
      </c>
      <c r="BI198" s="217">
        <f>IF(N198="nulová",J198,0)</f>
        <v>0</v>
      </c>
      <c r="BJ198" s="25" t="s">
        <v>25</v>
      </c>
      <c r="BK198" s="217">
        <f>ROUND(I198*H198,2)</f>
        <v>0</v>
      </c>
      <c r="BL198" s="25" t="s">
        <v>124</v>
      </c>
      <c r="BM198" s="25" t="s">
        <v>1087</v>
      </c>
    </row>
    <row r="199" spans="2:65" s="1" customFormat="1" ht="13.5">
      <c r="B199" s="43"/>
      <c r="C199" s="65"/>
      <c r="D199" s="235" t="s">
        <v>178</v>
      </c>
      <c r="E199" s="65"/>
      <c r="F199" s="274" t="s">
        <v>1088</v>
      </c>
      <c r="G199" s="65"/>
      <c r="H199" s="65"/>
      <c r="I199" s="174"/>
      <c r="J199" s="65"/>
      <c r="K199" s="65"/>
      <c r="L199" s="63"/>
      <c r="M199" s="220"/>
      <c r="N199" s="44"/>
      <c r="O199" s="44"/>
      <c r="P199" s="44"/>
      <c r="Q199" s="44"/>
      <c r="R199" s="44"/>
      <c r="S199" s="44"/>
      <c r="T199" s="80"/>
      <c r="AT199" s="25" t="s">
        <v>178</v>
      </c>
      <c r="AU199" s="25" t="s">
        <v>100</v>
      </c>
    </row>
    <row r="200" spans="2:65" s="1" customFormat="1" ht="22.5" customHeight="1">
      <c r="B200" s="43"/>
      <c r="C200" s="248" t="s">
        <v>336</v>
      </c>
      <c r="D200" s="248" t="s">
        <v>221</v>
      </c>
      <c r="E200" s="249" t="s">
        <v>1089</v>
      </c>
      <c r="F200" s="250" t="s">
        <v>1090</v>
      </c>
      <c r="G200" s="251" t="s">
        <v>316</v>
      </c>
      <c r="H200" s="252">
        <v>1</v>
      </c>
      <c r="I200" s="253"/>
      <c r="J200" s="254">
        <f>ROUND(I200*H200,2)</f>
        <v>0</v>
      </c>
      <c r="K200" s="250" t="s">
        <v>962</v>
      </c>
      <c r="L200" s="255"/>
      <c r="M200" s="256" t="s">
        <v>50</v>
      </c>
      <c r="N200" s="257" t="s">
        <v>56</v>
      </c>
      <c r="O200" s="44"/>
      <c r="P200" s="215">
        <f>O200*H200</f>
        <v>0</v>
      </c>
      <c r="Q200" s="215">
        <v>7.2199999999999999E-3</v>
      </c>
      <c r="R200" s="215">
        <f>Q200*H200</f>
        <v>7.2199999999999999E-3</v>
      </c>
      <c r="S200" s="215">
        <v>0</v>
      </c>
      <c r="T200" s="216">
        <f>S200*H200</f>
        <v>0</v>
      </c>
      <c r="AR200" s="25" t="s">
        <v>224</v>
      </c>
      <c r="AT200" s="25" t="s">
        <v>221</v>
      </c>
      <c r="AU200" s="25" t="s">
        <v>100</v>
      </c>
      <c r="AY200" s="25" t="s">
        <v>169</v>
      </c>
      <c r="BE200" s="217">
        <f>IF(N200="základní",J200,0)</f>
        <v>0</v>
      </c>
      <c r="BF200" s="217">
        <f>IF(N200="snížená",J200,0)</f>
        <v>0</v>
      </c>
      <c r="BG200" s="217">
        <f>IF(N200="zákl. přenesená",J200,0)</f>
        <v>0</v>
      </c>
      <c r="BH200" s="217">
        <f>IF(N200="sníž. přenesená",J200,0)</f>
        <v>0</v>
      </c>
      <c r="BI200" s="217">
        <f>IF(N200="nulová",J200,0)</f>
        <v>0</v>
      </c>
      <c r="BJ200" s="25" t="s">
        <v>25</v>
      </c>
      <c r="BK200" s="217">
        <f>ROUND(I200*H200,2)</f>
        <v>0</v>
      </c>
      <c r="BL200" s="25" t="s">
        <v>124</v>
      </c>
      <c r="BM200" s="25" t="s">
        <v>1091</v>
      </c>
    </row>
    <row r="201" spans="2:65" s="1" customFormat="1" ht="13.5">
      <c r="B201" s="43"/>
      <c r="C201" s="65"/>
      <c r="D201" s="218" t="s">
        <v>178</v>
      </c>
      <c r="E201" s="65"/>
      <c r="F201" s="219" t="s">
        <v>1092</v>
      </c>
      <c r="G201" s="65"/>
      <c r="H201" s="65"/>
      <c r="I201" s="174"/>
      <c r="J201" s="65"/>
      <c r="K201" s="65"/>
      <c r="L201" s="63"/>
      <c r="M201" s="220"/>
      <c r="N201" s="44"/>
      <c r="O201" s="44"/>
      <c r="P201" s="44"/>
      <c r="Q201" s="44"/>
      <c r="R201" s="44"/>
      <c r="S201" s="44"/>
      <c r="T201" s="80"/>
      <c r="AT201" s="25" t="s">
        <v>178</v>
      </c>
      <c r="AU201" s="25" t="s">
        <v>100</v>
      </c>
    </row>
    <row r="202" spans="2:65" s="1" customFormat="1" ht="27">
      <c r="B202" s="43"/>
      <c r="C202" s="65"/>
      <c r="D202" s="235" t="s">
        <v>714</v>
      </c>
      <c r="E202" s="65"/>
      <c r="F202" s="286" t="s">
        <v>1093</v>
      </c>
      <c r="G202" s="65"/>
      <c r="H202" s="65"/>
      <c r="I202" s="174"/>
      <c r="J202" s="65"/>
      <c r="K202" s="65"/>
      <c r="L202" s="63"/>
      <c r="M202" s="220"/>
      <c r="N202" s="44"/>
      <c r="O202" s="44"/>
      <c r="P202" s="44"/>
      <c r="Q202" s="44"/>
      <c r="R202" s="44"/>
      <c r="S202" s="44"/>
      <c r="T202" s="80"/>
      <c r="AT202" s="25" t="s">
        <v>714</v>
      </c>
      <c r="AU202" s="25" t="s">
        <v>100</v>
      </c>
    </row>
    <row r="203" spans="2:65" s="1" customFormat="1" ht="22.5" customHeight="1">
      <c r="B203" s="43"/>
      <c r="C203" s="206" t="s">
        <v>209</v>
      </c>
      <c r="D203" s="206" t="s">
        <v>172</v>
      </c>
      <c r="E203" s="207" t="s">
        <v>1094</v>
      </c>
      <c r="F203" s="208" t="s">
        <v>1095</v>
      </c>
      <c r="G203" s="209" t="s">
        <v>302</v>
      </c>
      <c r="H203" s="210">
        <v>83.15</v>
      </c>
      <c r="I203" s="211"/>
      <c r="J203" s="212">
        <f>ROUND(I203*H203,2)</f>
        <v>0</v>
      </c>
      <c r="K203" s="208" t="s">
        <v>962</v>
      </c>
      <c r="L203" s="63"/>
      <c r="M203" s="213" t="s">
        <v>50</v>
      </c>
      <c r="N203" s="214" t="s">
        <v>56</v>
      </c>
      <c r="O203" s="44"/>
      <c r="P203" s="215">
        <f>O203*H203</f>
        <v>0</v>
      </c>
      <c r="Q203" s="215">
        <v>2.0000000000000002E-5</v>
      </c>
      <c r="R203" s="215">
        <f>Q203*H203</f>
        <v>1.6630000000000002E-3</v>
      </c>
      <c r="S203" s="215">
        <v>0</v>
      </c>
      <c r="T203" s="216">
        <f>S203*H203</f>
        <v>0</v>
      </c>
      <c r="AR203" s="25" t="s">
        <v>124</v>
      </c>
      <c r="AT203" s="25" t="s">
        <v>172</v>
      </c>
      <c r="AU203" s="25" t="s">
        <v>100</v>
      </c>
      <c r="AY203" s="25" t="s">
        <v>169</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124</v>
      </c>
      <c r="BM203" s="25" t="s">
        <v>1096</v>
      </c>
    </row>
    <row r="204" spans="2:65" s="1" customFormat="1" ht="13.5">
      <c r="B204" s="43"/>
      <c r="C204" s="65"/>
      <c r="D204" s="235" t="s">
        <v>178</v>
      </c>
      <c r="E204" s="65"/>
      <c r="F204" s="274" t="s">
        <v>1097</v>
      </c>
      <c r="G204" s="65"/>
      <c r="H204" s="65"/>
      <c r="I204" s="174"/>
      <c r="J204" s="65"/>
      <c r="K204" s="65"/>
      <c r="L204" s="63"/>
      <c r="M204" s="220"/>
      <c r="N204" s="44"/>
      <c r="O204" s="44"/>
      <c r="P204" s="44"/>
      <c r="Q204" s="44"/>
      <c r="R204" s="44"/>
      <c r="S204" s="44"/>
      <c r="T204" s="80"/>
      <c r="AT204" s="25" t="s">
        <v>178</v>
      </c>
      <c r="AU204" s="25" t="s">
        <v>100</v>
      </c>
    </row>
    <row r="205" spans="2:65" s="1" customFormat="1" ht="22.5" customHeight="1">
      <c r="B205" s="43"/>
      <c r="C205" s="248" t="s">
        <v>350</v>
      </c>
      <c r="D205" s="248" t="s">
        <v>221</v>
      </c>
      <c r="E205" s="249" t="s">
        <v>1098</v>
      </c>
      <c r="F205" s="250" t="s">
        <v>1099</v>
      </c>
      <c r="G205" s="251" t="s">
        <v>316</v>
      </c>
      <c r="H205" s="252">
        <v>15</v>
      </c>
      <c r="I205" s="253"/>
      <c r="J205" s="254">
        <f>ROUND(I205*H205,2)</f>
        <v>0</v>
      </c>
      <c r="K205" s="250" t="s">
        <v>962</v>
      </c>
      <c r="L205" s="255"/>
      <c r="M205" s="256" t="s">
        <v>50</v>
      </c>
      <c r="N205" s="257" t="s">
        <v>56</v>
      </c>
      <c r="O205" s="44"/>
      <c r="P205" s="215">
        <f>O205*H205</f>
        <v>0</v>
      </c>
      <c r="Q205" s="215">
        <v>8.6199999999999992E-3</v>
      </c>
      <c r="R205" s="215">
        <f>Q205*H205</f>
        <v>0.1293</v>
      </c>
      <c r="S205" s="215">
        <v>0</v>
      </c>
      <c r="T205" s="216">
        <f>S205*H205</f>
        <v>0</v>
      </c>
      <c r="AR205" s="25" t="s">
        <v>224</v>
      </c>
      <c r="AT205" s="25" t="s">
        <v>221</v>
      </c>
      <c r="AU205" s="25" t="s">
        <v>100</v>
      </c>
      <c r="AY205" s="25" t="s">
        <v>169</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124</v>
      </c>
      <c r="BM205" s="25" t="s">
        <v>1100</v>
      </c>
    </row>
    <row r="206" spans="2:65" s="1" customFormat="1" ht="13.5">
      <c r="B206" s="43"/>
      <c r="C206" s="65"/>
      <c r="D206" s="218" t="s">
        <v>178</v>
      </c>
      <c r="E206" s="65"/>
      <c r="F206" s="219" t="s">
        <v>1101</v>
      </c>
      <c r="G206" s="65"/>
      <c r="H206" s="65"/>
      <c r="I206" s="174"/>
      <c r="J206" s="65"/>
      <c r="K206" s="65"/>
      <c r="L206" s="63"/>
      <c r="M206" s="220"/>
      <c r="N206" s="44"/>
      <c r="O206" s="44"/>
      <c r="P206" s="44"/>
      <c r="Q206" s="44"/>
      <c r="R206" s="44"/>
      <c r="S206" s="44"/>
      <c r="T206" s="80"/>
      <c r="AT206" s="25" t="s">
        <v>178</v>
      </c>
      <c r="AU206" s="25" t="s">
        <v>100</v>
      </c>
    </row>
    <row r="207" spans="2:65" s="1" customFormat="1" ht="27">
      <c r="B207" s="43"/>
      <c r="C207" s="65"/>
      <c r="D207" s="235" t="s">
        <v>714</v>
      </c>
      <c r="E207" s="65"/>
      <c r="F207" s="286" t="s">
        <v>1102</v>
      </c>
      <c r="G207" s="65"/>
      <c r="H207" s="65"/>
      <c r="I207" s="174"/>
      <c r="J207" s="65"/>
      <c r="K207" s="65"/>
      <c r="L207" s="63"/>
      <c r="M207" s="220"/>
      <c r="N207" s="44"/>
      <c r="O207" s="44"/>
      <c r="P207" s="44"/>
      <c r="Q207" s="44"/>
      <c r="R207" s="44"/>
      <c r="S207" s="44"/>
      <c r="T207" s="80"/>
      <c r="AT207" s="25" t="s">
        <v>714</v>
      </c>
      <c r="AU207" s="25" t="s">
        <v>100</v>
      </c>
    </row>
    <row r="208" spans="2:65" s="1" customFormat="1" ht="31.5" customHeight="1">
      <c r="B208" s="43"/>
      <c r="C208" s="206" t="s">
        <v>357</v>
      </c>
      <c r="D208" s="206" t="s">
        <v>172</v>
      </c>
      <c r="E208" s="207" t="s">
        <v>1103</v>
      </c>
      <c r="F208" s="208" t="s">
        <v>1104</v>
      </c>
      <c r="G208" s="209" t="s">
        <v>302</v>
      </c>
      <c r="H208" s="210">
        <v>202.45</v>
      </c>
      <c r="I208" s="211"/>
      <c r="J208" s="212">
        <f>ROUND(I208*H208,2)</f>
        <v>0</v>
      </c>
      <c r="K208" s="208" t="s">
        <v>962</v>
      </c>
      <c r="L208" s="63"/>
      <c r="M208" s="213" t="s">
        <v>50</v>
      </c>
      <c r="N208" s="214" t="s">
        <v>56</v>
      </c>
      <c r="O208" s="44"/>
      <c r="P208" s="215">
        <f>O208*H208</f>
        <v>0</v>
      </c>
      <c r="Q208" s="215">
        <v>0</v>
      </c>
      <c r="R208" s="215">
        <f>Q208*H208</f>
        <v>0</v>
      </c>
      <c r="S208" s="215">
        <v>0</v>
      </c>
      <c r="T208" s="216">
        <f>S208*H208</f>
        <v>0</v>
      </c>
      <c r="AR208" s="25" t="s">
        <v>124</v>
      </c>
      <c r="AT208" s="25" t="s">
        <v>172</v>
      </c>
      <c r="AU208" s="25" t="s">
        <v>100</v>
      </c>
      <c r="AY208" s="25" t="s">
        <v>169</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124</v>
      </c>
      <c r="BM208" s="25" t="s">
        <v>1105</v>
      </c>
    </row>
    <row r="209" spans="2:65" s="1" customFormat="1" ht="27">
      <c r="B209" s="43"/>
      <c r="C209" s="65"/>
      <c r="D209" s="235" t="s">
        <v>178</v>
      </c>
      <c r="E209" s="65"/>
      <c r="F209" s="274" t="s">
        <v>1106</v>
      </c>
      <c r="G209" s="65"/>
      <c r="H209" s="65"/>
      <c r="I209" s="174"/>
      <c r="J209" s="65"/>
      <c r="K209" s="65"/>
      <c r="L209" s="63"/>
      <c r="M209" s="220"/>
      <c r="N209" s="44"/>
      <c r="O209" s="44"/>
      <c r="P209" s="44"/>
      <c r="Q209" s="44"/>
      <c r="R209" s="44"/>
      <c r="S209" s="44"/>
      <c r="T209" s="80"/>
      <c r="AT209" s="25" t="s">
        <v>178</v>
      </c>
      <c r="AU209" s="25" t="s">
        <v>100</v>
      </c>
    </row>
    <row r="210" spans="2:65" s="1" customFormat="1" ht="22.5" customHeight="1">
      <c r="B210" s="43"/>
      <c r="C210" s="248" t="s">
        <v>368</v>
      </c>
      <c r="D210" s="248" t="s">
        <v>221</v>
      </c>
      <c r="E210" s="249" t="s">
        <v>1107</v>
      </c>
      <c r="F210" s="250" t="s">
        <v>1108</v>
      </c>
      <c r="G210" s="251" t="s">
        <v>302</v>
      </c>
      <c r="H210" s="252">
        <v>192</v>
      </c>
      <c r="I210" s="253"/>
      <c r="J210" s="254">
        <f>ROUND(I210*H210,2)</f>
        <v>0</v>
      </c>
      <c r="K210" s="250" t="s">
        <v>962</v>
      </c>
      <c r="L210" s="255"/>
      <c r="M210" s="256" t="s">
        <v>50</v>
      </c>
      <c r="N210" s="257" t="s">
        <v>56</v>
      </c>
      <c r="O210" s="44"/>
      <c r="P210" s="215">
        <f>O210*H210</f>
        <v>0</v>
      </c>
      <c r="Q210" s="215">
        <v>5.5599999999999997E-2</v>
      </c>
      <c r="R210" s="215">
        <f>Q210*H210</f>
        <v>10.6752</v>
      </c>
      <c r="S210" s="215">
        <v>0</v>
      </c>
      <c r="T210" s="216">
        <f>S210*H210</f>
        <v>0</v>
      </c>
      <c r="AR210" s="25" t="s">
        <v>224</v>
      </c>
      <c r="AT210" s="25" t="s">
        <v>221</v>
      </c>
      <c r="AU210" s="25" t="s">
        <v>100</v>
      </c>
      <c r="AY210" s="25" t="s">
        <v>169</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124</v>
      </c>
      <c r="BM210" s="25" t="s">
        <v>1109</v>
      </c>
    </row>
    <row r="211" spans="2:65" s="1" customFormat="1" ht="13.5">
      <c r="B211" s="43"/>
      <c r="C211" s="65"/>
      <c r="D211" s="235" t="s">
        <v>178</v>
      </c>
      <c r="E211" s="65"/>
      <c r="F211" s="274" t="s">
        <v>1108</v>
      </c>
      <c r="G211" s="65"/>
      <c r="H211" s="65"/>
      <c r="I211" s="174"/>
      <c r="J211" s="65"/>
      <c r="K211" s="65"/>
      <c r="L211" s="63"/>
      <c r="M211" s="220"/>
      <c r="N211" s="44"/>
      <c r="O211" s="44"/>
      <c r="P211" s="44"/>
      <c r="Q211" s="44"/>
      <c r="R211" s="44"/>
      <c r="S211" s="44"/>
      <c r="T211" s="80"/>
      <c r="AT211" s="25" t="s">
        <v>178</v>
      </c>
      <c r="AU211" s="25" t="s">
        <v>100</v>
      </c>
    </row>
    <row r="212" spans="2:65" s="1" customFormat="1" ht="22.5" customHeight="1">
      <c r="B212" s="43"/>
      <c r="C212" s="248" t="s">
        <v>374</v>
      </c>
      <c r="D212" s="248" t="s">
        <v>221</v>
      </c>
      <c r="E212" s="249" t="s">
        <v>1110</v>
      </c>
      <c r="F212" s="250" t="s">
        <v>1111</v>
      </c>
      <c r="G212" s="251" t="s">
        <v>302</v>
      </c>
      <c r="H212" s="252">
        <v>24</v>
      </c>
      <c r="I212" s="253"/>
      <c r="J212" s="254">
        <f>ROUND(I212*H212,2)</f>
        <v>0</v>
      </c>
      <c r="K212" s="250" t="s">
        <v>50</v>
      </c>
      <c r="L212" s="255"/>
      <c r="M212" s="256" t="s">
        <v>50</v>
      </c>
      <c r="N212" s="257" t="s">
        <v>56</v>
      </c>
      <c r="O212" s="44"/>
      <c r="P212" s="215">
        <f>O212*H212</f>
        <v>0</v>
      </c>
      <c r="Q212" s="215">
        <v>5.5599999999999997E-2</v>
      </c>
      <c r="R212" s="215">
        <f>Q212*H212</f>
        <v>1.3344</v>
      </c>
      <c r="S212" s="215">
        <v>0</v>
      </c>
      <c r="T212" s="216">
        <f>S212*H212</f>
        <v>0</v>
      </c>
      <c r="AR212" s="25" t="s">
        <v>224</v>
      </c>
      <c r="AT212" s="25" t="s">
        <v>221</v>
      </c>
      <c r="AU212" s="25" t="s">
        <v>100</v>
      </c>
      <c r="AY212" s="25" t="s">
        <v>169</v>
      </c>
      <c r="BE212" s="217">
        <f>IF(N212="základní",J212,0)</f>
        <v>0</v>
      </c>
      <c r="BF212" s="217">
        <f>IF(N212="snížená",J212,0)</f>
        <v>0</v>
      </c>
      <c r="BG212" s="217">
        <f>IF(N212="zákl. přenesená",J212,0)</f>
        <v>0</v>
      </c>
      <c r="BH212" s="217">
        <f>IF(N212="sníž. přenesená",J212,0)</f>
        <v>0</v>
      </c>
      <c r="BI212" s="217">
        <f>IF(N212="nulová",J212,0)</f>
        <v>0</v>
      </c>
      <c r="BJ212" s="25" t="s">
        <v>25</v>
      </c>
      <c r="BK212" s="217">
        <f>ROUND(I212*H212,2)</f>
        <v>0</v>
      </c>
      <c r="BL212" s="25" t="s">
        <v>124</v>
      </c>
      <c r="BM212" s="25" t="s">
        <v>1112</v>
      </c>
    </row>
    <row r="213" spans="2:65" s="1" customFormat="1" ht="13.5">
      <c r="B213" s="43"/>
      <c r="C213" s="65"/>
      <c r="D213" s="235" t="s">
        <v>178</v>
      </c>
      <c r="E213" s="65"/>
      <c r="F213" s="274" t="s">
        <v>1111</v>
      </c>
      <c r="G213" s="65"/>
      <c r="H213" s="65"/>
      <c r="I213" s="174"/>
      <c r="J213" s="65"/>
      <c r="K213" s="65"/>
      <c r="L213" s="63"/>
      <c r="M213" s="220"/>
      <c r="N213" s="44"/>
      <c r="O213" s="44"/>
      <c r="P213" s="44"/>
      <c r="Q213" s="44"/>
      <c r="R213" s="44"/>
      <c r="S213" s="44"/>
      <c r="T213" s="80"/>
      <c r="AT213" s="25" t="s">
        <v>178</v>
      </c>
      <c r="AU213" s="25" t="s">
        <v>100</v>
      </c>
    </row>
    <row r="214" spans="2:65" s="1" customFormat="1" ht="31.5" customHeight="1">
      <c r="B214" s="43"/>
      <c r="C214" s="206" t="s">
        <v>381</v>
      </c>
      <c r="D214" s="206" t="s">
        <v>172</v>
      </c>
      <c r="E214" s="207" t="s">
        <v>1113</v>
      </c>
      <c r="F214" s="208" t="s">
        <v>1114</v>
      </c>
      <c r="G214" s="209" t="s">
        <v>316</v>
      </c>
      <c r="H214" s="210">
        <v>16</v>
      </c>
      <c r="I214" s="211"/>
      <c r="J214" s="212">
        <f>ROUND(I214*H214,2)</f>
        <v>0</v>
      </c>
      <c r="K214" s="208" t="s">
        <v>962</v>
      </c>
      <c r="L214" s="63"/>
      <c r="M214" s="213" t="s">
        <v>50</v>
      </c>
      <c r="N214" s="214" t="s">
        <v>56</v>
      </c>
      <c r="O214" s="44"/>
      <c r="P214" s="215">
        <f>O214*H214</f>
        <v>0</v>
      </c>
      <c r="Q214" s="215">
        <v>5.0000000000000002E-5</v>
      </c>
      <c r="R214" s="215">
        <f>Q214*H214</f>
        <v>8.0000000000000004E-4</v>
      </c>
      <c r="S214" s="215">
        <v>0</v>
      </c>
      <c r="T214" s="216">
        <f>S214*H214</f>
        <v>0</v>
      </c>
      <c r="AR214" s="25" t="s">
        <v>124</v>
      </c>
      <c r="AT214" s="25" t="s">
        <v>172</v>
      </c>
      <c r="AU214" s="25" t="s">
        <v>100</v>
      </c>
      <c r="AY214" s="25" t="s">
        <v>169</v>
      </c>
      <c r="BE214" s="217">
        <f>IF(N214="základní",J214,0)</f>
        <v>0</v>
      </c>
      <c r="BF214" s="217">
        <f>IF(N214="snížená",J214,0)</f>
        <v>0</v>
      </c>
      <c r="BG214" s="217">
        <f>IF(N214="zákl. přenesená",J214,0)</f>
        <v>0</v>
      </c>
      <c r="BH214" s="217">
        <f>IF(N214="sníž. přenesená",J214,0)</f>
        <v>0</v>
      </c>
      <c r="BI214" s="217">
        <f>IF(N214="nulová",J214,0)</f>
        <v>0</v>
      </c>
      <c r="BJ214" s="25" t="s">
        <v>25</v>
      </c>
      <c r="BK214" s="217">
        <f>ROUND(I214*H214,2)</f>
        <v>0</v>
      </c>
      <c r="BL214" s="25" t="s">
        <v>124</v>
      </c>
      <c r="BM214" s="25" t="s">
        <v>1115</v>
      </c>
    </row>
    <row r="215" spans="2:65" s="1" customFormat="1" ht="13.5">
      <c r="B215" s="43"/>
      <c r="C215" s="65"/>
      <c r="D215" s="235" t="s">
        <v>178</v>
      </c>
      <c r="E215" s="65"/>
      <c r="F215" s="274" t="s">
        <v>1114</v>
      </c>
      <c r="G215" s="65"/>
      <c r="H215" s="65"/>
      <c r="I215" s="174"/>
      <c r="J215" s="65"/>
      <c r="K215" s="65"/>
      <c r="L215" s="63"/>
      <c r="M215" s="220"/>
      <c r="N215" s="44"/>
      <c r="O215" s="44"/>
      <c r="P215" s="44"/>
      <c r="Q215" s="44"/>
      <c r="R215" s="44"/>
      <c r="S215" s="44"/>
      <c r="T215" s="80"/>
      <c r="AT215" s="25" t="s">
        <v>178</v>
      </c>
      <c r="AU215" s="25" t="s">
        <v>100</v>
      </c>
    </row>
    <row r="216" spans="2:65" s="1" customFormat="1" ht="22.5" customHeight="1">
      <c r="B216" s="43"/>
      <c r="C216" s="248" t="s">
        <v>389</v>
      </c>
      <c r="D216" s="248" t="s">
        <v>221</v>
      </c>
      <c r="E216" s="249" t="s">
        <v>1116</v>
      </c>
      <c r="F216" s="250" t="s">
        <v>1117</v>
      </c>
      <c r="G216" s="251" t="s">
        <v>316</v>
      </c>
      <c r="H216" s="252">
        <v>6</v>
      </c>
      <c r="I216" s="253"/>
      <c r="J216" s="254">
        <f>ROUND(I216*H216,2)</f>
        <v>0</v>
      </c>
      <c r="K216" s="250" t="s">
        <v>50</v>
      </c>
      <c r="L216" s="255"/>
      <c r="M216" s="256" t="s">
        <v>50</v>
      </c>
      <c r="N216" s="257" t="s">
        <v>56</v>
      </c>
      <c r="O216" s="44"/>
      <c r="P216" s="215">
        <f>O216*H216</f>
        <v>0</v>
      </c>
      <c r="Q216" s="215">
        <v>6.4000000000000003E-3</v>
      </c>
      <c r="R216" s="215">
        <f>Q216*H216</f>
        <v>3.8400000000000004E-2</v>
      </c>
      <c r="S216" s="215">
        <v>0</v>
      </c>
      <c r="T216" s="216">
        <f>S216*H216</f>
        <v>0</v>
      </c>
      <c r="AR216" s="25" t="s">
        <v>224</v>
      </c>
      <c r="AT216" s="25" t="s">
        <v>221</v>
      </c>
      <c r="AU216" s="25" t="s">
        <v>100</v>
      </c>
      <c r="AY216" s="25" t="s">
        <v>169</v>
      </c>
      <c r="BE216" s="217">
        <f>IF(N216="základní",J216,0)</f>
        <v>0</v>
      </c>
      <c r="BF216" s="217">
        <f>IF(N216="snížená",J216,0)</f>
        <v>0</v>
      </c>
      <c r="BG216" s="217">
        <f>IF(N216="zákl. přenesená",J216,0)</f>
        <v>0</v>
      </c>
      <c r="BH216" s="217">
        <f>IF(N216="sníž. přenesená",J216,0)</f>
        <v>0</v>
      </c>
      <c r="BI216" s="217">
        <f>IF(N216="nulová",J216,0)</f>
        <v>0</v>
      </c>
      <c r="BJ216" s="25" t="s">
        <v>25</v>
      </c>
      <c r="BK216" s="217">
        <f>ROUND(I216*H216,2)</f>
        <v>0</v>
      </c>
      <c r="BL216" s="25" t="s">
        <v>124</v>
      </c>
      <c r="BM216" s="25" t="s">
        <v>1118</v>
      </c>
    </row>
    <row r="217" spans="2:65" s="1" customFormat="1" ht="13.5">
      <c r="B217" s="43"/>
      <c r="C217" s="65"/>
      <c r="D217" s="235" t="s">
        <v>178</v>
      </c>
      <c r="E217" s="65"/>
      <c r="F217" s="274" t="s">
        <v>1119</v>
      </c>
      <c r="G217" s="65"/>
      <c r="H217" s="65"/>
      <c r="I217" s="174"/>
      <c r="J217" s="65"/>
      <c r="K217" s="65"/>
      <c r="L217" s="63"/>
      <c r="M217" s="220"/>
      <c r="N217" s="44"/>
      <c r="O217" s="44"/>
      <c r="P217" s="44"/>
      <c r="Q217" s="44"/>
      <c r="R217" s="44"/>
      <c r="S217" s="44"/>
      <c r="T217" s="80"/>
      <c r="AT217" s="25" t="s">
        <v>178</v>
      </c>
      <c r="AU217" s="25" t="s">
        <v>100</v>
      </c>
    </row>
    <row r="218" spans="2:65" s="1" customFormat="1" ht="22.5" customHeight="1">
      <c r="B218" s="43"/>
      <c r="C218" s="248" t="s">
        <v>394</v>
      </c>
      <c r="D218" s="248" t="s">
        <v>221</v>
      </c>
      <c r="E218" s="249" t="s">
        <v>1120</v>
      </c>
      <c r="F218" s="250" t="s">
        <v>1121</v>
      </c>
      <c r="G218" s="251" t="s">
        <v>1122</v>
      </c>
      <c r="H218" s="252">
        <v>10</v>
      </c>
      <c r="I218" s="253"/>
      <c r="J218" s="254">
        <f>ROUND(I218*H218,2)</f>
        <v>0</v>
      </c>
      <c r="K218" s="250" t="s">
        <v>50</v>
      </c>
      <c r="L218" s="255"/>
      <c r="M218" s="256" t="s">
        <v>50</v>
      </c>
      <c r="N218" s="257" t="s">
        <v>56</v>
      </c>
      <c r="O218" s="44"/>
      <c r="P218" s="215">
        <f>O218*H218</f>
        <v>0</v>
      </c>
      <c r="Q218" s="215">
        <v>2.3E-3</v>
      </c>
      <c r="R218" s="215">
        <f>Q218*H218</f>
        <v>2.3E-2</v>
      </c>
      <c r="S218" s="215">
        <v>0</v>
      </c>
      <c r="T218" s="216">
        <f>S218*H218</f>
        <v>0</v>
      </c>
      <c r="AR218" s="25" t="s">
        <v>224</v>
      </c>
      <c r="AT218" s="25" t="s">
        <v>221</v>
      </c>
      <c r="AU218" s="25" t="s">
        <v>100</v>
      </c>
      <c r="AY218" s="25" t="s">
        <v>169</v>
      </c>
      <c r="BE218" s="217">
        <f>IF(N218="základní",J218,0)</f>
        <v>0</v>
      </c>
      <c r="BF218" s="217">
        <f>IF(N218="snížená",J218,0)</f>
        <v>0</v>
      </c>
      <c r="BG218" s="217">
        <f>IF(N218="zákl. přenesená",J218,0)</f>
        <v>0</v>
      </c>
      <c r="BH218" s="217">
        <f>IF(N218="sníž. přenesená",J218,0)</f>
        <v>0</v>
      </c>
      <c r="BI218" s="217">
        <f>IF(N218="nulová",J218,0)</f>
        <v>0</v>
      </c>
      <c r="BJ218" s="25" t="s">
        <v>25</v>
      </c>
      <c r="BK218" s="217">
        <f>ROUND(I218*H218,2)</f>
        <v>0</v>
      </c>
      <c r="BL218" s="25" t="s">
        <v>124</v>
      </c>
      <c r="BM218" s="25" t="s">
        <v>1123</v>
      </c>
    </row>
    <row r="219" spans="2:65" s="1" customFormat="1" ht="13.5">
      <c r="B219" s="43"/>
      <c r="C219" s="65"/>
      <c r="D219" s="218" t="s">
        <v>178</v>
      </c>
      <c r="E219" s="65"/>
      <c r="F219" s="219" t="s">
        <v>1124</v>
      </c>
      <c r="G219" s="65"/>
      <c r="H219" s="65"/>
      <c r="I219" s="174"/>
      <c r="J219" s="65"/>
      <c r="K219" s="65"/>
      <c r="L219" s="63"/>
      <c r="M219" s="220"/>
      <c r="N219" s="44"/>
      <c r="O219" s="44"/>
      <c r="P219" s="44"/>
      <c r="Q219" s="44"/>
      <c r="R219" s="44"/>
      <c r="S219" s="44"/>
      <c r="T219" s="80"/>
      <c r="AT219" s="25" t="s">
        <v>178</v>
      </c>
      <c r="AU219" s="25" t="s">
        <v>100</v>
      </c>
    </row>
    <row r="220" spans="2:65" s="1" customFormat="1" ht="40.5">
      <c r="B220" s="43"/>
      <c r="C220" s="65"/>
      <c r="D220" s="235" t="s">
        <v>714</v>
      </c>
      <c r="E220" s="65"/>
      <c r="F220" s="286" t="s">
        <v>1125</v>
      </c>
      <c r="G220" s="65"/>
      <c r="H220" s="65"/>
      <c r="I220" s="174"/>
      <c r="J220" s="65"/>
      <c r="K220" s="65"/>
      <c r="L220" s="63"/>
      <c r="M220" s="220"/>
      <c r="N220" s="44"/>
      <c r="O220" s="44"/>
      <c r="P220" s="44"/>
      <c r="Q220" s="44"/>
      <c r="R220" s="44"/>
      <c r="S220" s="44"/>
      <c r="T220" s="80"/>
      <c r="AT220" s="25" t="s">
        <v>714</v>
      </c>
      <c r="AU220" s="25" t="s">
        <v>100</v>
      </c>
    </row>
    <row r="221" spans="2:65" s="1" customFormat="1" ht="31.5" customHeight="1">
      <c r="B221" s="43"/>
      <c r="C221" s="206" t="s">
        <v>410</v>
      </c>
      <c r="D221" s="206" t="s">
        <v>172</v>
      </c>
      <c r="E221" s="207" t="s">
        <v>1126</v>
      </c>
      <c r="F221" s="208" t="s">
        <v>1127</v>
      </c>
      <c r="G221" s="209" t="s">
        <v>316</v>
      </c>
      <c r="H221" s="210">
        <v>2</v>
      </c>
      <c r="I221" s="211"/>
      <c r="J221" s="212">
        <f>ROUND(I221*H221,2)</f>
        <v>0</v>
      </c>
      <c r="K221" s="208" t="s">
        <v>962</v>
      </c>
      <c r="L221" s="63"/>
      <c r="M221" s="213" t="s">
        <v>50</v>
      </c>
      <c r="N221" s="214" t="s">
        <v>56</v>
      </c>
      <c r="O221" s="44"/>
      <c r="P221" s="215">
        <f>O221*H221</f>
        <v>0</v>
      </c>
      <c r="Q221" s="215">
        <v>2.0000000000000002E-5</v>
      </c>
      <c r="R221" s="215">
        <f>Q221*H221</f>
        <v>4.0000000000000003E-5</v>
      </c>
      <c r="S221" s="215">
        <v>0</v>
      </c>
      <c r="T221" s="216">
        <f>S221*H221</f>
        <v>0</v>
      </c>
      <c r="AR221" s="25" t="s">
        <v>124</v>
      </c>
      <c r="AT221" s="25" t="s">
        <v>172</v>
      </c>
      <c r="AU221" s="25" t="s">
        <v>100</v>
      </c>
      <c r="AY221" s="25" t="s">
        <v>169</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124</v>
      </c>
      <c r="BM221" s="25" t="s">
        <v>1128</v>
      </c>
    </row>
    <row r="222" spans="2:65" s="1" customFormat="1" ht="27">
      <c r="B222" s="43"/>
      <c r="C222" s="65"/>
      <c r="D222" s="235" t="s">
        <v>178</v>
      </c>
      <c r="E222" s="65"/>
      <c r="F222" s="274" t="s">
        <v>1129</v>
      </c>
      <c r="G222" s="65"/>
      <c r="H222" s="65"/>
      <c r="I222" s="174"/>
      <c r="J222" s="65"/>
      <c r="K222" s="65"/>
      <c r="L222" s="63"/>
      <c r="M222" s="220"/>
      <c r="N222" s="44"/>
      <c r="O222" s="44"/>
      <c r="P222" s="44"/>
      <c r="Q222" s="44"/>
      <c r="R222" s="44"/>
      <c r="S222" s="44"/>
      <c r="T222" s="80"/>
      <c r="AT222" s="25" t="s">
        <v>178</v>
      </c>
      <c r="AU222" s="25" t="s">
        <v>100</v>
      </c>
    </row>
    <row r="223" spans="2:65" s="1" customFormat="1" ht="22.5" customHeight="1">
      <c r="B223" s="43"/>
      <c r="C223" s="248" t="s">
        <v>416</v>
      </c>
      <c r="D223" s="248" t="s">
        <v>221</v>
      </c>
      <c r="E223" s="249" t="s">
        <v>1130</v>
      </c>
      <c r="F223" s="250" t="s">
        <v>1131</v>
      </c>
      <c r="G223" s="251" t="s">
        <v>1122</v>
      </c>
      <c r="H223" s="252">
        <v>2</v>
      </c>
      <c r="I223" s="253"/>
      <c r="J223" s="254">
        <f>ROUND(I223*H223,2)</f>
        <v>0</v>
      </c>
      <c r="K223" s="250" t="s">
        <v>50</v>
      </c>
      <c r="L223" s="255"/>
      <c r="M223" s="256" t="s">
        <v>50</v>
      </c>
      <c r="N223" s="257" t="s">
        <v>56</v>
      </c>
      <c r="O223" s="44"/>
      <c r="P223" s="215">
        <f>O223*H223</f>
        <v>0</v>
      </c>
      <c r="Q223" s="215">
        <v>3.5200000000000001E-3</v>
      </c>
      <c r="R223" s="215">
        <f>Q223*H223</f>
        <v>7.0400000000000003E-3</v>
      </c>
      <c r="S223" s="215">
        <v>0</v>
      </c>
      <c r="T223" s="216">
        <f>S223*H223</f>
        <v>0</v>
      </c>
      <c r="AR223" s="25" t="s">
        <v>224</v>
      </c>
      <c r="AT223" s="25" t="s">
        <v>221</v>
      </c>
      <c r="AU223" s="25" t="s">
        <v>100</v>
      </c>
      <c r="AY223" s="25" t="s">
        <v>169</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124</v>
      </c>
      <c r="BM223" s="25" t="s">
        <v>1132</v>
      </c>
    </row>
    <row r="224" spans="2:65" s="1" customFormat="1" ht="13.5">
      <c r="B224" s="43"/>
      <c r="C224" s="65"/>
      <c r="D224" s="218" t="s">
        <v>178</v>
      </c>
      <c r="E224" s="65"/>
      <c r="F224" s="219" t="s">
        <v>1133</v>
      </c>
      <c r="G224" s="65"/>
      <c r="H224" s="65"/>
      <c r="I224" s="174"/>
      <c r="J224" s="65"/>
      <c r="K224" s="65"/>
      <c r="L224" s="63"/>
      <c r="M224" s="220"/>
      <c r="N224" s="44"/>
      <c r="O224" s="44"/>
      <c r="P224" s="44"/>
      <c r="Q224" s="44"/>
      <c r="R224" s="44"/>
      <c r="S224" s="44"/>
      <c r="T224" s="80"/>
      <c r="AT224" s="25" t="s">
        <v>178</v>
      </c>
      <c r="AU224" s="25" t="s">
        <v>100</v>
      </c>
    </row>
    <row r="225" spans="2:65" s="1" customFormat="1" ht="40.5">
      <c r="B225" s="43"/>
      <c r="C225" s="65"/>
      <c r="D225" s="235" t="s">
        <v>714</v>
      </c>
      <c r="E225" s="65"/>
      <c r="F225" s="286" t="s">
        <v>1134</v>
      </c>
      <c r="G225" s="65"/>
      <c r="H225" s="65"/>
      <c r="I225" s="174"/>
      <c r="J225" s="65"/>
      <c r="K225" s="65"/>
      <c r="L225" s="63"/>
      <c r="M225" s="220"/>
      <c r="N225" s="44"/>
      <c r="O225" s="44"/>
      <c r="P225" s="44"/>
      <c r="Q225" s="44"/>
      <c r="R225" s="44"/>
      <c r="S225" s="44"/>
      <c r="T225" s="80"/>
      <c r="AT225" s="25" t="s">
        <v>714</v>
      </c>
      <c r="AU225" s="25" t="s">
        <v>100</v>
      </c>
    </row>
    <row r="226" spans="2:65" s="1" customFormat="1" ht="31.5" customHeight="1">
      <c r="B226" s="43"/>
      <c r="C226" s="206" t="s">
        <v>423</v>
      </c>
      <c r="D226" s="206" t="s">
        <v>172</v>
      </c>
      <c r="E226" s="207" t="s">
        <v>1135</v>
      </c>
      <c r="F226" s="208" t="s">
        <v>1136</v>
      </c>
      <c r="G226" s="209" t="s">
        <v>316</v>
      </c>
      <c r="H226" s="210">
        <v>6</v>
      </c>
      <c r="I226" s="211"/>
      <c r="J226" s="212">
        <f>ROUND(I226*H226,2)</f>
        <v>0</v>
      </c>
      <c r="K226" s="208" t="s">
        <v>962</v>
      </c>
      <c r="L226" s="63"/>
      <c r="M226" s="213" t="s">
        <v>50</v>
      </c>
      <c r="N226" s="214" t="s">
        <v>56</v>
      </c>
      <c r="O226" s="44"/>
      <c r="P226" s="215">
        <f>O226*H226</f>
        <v>0</v>
      </c>
      <c r="Q226" s="215">
        <v>0</v>
      </c>
      <c r="R226" s="215">
        <f>Q226*H226</f>
        <v>0</v>
      </c>
      <c r="S226" s="215">
        <v>0</v>
      </c>
      <c r="T226" s="216">
        <f>S226*H226</f>
        <v>0</v>
      </c>
      <c r="AR226" s="25" t="s">
        <v>124</v>
      </c>
      <c r="AT226" s="25" t="s">
        <v>172</v>
      </c>
      <c r="AU226" s="25" t="s">
        <v>100</v>
      </c>
      <c r="AY226" s="25" t="s">
        <v>169</v>
      </c>
      <c r="BE226" s="217">
        <f>IF(N226="základní",J226,0)</f>
        <v>0</v>
      </c>
      <c r="BF226" s="217">
        <f>IF(N226="snížená",J226,0)</f>
        <v>0</v>
      </c>
      <c r="BG226" s="217">
        <f>IF(N226="zákl. přenesená",J226,0)</f>
        <v>0</v>
      </c>
      <c r="BH226" s="217">
        <f>IF(N226="sníž. přenesená",J226,0)</f>
        <v>0</v>
      </c>
      <c r="BI226" s="217">
        <f>IF(N226="nulová",J226,0)</f>
        <v>0</v>
      </c>
      <c r="BJ226" s="25" t="s">
        <v>25</v>
      </c>
      <c r="BK226" s="217">
        <f>ROUND(I226*H226,2)</f>
        <v>0</v>
      </c>
      <c r="BL226" s="25" t="s">
        <v>124</v>
      </c>
      <c r="BM226" s="25" t="s">
        <v>1137</v>
      </c>
    </row>
    <row r="227" spans="2:65" s="1" customFormat="1" ht="27">
      <c r="B227" s="43"/>
      <c r="C227" s="65"/>
      <c r="D227" s="235" t="s">
        <v>178</v>
      </c>
      <c r="E227" s="65"/>
      <c r="F227" s="274" t="s">
        <v>1138</v>
      </c>
      <c r="G227" s="65"/>
      <c r="H227" s="65"/>
      <c r="I227" s="174"/>
      <c r="J227" s="65"/>
      <c r="K227" s="65"/>
      <c r="L227" s="63"/>
      <c r="M227" s="220"/>
      <c r="N227" s="44"/>
      <c r="O227" s="44"/>
      <c r="P227" s="44"/>
      <c r="Q227" s="44"/>
      <c r="R227" s="44"/>
      <c r="S227" s="44"/>
      <c r="T227" s="80"/>
      <c r="AT227" s="25" t="s">
        <v>178</v>
      </c>
      <c r="AU227" s="25" t="s">
        <v>100</v>
      </c>
    </row>
    <row r="228" spans="2:65" s="1" customFormat="1" ht="22.5" customHeight="1">
      <c r="B228" s="43"/>
      <c r="C228" s="248" t="s">
        <v>429</v>
      </c>
      <c r="D228" s="248" t="s">
        <v>221</v>
      </c>
      <c r="E228" s="249" t="s">
        <v>1139</v>
      </c>
      <c r="F228" s="250" t="s">
        <v>1140</v>
      </c>
      <c r="G228" s="251" t="s">
        <v>316</v>
      </c>
      <c r="H228" s="252">
        <v>6</v>
      </c>
      <c r="I228" s="253"/>
      <c r="J228" s="254">
        <f>ROUND(I228*H228,2)</f>
        <v>0</v>
      </c>
      <c r="K228" s="250" t="s">
        <v>962</v>
      </c>
      <c r="L228" s="255"/>
      <c r="M228" s="256" t="s">
        <v>50</v>
      </c>
      <c r="N228" s="257" t="s">
        <v>56</v>
      </c>
      <c r="O228" s="44"/>
      <c r="P228" s="215">
        <f>O228*H228</f>
        <v>0</v>
      </c>
      <c r="Q228" s="215">
        <v>5.4000000000000001E-4</v>
      </c>
      <c r="R228" s="215">
        <f>Q228*H228</f>
        <v>3.2399999999999998E-3</v>
      </c>
      <c r="S228" s="215">
        <v>0</v>
      </c>
      <c r="T228" s="216">
        <f>S228*H228</f>
        <v>0</v>
      </c>
      <c r="AR228" s="25" t="s">
        <v>224</v>
      </c>
      <c r="AT228" s="25" t="s">
        <v>221</v>
      </c>
      <c r="AU228" s="25" t="s">
        <v>100</v>
      </c>
      <c r="AY228" s="25" t="s">
        <v>169</v>
      </c>
      <c r="BE228" s="217">
        <f>IF(N228="základní",J228,0)</f>
        <v>0</v>
      </c>
      <c r="BF228" s="217">
        <f>IF(N228="snížená",J228,0)</f>
        <v>0</v>
      </c>
      <c r="BG228" s="217">
        <f>IF(N228="zákl. přenesená",J228,0)</f>
        <v>0</v>
      </c>
      <c r="BH228" s="217">
        <f>IF(N228="sníž. přenesená",J228,0)</f>
        <v>0</v>
      </c>
      <c r="BI228" s="217">
        <f>IF(N228="nulová",J228,0)</f>
        <v>0</v>
      </c>
      <c r="BJ228" s="25" t="s">
        <v>25</v>
      </c>
      <c r="BK228" s="217">
        <f>ROUND(I228*H228,2)</f>
        <v>0</v>
      </c>
      <c r="BL228" s="25" t="s">
        <v>124</v>
      </c>
      <c r="BM228" s="25" t="s">
        <v>1141</v>
      </c>
    </row>
    <row r="229" spans="2:65" s="1" customFormat="1" ht="13.5">
      <c r="B229" s="43"/>
      <c r="C229" s="65"/>
      <c r="D229" s="235" t="s">
        <v>178</v>
      </c>
      <c r="E229" s="65"/>
      <c r="F229" s="274" t="s">
        <v>1142</v>
      </c>
      <c r="G229" s="65"/>
      <c r="H229" s="65"/>
      <c r="I229" s="174"/>
      <c r="J229" s="65"/>
      <c r="K229" s="65"/>
      <c r="L229" s="63"/>
      <c r="M229" s="220"/>
      <c r="N229" s="44"/>
      <c r="O229" s="44"/>
      <c r="P229" s="44"/>
      <c r="Q229" s="44"/>
      <c r="R229" s="44"/>
      <c r="S229" s="44"/>
      <c r="T229" s="80"/>
      <c r="AT229" s="25" t="s">
        <v>178</v>
      </c>
      <c r="AU229" s="25" t="s">
        <v>100</v>
      </c>
    </row>
    <row r="230" spans="2:65" s="1" customFormat="1" ht="31.5" customHeight="1">
      <c r="B230" s="43"/>
      <c r="C230" s="206" t="s">
        <v>437</v>
      </c>
      <c r="D230" s="206" t="s">
        <v>172</v>
      </c>
      <c r="E230" s="207" t="s">
        <v>1143</v>
      </c>
      <c r="F230" s="208" t="s">
        <v>1144</v>
      </c>
      <c r="G230" s="209" t="s">
        <v>316</v>
      </c>
      <c r="H230" s="210">
        <v>11</v>
      </c>
      <c r="I230" s="211"/>
      <c r="J230" s="212">
        <f>ROUND(I230*H230,2)</f>
        <v>0</v>
      </c>
      <c r="K230" s="208" t="s">
        <v>962</v>
      </c>
      <c r="L230" s="63"/>
      <c r="M230" s="213" t="s">
        <v>50</v>
      </c>
      <c r="N230" s="214" t="s">
        <v>56</v>
      </c>
      <c r="O230" s="44"/>
      <c r="P230" s="215">
        <f>O230*H230</f>
        <v>0</v>
      </c>
      <c r="Q230" s="215">
        <v>1.0000000000000001E-5</v>
      </c>
      <c r="R230" s="215">
        <f>Q230*H230</f>
        <v>1.1E-4</v>
      </c>
      <c r="S230" s="215">
        <v>0</v>
      </c>
      <c r="T230" s="216">
        <f>S230*H230</f>
        <v>0</v>
      </c>
      <c r="AR230" s="25" t="s">
        <v>124</v>
      </c>
      <c r="AT230" s="25" t="s">
        <v>172</v>
      </c>
      <c r="AU230" s="25" t="s">
        <v>100</v>
      </c>
      <c r="AY230" s="25" t="s">
        <v>169</v>
      </c>
      <c r="BE230" s="217">
        <f>IF(N230="základní",J230,0)</f>
        <v>0</v>
      </c>
      <c r="BF230" s="217">
        <f>IF(N230="snížená",J230,0)</f>
        <v>0</v>
      </c>
      <c r="BG230" s="217">
        <f>IF(N230="zákl. přenesená",J230,0)</f>
        <v>0</v>
      </c>
      <c r="BH230" s="217">
        <f>IF(N230="sníž. přenesená",J230,0)</f>
        <v>0</v>
      </c>
      <c r="BI230" s="217">
        <f>IF(N230="nulová",J230,0)</f>
        <v>0</v>
      </c>
      <c r="BJ230" s="25" t="s">
        <v>25</v>
      </c>
      <c r="BK230" s="217">
        <f>ROUND(I230*H230,2)</f>
        <v>0</v>
      </c>
      <c r="BL230" s="25" t="s">
        <v>124</v>
      </c>
      <c r="BM230" s="25" t="s">
        <v>1145</v>
      </c>
    </row>
    <row r="231" spans="2:65" s="1" customFormat="1" ht="27">
      <c r="B231" s="43"/>
      <c r="C231" s="65"/>
      <c r="D231" s="235" t="s">
        <v>178</v>
      </c>
      <c r="E231" s="65"/>
      <c r="F231" s="274" t="s">
        <v>1146</v>
      </c>
      <c r="G231" s="65"/>
      <c r="H231" s="65"/>
      <c r="I231" s="174"/>
      <c r="J231" s="65"/>
      <c r="K231" s="65"/>
      <c r="L231" s="63"/>
      <c r="M231" s="220"/>
      <c r="N231" s="44"/>
      <c r="O231" s="44"/>
      <c r="P231" s="44"/>
      <c r="Q231" s="44"/>
      <c r="R231" s="44"/>
      <c r="S231" s="44"/>
      <c r="T231" s="80"/>
      <c r="AT231" s="25" t="s">
        <v>178</v>
      </c>
      <c r="AU231" s="25" t="s">
        <v>100</v>
      </c>
    </row>
    <row r="232" spans="2:65" s="1" customFormat="1" ht="22.5" customHeight="1">
      <c r="B232" s="43"/>
      <c r="C232" s="248" t="s">
        <v>443</v>
      </c>
      <c r="D232" s="248" t="s">
        <v>221</v>
      </c>
      <c r="E232" s="249" t="s">
        <v>1147</v>
      </c>
      <c r="F232" s="250" t="s">
        <v>1148</v>
      </c>
      <c r="G232" s="251" t="s">
        <v>316</v>
      </c>
      <c r="H232" s="252">
        <v>4</v>
      </c>
      <c r="I232" s="253"/>
      <c r="J232" s="254">
        <f>ROUND(I232*H232,2)</f>
        <v>0</v>
      </c>
      <c r="K232" s="250" t="s">
        <v>962</v>
      </c>
      <c r="L232" s="255"/>
      <c r="M232" s="256" t="s">
        <v>50</v>
      </c>
      <c r="N232" s="257" t="s">
        <v>56</v>
      </c>
      <c r="O232" s="44"/>
      <c r="P232" s="215">
        <f>O232*H232</f>
        <v>0</v>
      </c>
      <c r="Q232" s="215">
        <v>1.1999999999999999E-3</v>
      </c>
      <c r="R232" s="215">
        <f>Q232*H232</f>
        <v>4.7999999999999996E-3</v>
      </c>
      <c r="S232" s="215">
        <v>0</v>
      </c>
      <c r="T232" s="216">
        <f>S232*H232</f>
        <v>0</v>
      </c>
      <c r="AR232" s="25" t="s">
        <v>224</v>
      </c>
      <c r="AT232" s="25" t="s">
        <v>221</v>
      </c>
      <c r="AU232" s="25" t="s">
        <v>100</v>
      </c>
      <c r="AY232" s="25" t="s">
        <v>169</v>
      </c>
      <c r="BE232" s="217">
        <f>IF(N232="základní",J232,0)</f>
        <v>0</v>
      </c>
      <c r="BF232" s="217">
        <f>IF(N232="snížená",J232,0)</f>
        <v>0</v>
      </c>
      <c r="BG232" s="217">
        <f>IF(N232="zákl. přenesená",J232,0)</f>
        <v>0</v>
      </c>
      <c r="BH232" s="217">
        <f>IF(N232="sníž. přenesená",J232,0)</f>
        <v>0</v>
      </c>
      <c r="BI232" s="217">
        <f>IF(N232="nulová",J232,0)</f>
        <v>0</v>
      </c>
      <c r="BJ232" s="25" t="s">
        <v>25</v>
      </c>
      <c r="BK232" s="217">
        <f>ROUND(I232*H232,2)</f>
        <v>0</v>
      </c>
      <c r="BL232" s="25" t="s">
        <v>124</v>
      </c>
      <c r="BM232" s="25" t="s">
        <v>1149</v>
      </c>
    </row>
    <row r="233" spans="2:65" s="1" customFormat="1" ht="13.5">
      <c r="B233" s="43"/>
      <c r="C233" s="65"/>
      <c r="D233" s="235" t="s">
        <v>178</v>
      </c>
      <c r="E233" s="65"/>
      <c r="F233" s="274" t="s">
        <v>1150</v>
      </c>
      <c r="G233" s="65"/>
      <c r="H233" s="65"/>
      <c r="I233" s="174"/>
      <c r="J233" s="65"/>
      <c r="K233" s="65"/>
      <c r="L233" s="63"/>
      <c r="M233" s="220"/>
      <c r="N233" s="44"/>
      <c r="O233" s="44"/>
      <c r="P233" s="44"/>
      <c r="Q233" s="44"/>
      <c r="R233" s="44"/>
      <c r="S233" s="44"/>
      <c r="T233" s="80"/>
      <c r="AT233" s="25" t="s">
        <v>178</v>
      </c>
      <c r="AU233" s="25" t="s">
        <v>100</v>
      </c>
    </row>
    <row r="234" spans="2:65" s="1" customFormat="1" ht="22.5" customHeight="1">
      <c r="B234" s="43"/>
      <c r="C234" s="248" t="s">
        <v>452</v>
      </c>
      <c r="D234" s="248" t="s">
        <v>221</v>
      </c>
      <c r="E234" s="249" t="s">
        <v>1151</v>
      </c>
      <c r="F234" s="250" t="s">
        <v>1152</v>
      </c>
      <c r="G234" s="251" t="s">
        <v>316</v>
      </c>
      <c r="H234" s="252">
        <v>4</v>
      </c>
      <c r="I234" s="253"/>
      <c r="J234" s="254">
        <f>ROUND(I234*H234,2)</f>
        <v>0</v>
      </c>
      <c r="K234" s="250" t="s">
        <v>962</v>
      </c>
      <c r="L234" s="255"/>
      <c r="M234" s="256" t="s">
        <v>50</v>
      </c>
      <c r="N234" s="257" t="s">
        <v>56</v>
      </c>
      <c r="O234" s="44"/>
      <c r="P234" s="215">
        <f>O234*H234</f>
        <v>0</v>
      </c>
      <c r="Q234" s="215">
        <v>1.25E-3</v>
      </c>
      <c r="R234" s="215">
        <f>Q234*H234</f>
        <v>5.0000000000000001E-3</v>
      </c>
      <c r="S234" s="215">
        <v>0</v>
      </c>
      <c r="T234" s="216">
        <f>S234*H234</f>
        <v>0</v>
      </c>
      <c r="AR234" s="25" t="s">
        <v>224</v>
      </c>
      <c r="AT234" s="25" t="s">
        <v>221</v>
      </c>
      <c r="AU234" s="25" t="s">
        <v>100</v>
      </c>
      <c r="AY234" s="25" t="s">
        <v>169</v>
      </c>
      <c r="BE234" s="217">
        <f>IF(N234="základní",J234,0)</f>
        <v>0</v>
      </c>
      <c r="BF234" s="217">
        <f>IF(N234="snížená",J234,0)</f>
        <v>0</v>
      </c>
      <c r="BG234" s="217">
        <f>IF(N234="zákl. přenesená",J234,0)</f>
        <v>0</v>
      </c>
      <c r="BH234" s="217">
        <f>IF(N234="sníž. přenesená",J234,0)</f>
        <v>0</v>
      </c>
      <c r="BI234" s="217">
        <f>IF(N234="nulová",J234,0)</f>
        <v>0</v>
      </c>
      <c r="BJ234" s="25" t="s">
        <v>25</v>
      </c>
      <c r="BK234" s="217">
        <f>ROUND(I234*H234,2)</f>
        <v>0</v>
      </c>
      <c r="BL234" s="25" t="s">
        <v>124</v>
      </c>
      <c r="BM234" s="25" t="s">
        <v>1153</v>
      </c>
    </row>
    <row r="235" spans="2:65" s="1" customFormat="1" ht="13.5">
      <c r="B235" s="43"/>
      <c r="C235" s="65"/>
      <c r="D235" s="235" t="s">
        <v>178</v>
      </c>
      <c r="E235" s="65"/>
      <c r="F235" s="274" t="s">
        <v>1154</v>
      </c>
      <c r="G235" s="65"/>
      <c r="H235" s="65"/>
      <c r="I235" s="174"/>
      <c r="J235" s="65"/>
      <c r="K235" s="65"/>
      <c r="L235" s="63"/>
      <c r="M235" s="220"/>
      <c r="N235" s="44"/>
      <c r="O235" s="44"/>
      <c r="P235" s="44"/>
      <c r="Q235" s="44"/>
      <c r="R235" s="44"/>
      <c r="S235" s="44"/>
      <c r="T235" s="80"/>
      <c r="AT235" s="25" t="s">
        <v>178</v>
      </c>
      <c r="AU235" s="25" t="s">
        <v>100</v>
      </c>
    </row>
    <row r="236" spans="2:65" s="1" customFormat="1" ht="22.5" customHeight="1">
      <c r="B236" s="43"/>
      <c r="C236" s="248" t="s">
        <v>311</v>
      </c>
      <c r="D236" s="248" t="s">
        <v>221</v>
      </c>
      <c r="E236" s="249" t="s">
        <v>1155</v>
      </c>
      <c r="F236" s="250" t="s">
        <v>1156</v>
      </c>
      <c r="G236" s="251" t="s">
        <v>316</v>
      </c>
      <c r="H236" s="252">
        <v>3</v>
      </c>
      <c r="I236" s="253"/>
      <c r="J236" s="254">
        <f>ROUND(I236*H236,2)</f>
        <v>0</v>
      </c>
      <c r="K236" s="250" t="s">
        <v>962</v>
      </c>
      <c r="L236" s="255"/>
      <c r="M236" s="256" t="s">
        <v>50</v>
      </c>
      <c r="N236" s="257" t="s">
        <v>56</v>
      </c>
      <c r="O236" s="44"/>
      <c r="P236" s="215">
        <f>O236*H236</f>
        <v>0</v>
      </c>
      <c r="Q236" s="215">
        <v>1.1000000000000001E-3</v>
      </c>
      <c r="R236" s="215">
        <f>Q236*H236</f>
        <v>3.3E-3</v>
      </c>
      <c r="S236" s="215">
        <v>0</v>
      </c>
      <c r="T236" s="216">
        <f>S236*H236</f>
        <v>0</v>
      </c>
      <c r="AR236" s="25" t="s">
        <v>224</v>
      </c>
      <c r="AT236" s="25" t="s">
        <v>221</v>
      </c>
      <c r="AU236" s="25" t="s">
        <v>100</v>
      </c>
      <c r="AY236" s="25" t="s">
        <v>169</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124</v>
      </c>
      <c r="BM236" s="25" t="s">
        <v>1157</v>
      </c>
    </row>
    <row r="237" spans="2:65" s="1" customFormat="1" ht="13.5">
      <c r="B237" s="43"/>
      <c r="C237" s="65"/>
      <c r="D237" s="235" t="s">
        <v>178</v>
      </c>
      <c r="E237" s="65"/>
      <c r="F237" s="274" t="s">
        <v>1158</v>
      </c>
      <c r="G237" s="65"/>
      <c r="H237" s="65"/>
      <c r="I237" s="174"/>
      <c r="J237" s="65"/>
      <c r="K237" s="65"/>
      <c r="L237" s="63"/>
      <c r="M237" s="220"/>
      <c r="N237" s="44"/>
      <c r="O237" s="44"/>
      <c r="P237" s="44"/>
      <c r="Q237" s="44"/>
      <c r="R237" s="44"/>
      <c r="S237" s="44"/>
      <c r="T237" s="80"/>
      <c r="AT237" s="25" t="s">
        <v>178</v>
      </c>
      <c r="AU237" s="25" t="s">
        <v>100</v>
      </c>
    </row>
    <row r="238" spans="2:65" s="1" customFormat="1" ht="22.5" customHeight="1">
      <c r="B238" s="43"/>
      <c r="C238" s="206" t="s">
        <v>477</v>
      </c>
      <c r="D238" s="206" t="s">
        <v>172</v>
      </c>
      <c r="E238" s="207" t="s">
        <v>1159</v>
      </c>
      <c r="F238" s="208" t="s">
        <v>1160</v>
      </c>
      <c r="G238" s="209" t="s">
        <v>316</v>
      </c>
      <c r="H238" s="210">
        <v>2</v>
      </c>
      <c r="I238" s="211"/>
      <c r="J238" s="212">
        <f>ROUND(I238*H238,2)</f>
        <v>0</v>
      </c>
      <c r="K238" s="208" t="s">
        <v>962</v>
      </c>
      <c r="L238" s="63"/>
      <c r="M238" s="213" t="s">
        <v>50</v>
      </c>
      <c r="N238" s="214" t="s">
        <v>56</v>
      </c>
      <c r="O238" s="44"/>
      <c r="P238" s="215">
        <f>O238*H238</f>
        <v>0</v>
      </c>
      <c r="Q238" s="215">
        <v>0</v>
      </c>
      <c r="R238" s="215">
        <f>Q238*H238</f>
        <v>0</v>
      </c>
      <c r="S238" s="215">
        <v>0</v>
      </c>
      <c r="T238" s="216">
        <f>S238*H238</f>
        <v>0</v>
      </c>
      <c r="AR238" s="25" t="s">
        <v>124</v>
      </c>
      <c r="AT238" s="25" t="s">
        <v>172</v>
      </c>
      <c r="AU238" s="25" t="s">
        <v>100</v>
      </c>
      <c r="AY238" s="25" t="s">
        <v>169</v>
      </c>
      <c r="BE238" s="217">
        <f>IF(N238="základní",J238,0)</f>
        <v>0</v>
      </c>
      <c r="BF238" s="217">
        <f>IF(N238="snížená",J238,0)</f>
        <v>0</v>
      </c>
      <c r="BG238" s="217">
        <f>IF(N238="zákl. přenesená",J238,0)</f>
        <v>0</v>
      </c>
      <c r="BH238" s="217">
        <f>IF(N238="sníž. přenesená",J238,0)</f>
        <v>0</v>
      </c>
      <c r="BI238" s="217">
        <f>IF(N238="nulová",J238,0)</f>
        <v>0</v>
      </c>
      <c r="BJ238" s="25" t="s">
        <v>25</v>
      </c>
      <c r="BK238" s="217">
        <f>ROUND(I238*H238,2)</f>
        <v>0</v>
      </c>
      <c r="BL238" s="25" t="s">
        <v>124</v>
      </c>
      <c r="BM238" s="25" t="s">
        <v>1161</v>
      </c>
    </row>
    <row r="239" spans="2:65" s="1" customFormat="1" ht="27">
      <c r="B239" s="43"/>
      <c r="C239" s="65"/>
      <c r="D239" s="235" t="s">
        <v>178</v>
      </c>
      <c r="E239" s="65"/>
      <c r="F239" s="274" t="s">
        <v>1162</v>
      </c>
      <c r="G239" s="65"/>
      <c r="H239" s="65"/>
      <c r="I239" s="174"/>
      <c r="J239" s="65"/>
      <c r="K239" s="65"/>
      <c r="L239" s="63"/>
      <c r="M239" s="220"/>
      <c r="N239" s="44"/>
      <c r="O239" s="44"/>
      <c r="P239" s="44"/>
      <c r="Q239" s="44"/>
      <c r="R239" s="44"/>
      <c r="S239" s="44"/>
      <c r="T239" s="80"/>
      <c r="AT239" s="25" t="s">
        <v>178</v>
      </c>
      <c r="AU239" s="25" t="s">
        <v>100</v>
      </c>
    </row>
    <row r="240" spans="2:65" s="1" customFormat="1" ht="22.5" customHeight="1">
      <c r="B240" s="43"/>
      <c r="C240" s="206" t="s">
        <v>483</v>
      </c>
      <c r="D240" s="206" t="s">
        <v>172</v>
      </c>
      <c r="E240" s="207" t="s">
        <v>1163</v>
      </c>
      <c r="F240" s="208" t="s">
        <v>1164</v>
      </c>
      <c r="G240" s="209" t="s">
        <v>316</v>
      </c>
      <c r="H240" s="210">
        <v>16</v>
      </c>
      <c r="I240" s="211"/>
      <c r="J240" s="212">
        <f>ROUND(I240*H240,2)</f>
        <v>0</v>
      </c>
      <c r="K240" s="208" t="s">
        <v>962</v>
      </c>
      <c r="L240" s="63"/>
      <c r="M240" s="213" t="s">
        <v>50</v>
      </c>
      <c r="N240" s="214" t="s">
        <v>56</v>
      </c>
      <c r="O240" s="44"/>
      <c r="P240" s="215">
        <f>O240*H240</f>
        <v>0</v>
      </c>
      <c r="Q240" s="215">
        <v>0</v>
      </c>
      <c r="R240" s="215">
        <f>Q240*H240</f>
        <v>0</v>
      </c>
      <c r="S240" s="215">
        <v>0</v>
      </c>
      <c r="T240" s="216">
        <f>S240*H240</f>
        <v>0</v>
      </c>
      <c r="AR240" s="25" t="s">
        <v>124</v>
      </c>
      <c r="AT240" s="25" t="s">
        <v>172</v>
      </c>
      <c r="AU240" s="25" t="s">
        <v>100</v>
      </c>
      <c r="AY240" s="25" t="s">
        <v>169</v>
      </c>
      <c r="BE240" s="217">
        <f>IF(N240="základní",J240,0)</f>
        <v>0</v>
      </c>
      <c r="BF240" s="217">
        <f>IF(N240="snížená",J240,0)</f>
        <v>0</v>
      </c>
      <c r="BG240" s="217">
        <f>IF(N240="zákl. přenesená",J240,0)</f>
        <v>0</v>
      </c>
      <c r="BH240" s="217">
        <f>IF(N240="sníž. přenesená",J240,0)</f>
        <v>0</v>
      </c>
      <c r="BI240" s="217">
        <f>IF(N240="nulová",J240,0)</f>
        <v>0</v>
      </c>
      <c r="BJ240" s="25" t="s">
        <v>25</v>
      </c>
      <c r="BK240" s="217">
        <f>ROUND(I240*H240,2)</f>
        <v>0</v>
      </c>
      <c r="BL240" s="25" t="s">
        <v>124</v>
      </c>
      <c r="BM240" s="25" t="s">
        <v>1165</v>
      </c>
    </row>
    <row r="241" spans="2:65" s="1" customFormat="1" ht="27">
      <c r="B241" s="43"/>
      <c r="C241" s="65"/>
      <c r="D241" s="235" t="s">
        <v>178</v>
      </c>
      <c r="E241" s="65"/>
      <c r="F241" s="274" t="s">
        <v>1166</v>
      </c>
      <c r="G241" s="65"/>
      <c r="H241" s="65"/>
      <c r="I241" s="174"/>
      <c r="J241" s="65"/>
      <c r="K241" s="65"/>
      <c r="L241" s="63"/>
      <c r="M241" s="220"/>
      <c r="N241" s="44"/>
      <c r="O241" s="44"/>
      <c r="P241" s="44"/>
      <c r="Q241" s="44"/>
      <c r="R241" s="44"/>
      <c r="S241" s="44"/>
      <c r="T241" s="80"/>
      <c r="AT241" s="25" t="s">
        <v>178</v>
      </c>
      <c r="AU241" s="25" t="s">
        <v>100</v>
      </c>
    </row>
    <row r="242" spans="2:65" s="1" customFormat="1" ht="22.5" customHeight="1">
      <c r="B242" s="43"/>
      <c r="C242" s="206" t="s">
        <v>500</v>
      </c>
      <c r="D242" s="206" t="s">
        <v>172</v>
      </c>
      <c r="E242" s="207" t="s">
        <v>1167</v>
      </c>
      <c r="F242" s="208" t="s">
        <v>1168</v>
      </c>
      <c r="G242" s="209" t="s">
        <v>197</v>
      </c>
      <c r="H242" s="210">
        <v>12.26</v>
      </c>
      <c r="I242" s="211"/>
      <c r="J242" s="212">
        <f>ROUND(I242*H242,2)</f>
        <v>0</v>
      </c>
      <c r="K242" s="208" t="s">
        <v>962</v>
      </c>
      <c r="L242" s="63"/>
      <c r="M242" s="213" t="s">
        <v>50</v>
      </c>
      <c r="N242" s="214" t="s">
        <v>56</v>
      </c>
      <c r="O242" s="44"/>
      <c r="P242" s="215">
        <f>O242*H242</f>
        <v>0</v>
      </c>
      <c r="Q242" s="215">
        <v>0</v>
      </c>
      <c r="R242" s="215">
        <f>Q242*H242</f>
        <v>0</v>
      </c>
      <c r="S242" s="215">
        <v>0</v>
      </c>
      <c r="T242" s="216">
        <f>S242*H242</f>
        <v>0</v>
      </c>
      <c r="AR242" s="25" t="s">
        <v>124</v>
      </c>
      <c r="AT242" s="25" t="s">
        <v>172</v>
      </c>
      <c r="AU242" s="25" t="s">
        <v>100</v>
      </c>
      <c r="AY242" s="25" t="s">
        <v>169</v>
      </c>
      <c r="BE242" s="217">
        <f>IF(N242="základní",J242,0)</f>
        <v>0</v>
      </c>
      <c r="BF242" s="217">
        <f>IF(N242="snížená",J242,0)</f>
        <v>0</v>
      </c>
      <c r="BG242" s="217">
        <f>IF(N242="zákl. přenesená",J242,0)</f>
        <v>0</v>
      </c>
      <c r="BH242" s="217">
        <f>IF(N242="sníž. přenesená",J242,0)</f>
        <v>0</v>
      </c>
      <c r="BI242" s="217">
        <f>IF(N242="nulová",J242,0)</f>
        <v>0</v>
      </c>
      <c r="BJ242" s="25" t="s">
        <v>25</v>
      </c>
      <c r="BK242" s="217">
        <f>ROUND(I242*H242,2)</f>
        <v>0</v>
      </c>
      <c r="BL242" s="25" t="s">
        <v>124</v>
      </c>
      <c r="BM242" s="25" t="s">
        <v>1169</v>
      </c>
    </row>
    <row r="243" spans="2:65" s="1" customFormat="1" ht="27">
      <c r="B243" s="43"/>
      <c r="C243" s="65"/>
      <c r="D243" s="218" t="s">
        <v>178</v>
      </c>
      <c r="E243" s="65"/>
      <c r="F243" s="219" t="s">
        <v>1170</v>
      </c>
      <c r="G243" s="65"/>
      <c r="H243" s="65"/>
      <c r="I243" s="174"/>
      <c r="J243" s="65"/>
      <c r="K243" s="65"/>
      <c r="L243" s="63"/>
      <c r="M243" s="220"/>
      <c r="N243" s="44"/>
      <c r="O243" s="44"/>
      <c r="P243" s="44"/>
      <c r="Q243" s="44"/>
      <c r="R243" s="44"/>
      <c r="S243" s="44"/>
      <c r="T243" s="80"/>
      <c r="AT243" s="25" t="s">
        <v>178</v>
      </c>
      <c r="AU243" s="25" t="s">
        <v>100</v>
      </c>
    </row>
    <row r="244" spans="2:65" s="11" customFormat="1" ht="22.35" customHeight="1">
      <c r="B244" s="189"/>
      <c r="C244" s="190"/>
      <c r="D244" s="203" t="s">
        <v>84</v>
      </c>
      <c r="E244" s="204" t="s">
        <v>1171</v>
      </c>
      <c r="F244" s="204" t="s">
        <v>1172</v>
      </c>
      <c r="G244" s="190"/>
      <c r="H244" s="190"/>
      <c r="I244" s="193"/>
      <c r="J244" s="205">
        <f>BK244</f>
        <v>0</v>
      </c>
      <c r="K244" s="190"/>
      <c r="L244" s="195"/>
      <c r="M244" s="196"/>
      <c r="N244" s="197"/>
      <c r="O244" s="197"/>
      <c r="P244" s="198">
        <f>SUM(P245:P280)</f>
        <v>0</v>
      </c>
      <c r="Q244" s="197"/>
      <c r="R244" s="198">
        <f>SUM(R245:R280)</f>
        <v>20.577980000000004</v>
      </c>
      <c r="S244" s="197"/>
      <c r="T244" s="199">
        <f>SUM(T245:T280)</f>
        <v>0</v>
      </c>
      <c r="AR244" s="200" t="s">
        <v>25</v>
      </c>
      <c r="AT244" s="201" t="s">
        <v>84</v>
      </c>
      <c r="AU244" s="201" t="s">
        <v>92</v>
      </c>
      <c r="AY244" s="200" t="s">
        <v>169</v>
      </c>
      <c r="BK244" s="202">
        <f>SUM(BK245:BK280)</f>
        <v>0</v>
      </c>
    </row>
    <row r="245" spans="2:65" s="1" customFormat="1" ht="22.5" customHeight="1">
      <c r="B245" s="43"/>
      <c r="C245" s="206" t="s">
        <v>658</v>
      </c>
      <c r="D245" s="206" t="s">
        <v>172</v>
      </c>
      <c r="E245" s="207" t="s">
        <v>1173</v>
      </c>
      <c r="F245" s="208" t="s">
        <v>1174</v>
      </c>
      <c r="G245" s="209" t="s">
        <v>316</v>
      </c>
      <c r="H245" s="210">
        <v>5</v>
      </c>
      <c r="I245" s="211"/>
      <c r="J245" s="212">
        <f>ROUND(I245*H245,2)</f>
        <v>0</v>
      </c>
      <c r="K245" s="208" t="s">
        <v>962</v>
      </c>
      <c r="L245" s="63"/>
      <c r="M245" s="213" t="s">
        <v>50</v>
      </c>
      <c r="N245" s="214" t="s">
        <v>56</v>
      </c>
      <c r="O245" s="44"/>
      <c r="P245" s="215">
        <f>O245*H245</f>
        <v>0</v>
      </c>
      <c r="Q245" s="215">
        <v>9.1800000000000007E-3</v>
      </c>
      <c r="R245" s="215">
        <f>Q245*H245</f>
        <v>4.5900000000000003E-2</v>
      </c>
      <c r="S245" s="215">
        <v>0</v>
      </c>
      <c r="T245" s="216">
        <f>S245*H245</f>
        <v>0</v>
      </c>
      <c r="AR245" s="25" t="s">
        <v>124</v>
      </c>
      <c r="AT245" s="25" t="s">
        <v>172</v>
      </c>
      <c r="AU245" s="25" t="s">
        <v>100</v>
      </c>
      <c r="AY245" s="25" t="s">
        <v>169</v>
      </c>
      <c r="BE245" s="217">
        <f>IF(N245="základní",J245,0)</f>
        <v>0</v>
      </c>
      <c r="BF245" s="217">
        <f>IF(N245="snížená",J245,0)</f>
        <v>0</v>
      </c>
      <c r="BG245" s="217">
        <f>IF(N245="zákl. přenesená",J245,0)</f>
        <v>0</v>
      </c>
      <c r="BH245" s="217">
        <f>IF(N245="sníž. přenesená",J245,0)</f>
        <v>0</v>
      </c>
      <c r="BI245" s="217">
        <f>IF(N245="nulová",J245,0)</f>
        <v>0</v>
      </c>
      <c r="BJ245" s="25" t="s">
        <v>25</v>
      </c>
      <c r="BK245" s="217">
        <f>ROUND(I245*H245,2)</f>
        <v>0</v>
      </c>
      <c r="BL245" s="25" t="s">
        <v>124</v>
      </c>
      <c r="BM245" s="25" t="s">
        <v>1175</v>
      </c>
    </row>
    <row r="246" spans="2:65" s="1" customFormat="1" ht="13.5">
      <c r="B246" s="43"/>
      <c r="C246" s="65"/>
      <c r="D246" s="235" t="s">
        <v>178</v>
      </c>
      <c r="E246" s="65"/>
      <c r="F246" s="274" t="s">
        <v>1174</v>
      </c>
      <c r="G246" s="65"/>
      <c r="H246" s="65"/>
      <c r="I246" s="174"/>
      <c r="J246" s="65"/>
      <c r="K246" s="65"/>
      <c r="L246" s="63"/>
      <c r="M246" s="220"/>
      <c r="N246" s="44"/>
      <c r="O246" s="44"/>
      <c r="P246" s="44"/>
      <c r="Q246" s="44"/>
      <c r="R246" s="44"/>
      <c r="S246" s="44"/>
      <c r="T246" s="80"/>
      <c r="AT246" s="25" t="s">
        <v>178</v>
      </c>
      <c r="AU246" s="25" t="s">
        <v>100</v>
      </c>
    </row>
    <row r="247" spans="2:65" s="1" customFormat="1" ht="22.5" customHeight="1">
      <c r="B247" s="43"/>
      <c r="C247" s="248" t="s">
        <v>664</v>
      </c>
      <c r="D247" s="248" t="s">
        <v>221</v>
      </c>
      <c r="E247" s="249" t="s">
        <v>1176</v>
      </c>
      <c r="F247" s="250" t="s">
        <v>1177</v>
      </c>
      <c r="G247" s="251" t="s">
        <v>316</v>
      </c>
      <c r="H247" s="252">
        <v>2</v>
      </c>
      <c r="I247" s="253"/>
      <c r="J247" s="254">
        <f>ROUND(I247*H247,2)</f>
        <v>0</v>
      </c>
      <c r="K247" s="250" t="s">
        <v>962</v>
      </c>
      <c r="L247" s="255"/>
      <c r="M247" s="256" t="s">
        <v>50</v>
      </c>
      <c r="N247" s="257" t="s">
        <v>56</v>
      </c>
      <c r="O247" s="44"/>
      <c r="P247" s="215">
        <f>O247*H247</f>
        <v>0</v>
      </c>
      <c r="Q247" s="215">
        <v>0.25</v>
      </c>
      <c r="R247" s="215">
        <f>Q247*H247</f>
        <v>0.5</v>
      </c>
      <c r="S247" s="215">
        <v>0</v>
      </c>
      <c r="T247" s="216">
        <f>S247*H247</f>
        <v>0</v>
      </c>
      <c r="AR247" s="25" t="s">
        <v>224</v>
      </c>
      <c r="AT247" s="25" t="s">
        <v>221</v>
      </c>
      <c r="AU247" s="25" t="s">
        <v>100</v>
      </c>
      <c r="AY247" s="25" t="s">
        <v>169</v>
      </c>
      <c r="BE247" s="217">
        <f>IF(N247="základní",J247,0)</f>
        <v>0</v>
      </c>
      <c r="BF247" s="217">
        <f>IF(N247="snížená",J247,0)</f>
        <v>0</v>
      </c>
      <c r="BG247" s="217">
        <f>IF(N247="zákl. přenesená",J247,0)</f>
        <v>0</v>
      </c>
      <c r="BH247" s="217">
        <f>IF(N247="sníž. přenesená",J247,0)</f>
        <v>0</v>
      </c>
      <c r="BI247" s="217">
        <f>IF(N247="nulová",J247,0)</f>
        <v>0</v>
      </c>
      <c r="BJ247" s="25" t="s">
        <v>25</v>
      </c>
      <c r="BK247" s="217">
        <f>ROUND(I247*H247,2)</f>
        <v>0</v>
      </c>
      <c r="BL247" s="25" t="s">
        <v>124</v>
      </c>
      <c r="BM247" s="25" t="s">
        <v>1178</v>
      </c>
    </row>
    <row r="248" spans="2:65" s="1" customFormat="1" ht="13.5">
      <c r="B248" s="43"/>
      <c r="C248" s="65"/>
      <c r="D248" s="235" t="s">
        <v>178</v>
      </c>
      <c r="E248" s="65"/>
      <c r="F248" s="274" t="s">
        <v>1179</v>
      </c>
      <c r="G248" s="65"/>
      <c r="H248" s="65"/>
      <c r="I248" s="174"/>
      <c r="J248" s="65"/>
      <c r="K248" s="65"/>
      <c r="L248" s="63"/>
      <c r="M248" s="220"/>
      <c r="N248" s="44"/>
      <c r="O248" s="44"/>
      <c r="P248" s="44"/>
      <c r="Q248" s="44"/>
      <c r="R248" s="44"/>
      <c r="S248" s="44"/>
      <c r="T248" s="80"/>
      <c r="AT248" s="25" t="s">
        <v>178</v>
      </c>
      <c r="AU248" s="25" t="s">
        <v>100</v>
      </c>
    </row>
    <row r="249" spans="2:65" s="1" customFormat="1" ht="22.5" customHeight="1">
      <c r="B249" s="43"/>
      <c r="C249" s="248" t="s">
        <v>672</v>
      </c>
      <c r="D249" s="248" t="s">
        <v>221</v>
      </c>
      <c r="E249" s="249" t="s">
        <v>1180</v>
      </c>
      <c r="F249" s="250" t="s">
        <v>1181</v>
      </c>
      <c r="G249" s="251" t="s">
        <v>316</v>
      </c>
      <c r="H249" s="252">
        <v>2</v>
      </c>
      <c r="I249" s="253"/>
      <c r="J249" s="254">
        <f>ROUND(I249*H249,2)</f>
        <v>0</v>
      </c>
      <c r="K249" s="250" t="s">
        <v>962</v>
      </c>
      <c r="L249" s="255"/>
      <c r="M249" s="256" t="s">
        <v>50</v>
      </c>
      <c r="N249" s="257" t="s">
        <v>56</v>
      </c>
      <c r="O249" s="44"/>
      <c r="P249" s="215">
        <f>O249*H249</f>
        <v>0</v>
      </c>
      <c r="Q249" s="215">
        <v>0.5</v>
      </c>
      <c r="R249" s="215">
        <f>Q249*H249</f>
        <v>1</v>
      </c>
      <c r="S249" s="215">
        <v>0</v>
      </c>
      <c r="T249" s="216">
        <f>S249*H249</f>
        <v>0</v>
      </c>
      <c r="AR249" s="25" t="s">
        <v>224</v>
      </c>
      <c r="AT249" s="25" t="s">
        <v>221</v>
      </c>
      <c r="AU249" s="25" t="s">
        <v>100</v>
      </c>
      <c r="AY249" s="25" t="s">
        <v>169</v>
      </c>
      <c r="BE249" s="217">
        <f>IF(N249="základní",J249,0)</f>
        <v>0</v>
      </c>
      <c r="BF249" s="217">
        <f>IF(N249="snížená",J249,0)</f>
        <v>0</v>
      </c>
      <c r="BG249" s="217">
        <f>IF(N249="zákl. přenesená",J249,0)</f>
        <v>0</v>
      </c>
      <c r="BH249" s="217">
        <f>IF(N249="sníž. přenesená",J249,0)</f>
        <v>0</v>
      </c>
      <c r="BI249" s="217">
        <f>IF(N249="nulová",J249,0)</f>
        <v>0</v>
      </c>
      <c r="BJ249" s="25" t="s">
        <v>25</v>
      </c>
      <c r="BK249" s="217">
        <f>ROUND(I249*H249,2)</f>
        <v>0</v>
      </c>
      <c r="BL249" s="25" t="s">
        <v>124</v>
      </c>
      <c r="BM249" s="25" t="s">
        <v>1182</v>
      </c>
    </row>
    <row r="250" spans="2:65" s="1" customFormat="1" ht="13.5">
      <c r="B250" s="43"/>
      <c r="C250" s="65"/>
      <c r="D250" s="235" t="s">
        <v>178</v>
      </c>
      <c r="E250" s="65"/>
      <c r="F250" s="274" t="s">
        <v>1183</v>
      </c>
      <c r="G250" s="65"/>
      <c r="H250" s="65"/>
      <c r="I250" s="174"/>
      <c r="J250" s="65"/>
      <c r="K250" s="65"/>
      <c r="L250" s="63"/>
      <c r="M250" s="220"/>
      <c r="N250" s="44"/>
      <c r="O250" s="44"/>
      <c r="P250" s="44"/>
      <c r="Q250" s="44"/>
      <c r="R250" s="44"/>
      <c r="S250" s="44"/>
      <c r="T250" s="80"/>
      <c r="AT250" s="25" t="s">
        <v>178</v>
      </c>
      <c r="AU250" s="25" t="s">
        <v>100</v>
      </c>
    </row>
    <row r="251" spans="2:65" s="1" customFormat="1" ht="22.5" customHeight="1">
      <c r="B251" s="43"/>
      <c r="C251" s="248" t="s">
        <v>677</v>
      </c>
      <c r="D251" s="248" t="s">
        <v>221</v>
      </c>
      <c r="E251" s="249" t="s">
        <v>1184</v>
      </c>
      <c r="F251" s="250" t="s">
        <v>1185</v>
      </c>
      <c r="G251" s="251" t="s">
        <v>316</v>
      </c>
      <c r="H251" s="252">
        <v>1</v>
      </c>
      <c r="I251" s="253"/>
      <c r="J251" s="254">
        <f>ROUND(I251*H251,2)</f>
        <v>0</v>
      </c>
      <c r="K251" s="250" t="s">
        <v>962</v>
      </c>
      <c r="L251" s="255"/>
      <c r="M251" s="256" t="s">
        <v>50</v>
      </c>
      <c r="N251" s="257" t="s">
        <v>56</v>
      </c>
      <c r="O251" s="44"/>
      <c r="P251" s="215">
        <f>O251*H251</f>
        <v>0</v>
      </c>
      <c r="Q251" s="215">
        <v>1</v>
      </c>
      <c r="R251" s="215">
        <f>Q251*H251</f>
        <v>1</v>
      </c>
      <c r="S251" s="215">
        <v>0</v>
      </c>
      <c r="T251" s="216">
        <f>S251*H251</f>
        <v>0</v>
      </c>
      <c r="AR251" s="25" t="s">
        <v>224</v>
      </c>
      <c r="AT251" s="25" t="s">
        <v>221</v>
      </c>
      <c r="AU251" s="25" t="s">
        <v>100</v>
      </c>
      <c r="AY251" s="25" t="s">
        <v>169</v>
      </c>
      <c r="BE251" s="217">
        <f>IF(N251="základní",J251,0)</f>
        <v>0</v>
      </c>
      <c r="BF251" s="217">
        <f>IF(N251="snížená",J251,0)</f>
        <v>0</v>
      </c>
      <c r="BG251" s="217">
        <f>IF(N251="zákl. přenesená",J251,0)</f>
        <v>0</v>
      </c>
      <c r="BH251" s="217">
        <f>IF(N251="sníž. přenesená",J251,0)</f>
        <v>0</v>
      </c>
      <c r="BI251" s="217">
        <f>IF(N251="nulová",J251,0)</f>
        <v>0</v>
      </c>
      <c r="BJ251" s="25" t="s">
        <v>25</v>
      </c>
      <c r="BK251" s="217">
        <f>ROUND(I251*H251,2)</f>
        <v>0</v>
      </c>
      <c r="BL251" s="25" t="s">
        <v>124</v>
      </c>
      <c r="BM251" s="25" t="s">
        <v>1186</v>
      </c>
    </row>
    <row r="252" spans="2:65" s="1" customFormat="1" ht="13.5">
      <c r="B252" s="43"/>
      <c r="C252" s="65"/>
      <c r="D252" s="235" t="s">
        <v>178</v>
      </c>
      <c r="E252" s="65"/>
      <c r="F252" s="274" t="s">
        <v>1187</v>
      </c>
      <c r="G252" s="65"/>
      <c r="H252" s="65"/>
      <c r="I252" s="174"/>
      <c r="J252" s="65"/>
      <c r="K252" s="65"/>
      <c r="L252" s="63"/>
      <c r="M252" s="220"/>
      <c r="N252" s="44"/>
      <c r="O252" s="44"/>
      <c r="P252" s="44"/>
      <c r="Q252" s="44"/>
      <c r="R252" s="44"/>
      <c r="S252" s="44"/>
      <c r="T252" s="80"/>
      <c r="AT252" s="25" t="s">
        <v>178</v>
      </c>
      <c r="AU252" s="25" t="s">
        <v>100</v>
      </c>
    </row>
    <row r="253" spans="2:65" s="1" customFormat="1" ht="22.5" customHeight="1">
      <c r="B253" s="43"/>
      <c r="C253" s="206" t="s">
        <v>679</v>
      </c>
      <c r="D253" s="206" t="s">
        <v>172</v>
      </c>
      <c r="E253" s="207" t="s">
        <v>1188</v>
      </c>
      <c r="F253" s="208" t="s">
        <v>1189</v>
      </c>
      <c r="G253" s="209" t="s">
        <v>316</v>
      </c>
      <c r="H253" s="210">
        <v>9</v>
      </c>
      <c r="I253" s="211"/>
      <c r="J253" s="212">
        <f>ROUND(I253*H253,2)</f>
        <v>0</v>
      </c>
      <c r="K253" s="208" t="s">
        <v>962</v>
      </c>
      <c r="L253" s="63"/>
      <c r="M253" s="213" t="s">
        <v>50</v>
      </c>
      <c r="N253" s="214" t="s">
        <v>56</v>
      </c>
      <c r="O253" s="44"/>
      <c r="P253" s="215">
        <f>O253*H253</f>
        <v>0</v>
      </c>
      <c r="Q253" s="215">
        <v>1.1469999999999999E-2</v>
      </c>
      <c r="R253" s="215">
        <f>Q253*H253</f>
        <v>0.10322999999999999</v>
      </c>
      <c r="S253" s="215">
        <v>0</v>
      </c>
      <c r="T253" s="216">
        <f>S253*H253</f>
        <v>0</v>
      </c>
      <c r="AR253" s="25" t="s">
        <v>124</v>
      </c>
      <c r="AT253" s="25" t="s">
        <v>172</v>
      </c>
      <c r="AU253" s="25" t="s">
        <v>100</v>
      </c>
      <c r="AY253" s="25" t="s">
        <v>169</v>
      </c>
      <c r="BE253" s="217">
        <f>IF(N253="základní",J253,0)</f>
        <v>0</v>
      </c>
      <c r="BF253" s="217">
        <f>IF(N253="snížená",J253,0)</f>
        <v>0</v>
      </c>
      <c r="BG253" s="217">
        <f>IF(N253="zákl. přenesená",J253,0)</f>
        <v>0</v>
      </c>
      <c r="BH253" s="217">
        <f>IF(N253="sníž. přenesená",J253,0)</f>
        <v>0</v>
      </c>
      <c r="BI253" s="217">
        <f>IF(N253="nulová",J253,0)</f>
        <v>0</v>
      </c>
      <c r="BJ253" s="25" t="s">
        <v>25</v>
      </c>
      <c r="BK253" s="217">
        <f>ROUND(I253*H253,2)</f>
        <v>0</v>
      </c>
      <c r="BL253" s="25" t="s">
        <v>124</v>
      </c>
      <c r="BM253" s="25" t="s">
        <v>1190</v>
      </c>
    </row>
    <row r="254" spans="2:65" s="1" customFormat="1" ht="13.5">
      <c r="B254" s="43"/>
      <c r="C254" s="65"/>
      <c r="D254" s="235" t="s">
        <v>178</v>
      </c>
      <c r="E254" s="65"/>
      <c r="F254" s="274" t="s">
        <v>1189</v>
      </c>
      <c r="G254" s="65"/>
      <c r="H254" s="65"/>
      <c r="I254" s="174"/>
      <c r="J254" s="65"/>
      <c r="K254" s="65"/>
      <c r="L254" s="63"/>
      <c r="M254" s="220"/>
      <c r="N254" s="44"/>
      <c r="O254" s="44"/>
      <c r="P254" s="44"/>
      <c r="Q254" s="44"/>
      <c r="R254" s="44"/>
      <c r="S254" s="44"/>
      <c r="T254" s="80"/>
      <c r="AT254" s="25" t="s">
        <v>178</v>
      </c>
      <c r="AU254" s="25" t="s">
        <v>100</v>
      </c>
    </row>
    <row r="255" spans="2:65" s="1" customFormat="1" ht="22.5" customHeight="1">
      <c r="B255" s="43"/>
      <c r="C255" s="248" t="s">
        <v>684</v>
      </c>
      <c r="D255" s="248" t="s">
        <v>221</v>
      </c>
      <c r="E255" s="249" t="s">
        <v>1191</v>
      </c>
      <c r="F255" s="250" t="s">
        <v>1192</v>
      </c>
      <c r="G255" s="251" t="s">
        <v>316</v>
      </c>
      <c r="H255" s="252">
        <v>1</v>
      </c>
      <c r="I255" s="253"/>
      <c r="J255" s="254">
        <f>ROUND(I255*H255,2)</f>
        <v>0</v>
      </c>
      <c r="K255" s="250" t="s">
        <v>962</v>
      </c>
      <c r="L255" s="255"/>
      <c r="M255" s="256" t="s">
        <v>50</v>
      </c>
      <c r="N255" s="257" t="s">
        <v>56</v>
      </c>
      <c r="O255" s="44"/>
      <c r="P255" s="215">
        <f>O255*H255</f>
        <v>0</v>
      </c>
      <c r="Q255" s="215">
        <v>0.44900000000000001</v>
      </c>
      <c r="R255" s="215">
        <f>Q255*H255</f>
        <v>0.44900000000000001</v>
      </c>
      <c r="S255" s="215">
        <v>0</v>
      </c>
      <c r="T255" s="216">
        <f>S255*H255</f>
        <v>0</v>
      </c>
      <c r="AR255" s="25" t="s">
        <v>224</v>
      </c>
      <c r="AT255" s="25" t="s">
        <v>221</v>
      </c>
      <c r="AU255" s="25" t="s">
        <v>100</v>
      </c>
      <c r="AY255" s="25" t="s">
        <v>169</v>
      </c>
      <c r="BE255" s="217">
        <f>IF(N255="základní",J255,0)</f>
        <v>0</v>
      </c>
      <c r="BF255" s="217">
        <f>IF(N255="snížená",J255,0)</f>
        <v>0</v>
      </c>
      <c r="BG255" s="217">
        <f>IF(N255="zákl. přenesená",J255,0)</f>
        <v>0</v>
      </c>
      <c r="BH255" s="217">
        <f>IF(N255="sníž. přenesená",J255,0)</f>
        <v>0</v>
      </c>
      <c r="BI255" s="217">
        <f>IF(N255="nulová",J255,0)</f>
        <v>0</v>
      </c>
      <c r="BJ255" s="25" t="s">
        <v>25</v>
      </c>
      <c r="BK255" s="217">
        <f>ROUND(I255*H255,2)</f>
        <v>0</v>
      </c>
      <c r="BL255" s="25" t="s">
        <v>124</v>
      </c>
      <c r="BM255" s="25" t="s">
        <v>1193</v>
      </c>
    </row>
    <row r="256" spans="2:65" s="1" customFormat="1" ht="27">
      <c r="B256" s="43"/>
      <c r="C256" s="65"/>
      <c r="D256" s="235" t="s">
        <v>178</v>
      </c>
      <c r="E256" s="65"/>
      <c r="F256" s="274" t="s">
        <v>1194</v>
      </c>
      <c r="G256" s="65"/>
      <c r="H256" s="65"/>
      <c r="I256" s="174"/>
      <c r="J256" s="65"/>
      <c r="K256" s="65"/>
      <c r="L256" s="63"/>
      <c r="M256" s="220"/>
      <c r="N256" s="44"/>
      <c r="O256" s="44"/>
      <c r="P256" s="44"/>
      <c r="Q256" s="44"/>
      <c r="R256" s="44"/>
      <c r="S256" s="44"/>
      <c r="T256" s="80"/>
      <c r="AT256" s="25" t="s">
        <v>178</v>
      </c>
      <c r="AU256" s="25" t="s">
        <v>100</v>
      </c>
    </row>
    <row r="257" spans="2:65" s="1" customFormat="1" ht="22.5" customHeight="1">
      <c r="B257" s="43"/>
      <c r="C257" s="248" t="s">
        <v>688</v>
      </c>
      <c r="D257" s="248" t="s">
        <v>221</v>
      </c>
      <c r="E257" s="249" t="s">
        <v>1195</v>
      </c>
      <c r="F257" s="250" t="s">
        <v>1196</v>
      </c>
      <c r="G257" s="251" t="s">
        <v>316</v>
      </c>
      <c r="H257" s="252">
        <v>6</v>
      </c>
      <c r="I257" s="253"/>
      <c r="J257" s="254">
        <f>ROUND(I257*H257,2)</f>
        <v>0</v>
      </c>
      <c r="K257" s="250" t="s">
        <v>962</v>
      </c>
      <c r="L257" s="255"/>
      <c r="M257" s="256" t="s">
        <v>50</v>
      </c>
      <c r="N257" s="257" t="s">
        <v>56</v>
      </c>
      <c r="O257" s="44"/>
      <c r="P257" s="215">
        <f>O257*H257</f>
        <v>0</v>
      </c>
      <c r="Q257" s="215">
        <v>0.58499999999999996</v>
      </c>
      <c r="R257" s="215">
        <f>Q257*H257</f>
        <v>3.51</v>
      </c>
      <c r="S257" s="215">
        <v>0</v>
      </c>
      <c r="T257" s="216">
        <f>S257*H257</f>
        <v>0</v>
      </c>
      <c r="AR257" s="25" t="s">
        <v>224</v>
      </c>
      <c r="AT257" s="25" t="s">
        <v>221</v>
      </c>
      <c r="AU257" s="25" t="s">
        <v>100</v>
      </c>
      <c r="AY257" s="25" t="s">
        <v>169</v>
      </c>
      <c r="BE257" s="217">
        <f>IF(N257="základní",J257,0)</f>
        <v>0</v>
      </c>
      <c r="BF257" s="217">
        <f>IF(N257="snížená",J257,0)</f>
        <v>0</v>
      </c>
      <c r="BG257" s="217">
        <f>IF(N257="zákl. přenesená",J257,0)</f>
        <v>0</v>
      </c>
      <c r="BH257" s="217">
        <f>IF(N257="sníž. přenesená",J257,0)</f>
        <v>0</v>
      </c>
      <c r="BI257" s="217">
        <f>IF(N257="nulová",J257,0)</f>
        <v>0</v>
      </c>
      <c r="BJ257" s="25" t="s">
        <v>25</v>
      </c>
      <c r="BK257" s="217">
        <f>ROUND(I257*H257,2)</f>
        <v>0</v>
      </c>
      <c r="BL257" s="25" t="s">
        <v>124</v>
      </c>
      <c r="BM257" s="25" t="s">
        <v>1197</v>
      </c>
    </row>
    <row r="258" spans="2:65" s="1" customFormat="1" ht="13.5">
      <c r="B258" s="43"/>
      <c r="C258" s="65"/>
      <c r="D258" s="235" t="s">
        <v>178</v>
      </c>
      <c r="E258" s="65"/>
      <c r="F258" s="274" t="s">
        <v>1198</v>
      </c>
      <c r="G258" s="65"/>
      <c r="H258" s="65"/>
      <c r="I258" s="174"/>
      <c r="J258" s="65"/>
      <c r="K258" s="65"/>
      <c r="L258" s="63"/>
      <c r="M258" s="220"/>
      <c r="N258" s="44"/>
      <c r="O258" s="44"/>
      <c r="P258" s="44"/>
      <c r="Q258" s="44"/>
      <c r="R258" s="44"/>
      <c r="S258" s="44"/>
      <c r="T258" s="80"/>
      <c r="AT258" s="25" t="s">
        <v>178</v>
      </c>
      <c r="AU258" s="25" t="s">
        <v>100</v>
      </c>
    </row>
    <row r="259" spans="2:65" s="1" customFormat="1" ht="22.5" customHeight="1">
      <c r="B259" s="43"/>
      <c r="C259" s="248" t="s">
        <v>689</v>
      </c>
      <c r="D259" s="248" t="s">
        <v>221</v>
      </c>
      <c r="E259" s="249" t="s">
        <v>1199</v>
      </c>
      <c r="F259" s="250" t="s">
        <v>1200</v>
      </c>
      <c r="G259" s="251" t="s">
        <v>316</v>
      </c>
      <c r="H259" s="252">
        <v>1</v>
      </c>
      <c r="I259" s="253"/>
      <c r="J259" s="254">
        <f>ROUND(I259*H259,2)</f>
        <v>0</v>
      </c>
      <c r="K259" s="250" t="s">
        <v>962</v>
      </c>
      <c r="L259" s="255"/>
      <c r="M259" s="256" t="s">
        <v>50</v>
      </c>
      <c r="N259" s="257" t="s">
        <v>56</v>
      </c>
      <c r="O259" s="44"/>
      <c r="P259" s="215">
        <f>O259*H259</f>
        <v>0</v>
      </c>
      <c r="Q259" s="215">
        <v>5.3999999999999999E-2</v>
      </c>
      <c r="R259" s="215">
        <f>Q259*H259</f>
        <v>5.3999999999999999E-2</v>
      </c>
      <c r="S259" s="215">
        <v>0</v>
      </c>
      <c r="T259" s="216">
        <f>S259*H259</f>
        <v>0</v>
      </c>
      <c r="AR259" s="25" t="s">
        <v>224</v>
      </c>
      <c r="AT259" s="25" t="s">
        <v>221</v>
      </c>
      <c r="AU259" s="25" t="s">
        <v>100</v>
      </c>
      <c r="AY259" s="25" t="s">
        <v>169</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124</v>
      </c>
      <c r="BM259" s="25" t="s">
        <v>1201</v>
      </c>
    </row>
    <row r="260" spans="2:65" s="1" customFormat="1" ht="13.5">
      <c r="B260" s="43"/>
      <c r="C260" s="65"/>
      <c r="D260" s="235" t="s">
        <v>178</v>
      </c>
      <c r="E260" s="65"/>
      <c r="F260" s="274" t="s">
        <v>1202</v>
      </c>
      <c r="G260" s="65"/>
      <c r="H260" s="65"/>
      <c r="I260" s="174"/>
      <c r="J260" s="65"/>
      <c r="K260" s="65"/>
      <c r="L260" s="63"/>
      <c r="M260" s="220"/>
      <c r="N260" s="44"/>
      <c r="O260" s="44"/>
      <c r="P260" s="44"/>
      <c r="Q260" s="44"/>
      <c r="R260" s="44"/>
      <c r="S260" s="44"/>
      <c r="T260" s="80"/>
      <c r="AT260" s="25" t="s">
        <v>178</v>
      </c>
      <c r="AU260" s="25" t="s">
        <v>100</v>
      </c>
    </row>
    <row r="261" spans="2:65" s="1" customFormat="1" ht="22.5" customHeight="1">
      <c r="B261" s="43"/>
      <c r="C261" s="248" t="s">
        <v>695</v>
      </c>
      <c r="D261" s="248" t="s">
        <v>221</v>
      </c>
      <c r="E261" s="249" t="s">
        <v>1203</v>
      </c>
      <c r="F261" s="250" t="s">
        <v>1204</v>
      </c>
      <c r="G261" s="251" t="s">
        <v>316</v>
      </c>
      <c r="H261" s="252">
        <v>1</v>
      </c>
      <c r="I261" s="253"/>
      <c r="J261" s="254">
        <f>ROUND(I261*H261,2)</f>
        <v>0</v>
      </c>
      <c r="K261" s="250" t="s">
        <v>50</v>
      </c>
      <c r="L261" s="255"/>
      <c r="M261" s="256" t="s">
        <v>50</v>
      </c>
      <c r="N261" s="257" t="s">
        <v>56</v>
      </c>
      <c r="O261" s="44"/>
      <c r="P261" s="215">
        <f>O261*H261</f>
        <v>0</v>
      </c>
      <c r="Q261" s="215">
        <v>6.8000000000000005E-2</v>
      </c>
      <c r="R261" s="215">
        <f>Q261*H261</f>
        <v>6.8000000000000005E-2</v>
      </c>
      <c r="S261" s="215">
        <v>0</v>
      </c>
      <c r="T261" s="216">
        <f>S261*H261</f>
        <v>0</v>
      </c>
      <c r="AR261" s="25" t="s">
        <v>224</v>
      </c>
      <c r="AT261" s="25" t="s">
        <v>221</v>
      </c>
      <c r="AU261" s="25" t="s">
        <v>100</v>
      </c>
      <c r="AY261" s="25" t="s">
        <v>169</v>
      </c>
      <c r="BE261" s="217">
        <f>IF(N261="základní",J261,0)</f>
        <v>0</v>
      </c>
      <c r="BF261" s="217">
        <f>IF(N261="snížená",J261,0)</f>
        <v>0</v>
      </c>
      <c r="BG261" s="217">
        <f>IF(N261="zákl. přenesená",J261,0)</f>
        <v>0</v>
      </c>
      <c r="BH261" s="217">
        <f>IF(N261="sníž. přenesená",J261,0)</f>
        <v>0</v>
      </c>
      <c r="BI261" s="217">
        <f>IF(N261="nulová",J261,0)</f>
        <v>0</v>
      </c>
      <c r="BJ261" s="25" t="s">
        <v>25</v>
      </c>
      <c r="BK261" s="217">
        <f>ROUND(I261*H261,2)</f>
        <v>0</v>
      </c>
      <c r="BL261" s="25" t="s">
        <v>124</v>
      </c>
      <c r="BM261" s="25" t="s">
        <v>1205</v>
      </c>
    </row>
    <row r="262" spans="2:65" s="1" customFormat="1" ht="27">
      <c r="B262" s="43"/>
      <c r="C262" s="65"/>
      <c r="D262" s="235" t="s">
        <v>178</v>
      </c>
      <c r="E262" s="65"/>
      <c r="F262" s="274" t="s">
        <v>1206</v>
      </c>
      <c r="G262" s="65"/>
      <c r="H262" s="65"/>
      <c r="I262" s="174"/>
      <c r="J262" s="65"/>
      <c r="K262" s="65"/>
      <c r="L262" s="63"/>
      <c r="M262" s="220"/>
      <c r="N262" s="44"/>
      <c r="O262" s="44"/>
      <c r="P262" s="44"/>
      <c r="Q262" s="44"/>
      <c r="R262" s="44"/>
      <c r="S262" s="44"/>
      <c r="T262" s="80"/>
      <c r="AT262" s="25" t="s">
        <v>178</v>
      </c>
      <c r="AU262" s="25" t="s">
        <v>100</v>
      </c>
    </row>
    <row r="263" spans="2:65" s="1" customFormat="1" ht="22.5" customHeight="1">
      <c r="B263" s="43"/>
      <c r="C263" s="206" t="s">
        <v>696</v>
      </c>
      <c r="D263" s="206" t="s">
        <v>172</v>
      </c>
      <c r="E263" s="207" t="s">
        <v>1207</v>
      </c>
      <c r="F263" s="208" t="s">
        <v>1208</v>
      </c>
      <c r="G263" s="209" t="s">
        <v>316</v>
      </c>
      <c r="H263" s="210">
        <v>7</v>
      </c>
      <c r="I263" s="211"/>
      <c r="J263" s="212">
        <f>ROUND(I263*H263,2)</f>
        <v>0</v>
      </c>
      <c r="K263" s="208" t="s">
        <v>962</v>
      </c>
      <c r="L263" s="63"/>
      <c r="M263" s="213" t="s">
        <v>50</v>
      </c>
      <c r="N263" s="214" t="s">
        <v>56</v>
      </c>
      <c r="O263" s="44"/>
      <c r="P263" s="215">
        <f>O263*H263</f>
        <v>0</v>
      </c>
      <c r="Q263" s="215">
        <v>2.7529999999999999E-2</v>
      </c>
      <c r="R263" s="215">
        <f>Q263*H263</f>
        <v>0.19270999999999999</v>
      </c>
      <c r="S263" s="215">
        <v>0</v>
      </c>
      <c r="T263" s="216">
        <f>S263*H263</f>
        <v>0</v>
      </c>
      <c r="AR263" s="25" t="s">
        <v>124</v>
      </c>
      <c r="AT263" s="25" t="s">
        <v>172</v>
      </c>
      <c r="AU263" s="25" t="s">
        <v>100</v>
      </c>
      <c r="AY263" s="25" t="s">
        <v>169</v>
      </c>
      <c r="BE263" s="217">
        <f>IF(N263="základní",J263,0)</f>
        <v>0</v>
      </c>
      <c r="BF263" s="217">
        <f>IF(N263="snížená",J263,0)</f>
        <v>0</v>
      </c>
      <c r="BG263" s="217">
        <f>IF(N263="zákl. přenesená",J263,0)</f>
        <v>0</v>
      </c>
      <c r="BH263" s="217">
        <f>IF(N263="sníž. přenesená",J263,0)</f>
        <v>0</v>
      </c>
      <c r="BI263" s="217">
        <f>IF(N263="nulová",J263,0)</f>
        <v>0</v>
      </c>
      <c r="BJ263" s="25" t="s">
        <v>25</v>
      </c>
      <c r="BK263" s="217">
        <f>ROUND(I263*H263,2)</f>
        <v>0</v>
      </c>
      <c r="BL263" s="25" t="s">
        <v>124</v>
      </c>
      <c r="BM263" s="25" t="s">
        <v>1209</v>
      </c>
    </row>
    <row r="264" spans="2:65" s="1" customFormat="1" ht="13.5">
      <c r="B264" s="43"/>
      <c r="C264" s="65"/>
      <c r="D264" s="235" t="s">
        <v>178</v>
      </c>
      <c r="E264" s="65"/>
      <c r="F264" s="274" t="s">
        <v>1208</v>
      </c>
      <c r="G264" s="65"/>
      <c r="H264" s="65"/>
      <c r="I264" s="174"/>
      <c r="J264" s="65"/>
      <c r="K264" s="65"/>
      <c r="L264" s="63"/>
      <c r="M264" s="220"/>
      <c r="N264" s="44"/>
      <c r="O264" s="44"/>
      <c r="P264" s="44"/>
      <c r="Q264" s="44"/>
      <c r="R264" s="44"/>
      <c r="S264" s="44"/>
      <c r="T264" s="80"/>
      <c r="AT264" s="25" t="s">
        <v>178</v>
      </c>
      <c r="AU264" s="25" t="s">
        <v>100</v>
      </c>
    </row>
    <row r="265" spans="2:65" s="1" customFormat="1" ht="22.5" customHeight="1">
      <c r="B265" s="43"/>
      <c r="C265" s="248" t="s">
        <v>620</v>
      </c>
      <c r="D265" s="248" t="s">
        <v>221</v>
      </c>
      <c r="E265" s="249" t="s">
        <v>1210</v>
      </c>
      <c r="F265" s="250" t="s">
        <v>1211</v>
      </c>
      <c r="G265" s="251" t="s">
        <v>316</v>
      </c>
      <c r="H265" s="252">
        <v>2</v>
      </c>
      <c r="I265" s="253"/>
      <c r="J265" s="254">
        <f>ROUND(I265*H265,2)</f>
        <v>0</v>
      </c>
      <c r="K265" s="250" t="s">
        <v>962</v>
      </c>
      <c r="L265" s="255"/>
      <c r="M265" s="256" t="s">
        <v>50</v>
      </c>
      <c r="N265" s="257" t="s">
        <v>56</v>
      </c>
      <c r="O265" s="44"/>
      <c r="P265" s="215">
        <f>O265*H265</f>
        <v>0</v>
      </c>
      <c r="Q265" s="215">
        <v>1.6</v>
      </c>
      <c r="R265" s="215">
        <f>Q265*H265</f>
        <v>3.2</v>
      </c>
      <c r="S265" s="215">
        <v>0</v>
      </c>
      <c r="T265" s="216">
        <f>S265*H265</f>
        <v>0</v>
      </c>
      <c r="AR265" s="25" t="s">
        <v>224</v>
      </c>
      <c r="AT265" s="25" t="s">
        <v>221</v>
      </c>
      <c r="AU265" s="25" t="s">
        <v>100</v>
      </c>
      <c r="AY265" s="25" t="s">
        <v>169</v>
      </c>
      <c r="BE265" s="217">
        <f>IF(N265="základní",J265,0)</f>
        <v>0</v>
      </c>
      <c r="BF265" s="217">
        <f>IF(N265="snížená",J265,0)</f>
        <v>0</v>
      </c>
      <c r="BG265" s="217">
        <f>IF(N265="zákl. přenesená",J265,0)</f>
        <v>0</v>
      </c>
      <c r="BH265" s="217">
        <f>IF(N265="sníž. přenesená",J265,0)</f>
        <v>0</v>
      </c>
      <c r="BI265" s="217">
        <f>IF(N265="nulová",J265,0)</f>
        <v>0</v>
      </c>
      <c r="BJ265" s="25" t="s">
        <v>25</v>
      </c>
      <c r="BK265" s="217">
        <f>ROUND(I265*H265,2)</f>
        <v>0</v>
      </c>
      <c r="BL265" s="25" t="s">
        <v>124</v>
      </c>
      <c r="BM265" s="25" t="s">
        <v>1212</v>
      </c>
    </row>
    <row r="266" spans="2:65" s="1" customFormat="1" ht="13.5">
      <c r="B266" s="43"/>
      <c r="C266" s="65"/>
      <c r="D266" s="235" t="s">
        <v>178</v>
      </c>
      <c r="E266" s="65"/>
      <c r="F266" s="274" t="s">
        <v>1213</v>
      </c>
      <c r="G266" s="65"/>
      <c r="H266" s="65"/>
      <c r="I266" s="174"/>
      <c r="J266" s="65"/>
      <c r="K266" s="65"/>
      <c r="L266" s="63"/>
      <c r="M266" s="220"/>
      <c r="N266" s="44"/>
      <c r="O266" s="44"/>
      <c r="P266" s="44"/>
      <c r="Q266" s="44"/>
      <c r="R266" s="44"/>
      <c r="S266" s="44"/>
      <c r="T266" s="80"/>
      <c r="AT266" s="25" t="s">
        <v>178</v>
      </c>
      <c r="AU266" s="25" t="s">
        <v>100</v>
      </c>
    </row>
    <row r="267" spans="2:65" s="1" customFormat="1" ht="22.5" customHeight="1">
      <c r="B267" s="43"/>
      <c r="C267" s="248" t="s">
        <v>575</v>
      </c>
      <c r="D267" s="248" t="s">
        <v>221</v>
      </c>
      <c r="E267" s="249" t="s">
        <v>1214</v>
      </c>
      <c r="F267" s="250" t="s">
        <v>1215</v>
      </c>
      <c r="G267" s="251" t="s">
        <v>316</v>
      </c>
      <c r="H267" s="252">
        <v>2</v>
      </c>
      <c r="I267" s="253"/>
      <c r="J267" s="254">
        <f>ROUND(I267*H267,2)</f>
        <v>0</v>
      </c>
      <c r="K267" s="250" t="s">
        <v>962</v>
      </c>
      <c r="L267" s="255"/>
      <c r="M267" s="256" t="s">
        <v>50</v>
      </c>
      <c r="N267" s="257" t="s">
        <v>56</v>
      </c>
      <c r="O267" s="44"/>
      <c r="P267" s="215">
        <f>O267*H267</f>
        <v>0</v>
      </c>
      <c r="Q267" s="215">
        <v>1.87</v>
      </c>
      <c r="R267" s="215">
        <f>Q267*H267</f>
        <v>3.74</v>
      </c>
      <c r="S267" s="215">
        <v>0</v>
      </c>
      <c r="T267" s="216">
        <f>S267*H267</f>
        <v>0</v>
      </c>
      <c r="AR267" s="25" t="s">
        <v>224</v>
      </c>
      <c r="AT267" s="25" t="s">
        <v>221</v>
      </c>
      <c r="AU267" s="25" t="s">
        <v>100</v>
      </c>
      <c r="AY267" s="25" t="s">
        <v>169</v>
      </c>
      <c r="BE267" s="217">
        <f>IF(N267="základní",J267,0)</f>
        <v>0</v>
      </c>
      <c r="BF267" s="217">
        <f>IF(N267="snížená",J267,0)</f>
        <v>0</v>
      </c>
      <c r="BG267" s="217">
        <f>IF(N267="zákl. přenesená",J267,0)</f>
        <v>0</v>
      </c>
      <c r="BH267" s="217">
        <f>IF(N267="sníž. přenesená",J267,0)</f>
        <v>0</v>
      </c>
      <c r="BI267" s="217">
        <f>IF(N267="nulová",J267,0)</f>
        <v>0</v>
      </c>
      <c r="BJ267" s="25" t="s">
        <v>25</v>
      </c>
      <c r="BK267" s="217">
        <f>ROUND(I267*H267,2)</f>
        <v>0</v>
      </c>
      <c r="BL267" s="25" t="s">
        <v>124</v>
      </c>
      <c r="BM267" s="25" t="s">
        <v>1216</v>
      </c>
    </row>
    <row r="268" spans="2:65" s="1" customFormat="1" ht="13.5">
      <c r="B268" s="43"/>
      <c r="C268" s="65"/>
      <c r="D268" s="235" t="s">
        <v>178</v>
      </c>
      <c r="E268" s="65"/>
      <c r="F268" s="274" t="s">
        <v>1217</v>
      </c>
      <c r="G268" s="65"/>
      <c r="H268" s="65"/>
      <c r="I268" s="174"/>
      <c r="J268" s="65"/>
      <c r="K268" s="65"/>
      <c r="L268" s="63"/>
      <c r="M268" s="220"/>
      <c r="N268" s="44"/>
      <c r="O268" s="44"/>
      <c r="P268" s="44"/>
      <c r="Q268" s="44"/>
      <c r="R268" s="44"/>
      <c r="S268" s="44"/>
      <c r="T268" s="80"/>
      <c r="AT268" s="25" t="s">
        <v>178</v>
      </c>
      <c r="AU268" s="25" t="s">
        <v>100</v>
      </c>
    </row>
    <row r="269" spans="2:65" s="1" customFormat="1" ht="22.5" customHeight="1">
      <c r="B269" s="43"/>
      <c r="C269" s="248" t="s">
        <v>709</v>
      </c>
      <c r="D269" s="248" t="s">
        <v>221</v>
      </c>
      <c r="E269" s="249" t="s">
        <v>1218</v>
      </c>
      <c r="F269" s="250" t="s">
        <v>1219</v>
      </c>
      <c r="G269" s="251" t="s">
        <v>316</v>
      </c>
      <c r="H269" s="252">
        <v>3</v>
      </c>
      <c r="I269" s="253"/>
      <c r="J269" s="254">
        <f>ROUND(I269*H269,2)</f>
        <v>0</v>
      </c>
      <c r="K269" s="250" t="s">
        <v>962</v>
      </c>
      <c r="L269" s="255"/>
      <c r="M269" s="256" t="s">
        <v>50</v>
      </c>
      <c r="N269" s="257" t="s">
        <v>56</v>
      </c>
      <c r="O269" s="44"/>
      <c r="P269" s="215">
        <f>O269*H269</f>
        <v>0</v>
      </c>
      <c r="Q269" s="215">
        <v>2.1</v>
      </c>
      <c r="R269" s="215">
        <f>Q269*H269</f>
        <v>6.3000000000000007</v>
      </c>
      <c r="S269" s="215">
        <v>0</v>
      </c>
      <c r="T269" s="216">
        <f>S269*H269</f>
        <v>0</v>
      </c>
      <c r="AR269" s="25" t="s">
        <v>224</v>
      </c>
      <c r="AT269" s="25" t="s">
        <v>221</v>
      </c>
      <c r="AU269" s="25" t="s">
        <v>100</v>
      </c>
      <c r="AY269" s="25" t="s">
        <v>169</v>
      </c>
      <c r="BE269" s="217">
        <f>IF(N269="základní",J269,0)</f>
        <v>0</v>
      </c>
      <c r="BF269" s="217">
        <f>IF(N269="snížená",J269,0)</f>
        <v>0</v>
      </c>
      <c r="BG269" s="217">
        <f>IF(N269="zákl. přenesená",J269,0)</f>
        <v>0</v>
      </c>
      <c r="BH269" s="217">
        <f>IF(N269="sníž. přenesená",J269,0)</f>
        <v>0</v>
      </c>
      <c r="BI269" s="217">
        <f>IF(N269="nulová",J269,0)</f>
        <v>0</v>
      </c>
      <c r="BJ269" s="25" t="s">
        <v>25</v>
      </c>
      <c r="BK269" s="217">
        <f>ROUND(I269*H269,2)</f>
        <v>0</v>
      </c>
      <c r="BL269" s="25" t="s">
        <v>124</v>
      </c>
      <c r="BM269" s="25" t="s">
        <v>1220</v>
      </c>
    </row>
    <row r="270" spans="2:65" s="1" customFormat="1" ht="13.5">
      <c r="B270" s="43"/>
      <c r="C270" s="65"/>
      <c r="D270" s="235" t="s">
        <v>178</v>
      </c>
      <c r="E270" s="65"/>
      <c r="F270" s="274" t="s">
        <v>1221</v>
      </c>
      <c r="G270" s="65"/>
      <c r="H270" s="65"/>
      <c r="I270" s="174"/>
      <c r="J270" s="65"/>
      <c r="K270" s="65"/>
      <c r="L270" s="63"/>
      <c r="M270" s="220"/>
      <c r="N270" s="44"/>
      <c r="O270" s="44"/>
      <c r="P270" s="44"/>
      <c r="Q270" s="44"/>
      <c r="R270" s="44"/>
      <c r="S270" s="44"/>
      <c r="T270" s="80"/>
      <c r="AT270" s="25" t="s">
        <v>178</v>
      </c>
      <c r="AU270" s="25" t="s">
        <v>100</v>
      </c>
    </row>
    <row r="271" spans="2:65" s="1" customFormat="1" ht="22.5" customHeight="1">
      <c r="B271" s="43"/>
      <c r="C271" s="248" t="s">
        <v>237</v>
      </c>
      <c r="D271" s="248" t="s">
        <v>221</v>
      </c>
      <c r="E271" s="249" t="s">
        <v>1222</v>
      </c>
      <c r="F271" s="250" t="s">
        <v>1223</v>
      </c>
      <c r="G271" s="251" t="s">
        <v>316</v>
      </c>
      <c r="H271" s="252">
        <v>12</v>
      </c>
      <c r="I271" s="253"/>
      <c r="J271" s="254">
        <f>ROUND(I271*H271,2)</f>
        <v>0</v>
      </c>
      <c r="K271" s="250" t="s">
        <v>962</v>
      </c>
      <c r="L271" s="255"/>
      <c r="M271" s="256" t="s">
        <v>50</v>
      </c>
      <c r="N271" s="257" t="s">
        <v>56</v>
      </c>
      <c r="O271" s="44"/>
      <c r="P271" s="215">
        <f>O271*H271</f>
        <v>0</v>
      </c>
      <c r="Q271" s="215">
        <v>2E-3</v>
      </c>
      <c r="R271" s="215">
        <f>Q271*H271</f>
        <v>2.4E-2</v>
      </c>
      <c r="S271" s="215">
        <v>0</v>
      </c>
      <c r="T271" s="216">
        <f>S271*H271</f>
        <v>0</v>
      </c>
      <c r="AR271" s="25" t="s">
        <v>224</v>
      </c>
      <c r="AT271" s="25" t="s">
        <v>221</v>
      </c>
      <c r="AU271" s="25" t="s">
        <v>100</v>
      </c>
      <c r="AY271" s="25" t="s">
        <v>169</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124</v>
      </c>
      <c r="BM271" s="25" t="s">
        <v>1224</v>
      </c>
    </row>
    <row r="272" spans="2:65" s="1" customFormat="1" ht="40.5">
      <c r="B272" s="43"/>
      <c r="C272" s="65"/>
      <c r="D272" s="235" t="s">
        <v>178</v>
      </c>
      <c r="E272" s="65"/>
      <c r="F272" s="274" t="s">
        <v>1225</v>
      </c>
      <c r="G272" s="65"/>
      <c r="H272" s="65"/>
      <c r="I272" s="174"/>
      <c r="J272" s="65"/>
      <c r="K272" s="65"/>
      <c r="L272" s="63"/>
      <c r="M272" s="220"/>
      <c r="N272" s="44"/>
      <c r="O272" s="44"/>
      <c r="P272" s="44"/>
      <c r="Q272" s="44"/>
      <c r="R272" s="44"/>
      <c r="S272" s="44"/>
      <c r="T272" s="80"/>
      <c r="AT272" s="25" t="s">
        <v>178</v>
      </c>
      <c r="AU272" s="25" t="s">
        <v>100</v>
      </c>
    </row>
    <row r="273" spans="2:65" s="1" customFormat="1" ht="22.5" customHeight="1">
      <c r="B273" s="43"/>
      <c r="C273" s="206" t="s">
        <v>906</v>
      </c>
      <c r="D273" s="206" t="s">
        <v>172</v>
      </c>
      <c r="E273" s="207" t="s">
        <v>1226</v>
      </c>
      <c r="F273" s="208" t="s">
        <v>1227</v>
      </c>
      <c r="G273" s="209" t="s">
        <v>316</v>
      </c>
      <c r="H273" s="210">
        <v>7</v>
      </c>
      <c r="I273" s="211"/>
      <c r="J273" s="212">
        <f>ROUND(I273*H273,2)</f>
        <v>0</v>
      </c>
      <c r="K273" s="208" t="s">
        <v>962</v>
      </c>
      <c r="L273" s="63"/>
      <c r="M273" s="213" t="s">
        <v>50</v>
      </c>
      <c r="N273" s="214" t="s">
        <v>56</v>
      </c>
      <c r="O273" s="44"/>
      <c r="P273" s="215">
        <f>O273*H273</f>
        <v>0</v>
      </c>
      <c r="Q273" s="215">
        <v>7.0200000000000002E-3</v>
      </c>
      <c r="R273" s="215">
        <f>Q273*H273</f>
        <v>4.9140000000000003E-2</v>
      </c>
      <c r="S273" s="215">
        <v>0</v>
      </c>
      <c r="T273" s="216">
        <f>S273*H273</f>
        <v>0</v>
      </c>
      <c r="AR273" s="25" t="s">
        <v>124</v>
      </c>
      <c r="AT273" s="25" t="s">
        <v>172</v>
      </c>
      <c r="AU273" s="25" t="s">
        <v>100</v>
      </c>
      <c r="AY273" s="25" t="s">
        <v>169</v>
      </c>
      <c r="BE273" s="217">
        <f>IF(N273="základní",J273,0)</f>
        <v>0</v>
      </c>
      <c r="BF273" s="217">
        <f>IF(N273="snížená",J273,0)</f>
        <v>0</v>
      </c>
      <c r="BG273" s="217">
        <f>IF(N273="zákl. přenesená",J273,0)</f>
        <v>0</v>
      </c>
      <c r="BH273" s="217">
        <f>IF(N273="sníž. přenesená",J273,0)</f>
        <v>0</v>
      </c>
      <c r="BI273" s="217">
        <f>IF(N273="nulová",J273,0)</f>
        <v>0</v>
      </c>
      <c r="BJ273" s="25" t="s">
        <v>25</v>
      </c>
      <c r="BK273" s="217">
        <f>ROUND(I273*H273,2)</f>
        <v>0</v>
      </c>
      <c r="BL273" s="25" t="s">
        <v>124</v>
      </c>
      <c r="BM273" s="25" t="s">
        <v>1228</v>
      </c>
    </row>
    <row r="274" spans="2:65" s="1" customFormat="1" ht="13.5">
      <c r="B274" s="43"/>
      <c r="C274" s="65"/>
      <c r="D274" s="235" t="s">
        <v>178</v>
      </c>
      <c r="E274" s="65"/>
      <c r="F274" s="274" t="s">
        <v>1229</v>
      </c>
      <c r="G274" s="65"/>
      <c r="H274" s="65"/>
      <c r="I274" s="174"/>
      <c r="J274" s="65"/>
      <c r="K274" s="65"/>
      <c r="L274" s="63"/>
      <c r="M274" s="220"/>
      <c r="N274" s="44"/>
      <c r="O274" s="44"/>
      <c r="P274" s="44"/>
      <c r="Q274" s="44"/>
      <c r="R274" s="44"/>
      <c r="S274" s="44"/>
      <c r="T274" s="80"/>
      <c r="AT274" s="25" t="s">
        <v>178</v>
      </c>
      <c r="AU274" s="25" t="s">
        <v>100</v>
      </c>
    </row>
    <row r="275" spans="2:65" s="1" customFormat="1" ht="22.5" customHeight="1">
      <c r="B275" s="43"/>
      <c r="C275" s="248" t="s">
        <v>260</v>
      </c>
      <c r="D275" s="248" t="s">
        <v>221</v>
      </c>
      <c r="E275" s="249" t="s">
        <v>1230</v>
      </c>
      <c r="F275" s="250" t="s">
        <v>1231</v>
      </c>
      <c r="G275" s="251" t="s">
        <v>316</v>
      </c>
      <c r="H275" s="252">
        <v>4</v>
      </c>
      <c r="I275" s="253"/>
      <c r="J275" s="254">
        <f>ROUND(I275*H275,2)</f>
        <v>0</v>
      </c>
      <c r="K275" s="250" t="s">
        <v>50</v>
      </c>
      <c r="L275" s="255"/>
      <c r="M275" s="256" t="s">
        <v>50</v>
      </c>
      <c r="N275" s="257" t="s">
        <v>56</v>
      </c>
      <c r="O275" s="44"/>
      <c r="P275" s="215">
        <f>O275*H275</f>
        <v>0</v>
      </c>
      <c r="Q275" s="215">
        <v>0</v>
      </c>
      <c r="R275" s="215">
        <f>Q275*H275</f>
        <v>0</v>
      </c>
      <c r="S275" s="215">
        <v>0</v>
      </c>
      <c r="T275" s="216">
        <f>S275*H275</f>
        <v>0</v>
      </c>
      <c r="AR275" s="25" t="s">
        <v>224</v>
      </c>
      <c r="AT275" s="25" t="s">
        <v>221</v>
      </c>
      <c r="AU275" s="25" t="s">
        <v>100</v>
      </c>
      <c r="AY275" s="25" t="s">
        <v>169</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124</v>
      </c>
      <c r="BM275" s="25" t="s">
        <v>1232</v>
      </c>
    </row>
    <row r="276" spans="2:65" s="1" customFormat="1" ht="13.5">
      <c r="B276" s="43"/>
      <c r="C276" s="65"/>
      <c r="D276" s="235" t="s">
        <v>178</v>
      </c>
      <c r="E276" s="65"/>
      <c r="F276" s="274" t="s">
        <v>1233</v>
      </c>
      <c r="G276" s="65"/>
      <c r="H276" s="65"/>
      <c r="I276" s="174"/>
      <c r="J276" s="65"/>
      <c r="K276" s="65"/>
      <c r="L276" s="63"/>
      <c r="M276" s="220"/>
      <c r="N276" s="44"/>
      <c r="O276" s="44"/>
      <c r="P276" s="44"/>
      <c r="Q276" s="44"/>
      <c r="R276" s="44"/>
      <c r="S276" s="44"/>
      <c r="T276" s="80"/>
      <c r="AT276" s="25" t="s">
        <v>178</v>
      </c>
      <c r="AU276" s="25" t="s">
        <v>100</v>
      </c>
    </row>
    <row r="277" spans="2:65" s="1" customFormat="1" ht="31.5" customHeight="1">
      <c r="B277" s="43"/>
      <c r="C277" s="248" t="s">
        <v>671</v>
      </c>
      <c r="D277" s="248" t="s">
        <v>221</v>
      </c>
      <c r="E277" s="249" t="s">
        <v>1234</v>
      </c>
      <c r="F277" s="250" t="s">
        <v>1235</v>
      </c>
      <c r="G277" s="251" t="s">
        <v>316</v>
      </c>
      <c r="H277" s="252">
        <v>3</v>
      </c>
      <c r="I277" s="253"/>
      <c r="J277" s="254">
        <f>ROUND(I277*H277,2)</f>
        <v>0</v>
      </c>
      <c r="K277" s="250" t="s">
        <v>50</v>
      </c>
      <c r="L277" s="255"/>
      <c r="M277" s="256" t="s">
        <v>50</v>
      </c>
      <c r="N277" s="257" t="s">
        <v>56</v>
      </c>
      <c r="O277" s="44"/>
      <c r="P277" s="215">
        <f>O277*H277</f>
        <v>0</v>
      </c>
      <c r="Q277" s="215">
        <v>0.114</v>
      </c>
      <c r="R277" s="215">
        <f>Q277*H277</f>
        <v>0.34200000000000003</v>
      </c>
      <c r="S277" s="215">
        <v>0</v>
      </c>
      <c r="T277" s="216">
        <f>S277*H277</f>
        <v>0</v>
      </c>
      <c r="AR277" s="25" t="s">
        <v>224</v>
      </c>
      <c r="AT277" s="25" t="s">
        <v>221</v>
      </c>
      <c r="AU277" s="25" t="s">
        <v>100</v>
      </c>
      <c r="AY277" s="25" t="s">
        <v>169</v>
      </c>
      <c r="BE277" s="217">
        <f>IF(N277="základní",J277,0)</f>
        <v>0</v>
      </c>
      <c r="BF277" s="217">
        <f>IF(N277="snížená",J277,0)</f>
        <v>0</v>
      </c>
      <c r="BG277" s="217">
        <f>IF(N277="zákl. přenesená",J277,0)</f>
        <v>0</v>
      </c>
      <c r="BH277" s="217">
        <f>IF(N277="sníž. přenesená",J277,0)</f>
        <v>0</v>
      </c>
      <c r="BI277" s="217">
        <f>IF(N277="nulová",J277,0)</f>
        <v>0</v>
      </c>
      <c r="BJ277" s="25" t="s">
        <v>25</v>
      </c>
      <c r="BK277" s="217">
        <f>ROUND(I277*H277,2)</f>
        <v>0</v>
      </c>
      <c r="BL277" s="25" t="s">
        <v>124</v>
      </c>
      <c r="BM277" s="25" t="s">
        <v>1236</v>
      </c>
    </row>
    <row r="278" spans="2:65" s="1" customFormat="1" ht="27">
      <c r="B278" s="43"/>
      <c r="C278" s="65"/>
      <c r="D278" s="235" t="s">
        <v>178</v>
      </c>
      <c r="E278" s="65"/>
      <c r="F278" s="274" t="s">
        <v>1237</v>
      </c>
      <c r="G278" s="65"/>
      <c r="H278" s="65"/>
      <c r="I278" s="174"/>
      <c r="J278" s="65"/>
      <c r="K278" s="65"/>
      <c r="L278" s="63"/>
      <c r="M278" s="220"/>
      <c r="N278" s="44"/>
      <c r="O278" s="44"/>
      <c r="P278" s="44"/>
      <c r="Q278" s="44"/>
      <c r="R278" s="44"/>
      <c r="S278" s="44"/>
      <c r="T278" s="80"/>
      <c r="AT278" s="25" t="s">
        <v>178</v>
      </c>
      <c r="AU278" s="25" t="s">
        <v>100</v>
      </c>
    </row>
    <row r="279" spans="2:65" s="1" customFormat="1" ht="22.5" customHeight="1">
      <c r="B279" s="43"/>
      <c r="C279" s="206" t="s">
        <v>921</v>
      </c>
      <c r="D279" s="206" t="s">
        <v>172</v>
      </c>
      <c r="E279" s="207" t="s">
        <v>659</v>
      </c>
      <c r="F279" s="208" t="s">
        <v>660</v>
      </c>
      <c r="G279" s="209" t="s">
        <v>197</v>
      </c>
      <c r="H279" s="210">
        <v>20.577999999999999</v>
      </c>
      <c r="I279" s="211"/>
      <c r="J279" s="212">
        <f>ROUND(I279*H279,2)</f>
        <v>0</v>
      </c>
      <c r="K279" s="208" t="s">
        <v>962</v>
      </c>
      <c r="L279" s="63"/>
      <c r="M279" s="213" t="s">
        <v>50</v>
      </c>
      <c r="N279" s="214" t="s">
        <v>56</v>
      </c>
      <c r="O279" s="44"/>
      <c r="P279" s="215">
        <f>O279*H279</f>
        <v>0</v>
      </c>
      <c r="Q279" s="215">
        <v>0</v>
      </c>
      <c r="R279" s="215">
        <f>Q279*H279</f>
        <v>0</v>
      </c>
      <c r="S279" s="215">
        <v>0</v>
      </c>
      <c r="T279" s="216">
        <f>S279*H279</f>
        <v>0</v>
      </c>
      <c r="AR279" s="25" t="s">
        <v>124</v>
      </c>
      <c r="AT279" s="25" t="s">
        <v>172</v>
      </c>
      <c r="AU279" s="25" t="s">
        <v>100</v>
      </c>
      <c r="AY279" s="25" t="s">
        <v>169</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124</v>
      </c>
      <c r="BM279" s="25" t="s">
        <v>1238</v>
      </c>
    </row>
    <row r="280" spans="2:65" s="1" customFormat="1" ht="27">
      <c r="B280" s="43"/>
      <c r="C280" s="65"/>
      <c r="D280" s="218" t="s">
        <v>178</v>
      </c>
      <c r="E280" s="65"/>
      <c r="F280" s="219" t="s">
        <v>662</v>
      </c>
      <c r="G280" s="65"/>
      <c r="H280" s="65"/>
      <c r="I280" s="174"/>
      <c r="J280" s="65"/>
      <c r="K280" s="65"/>
      <c r="L280" s="63"/>
      <c r="M280" s="220"/>
      <c r="N280" s="44"/>
      <c r="O280" s="44"/>
      <c r="P280" s="44"/>
      <c r="Q280" s="44"/>
      <c r="R280" s="44"/>
      <c r="S280" s="44"/>
      <c r="T280" s="80"/>
      <c r="AT280" s="25" t="s">
        <v>178</v>
      </c>
      <c r="AU280" s="25" t="s">
        <v>100</v>
      </c>
    </row>
    <row r="281" spans="2:65" s="11" customFormat="1" ht="29.85" customHeight="1">
      <c r="B281" s="189"/>
      <c r="C281" s="190"/>
      <c r="D281" s="203" t="s">
        <v>84</v>
      </c>
      <c r="E281" s="204" t="s">
        <v>219</v>
      </c>
      <c r="F281" s="204" t="s">
        <v>1239</v>
      </c>
      <c r="G281" s="190"/>
      <c r="H281" s="190"/>
      <c r="I281" s="193"/>
      <c r="J281" s="205">
        <f>BK281</f>
        <v>0</v>
      </c>
      <c r="K281" s="190"/>
      <c r="L281" s="195"/>
      <c r="M281" s="196"/>
      <c r="N281" s="197"/>
      <c r="O281" s="197"/>
      <c r="P281" s="198">
        <f>SUM(P282:P291)</f>
        <v>0</v>
      </c>
      <c r="Q281" s="197"/>
      <c r="R281" s="198">
        <f>SUM(R282:R291)</f>
        <v>0</v>
      </c>
      <c r="S281" s="197"/>
      <c r="T281" s="199">
        <f>SUM(T282:T291)</f>
        <v>0</v>
      </c>
      <c r="AR281" s="200" t="s">
        <v>25</v>
      </c>
      <c r="AT281" s="201" t="s">
        <v>84</v>
      </c>
      <c r="AU281" s="201" t="s">
        <v>25</v>
      </c>
      <c r="AY281" s="200" t="s">
        <v>169</v>
      </c>
      <c r="BK281" s="202">
        <f>SUM(BK282:BK291)</f>
        <v>0</v>
      </c>
    </row>
    <row r="282" spans="2:65" s="1" customFormat="1" ht="22.5" customHeight="1">
      <c r="B282" s="43"/>
      <c r="C282" s="206" t="s">
        <v>928</v>
      </c>
      <c r="D282" s="206" t="s">
        <v>172</v>
      </c>
      <c r="E282" s="207" t="s">
        <v>1240</v>
      </c>
      <c r="F282" s="208" t="s">
        <v>1241</v>
      </c>
      <c r="G282" s="209" t="s">
        <v>302</v>
      </c>
      <c r="H282" s="210">
        <v>12.9</v>
      </c>
      <c r="I282" s="211"/>
      <c r="J282" s="212">
        <f>ROUND(I282*H282,2)</f>
        <v>0</v>
      </c>
      <c r="K282" s="208" t="s">
        <v>962</v>
      </c>
      <c r="L282" s="63"/>
      <c r="M282" s="213" t="s">
        <v>50</v>
      </c>
      <c r="N282" s="214" t="s">
        <v>56</v>
      </c>
      <c r="O282" s="44"/>
      <c r="P282" s="215">
        <f>O282*H282</f>
        <v>0</v>
      </c>
      <c r="Q282" s="215">
        <v>0</v>
      </c>
      <c r="R282" s="215">
        <f>Q282*H282</f>
        <v>0</v>
      </c>
      <c r="S282" s="215">
        <v>0</v>
      </c>
      <c r="T282" s="216">
        <f>S282*H282</f>
        <v>0</v>
      </c>
      <c r="AR282" s="25" t="s">
        <v>124</v>
      </c>
      <c r="AT282" s="25" t="s">
        <v>172</v>
      </c>
      <c r="AU282" s="25" t="s">
        <v>92</v>
      </c>
      <c r="AY282" s="25" t="s">
        <v>169</v>
      </c>
      <c r="BE282" s="217">
        <f>IF(N282="základní",J282,0)</f>
        <v>0</v>
      </c>
      <c r="BF282" s="217">
        <f>IF(N282="snížená",J282,0)</f>
        <v>0</v>
      </c>
      <c r="BG282" s="217">
        <f>IF(N282="zákl. přenesená",J282,0)</f>
        <v>0</v>
      </c>
      <c r="BH282" s="217">
        <f>IF(N282="sníž. přenesená",J282,0)</f>
        <v>0</v>
      </c>
      <c r="BI282" s="217">
        <f>IF(N282="nulová",J282,0)</f>
        <v>0</v>
      </c>
      <c r="BJ282" s="25" t="s">
        <v>25</v>
      </c>
      <c r="BK282" s="217">
        <f>ROUND(I282*H282,2)</f>
        <v>0</v>
      </c>
      <c r="BL282" s="25" t="s">
        <v>124</v>
      </c>
      <c r="BM282" s="25" t="s">
        <v>1242</v>
      </c>
    </row>
    <row r="283" spans="2:65" s="1" customFormat="1" ht="13.5">
      <c r="B283" s="43"/>
      <c r="C283" s="65"/>
      <c r="D283" s="218" t="s">
        <v>178</v>
      </c>
      <c r="E283" s="65"/>
      <c r="F283" s="219" t="s">
        <v>1243</v>
      </c>
      <c r="G283" s="65"/>
      <c r="H283" s="65"/>
      <c r="I283" s="174"/>
      <c r="J283" s="65"/>
      <c r="K283" s="65"/>
      <c r="L283" s="63"/>
      <c r="M283" s="220"/>
      <c r="N283" s="44"/>
      <c r="O283" s="44"/>
      <c r="P283" s="44"/>
      <c r="Q283" s="44"/>
      <c r="R283" s="44"/>
      <c r="S283" s="44"/>
      <c r="T283" s="80"/>
      <c r="AT283" s="25" t="s">
        <v>178</v>
      </c>
      <c r="AU283" s="25" t="s">
        <v>92</v>
      </c>
    </row>
    <row r="284" spans="2:65" s="13" customFormat="1" ht="13.5">
      <c r="B284" s="233"/>
      <c r="C284" s="234"/>
      <c r="D284" s="235" t="s">
        <v>182</v>
      </c>
      <c r="E284" s="236" t="s">
        <v>50</v>
      </c>
      <c r="F284" s="237" t="s">
        <v>1244</v>
      </c>
      <c r="G284" s="234"/>
      <c r="H284" s="238">
        <v>12.9</v>
      </c>
      <c r="I284" s="239"/>
      <c r="J284" s="234"/>
      <c r="K284" s="234"/>
      <c r="L284" s="240"/>
      <c r="M284" s="241"/>
      <c r="N284" s="242"/>
      <c r="O284" s="242"/>
      <c r="P284" s="242"/>
      <c r="Q284" s="242"/>
      <c r="R284" s="242"/>
      <c r="S284" s="242"/>
      <c r="T284" s="243"/>
      <c r="AT284" s="244" t="s">
        <v>182</v>
      </c>
      <c r="AU284" s="244" t="s">
        <v>92</v>
      </c>
      <c r="AV284" s="13" t="s">
        <v>92</v>
      </c>
      <c r="AW284" s="13" t="s">
        <v>48</v>
      </c>
      <c r="AX284" s="13" t="s">
        <v>25</v>
      </c>
      <c r="AY284" s="244" t="s">
        <v>169</v>
      </c>
    </row>
    <row r="285" spans="2:65" s="1" customFormat="1" ht="22.5" customHeight="1">
      <c r="B285" s="43"/>
      <c r="C285" s="206" t="s">
        <v>932</v>
      </c>
      <c r="D285" s="206" t="s">
        <v>172</v>
      </c>
      <c r="E285" s="207" t="s">
        <v>1245</v>
      </c>
      <c r="F285" s="208" t="s">
        <v>1246</v>
      </c>
      <c r="G285" s="209" t="s">
        <v>302</v>
      </c>
      <c r="H285" s="210">
        <v>83.15</v>
      </c>
      <c r="I285" s="211"/>
      <c r="J285" s="212">
        <f>ROUND(I285*H285,2)</f>
        <v>0</v>
      </c>
      <c r="K285" s="208" t="s">
        <v>962</v>
      </c>
      <c r="L285" s="63"/>
      <c r="M285" s="213" t="s">
        <v>50</v>
      </c>
      <c r="N285" s="214" t="s">
        <v>56</v>
      </c>
      <c r="O285" s="44"/>
      <c r="P285" s="215">
        <f>O285*H285</f>
        <v>0</v>
      </c>
      <c r="Q285" s="215">
        <v>0</v>
      </c>
      <c r="R285" s="215">
        <f>Q285*H285</f>
        <v>0</v>
      </c>
      <c r="S285" s="215">
        <v>0</v>
      </c>
      <c r="T285" s="216">
        <f>S285*H285</f>
        <v>0</v>
      </c>
      <c r="AR285" s="25" t="s">
        <v>124</v>
      </c>
      <c r="AT285" s="25" t="s">
        <v>172</v>
      </c>
      <c r="AU285" s="25" t="s">
        <v>92</v>
      </c>
      <c r="AY285" s="25" t="s">
        <v>169</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124</v>
      </c>
      <c r="BM285" s="25" t="s">
        <v>1247</v>
      </c>
    </row>
    <row r="286" spans="2:65" s="1" customFormat="1" ht="13.5">
      <c r="B286" s="43"/>
      <c r="C286" s="65"/>
      <c r="D286" s="235" t="s">
        <v>178</v>
      </c>
      <c r="E286" s="65"/>
      <c r="F286" s="274" t="s">
        <v>1248</v>
      </c>
      <c r="G286" s="65"/>
      <c r="H286" s="65"/>
      <c r="I286" s="174"/>
      <c r="J286" s="65"/>
      <c r="K286" s="65"/>
      <c r="L286" s="63"/>
      <c r="M286" s="220"/>
      <c r="N286" s="44"/>
      <c r="O286" s="44"/>
      <c r="P286" s="44"/>
      <c r="Q286" s="44"/>
      <c r="R286" s="44"/>
      <c r="S286" s="44"/>
      <c r="T286" s="80"/>
      <c r="AT286" s="25" t="s">
        <v>178</v>
      </c>
      <c r="AU286" s="25" t="s">
        <v>92</v>
      </c>
    </row>
    <row r="287" spans="2:65" s="1" customFormat="1" ht="22.5" customHeight="1">
      <c r="B287" s="43"/>
      <c r="C287" s="206" t="s">
        <v>667</v>
      </c>
      <c r="D287" s="206" t="s">
        <v>172</v>
      </c>
      <c r="E287" s="207" t="s">
        <v>1249</v>
      </c>
      <c r="F287" s="208" t="s">
        <v>1250</v>
      </c>
      <c r="G287" s="209" t="s">
        <v>302</v>
      </c>
      <c r="H287" s="210">
        <v>202.45</v>
      </c>
      <c r="I287" s="211"/>
      <c r="J287" s="212">
        <f>ROUND(I287*H287,2)</f>
        <v>0</v>
      </c>
      <c r="K287" s="208" t="s">
        <v>962</v>
      </c>
      <c r="L287" s="63"/>
      <c r="M287" s="213" t="s">
        <v>50</v>
      </c>
      <c r="N287" s="214" t="s">
        <v>56</v>
      </c>
      <c r="O287" s="44"/>
      <c r="P287" s="215">
        <f>O287*H287</f>
        <v>0</v>
      </c>
      <c r="Q287" s="215">
        <v>0</v>
      </c>
      <c r="R287" s="215">
        <f>Q287*H287</f>
        <v>0</v>
      </c>
      <c r="S287" s="215">
        <v>0</v>
      </c>
      <c r="T287" s="216">
        <f>S287*H287</f>
        <v>0</v>
      </c>
      <c r="AR287" s="25" t="s">
        <v>124</v>
      </c>
      <c r="AT287" s="25" t="s">
        <v>172</v>
      </c>
      <c r="AU287" s="25" t="s">
        <v>92</v>
      </c>
      <c r="AY287" s="25" t="s">
        <v>169</v>
      </c>
      <c r="BE287" s="217">
        <f>IF(N287="základní",J287,0)</f>
        <v>0</v>
      </c>
      <c r="BF287" s="217">
        <f>IF(N287="snížená",J287,0)</f>
        <v>0</v>
      </c>
      <c r="BG287" s="217">
        <f>IF(N287="zákl. přenesená",J287,0)</f>
        <v>0</v>
      </c>
      <c r="BH287" s="217">
        <f>IF(N287="sníž. přenesená",J287,0)</f>
        <v>0</v>
      </c>
      <c r="BI287" s="217">
        <f>IF(N287="nulová",J287,0)</f>
        <v>0</v>
      </c>
      <c r="BJ287" s="25" t="s">
        <v>25</v>
      </c>
      <c r="BK287" s="217">
        <f>ROUND(I287*H287,2)</f>
        <v>0</v>
      </c>
      <c r="BL287" s="25" t="s">
        <v>124</v>
      </c>
      <c r="BM287" s="25" t="s">
        <v>1251</v>
      </c>
    </row>
    <row r="288" spans="2:65" s="1" customFormat="1" ht="13.5">
      <c r="B288" s="43"/>
      <c r="C288" s="65"/>
      <c r="D288" s="235" t="s">
        <v>178</v>
      </c>
      <c r="E288" s="65"/>
      <c r="F288" s="274" t="s">
        <v>1250</v>
      </c>
      <c r="G288" s="65"/>
      <c r="H288" s="65"/>
      <c r="I288" s="174"/>
      <c r="J288" s="65"/>
      <c r="K288" s="65"/>
      <c r="L288" s="63"/>
      <c r="M288" s="220"/>
      <c r="N288" s="44"/>
      <c r="O288" s="44"/>
      <c r="P288" s="44"/>
      <c r="Q288" s="44"/>
      <c r="R288" s="44"/>
      <c r="S288" s="44"/>
      <c r="T288" s="80"/>
      <c r="AT288" s="25" t="s">
        <v>178</v>
      </c>
      <c r="AU288" s="25" t="s">
        <v>92</v>
      </c>
    </row>
    <row r="289" spans="2:65" s="1" customFormat="1" ht="22.5" customHeight="1">
      <c r="B289" s="43"/>
      <c r="C289" s="206" t="s">
        <v>934</v>
      </c>
      <c r="D289" s="206" t="s">
        <v>172</v>
      </c>
      <c r="E289" s="207" t="s">
        <v>1252</v>
      </c>
      <c r="F289" s="208" t="s">
        <v>1253</v>
      </c>
      <c r="G289" s="209" t="s">
        <v>302</v>
      </c>
      <c r="H289" s="210">
        <v>298.5</v>
      </c>
      <c r="I289" s="211"/>
      <c r="J289" s="212">
        <f>ROUND(I289*H289,2)</f>
        <v>0</v>
      </c>
      <c r="K289" s="208" t="s">
        <v>962</v>
      </c>
      <c r="L289" s="63"/>
      <c r="M289" s="213" t="s">
        <v>50</v>
      </c>
      <c r="N289" s="214" t="s">
        <v>56</v>
      </c>
      <c r="O289" s="44"/>
      <c r="P289" s="215">
        <f>O289*H289</f>
        <v>0</v>
      </c>
      <c r="Q289" s="215">
        <v>0</v>
      </c>
      <c r="R289" s="215">
        <f>Q289*H289</f>
        <v>0</v>
      </c>
      <c r="S289" s="215">
        <v>0</v>
      </c>
      <c r="T289" s="216">
        <f>S289*H289</f>
        <v>0</v>
      </c>
      <c r="AR289" s="25" t="s">
        <v>124</v>
      </c>
      <c r="AT289" s="25" t="s">
        <v>172</v>
      </c>
      <c r="AU289" s="25" t="s">
        <v>92</v>
      </c>
      <c r="AY289" s="25" t="s">
        <v>169</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124</v>
      </c>
      <c r="BM289" s="25" t="s">
        <v>1254</v>
      </c>
    </row>
    <row r="290" spans="2:65" s="1" customFormat="1" ht="13.5">
      <c r="B290" s="43"/>
      <c r="C290" s="65"/>
      <c r="D290" s="218" t="s">
        <v>178</v>
      </c>
      <c r="E290" s="65"/>
      <c r="F290" s="219" t="s">
        <v>1255</v>
      </c>
      <c r="G290" s="65"/>
      <c r="H290" s="65"/>
      <c r="I290" s="174"/>
      <c r="J290" s="65"/>
      <c r="K290" s="65"/>
      <c r="L290" s="63"/>
      <c r="M290" s="220"/>
      <c r="N290" s="44"/>
      <c r="O290" s="44"/>
      <c r="P290" s="44"/>
      <c r="Q290" s="44"/>
      <c r="R290" s="44"/>
      <c r="S290" s="44"/>
      <c r="T290" s="80"/>
      <c r="AT290" s="25" t="s">
        <v>178</v>
      </c>
      <c r="AU290" s="25" t="s">
        <v>92</v>
      </c>
    </row>
    <row r="291" spans="2:65" s="13" customFormat="1" ht="13.5">
      <c r="B291" s="233"/>
      <c r="C291" s="234"/>
      <c r="D291" s="218" t="s">
        <v>182</v>
      </c>
      <c r="E291" s="245" t="s">
        <v>50</v>
      </c>
      <c r="F291" s="246" t="s">
        <v>1256</v>
      </c>
      <c r="G291" s="234"/>
      <c r="H291" s="247">
        <v>298.5</v>
      </c>
      <c r="I291" s="239"/>
      <c r="J291" s="234"/>
      <c r="K291" s="234"/>
      <c r="L291" s="240"/>
      <c r="M291" s="241"/>
      <c r="N291" s="242"/>
      <c r="O291" s="242"/>
      <c r="P291" s="242"/>
      <c r="Q291" s="242"/>
      <c r="R291" s="242"/>
      <c r="S291" s="242"/>
      <c r="T291" s="243"/>
      <c r="AT291" s="244" t="s">
        <v>182</v>
      </c>
      <c r="AU291" s="244" t="s">
        <v>92</v>
      </c>
      <c r="AV291" s="13" t="s">
        <v>92</v>
      </c>
      <c r="AW291" s="13" t="s">
        <v>48</v>
      </c>
      <c r="AX291" s="13" t="s">
        <v>25</v>
      </c>
      <c r="AY291" s="244" t="s">
        <v>169</v>
      </c>
    </row>
    <row r="292" spans="2:65" s="11" customFormat="1" ht="29.85" customHeight="1">
      <c r="B292" s="189"/>
      <c r="C292" s="190"/>
      <c r="D292" s="203" t="s">
        <v>84</v>
      </c>
      <c r="E292" s="204" t="s">
        <v>395</v>
      </c>
      <c r="F292" s="204" t="s">
        <v>396</v>
      </c>
      <c r="G292" s="190"/>
      <c r="H292" s="190"/>
      <c r="I292" s="193"/>
      <c r="J292" s="205">
        <f>BK292</f>
        <v>0</v>
      </c>
      <c r="K292" s="190"/>
      <c r="L292" s="195"/>
      <c r="M292" s="196"/>
      <c r="N292" s="197"/>
      <c r="O292" s="197"/>
      <c r="P292" s="198">
        <f>SUM(P293:P305)</f>
        <v>0</v>
      </c>
      <c r="Q292" s="197"/>
      <c r="R292" s="198">
        <f>SUM(R293:R305)</f>
        <v>0</v>
      </c>
      <c r="S292" s="197"/>
      <c r="T292" s="199">
        <f>SUM(T293:T305)</f>
        <v>81.400000000000006</v>
      </c>
      <c r="AR292" s="200" t="s">
        <v>25</v>
      </c>
      <c r="AT292" s="201" t="s">
        <v>84</v>
      </c>
      <c r="AU292" s="201" t="s">
        <v>25</v>
      </c>
      <c r="AY292" s="200" t="s">
        <v>169</v>
      </c>
      <c r="BK292" s="202">
        <f>SUM(BK293:BK305)</f>
        <v>0</v>
      </c>
    </row>
    <row r="293" spans="2:65" s="1" customFormat="1" ht="22.5" customHeight="1">
      <c r="B293" s="43"/>
      <c r="C293" s="206" t="s">
        <v>836</v>
      </c>
      <c r="D293" s="206" t="s">
        <v>172</v>
      </c>
      <c r="E293" s="207" t="s">
        <v>1257</v>
      </c>
      <c r="F293" s="208" t="s">
        <v>1258</v>
      </c>
      <c r="G293" s="209" t="s">
        <v>175</v>
      </c>
      <c r="H293" s="210">
        <v>37</v>
      </c>
      <c r="I293" s="211"/>
      <c r="J293" s="212">
        <f>ROUND(I293*H293,2)</f>
        <v>0</v>
      </c>
      <c r="K293" s="208" t="s">
        <v>962</v>
      </c>
      <c r="L293" s="63"/>
      <c r="M293" s="213" t="s">
        <v>50</v>
      </c>
      <c r="N293" s="214" t="s">
        <v>56</v>
      </c>
      <c r="O293" s="44"/>
      <c r="P293" s="215">
        <f>O293*H293</f>
        <v>0</v>
      </c>
      <c r="Q293" s="215">
        <v>0</v>
      </c>
      <c r="R293" s="215">
        <f>Q293*H293</f>
        <v>0</v>
      </c>
      <c r="S293" s="215">
        <v>2.2000000000000002</v>
      </c>
      <c r="T293" s="216">
        <f>S293*H293</f>
        <v>81.400000000000006</v>
      </c>
      <c r="AR293" s="25" t="s">
        <v>124</v>
      </c>
      <c r="AT293" s="25" t="s">
        <v>172</v>
      </c>
      <c r="AU293" s="25" t="s">
        <v>92</v>
      </c>
      <c r="AY293" s="25" t="s">
        <v>169</v>
      </c>
      <c r="BE293" s="217">
        <f>IF(N293="základní",J293,0)</f>
        <v>0</v>
      </c>
      <c r="BF293" s="217">
        <f>IF(N293="snížená",J293,0)</f>
        <v>0</v>
      </c>
      <c r="BG293" s="217">
        <f>IF(N293="zákl. přenesená",J293,0)</f>
        <v>0</v>
      </c>
      <c r="BH293" s="217">
        <f>IF(N293="sníž. přenesená",J293,0)</f>
        <v>0</v>
      </c>
      <c r="BI293" s="217">
        <f>IF(N293="nulová",J293,0)</f>
        <v>0</v>
      </c>
      <c r="BJ293" s="25" t="s">
        <v>25</v>
      </c>
      <c r="BK293" s="217">
        <f>ROUND(I293*H293,2)</f>
        <v>0</v>
      </c>
      <c r="BL293" s="25" t="s">
        <v>124</v>
      </c>
      <c r="BM293" s="25" t="s">
        <v>1259</v>
      </c>
    </row>
    <row r="294" spans="2:65" s="1" customFormat="1" ht="27">
      <c r="B294" s="43"/>
      <c r="C294" s="65"/>
      <c r="D294" s="218" t="s">
        <v>178</v>
      </c>
      <c r="E294" s="65"/>
      <c r="F294" s="219" t="s">
        <v>1260</v>
      </c>
      <c r="G294" s="65"/>
      <c r="H294" s="65"/>
      <c r="I294" s="174"/>
      <c r="J294" s="65"/>
      <c r="K294" s="65"/>
      <c r="L294" s="63"/>
      <c r="M294" s="220"/>
      <c r="N294" s="44"/>
      <c r="O294" s="44"/>
      <c r="P294" s="44"/>
      <c r="Q294" s="44"/>
      <c r="R294" s="44"/>
      <c r="S294" s="44"/>
      <c r="T294" s="80"/>
      <c r="AT294" s="25" t="s">
        <v>178</v>
      </c>
      <c r="AU294" s="25" t="s">
        <v>92</v>
      </c>
    </row>
    <row r="295" spans="2:65" s="12" customFormat="1" ht="13.5">
      <c r="B295" s="222"/>
      <c r="C295" s="223"/>
      <c r="D295" s="218" t="s">
        <v>182</v>
      </c>
      <c r="E295" s="224" t="s">
        <v>50</v>
      </c>
      <c r="F295" s="225" t="s">
        <v>1261</v>
      </c>
      <c r="G295" s="223"/>
      <c r="H295" s="226" t="s">
        <v>50</v>
      </c>
      <c r="I295" s="227"/>
      <c r="J295" s="223"/>
      <c r="K295" s="223"/>
      <c r="L295" s="228"/>
      <c r="M295" s="229"/>
      <c r="N295" s="230"/>
      <c r="O295" s="230"/>
      <c r="P295" s="230"/>
      <c r="Q295" s="230"/>
      <c r="R295" s="230"/>
      <c r="S295" s="230"/>
      <c r="T295" s="231"/>
      <c r="AT295" s="232" t="s">
        <v>182</v>
      </c>
      <c r="AU295" s="232" t="s">
        <v>92</v>
      </c>
      <c r="AV295" s="12" t="s">
        <v>25</v>
      </c>
      <c r="AW295" s="12" t="s">
        <v>48</v>
      </c>
      <c r="AX295" s="12" t="s">
        <v>85</v>
      </c>
      <c r="AY295" s="232" t="s">
        <v>169</v>
      </c>
    </row>
    <row r="296" spans="2:65" s="12" customFormat="1" ht="13.5">
      <c r="B296" s="222"/>
      <c r="C296" s="223"/>
      <c r="D296" s="218" t="s">
        <v>182</v>
      </c>
      <c r="E296" s="224" t="s">
        <v>50</v>
      </c>
      <c r="F296" s="225" t="s">
        <v>1262</v>
      </c>
      <c r="G296" s="223"/>
      <c r="H296" s="226" t="s">
        <v>50</v>
      </c>
      <c r="I296" s="227"/>
      <c r="J296" s="223"/>
      <c r="K296" s="223"/>
      <c r="L296" s="228"/>
      <c r="M296" s="229"/>
      <c r="N296" s="230"/>
      <c r="O296" s="230"/>
      <c r="P296" s="230"/>
      <c r="Q296" s="230"/>
      <c r="R296" s="230"/>
      <c r="S296" s="230"/>
      <c r="T296" s="231"/>
      <c r="AT296" s="232" t="s">
        <v>182</v>
      </c>
      <c r="AU296" s="232" t="s">
        <v>92</v>
      </c>
      <c r="AV296" s="12" t="s">
        <v>25</v>
      </c>
      <c r="AW296" s="12" t="s">
        <v>48</v>
      </c>
      <c r="AX296" s="12" t="s">
        <v>85</v>
      </c>
      <c r="AY296" s="232" t="s">
        <v>169</v>
      </c>
    </row>
    <row r="297" spans="2:65" s="13" customFormat="1" ht="13.5">
      <c r="B297" s="233"/>
      <c r="C297" s="234"/>
      <c r="D297" s="218" t="s">
        <v>182</v>
      </c>
      <c r="E297" s="245" t="s">
        <v>50</v>
      </c>
      <c r="F297" s="246" t="s">
        <v>1263</v>
      </c>
      <c r="G297" s="234"/>
      <c r="H297" s="247">
        <v>37</v>
      </c>
      <c r="I297" s="239"/>
      <c r="J297" s="234"/>
      <c r="K297" s="234"/>
      <c r="L297" s="240"/>
      <c r="M297" s="241"/>
      <c r="N297" s="242"/>
      <c r="O297" s="242"/>
      <c r="P297" s="242"/>
      <c r="Q297" s="242"/>
      <c r="R297" s="242"/>
      <c r="S297" s="242"/>
      <c r="T297" s="243"/>
      <c r="AT297" s="244" t="s">
        <v>182</v>
      </c>
      <c r="AU297" s="244" t="s">
        <v>92</v>
      </c>
      <c r="AV297" s="13" t="s">
        <v>92</v>
      </c>
      <c r="AW297" s="13" t="s">
        <v>48</v>
      </c>
      <c r="AX297" s="13" t="s">
        <v>85</v>
      </c>
      <c r="AY297" s="244" t="s">
        <v>169</v>
      </c>
    </row>
    <row r="298" spans="2:65" s="15" customFormat="1" ht="13.5">
      <c r="B298" s="275"/>
      <c r="C298" s="276"/>
      <c r="D298" s="235" t="s">
        <v>182</v>
      </c>
      <c r="E298" s="277" t="s">
        <v>50</v>
      </c>
      <c r="F298" s="278" t="s">
        <v>1000</v>
      </c>
      <c r="G298" s="276"/>
      <c r="H298" s="279">
        <v>37</v>
      </c>
      <c r="I298" s="280"/>
      <c r="J298" s="276"/>
      <c r="K298" s="276"/>
      <c r="L298" s="281"/>
      <c r="M298" s="282"/>
      <c r="N298" s="283"/>
      <c r="O298" s="283"/>
      <c r="P298" s="283"/>
      <c r="Q298" s="283"/>
      <c r="R298" s="283"/>
      <c r="S298" s="283"/>
      <c r="T298" s="284"/>
      <c r="AT298" s="285" t="s">
        <v>182</v>
      </c>
      <c r="AU298" s="285" t="s">
        <v>92</v>
      </c>
      <c r="AV298" s="15" t="s">
        <v>124</v>
      </c>
      <c r="AW298" s="15" t="s">
        <v>48</v>
      </c>
      <c r="AX298" s="15" t="s">
        <v>25</v>
      </c>
      <c r="AY298" s="285" t="s">
        <v>169</v>
      </c>
    </row>
    <row r="299" spans="2:65" s="1" customFormat="1" ht="22.5" customHeight="1">
      <c r="B299" s="43"/>
      <c r="C299" s="206" t="s">
        <v>935</v>
      </c>
      <c r="D299" s="206" t="s">
        <v>172</v>
      </c>
      <c r="E299" s="207" t="s">
        <v>478</v>
      </c>
      <c r="F299" s="208" t="s">
        <v>479</v>
      </c>
      <c r="G299" s="209" t="s">
        <v>197</v>
      </c>
      <c r="H299" s="210">
        <v>81.400000000000006</v>
      </c>
      <c r="I299" s="211"/>
      <c r="J299" s="212">
        <f>ROUND(I299*H299,2)</f>
        <v>0</v>
      </c>
      <c r="K299" s="208" t="s">
        <v>962</v>
      </c>
      <c r="L299" s="63"/>
      <c r="M299" s="213" t="s">
        <v>50</v>
      </c>
      <c r="N299" s="214" t="s">
        <v>56</v>
      </c>
      <c r="O299" s="44"/>
      <c r="P299" s="215">
        <f>O299*H299</f>
        <v>0</v>
      </c>
      <c r="Q299" s="215">
        <v>0</v>
      </c>
      <c r="R299" s="215">
        <f>Q299*H299</f>
        <v>0</v>
      </c>
      <c r="S299" s="215">
        <v>0</v>
      </c>
      <c r="T299" s="216">
        <f>S299*H299</f>
        <v>0</v>
      </c>
      <c r="AR299" s="25" t="s">
        <v>124</v>
      </c>
      <c r="AT299" s="25" t="s">
        <v>172</v>
      </c>
      <c r="AU299" s="25" t="s">
        <v>92</v>
      </c>
      <c r="AY299" s="25" t="s">
        <v>169</v>
      </c>
      <c r="BE299" s="217">
        <f>IF(N299="základní",J299,0)</f>
        <v>0</v>
      </c>
      <c r="BF299" s="217">
        <f>IF(N299="snížená",J299,0)</f>
        <v>0</v>
      </c>
      <c r="BG299" s="217">
        <f>IF(N299="zákl. přenesená",J299,0)</f>
        <v>0</v>
      </c>
      <c r="BH299" s="217">
        <f>IF(N299="sníž. přenesená",J299,0)</f>
        <v>0</v>
      </c>
      <c r="BI299" s="217">
        <f>IF(N299="nulová",J299,0)</f>
        <v>0</v>
      </c>
      <c r="BJ299" s="25" t="s">
        <v>25</v>
      </c>
      <c r="BK299" s="217">
        <f>ROUND(I299*H299,2)</f>
        <v>0</v>
      </c>
      <c r="BL299" s="25" t="s">
        <v>124</v>
      </c>
      <c r="BM299" s="25" t="s">
        <v>1264</v>
      </c>
    </row>
    <row r="300" spans="2:65" s="1" customFormat="1" ht="27">
      <c r="B300" s="43"/>
      <c r="C300" s="65"/>
      <c r="D300" s="235" t="s">
        <v>178</v>
      </c>
      <c r="E300" s="65"/>
      <c r="F300" s="274" t="s">
        <v>481</v>
      </c>
      <c r="G300" s="65"/>
      <c r="H300" s="65"/>
      <c r="I300" s="174"/>
      <c r="J300" s="65"/>
      <c r="K300" s="65"/>
      <c r="L300" s="63"/>
      <c r="M300" s="220"/>
      <c r="N300" s="44"/>
      <c r="O300" s="44"/>
      <c r="P300" s="44"/>
      <c r="Q300" s="44"/>
      <c r="R300" s="44"/>
      <c r="S300" s="44"/>
      <c r="T300" s="80"/>
      <c r="AT300" s="25" t="s">
        <v>178</v>
      </c>
      <c r="AU300" s="25" t="s">
        <v>92</v>
      </c>
    </row>
    <row r="301" spans="2:65" s="1" customFormat="1" ht="22.5" customHeight="1">
      <c r="B301" s="43"/>
      <c r="C301" s="206" t="s">
        <v>941</v>
      </c>
      <c r="D301" s="206" t="s">
        <v>172</v>
      </c>
      <c r="E301" s="207" t="s">
        <v>484</v>
      </c>
      <c r="F301" s="208" t="s">
        <v>1265</v>
      </c>
      <c r="G301" s="209" t="s">
        <v>197</v>
      </c>
      <c r="H301" s="210">
        <v>1139.5999999999999</v>
      </c>
      <c r="I301" s="211"/>
      <c r="J301" s="212">
        <f>ROUND(I301*H301,2)</f>
        <v>0</v>
      </c>
      <c r="K301" s="208" t="s">
        <v>962</v>
      </c>
      <c r="L301" s="63"/>
      <c r="M301" s="213" t="s">
        <v>50</v>
      </c>
      <c r="N301" s="214" t="s">
        <v>56</v>
      </c>
      <c r="O301" s="44"/>
      <c r="P301" s="215">
        <f>O301*H301</f>
        <v>0</v>
      </c>
      <c r="Q301" s="215">
        <v>0</v>
      </c>
      <c r="R301" s="215">
        <f>Q301*H301</f>
        <v>0</v>
      </c>
      <c r="S301" s="215">
        <v>0</v>
      </c>
      <c r="T301" s="216">
        <f>S301*H301</f>
        <v>0</v>
      </c>
      <c r="AR301" s="25" t="s">
        <v>124</v>
      </c>
      <c r="AT301" s="25" t="s">
        <v>172</v>
      </c>
      <c r="AU301" s="25" t="s">
        <v>92</v>
      </c>
      <c r="AY301" s="25" t="s">
        <v>169</v>
      </c>
      <c r="BE301" s="217">
        <f>IF(N301="základní",J301,0)</f>
        <v>0</v>
      </c>
      <c r="BF301" s="217">
        <f>IF(N301="snížená",J301,0)</f>
        <v>0</v>
      </c>
      <c r="BG301" s="217">
        <f>IF(N301="zákl. přenesená",J301,0)</f>
        <v>0</v>
      </c>
      <c r="BH301" s="217">
        <f>IF(N301="sníž. přenesená",J301,0)</f>
        <v>0</v>
      </c>
      <c r="BI301" s="217">
        <f>IF(N301="nulová",J301,0)</f>
        <v>0</v>
      </c>
      <c r="BJ301" s="25" t="s">
        <v>25</v>
      </c>
      <c r="BK301" s="217">
        <f>ROUND(I301*H301,2)</f>
        <v>0</v>
      </c>
      <c r="BL301" s="25" t="s">
        <v>124</v>
      </c>
      <c r="BM301" s="25" t="s">
        <v>1266</v>
      </c>
    </row>
    <row r="302" spans="2:65" s="1" customFormat="1" ht="27">
      <c r="B302" s="43"/>
      <c r="C302" s="65"/>
      <c r="D302" s="218" t="s">
        <v>178</v>
      </c>
      <c r="E302" s="65"/>
      <c r="F302" s="219" t="s">
        <v>487</v>
      </c>
      <c r="G302" s="65"/>
      <c r="H302" s="65"/>
      <c r="I302" s="174"/>
      <c r="J302" s="65"/>
      <c r="K302" s="65"/>
      <c r="L302" s="63"/>
      <c r="M302" s="220"/>
      <c r="N302" s="44"/>
      <c r="O302" s="44"/>
      <c r="P302" s="44"/>
      <c r="Q302" s="44"/>
      <c r="R302" s="44"/>
      <c r="S302" s="44"/>
      <c r="T302" s="80"/>
      <c r="AT302" s="25" t="s">
        <v>178</v>
      </c>
      <c r="AU302" s="25" t="s">
        <v>92</v>
      </c>
    </row>
    <row r="303" spans="2:65" s="13" customFormat="1" ht="13.5">
      <c r="B303" s="233"/>
      <c r="C303" s="234"/>
      <c r="D303" s="235" t="s">
        <v>182</v>
      </c>
      <c r="E303" s="234"/>
      <c r="F303" s="237" t="s">
        <v>1267</v>
      </c>
      <c r="G303" s="234"/>
      <c r="H303" s="238">
        <v>1139.5999999999999</v>
      </c>
      <c r="I303" s="239"/>
      <c r="J303" s="234"/>
      <c r="K303" s="234"/>
      <c r="L303" s="240"/>
      <c r="M303" s="241"/>
      <c r="N303" s="242"/>
      <c r="O303" s="242"/>
      <c r="P303" s="242"/>
      <c r="Q303" s="242"/>
      <c r="R303" s="242"/>
      <c r="S303" s="242"/>
      <c r="T303" s="243"/>
      <c r="AT303" s="244" t="s">
        <v>182</v>
      </c>
      <c r="AU303" s="244" t="s">
        <v>92</v>
      </c>
      <c r="AV303" s="13" t="s">
        <v>92</v>
      </c>
      <c r="AW303" s="13" t="s">
        <v>6</v>
      </c>
      <c r="AX303" s="13" t="s">
        <v>25</v>
      </c>
      <c r="AY303" s="244" t="s">
        <v>169</v>
      </c>
    </row>
    <row r="304" spans="2:65" s="1" customFormat="1" ht="22.5" customHeight="1">
      <c r="B304" s="43"/>
      <c r="C304" s="206" t="s">
        <v>948</v>
      </c>
      <c r="D304" s="206" t="s">
        <v>172</v>
      </c>
      <c r="E304" s="207" t="s">
        <v>1268</v>
      </c>
      <c r="F304" s="208" t="s">
        <v>1269</v>
      </c>
      <c r="G304" s="209" t="s">
        <v>197</v>
      </c>
      <c r="H304" s="210">
        <v>81.400000000000006</v>
      </c>
      <c r="I304" s="211"/>
      <c r="J304" s="212">
        <f>ROUND(I304*H304,2)</f>
        <v>0</v>
      </c>
      <c r="K304" s="208" t="s">
        <v>962</v>
      </c>
      <c r="L304" s="63"/>
      <c r="M304" s="213" t="s">
        <v>50</v>
      </c>
      <c r="N304" s="214" t="s">
        <v>56</v>
      </c>
      <c r="O304" s="44"/>
      <c r="P304" s="215">
        <f>O304*H304</f>
        <v>0</v>
      </c>
      <c r="Q304" s="215">
        <v>0</v>
      </c>
      <c r="R304" s="215">
        <f>Q304*H304</f>
        <v>0</v>
      </c>
      <c r="S304" s="215">
        <v>0</v>
      </c>
      <c r="T304" s="216">
        <f>S304*H304</f>
        <v>0</v>
      </c>
      <c r="AR304" s="25" t="s">
        <v>124</v>
      </c>
      <c r="AT304" s="25" t="s">
        <v>172</v>
      </c>
      <c r="AU304" s="25" t="s">
        <v>92</v>
      </c>
      <c r="AY304" s="25" t="s">
        <v>169</v>
      </c>
      <c r="BE304" s="217">
        <f>IF(N304="základní",J304,0)</f>
        <v>0</v>
      </c>
      <c r="BF304" s="217">
        <f>IF(N304="snížená",J304,0)</f>
        <v>0</v>
      </c>
      <c r="BG304" s="217">
        <f>IF(N304="zákl. přenesená",J304,0)</f>
        <v>0</v>
      </c>
      <c r="BH304" s="217">
        <f>IF(N304="sníž. přenesená",J304,0)</f>
        <v>0</v>
      </c>
      <c r="BI304" s="217">
        <f>IF(N304="nulová",J304,0)</f>
        <v>0</v>
      </c>
      <c r="BJ304" s="25" t="s">
        <v>25</v>
      </c>
      <c r="BK304" s="217">
        <f>ROUND(I304*H304,2)</f>
        <v>0</v>
      </c>
      <c r="BL304" s="25" t="s">
        <v>124</v>
      </c>
      <c r="BM304" s="25" t="s">
        <v>1270</v>
      </c>
    </row>
    <row r="305" spans="2:47" s="1" customFormat="1" ht="13.5">
      <c r="B305" s="43"/>
      <c r="C305" s="65"/>
      <c r="D305" s="218" t="s">
        <v>178</v>
      </c>
      <c r="E305" s="65"/>
      <c r="F305" s="219" t="s">
        <v>504</v>
      </c>
      <c r="G305" s="65"/>
      <c r="H305" s="65"/>
      <c r="I305" s="174"/>
      <c r="J305" s="65"/>
      <c r="K305" s="65"/>
      <c r="L305" s="63"/>
      <c r="M305" s="290"/>
      <c r="N305" s="291"/>
      <c r="O305" s="291"/>
      <c r="P305" s="291"/>
      <c r="Q305" s="291"/>
      <c r="R305" s="291"/>
      <c r="S305" s="291"/>
      <c r="T305" s="292"/>
      <c r="AT305" s="25" t="s">
        <v>178</v>
      </c>
      <c r="AU305" s="25" t="s">
        <v>92</v>
      </c>
    </row>
    <row r="306" spans="2:47" s="1" customFormat="1" ht="6.95" customHeight="1">
      <c r="B306" s="58"/>
      <c r="C306" s="59"/>
      <c r="D306" s="59"/>
      <c r="E306" s="59"/>
      <c r="F306" s="59"/>
      <c r="G306" s="59"/>
      <c r="H306" s="59"/>
      <c r="I306" s="150"/>
      <c r="J306" s="59"/>
      <c r="K306" s="59"/>
      <c r="L306" s="63"/>
    </row>
  </sheetData>
  <sheetProtection password="CC35" sheet="1" objects="1" scenarios="1" formatCells="0" formatColumns="0" formatRows="0" sort="0" autoFilter="0"/>
  <autoFilter ref="C89:K305"/>
  <mergeCells count="12">
    <mergeCell ref="G1:H1"/>
    <mergeCell ref="L2:V2"/>
    <mergeCell ref="E49:H49"/>
    <mergeCell ref="E51:H51"/>
    <mergeCell ref="E78:H78"/>
    <mergeCell ref="E80:H80"/>
    <mergeCell ref="E82:H82"/>
    <mergeCell ref="E7:H7"/>
    <mergeCell ref="E9:H9"/>
    <mergeCell ref="E11:H11"/>
    <mergeCell ref="E26:H26"/>
    <mergeCell ref="E47:H47"/>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129</v>
      </c>
      <c r="G1" s="424" t="s">
        <v>130</v>
      </c>
      <c r="H1" s="424"/>
      <c r="I1" s="126"/>
      <c r="J1" s="125" t="s">
        <v>131</v>
      </c>
      <c r="K1" s="124" t="s">
        <v>132</v>
      </c>
      <c r="L1" s="125" t="s">
        <v>133</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4"/>
      <c r="M2" s="414"/>
      <c r="N2" s="414"/>
      <c r="O2" s="414"/>
      <c r="P2" s="414"/>
      <c r="Q2" s="414"/>
      <c r="R2" s="414"/>
      <c r="S2" s="414"/>
      <c r="T2" s="414"/>
      <c r="U2" s="414"/>
      <c r="V2" s="414"/>
      <c r="AT2" s="25" t="s">
        <v>123</v>
      </c>
    </row>
    <row r="3" spans="1:70" ht="6.95" customHeight="1">
      <c r="B3" s="26"/>
      <c r="C3" s="27"/>
      <c r="D3" s="27"/>
      <c r="E3" s="27"/>
      <c r="F3" s="27"/>
      <c r="G3" s="27"/>
      <c r="H3" s="27"/>
      <c r="I3" s="127"/>
      <c r="J3" s="27"/>
      <c r="K3" s="28"/>
      <c r="AT3" s="25" t="s">
        <v>92</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5" t="str">
        <f>'Rekapitulace stavby'!K6</f>
        <v>III/44436 Bělkovice-Lašťany, průtah - I.+II.etapa-Obec  Bělkovice-Lašťany</v>
      </c>
      <c r="F7" s="416"/>
      <c r="G7" s="416"/>
      <c r="H7" s="416"/>
      <c r="I7" s="128"/>
      <c r="J7" s="30"/>
      <c r="K7" s="32"/>
    </row>
    <row r="8" spans="1:70">
      <c r="B8" s="29"/>
      <c r="C8" s="30"/>
      <c r="D8" s="38" t="s">
        <v>135</v>
      </c>
      <c r="E8" s="30"/>
      <c r="F8" s="30"/>
      <c r="G8" s="30"/>
      <c r="H8" s="30"/>
      <c r="I8" s="128"/>
      <c r="J8" s="30"/>
      <c r="K8" s="32"/>
    </row>
    <row r="9" spans="1:70" s="1" customFormat="1" ht="22.5" customHeight="1">
      <c r="B9" s="43"/>
      <c r="C9" s="44"/>
      <c r="D9" s="44"/>
      <c r="E9" s="415" t="s">
        <v>951</v>
      </c>
      <c r="F9" s="417"/>
      <c r="G9" s="417"/>
      <c r="H9" s="417"/>
      <c r="I9" s="129"/>
      <c r="J9" s="44"/>
      <c r="K9" s="47"/>
    </row>
    <row r="10" spans="1:70" s="1" customFormat="1">
      <c r="B10" s="43"/>
      <c r="C10" s="44"/>
      <c r="D10" s="38" t="s">
        <v>137</v>
      </c>
      <c r="E10" s="44"/>
      <c r="F10" s="44"/>
      <c r="G10" s="44"/>
      <c r="H10" s="44"/>
      <c r="I10" s="129"/>
      <c r="J10" s="44"/>
      <c r="K10" s="47"/>
    </row>
    <row r="11" spans="1:70" s="1" customFormat="1" ht="36.950000000000003" customHeight="1">
      <c r="B11" s="43"/>
      <c r="C11" s="44"/>
      <c r="D11" s="44"/>
      <c r="E11" s="418" t="s">
        <v>1271</v>
      </c>
      <c r="F11" s="417"/>
      <c r="G11" s="417"/>
      <c r="H11" s="417"/>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22.12.2016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63" customHeight="1">
      <c r="B26" s="132"/>
      <c r="C26" s="133"/>
      <c r="D26" s="133"/>
      <c r="E26" s="379" t="s">
        <v>953</v>
      </c>
      <c r="F26" s="379"/>
      <c r="G26" s="379"/>
      <c r="H26" s="379"/>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ROUND(J94,2)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ROUND(SUM(BE94:BE279), 2)</f>
        <v>0</v>
      </c>
      <c r="G32" s="44"/>
      <c r="H32" s="44"/>
      <c r="I32" s="142">
        <v>0.21</v>
      </c>
      <c r="J32" s="141">
        <f>ROUND(ROUND((SUM(BE94:BE279)), 2)*I32, 2)</f>
        <v>0</v>
      </c>
      <c r="K32" s="47"/>
    </row>
    <row r="33" spans="2:11" s="1" customFormat="1" ht="14.45" customHeight="1">
      <c r="B33" s="43"/>
      <c r="C33" s="44"/>
      <c r="D33" s="44"/>
      <c r="E33" s="51" t="s">
        <v>57</v>
      </c>
      <c r="F33" s="141">
        <f>ROUND(SUM(BF94:BF279), 2)</f>
        <v>0</v>
      </c>
      <c r="G33" s="44"/>
      <c r="H33" s="44"/>
      <c r="I33" s="142">
        <v>0.15</v>
      </c>
      <c r="J33" s="141">
        <f>ROUND(ROUND((SUM(BF94:BF279)), 2)*I33, 2)</f>
        <v>0</v>
      </c>
      <c r="K33" s="47"/>
    </row>
    <row r="34" spans="2:11" s="1" customFormat="1" ht="14.45" hidden="1" customHeight="1">
      <c r="B34" s="43"/>
      <c r="C34" s="44"/>
      <c r="D34" s="44"/>
      <c r="E34" s="51" t="s">
        <v>58</v>
      </c>
      <c r="F34" s="141">
        <f>ROUND(SUM(BG94:BG279), 2)</f>
        <v>0</v>
      </c>
      <c r="G34" s="44"/>
      <c r="H34" s="44"/>
      <c r="I34" s="142">
        <v>0.21</v>
      </c>
      <c r="J34" s="141">
        <v>0</v>
      </c>
      <c r="K34" s="47"/>
    </row>
    <row r="35" spans="2:11" s="1" customFormat="1" ht="14.45" hidden="1" customHeight="1">
      <c r="B35" s="43"/>
      <c r="C35" s="44"/>
      <c r="D35" s="44"/>
      <c r="E35" s="51" t="s">
        <v>59</v>
      </c>
      <c r="F35" s="141">
        <f>ROUND(SUM(BH94:BH279), 2)</f>
        <v>0</v>
      </c>
      <c r="G35" s="44"/>
      <c r="H35" s="44"/>
      <c r="I35" s="142">
        <v>0.15</v>
      </c>
      <c r="J35" s="141">
        <v>0</v>
      </c>
      <c r="K35" s="47"/>
    </row>
    <row r="36" spans="2:11" s="1" customFormat="1" ht="14.45" hidden="1" customHeight="1">
      <c r="B36" s="43"/>
      <c r="C36" s="44"/>
      <c r="D36" s="44"/>
      <c r="E36" s="51" t="s">
        <v>60</v>
      </c>
      <c r="F36" s="141">
        <f>ROUND(SUM(BI94:BI279),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141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5" t="str">
        <f>E7</f>
        <v>III/44436 Bělkovice-Lašťany, průtah - I.+II.etapa-Obec  Bělkovice-Lašťany</v>
      </c>
      <c r="F47" s="416"/>
      <c r="G47" s="416"/>
      <c r="H47" s="416"/>
      <c r="I47" s="129"/>
      <c r="J47" s="44"/>
      <c r="K47" s="47"/>
    </row>
    <row r="48" spans="2:11">
      <c r="B48" s="29"/>
      <c r="C48" s="38" t="s">
        <v>135</v>
      </c>
      <c r="D48" s="30"/>
      <c r="E48" s="30"/>
      <c r="F48" s="30"/>
      <c r="G48" s="30"/>
      <c r="H48" s="30"/>
      <c r="I48" s="128"/>
      <c r="J48" s="30"/>
      <c r="K48" s="32"/>
    </row>
    <row r="49" spans="2:47" s="1" customFormat="1" ht="22.5" customHeight="1">
      <c r="B49" s="43"/>
      <c r="C49" s="44"/>
      <c r="D49" s="44"/>
      <c r="E49" s="415" t="s">
        <v>951</v>
      </c>
      <c r="F49" s="417"/>
      <c r="G49" s="417"/>
      <c r="H49" s="417"/>
      <c r="I49" s="129"/>
      <c r="J49" s="44"/>
      <c r="K49" s="47"/>
    </row>
    <row r="50" spans="2:47" s="1" customFormat="1" ht="14.45" customHeight="1">
      <c r="B50" s="43"/>
      <c r="C50" s="38" t="s">
        <v>137</v>
      </c>
      <c r="D50" s="44"/>
      <c r="E50" s="44"/>
      <c r="F50" s="44"/>
      <c r="G50" s="44"/>
      <c r="H50" s="44"/>
      <c r="I50" s="129"/>
      <c r="J50" s="44"/>
      <c r="K50" s="47"/>
    </row>
    <row r="51" spans="2:47" s="1" customFormat="1" ht="23.25" customHeight="1">
      <c r="B51" s="43"/>
      <c r="C51" s="44"/>
      <c r="D51" s="44"/>
      <c r="E51" s="418" t="str">
        <f>E11</f>
        <v xml:space="preserve">3-2 - SO 05 Mlýnský náhon - stavební úpravy--soupis prací--náklady kraje 1/2, náklady obce 1/2 nákladů </v>
      </c>
      <c r="F51" s="417"/>
      <c r="G51" s="417"/>
      <c r="H51" s="417"/>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22.12.2016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Obec  Bělkovice-Lašťany</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142</v>
      </c>
      <c r="D58" s="143"/>
      <c r="E58" s="143"/>
      <c r="F58" s="143"/>
      <c r="G58" s="143"/>
      <c r="H58" s="143"/>
      <c r="I58" s="156"/>
      <c r="J58" s="157" t="s">
        <v>143</v>
      </c>
      <c r="K58" s="158"/>
    </row>
    <row r="59" spans="2:47" s="1" customFormat="1" ht="10.35" customHeight="1">
      <c r="B59" s="43"/>
      <c r="C59" s="44"/>
      <c r="D59" s="44"/>
      <c r="E59" s="44"/>
      <c r="F59" s="44"/>
      <c r="G59" s="44"/>
      <c r="H59" s="44"/>
      <c r="I59" s="129"/>
      <c r="J59" s="44"/>
      <c r="K59" s="47"/>
    </row>
    <row r="60" spans="2:47" s="1" customFormat="1" ht="29.25" customHeight="1">
      <c r="B60" s="43"/>
      <c r="C60" s="159" t="s">
        <v>144</v>
      </c>
      <c r="D60" s="44"/>
      <c r="E60" s="44"/>
      <c r="F60" s="44"/>
      <c r="G60" s="44"/>
      <c r="H60" s="44"/>
      <c r="I60" s="129"/>
      <c r="J60" s="139">
        <f>J94</f>
        <v>0</v>
      </c>
      <c r="K60" s="47"/>
      <c r="AU60" s="25" t="s">
        <v>145</v>
      </c>
    </row>
    <row r="61" spans="2:47" s="8" customFormat="1" ht="24.95" customHeight="1">
      <c r="B61" s="160"/>
      <c r="C61" s="161"/>
      <c r="D61" s="162" t="s">
        <v>146</v>
      </c>
      <c r="E61" s="163"/>
      <c r="F61" s="163"/>
      <c r="G61" s="163"/>
      <c r="H61" s="163"/>
      <c r="I61" s="164"/>
      <c r="J61" s="165">
        <f>J95</f>
        <v>0</v>
      </c>
      <c r="K61" s="166"/>
    </row>
    <row r="62" spans="2:47" s="9" customFormat="1" ht="19.899999999999999" customHeight="1">
      <c r="B62" s="167"/>
      <c r="C62" s="168"/>
      <c r="D62" s="169" t="s">
        <v>954</v>
      </c>
      <c r="E62" s="170"/>
      <c r="F62" s="170"/>
      <c r="G62" s="170"/>
      <c r="H62" s="170"/>
      <c r="I62" s="171"/>
      <c r="J62" s="172">
        <f>J96</f>
        <v>0</v>
      </c>
      <c r="K62" s="173"/>
    </row>
    <row r="63" spans="2:47" s="9" customFormat="1" ht="19.899999999999999" customHeight="1">
      <c r="B63" s="167"/>
      <c r="C63" s="168"/>
      <c r="D63" s="169" t="s">
        <v>1272</v>
      </c>
      <c r="E63" s="170"/>
      <c r="F63" s="170"/>
      <c r="G63" s="170"/>
      <c r="H63" s="170"/>
      <c r="I63" s="171"/>
      <c r="J63" s="172">
        <f>J146</f>
        <v>0</v>
      </c>
      <c r="K63" s="173"/>
    </row>
    <row r="64" spans="2:47" s="9" customFormat="1" ht="19.899999999999999" customHeight="1">
      <c r="B64" s="167"/>
      <c r="C64" s="168"/>
      <c r="D64" s="169" t="s">
        <v>955</v>
      </c>
      <c r="E64" s="170"/>
      <c r="F64" s="170"/>
      <c r="G64" s="170"/>
      <c r="H64" s="170"/>
      <c r="I64" s="171"/>
      <c r="J64" s="172">
        <f>J160</f>
        <v>0</v>
      </c>
      <c r="K64" s="173"/>
    </row>
    <row r="65" spans="2:12" s="9" customFormat="1" ht="19.899999999999999" customHeight="1">
      <c r="B65" s="167"/>
      <c r="C65" s="168"/>
      <c r="D65" s="169" t="s">
        <v>148</v>
      </c>
      <c r="E65" s="170"/>
      <c r="F65" s="170"/>
      <c r="G65" s="170"/>
      <c r="H65" s="170"/>
      <c r="I65" s="171"/>
      <c r="J65" s="172">
        <f>J171</f>
        <v>0</v>
      </c>
      <c r="K65" s="173"/>
    </row>
    <row r="66" spans="2:12" s="9" customFormat="1" ht="19.899999999999999" customHeight="1">
      <c r="B66" s="167"/>
      <c r="C66" s="168"/>
      <c r="D66" s="169" t="s">
        <v>956</v>
      </c>
      <c r="E66" s="170"/>
      <c r="F66" s="170"/>
      <c r="G66" s="170"/>
      <c r="H66" s="170"/>
      <c r="I66" s="171"/>
      <c r="J66" s="172">
        <f>J180</f>
        <v>0</v>
      </c>
      <c r="K66" s="173"/>
    </row>
    <row r="67" spans="2:12" s="9" customFormat="1" ht="14.85" customHeight="1">
      <c r="B67" s="167"/>
      <c r="C67" s="168"/>
      <c r="D67" s="169" t="s">
        <v>957</v>
      </c>
      <c r="E67" s="170"/>
      <c r="F67" s="170"/>
      <c r="G67" s="170"/>
      <c r="H67" s="170"/>
      <c r="I67" s="171"/>
      <c r="J67" s="172">
        <f>J181</f>
        <v>0</v>
      </c>
      <c r="K67" s="173"/>
    </row>
    <row r="68" spans="2:12" s="9" customFormat="1" ht="14.85" customHeight="1">
      <c r="B68" s="167"/>
      <c r="C68" s="168"/>
      <c r="D68" s="169" t="s">
        <v>958</v>
      </c>
      <c r="E68" s="170"/>
      <c r="F68" s="170"/>
      <c r="G68" s="170"/>
      <c r="H68" s="170"/>
      <c r="I68" s="171"/>
      <c r="J68" s="172">
        <f>J192</f>
        <v>0</v>
      </c>
      <c r="K68" s="173"/>
    </row>
    <row r="69" spans="2:12" s="9" customFormat="1" ht="19.899999999999999" customHeight="1">
      <c r="B69" s="167"/>
      <c r="C69" s="168"/>
      <c r="D69" s="169" t="s">
        <v>959</v>
      </c>
      <c r="E69" s="170"/>
      <c r="F69" s="170"/>
      <c r="G69" s="170"/>
      <c r="H69" s="170"/>
      <c r="I69" s="171"/>
      <c r="J69" s="172">
        <f>J214</f>
        <v>0</v>
      </c>
      <c r="K69" s="173"/>
    </row>
    <row r="70" spans="2:12" s="9" customFormat="1" ht="19.899999999999999" customHeight="1">
      <c r="B70" s="167"/>
      <c r="C70" s="168"/>
      <c r="D70" s="169" t="s">
        <v>152</v>
      </c>
      <c r="E70" s="170"/>
      <c r="F70" s="170"/>
      <c r="G70" s="170"/>
      <c r="H70" s="170"/>
      <c r="I70" s="171"/>
      <c r="J70" s="172">
        <f>J220</f>
        <v>0</v>
      </c>
      <c r="K70" s="173"/>
    </row>
    <row r="71" spans="2:12" s="8" customFormat="1" ht="24.95" customHeight="1">
      <c r="B71" s="160"/>
      <c r="C71" s="161"/>
      <c r="D71" s="162" t="s">
        <v>1273</v>
      </c>
      <c r="E71" s="163"/>
      <c r="F71" s="163"/>
      <c r="G71" s="163"/>
      <c r="H71" s="163"/>
      <c r="I71" s="164"/>
      <c r="J71" s="165">
        <f>J249</f>
        <v>0</v>
      </c>
      <c r="K71" s="166"/>
    </row>
    <row r="72" spans="2:12" s="9" customFormat="1" ht="19.899999999999999" customHeight="1">
      <c r="B72" s="167"/>
      <c r="C72" s="168"/>
      <c r="D72" s="169" t="s">
        <v>1274</v>
      </c>
      <c r="E72" s="170"/>
      <c r="F72" s="170"/>
      <c r="G72" s="170"/>
      <c r="H72" s="170"/>
      <c r="I72" s="171"/>
      <c r="J72" s="172">
        <f>J250</f>
        <v>0</v>
      </c>
      <c r="K72" s="173"/>
    </row>
    <row r="73" spans="2:12" s="1" customFormat="1" ht="21.75" customHeight="1">
      <c r="B73" s="43"/>
      <c r="C73" s="44"/>
      <c r="D73" s="44"/>
      <c r="E73" s="44"/>
      <c r="F73" s="44"/>
      <c r="G73" s="44"/>
      <c r="H73" s="44"/>
      <c r="I73" s="129"/>
      <c r="J73" s="44"/>
      <c r="K73" s="47"/>
    </row>
    <row r="74" spans="2:12" s="1" customFormat="1" ht="6.95" customHeight="1">
      <c r="B74" s="58"/>
      <c r="C74" s="59"/>
      <c r="D74" s="59"/>
      <c r="E74" s="59"/>
      <c r="F74" s="59"/>
      <c r="G74" s="59"/>
      <c r="H74" s="59"/>
      <c r="I74" s="150"/>
      <c r="J74" s="59"/>
      <c r="K74" s="60"/>
    </row>
    <row r="78" spans="2:12" s="1" customFormat="1" ht="6.95" customHeight="1">
      <c r="B78" s="61"/>
      <c r="C78" s="62"/>
      <c r="D78" s="62"/>
      <c r="E78" s="62"/>
      <c r="F78" s="62"/>
      <c r="G78" s="62"/>
      <c r="H78" s="62"/>
      <c r="I78" s="153"/>
      <c r="J78" s="62"/>
      <c r="K78" s="62"/>
      <c r="L78" s="63"/>
    </row>
    <row r="79" spans="2:12" s="1" customFormat="1" ht="36.950000000000003" customHeight="1">
      <c r="B79" s="43"/>
      <c r="C79" s="64" t="s">
        <v>153</v>
      </c>
      <c r="D79" s="65"/>
      <c r="E79" s="65"/>
      <c r="F79" s="65"/>
      <c r="G79" s="65"/>
      <c r="H79" s="65"/>
      <c r="I79" s="174"/>
      <c r="J79" s="65"/>
      <c r="K79" s="65"/>
      <c r="L79" s="63"/>
    </row>
    <row r="80" spans="2:12" s="1" customFormat="1" ht="6.95" customHeight="1">
      <c r="B80" s="43"/>
      <c r="C80" s="65"/>
      <c r="D80" s="65"/>
      <c r="E80" s="65"/>
      <c r="F80" s="65"/>
      <c r="G80" s="65"/>
      <c r="H80" s="65"/>
      <c r="I80" s="174"/>
      <c r="J80" s="65"/>
      <c r="K80" s="65"/>
      <c r="L80" s="63"/>
    </row>
    <row r="81" spans="2:63" s="1" customFormat="1" ht="14.45" customHeight="1">
      <c r="B81" s="43"/>
      <c r="C81" s="67" t="s">
        <v>18</v>
      </c>
      <c r="D81" s="65"/>
      <c r="E81" s="65"/>
      <c r="F81" s="65"/>
      <c r="G81" s="65"/>
      <c r="H81" s="65"/>
      <c r="I81" s="174"/>
      <c r="J81" s="65"/>
      <c r="K81" s="65"/>
      <c r="L81" s="63"/>
    </row>
    <row r="82" spans="2:63" s="1" customFormat="1" ht="22.5" customHeight="1">
      <c r="B82" s="43"/>
      <c r="C82" s="65"/>
      <c r="D82" s="65"/>
      <c r="E82" s="419" t="str">
        <f>E7</f>
        <v>III/44436 Bělkovice-Lašťany, průtah - I.+II.etapa-Obec  Bělkovice-Lašťany</v>
      </c>
      <c r="F82" s="420"/>
      <c r="G82" s="420"/>
      <c r="H82" s="420"/>
      <c r="I82" s="174"/>
      <c r="J82" s="65"/>
      <c r="K82" s="65"/>
      <c r="L82" s="63"/>
    </row>
    <row r="83" spans="2:63">
      <c r="B83" s="29"/>
      <c r="C83" s="67" t="s">
        <v>135</v>
      </c>
      <c r="D83" s="175"/>
      <c r="E83" s="175"/>
      <c r="F83" s="175"/>
      <c r="G83" s="175"/>
      <c r="H83" s="175"/>
      <c r="J83" s="175"/>
      <c r="K83" s="175"/>
      <c r="L83" s="176"/>
    </row>
    <row r="84" spans="2:63" s="1" customFormat="1" ht="22.5" customHeight="1">
      <c r="B84" s="43"/>
      <c r="C84" s="65"/>
      <c r="D84" s="65"/>
      <c r="E84" s="419" t="s">
        <v>951</v>
      </c>
      <c r="F84" s="422"/>
      <c r="G84" s="422"/>
      <c r="H84" s="422"/>
      <c r="I84" s="174"/>
      <c r="J84" s="65"/>
      <c r="K84" s="65"/>
      <c r="L84" s="63"/>
    </row>
    <row r="85" spans="2:63" s="1" customFormat="1" ht="14.45" customHeight="1">
      <c r="B85" s="43"/>
      <c r="C85" s="67" t="s">
        <v>137</v>
      </c>
      <c r="D85" s="65"/>
      <c r="E85" s="65"/>
      <c r="F85" s="65"/>
      <c r="G85" s="65"/>
      <c r="H85" s="65"/>
      <c r="I85" s="174"/>
      <c r="J85" s="65"/>
      <c r="K85" s="65"/>
      <c r="L85" s="63"/>
    </row>
    <row r="86" spans="2:63" s="1" customFormat="1" ht="23.25" customHeight="1">
      <c r="B86" s="43"/>
      <c r="C86" s="65"/>
      <c r="D86" s="65"/>
      <c r="E86" s="390" t="str">
        <f>E11</f>
        <v xml:space="preserve">3-2 - SO 05 Mlýnský náhon - stavební úpravy--soupis prací--náklady kraje 1/2, náklady obce 1/2 nákladů </v>
      </c>
      <c r="F86" s="422"/>
      <c r="G86" s="422"/>
      <c r="H86" s="422"/>
      <c r="I86" s="174"/>
      <c r="J86" s="65"/>
      <c r="K86" s="65"/>
      <c r="L86" s="63"/>
    </row>
    <row r="87" spans="2:63" s="1" customFormat="1" ht="6.95" customHeight="1">
      <c r="B87" s="43"/>
      <c r="C87" s="65"/>
      <c r="D87" s="65"/>
      <c r="E87" s="65"/>
      <c r="F87" s="65"/>
      <c r="G87" s="65"/>
      <c r="H87" s="65"/>
      <c r="I87" s="174"/>
      <c r="J87" s="65"/>
      <c r="K87" s="65"/>
      <c r="L87" s="63"/>
    </row>
    <row r="88" spans="2:63" s="1" customFormat="1" ht="18" customHeight="1">
      <c r="B88" s="43"/>
      <c r="C88" s="67" t="s">
        <v>26</v>
      </c>
      <c r="D88" s="65"/>
      <c r="E88" s="65"/>
      <c r="F88" s="177" t="str">
        <f>F14</f>
        <v xml:space="preserve"> Bělkovice-Lašťany</v>
      </c>
      <c r="G88" s="65"/>
      <c r="H88" s="65"/>
      <c r="I88" s="178" t="s">
        <v>28</v>
      </c>
      <c r="J88" s="75" t="str">
        <f>IF(J14="","",J14)</f>
        <v>22.12.2016</v>
      </c>
      <c r="K88" s="65"/>
      <c r="L88" s="63"/>
    </row>
    <row r="89" spans="2:63" s="1" customFormat="1" ht="6.95" customHeight="1">
      <c r="B89" s="43"/>
      <c r="C89" s="65"/>
      <c r="D89" s="65"/>
      <c r="E89" s="65"/>
      <c r="F89" s="65"/>
      <c r="G89" s="65"/>
      <c r="H89" s="65"/>
      <c r="I89" s="174"/>
      <c r="J89" s="65"/>
      <c r="K89" s="65"/>
      <c r="L89" s="63"/>
    </row>
    <row r="90" spans="2:63" s="1" customFormat="1">
      <c r="B90" s="43"/>
      <c r="C90" s="67" t="s">
        <v>36</v>
      </c>
      <c r="D90" s="65"/>
      <c r="E90" s="65"/>
      <c r="F90" s="177" t="str">
        <f>E17</f>
        <v>Obec  Bělkovice-Lašťany</v>
      </c>
      <c r="G90" s="65"/>
      <c r="H90" s="65"/>
      <c r="I90" s="178" t="s">
        <v>44</v>
      </c>
      <c r="J90" s="177" t="str">
        <f>E23</f>
        <v>Ing. Petr Doležel</v>
      </c>
      <c r="K90" s="65"/>
      <c r="L90" s="63"/>
    </row>
    <row r="91" spans="2:63" s="1" customFormat="1" ht="14.45" customHeight="1">
      <c r="B91" s="43"/>
      <c r="C91" s="67" t="s">
        <v>42</v>
      </c>
      <c r="D91" s="65"/>
      <c r="E91" s="65"/>
      <c r="F91" s="177" t="str">
        <f>IF(E20="","",E20)</f>
        <v/>
      </c>
      <c r="G91" s="65"/>
      <c r="H91" s="65"/>
      <c r="I91" s="174"/>
      <c r="J91" s="65"/>
      <c r="K91" s="65"/>
      <c r="L91" s="63"/>
    </row>
    <row r="92" spans="2:63" s="1" customFormat="1" ht="10.35" customHeight="1">
      <c r="B92" s="43"/>
      <c r="C92" s="65"/>
      <c r="D92" s="65"/>
      <c r="E92" s="65"/>
      <c r="F92" s="65"/>
      <c r="G92" s="65"/>
      <c r="H92" s="65"/>
      <c r="I92" s="174"/>
      <c r="J92" s="65"/>
      <c r="K92" s="65"/>
      <c r="L92" s="63"/>
    </row>
    <row r="93" spans="2:63" s="10" customFormat="1" ht="29.25" customHeight="1">
      <c r="B93" s="179"/>
      <c r="C93" s="180" t="s">
        <v>154</v>
      </c>
      <c r="D93" s="181" t="s">
        <v>70</v>
      </c>
      <c r="E93" s="181" t="s">
        <v>66</v>
      </c>
      <c r="F93" s="181" t="s">
        <v>155</v>
      </c>
      <c r="G93" s="181" t="s">
        <v>156</v>
      </c>
      <c r="H93" s="181" t="s">
        <v>157</v>
      </c>
      <c r="I93" s="182" t="s">
        <v>158</v>
      </c>
      <c r="J93" s="181" t="s">
        <v>143</v>
      </c>
      <c r="K93" s="183" t="s">
        <v>159</v>
      </c>
      <c r="L93" s="184"/>
      <c r="M93" s="83" t="s">
        <v>160</v>
      </c>
      <c r="N93" s="84" t="s">
        <v>55</v>
      </c>
      <c r="O93" s="84" t="s">
        <v>161</v>
      </c>
      <c r="P93" s="84" t="s">
        <v>162</v>
      </c>
      <c r="Q93" s="84" t="s">
        <v>163</v>
      </c>
      <c r="R93" s="84" t="s">
        <v>164</v>
      </c>
      <c r="S93" s="84" t="s">
        <v>165</v>
      </c>
      <c r="T93" s="85" t="s">
        <v>166</v>
      </c>
    </row>
    <row r="94" spans="2:63" s="1" customFormat="1" ht="29.25" customHeight="1">
      <c r="B94" s="43"/>
      <c r="C94" s="89" t="s">
        <v>144</v>
      </c>
      <c r="D94" s="65"/>
      <c r="E94" s="65"/>
      <c r="F94" s="65"/>
      <c r="G94" s="65"/>
      <c r="H94" s="65"/>
      <c r="I94" s="174"/>
      <c r="J94" s="185">
        <f>BK94</f>
        <v>0</v>
      </c>
      <c r="K94" s="65"/>
      <c r="L94" s="63"/>
      <c r="M94" s="86"/>
      <c r="N94" s="87"/>
      <c r="O94" s="87"/>
      <c r="P94" s="186">
        <f>P95+P249</f>
        <v>0</v>
      </c>
      <c r="Q94" s="87"/>
      <c r="R94" s="186">
        <f>R95+R249</f>
        <v>46.68327</v>
      </c>
      <c r="S94" s="87"/>
      <c r="T94" s="187">
        <f>T95+T249</f>
        <v>39.098600000000005</v>
      </c>
      <c r="AT94" s="25" t="s">
        <v>84</v>
      </c>
      <c r="AU94" s="25" t="s">
        <v>145</v>
      </c>
      <c r="BK94" s="188">
        <f>BK95+BK249</f>
        <v>0</v>
      </c>
    </row>
    <row r="95" spans="2:63" s="11" customFormat="1" ht="37.35" customHeight="1">
      <c r="B95" s="189"/>
      <c r="C95" s="190"/>
      <c r="D95" s="191" t="s">
        <v>84</v>
      </c>
      <c r="E95" s="192" t="s">
        <v>167</v>
      </c>
      <c r="F95" s="192" t="s">
        <v>168</v>
      </c>
      <c r="G95" s="190"/>
      <c r="H95" s="190"/>
      <c r="I95" s="193"/>
      <c r="J95" s="194">
        <f>BK95</f>
        <v>0</v>
      </c>
      <c r="K95" s="190"/>
      <c r="L95" s="195"/>
      <c r="M95" s="196"/>
      <c r="N95" s="197"/>
      <c r="O95" s="197"/>
      <c r="P95" s="198">
        <f>P96+P146+P160+P171+P180+P214+P220</f>
        <v>0</v>
      </c>
      <c r="Q95" s="197"/>
      <c r="R95" s="198">
        <f>R96+R146+R160+R171+R180+R214+R220</f>
        <v>46.403567799999998</v>
      </c>
      <c r="S95" s="197"/>
      <c r="T95" s="199">
        <f>T96+T146+T160+T171+T180+T214+T220</f>
        <v>38.880200000000002</v>
      </c>
      <c r="AR95" s="200" t="s">
        <v>25</v>
      </c>
      <c r="AT95" s="201" t="s">
        <v>84</v>
      </c>
      <c r="AU95" s="201" t="s">
        <v>85</v>
      </c>
      <c r="AY95" s="200" t="s">
        <v>169</v>
      </c>
      <c r="BK95" s="202">
        <f>BK96+BK146+BK160+BK171+BK180+BK214+BK220</f>
        <v>0</v>
      </c>
    </row>
    <row r="96" spans="2:63" s="11" customFormat="1" ht="19.899999999999999" customHeight="1">
      <c r="B96" s="189"/>
      <c r="C96" s="190"/>
      <c r="D96" s="203" t="s">
        <v>84</v>
      </c>
      <c r="E96" s="204" t="s">
        <v>25</v>
      </c>
      <c r="F96" s="204" t="s">
        <v>171</v>
      </c>
      <c r="G96" s="190"/>
      <c r="H96" s="190"/>
      <c r="I96" s="193"/>
      <c r="J96" s="205">
        <f>BK96</f>
        <v>0</v>
      </c>
      <c r="K96" s="190"/>
      <c r="L96" s="195"/>
      <c r="M96" s="196"/>
      <c r="N96" s="197"/>
      <c r="O96" s="197"/>
      <c r="P96" s="198">
        <f>SUM(P97:P145)</f>
        <v>0</v>
      </c>
      <c r="Q96" s="197"/>
      <c r="R96" s="198">
        <f>SUM(R97:R145)</f>
        <v>17.963999999999999</v>
      </c>
      <c r="S96" s="197"/>
      <c r="T96" s="199">
        <f>SUM(T97:T145)</f>
        <v>0</v>
      </c>
      <c r="AR96" s="200" t="s">
        <v>25</v>
      </c>
      <c r="AT96" s="201" t="s">
        <v>84</v>
      </c>
      <c r="AU96" s="201" t="s">
        <v>25</v>
      </c>
      <c r="AY96" s="200" t="s">
        <v>169</v>
      </c>
      <c r="BK96" s="202">
        <f>SUM(BK97:BK145)</f>
        <v>0</v>
      </c>
    </row>
    <row r="97" spans="2:65" s="1" customFormat="1" ht="22.5" customHeight="1">
      <c r="B97" s="43"/>
      <c r="C97" s="206" t="s">
        <v>25</v>
      </c>
      <c r="D97" s="206" t="s">
        <v>172</v>
      </c>
      <c r="E97" s="207" t="s">
        <v>1275</v>
      </c>
      <c r="F97" s="208" t="s">
        <v>1276</v>
      </c>
      <c r="G97" s="209" t="s">
        <v>1277</v>
      </c>
      <c r="H97" s="210">
        <v>168</v>
      </c>
      <c r="I97" s="211"/>
      <c r="J97" s="212">
        <f>ROUND(I97*H97,2)</f>
        <v>0</v>
      </c>
      <c r="K97" s="208" t="s">
        <v>962</v>
      </c>
      <c r="L97" s="63"/>
      <c r="M97" s="213" t="s">
        <v>50</v>
      </c>
      <c r="N97" s="214" t="s">
        <v>56</v>
      </c>
      <c r="O97" s="44"/>
      <c r="P97" s="215">
        <f>O97*H97</f>
        <v>0</v>
      </c>
      <c r="Q97" s="215">
        <v>0</v>
      </c>
      <c r="R97" s="215">
        <f>Q97*H97</f>
        <v>0</v>
      </c>
      <c r="S97" s="215">
        <v>0</v>
      </c>
      <c r="T97" s="216">
        <f>S97*H97</f>
        <v>0</v>
      </c>
      <c r="AR97" s="25" t="s">
        <v>124</v>
      </c>
      <c r="AT97" s="25" t="s">
        <v>172</v>
      </c>
      <c r="AU97" s="25" t="s">
        <v>92</v>
      </c>
      <c r="AY97" s="25" t="s">
        <v>169</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124</v>
      </c>
      <c r="BM97" s="25" t="s">
        <v>1278</v>
      </c>
    </row>
    <row r="98" spans="2:65" s="1" customFormat="1" ht="13.5">
      <c r="B98" s="43"/>
      <c r="C98" s="65"/>
      <c r="D98" s="218" t="s">
        <v>178</v>
      </c>
      <c r="E98" s="65"/>
      <c r="F98" s="219" t="s">
        <v>1279</v>
      </c>
      <c r="G98" s="65"/>
      <c r="H98" s="65"/>
      <c r="I98" s="174"/>
      <c r="J98" s="65"/>
      <c r="K98" s="65"/>
      <c r="L98" s="63"/>
      <c r="M98" s="220"/>
      <c r="N98" s="44"/>
      <c r="O98" s="44"/>
      <c r="P98" s="44"/>
      <c r="Q98" s="44"/>
      <c r="R98" s="44"/>
      <c r="S98" s="44"/>
      <c r="T98" s="80"/>
      <c r="AT98" s="25" t="s">
        <v>178</v>
      </c>
      <c r="AU98" s="25" t="s">
        <v>92</v>
      </c>
    </row>
    <row r="99" spans="2:65" s="12" customFormat="1" ht="13.5">
      <c r="B99" s="222"/>
      <c r="C99" s="223"/>
      <c r="D99" s="218" t="s">
        <v>182</v>
      </c>
      <c r="E99" s="224" t="s">
        <v>50</v>
      </c>
      <c r="F99" s="225" t="s">
        <v>1280</v>
      </c>
      <c r="G99" s="223"/>
      <c r="H99" s="226" t="s">
        <v>50</v>
      </c>
      <c r="I99" s="227"/>
      <c r="J99" s="223"/>
      <c r="K99" s="223"/>
      <c r="L99" s="228"/>
      <c r="M99" s="229"/>
      <c r="N99" s="230"/>
      <c r="O99" s="230"/>
      <c r="P99" s="230"/>
      <c r="Q99" s="230"/>
      <c r="R99" s="230"/>
      <c r="S99" s="230"/>
      <c r="T99" s="231"/>
      <c r="AT99" s="232" t="s">
        <v>182</v>
      </c>
      <c r="AU99" s="232" t="s">
        <v>92</v>
      </c>
      <c r="AV99" s="12" t="s">
        <v>25</v>
      </c>
      <c r="AW99" s="12" t="s">
        <v>48</v>
      </c>
      <c r="AX99" s="12" t="s">
        <v>85</v>
      </c>
      <c r="AY99" s="232" t="s">
        <v>169</v>
      </c>
    </row>
    <row r="100" spans="2:65" s="13" customFormat="1" ht="13.5">
      <c r="B100" s="233"/>
      <c r="C100" s="234"/>
      <c r="D100" s="235" t="s">
        <v>182</v>
      </c>
      <c r="E100" s="236" t="s">
        <v>50</v>
      </c>
      <c r="F100" s="237" t="s">
        <v>1281</v>
      </c>
      <c r="G100" s="234"/>
      <c r="H100" s="238">
        <v>168</v>
      </c>
      <c r="I100" s="239"/>
      <c r="J100" s="234"/>
      <c r="K100" s="234"/>
      <c r="L100" s="240"/>
      <c r="M100" s="241"/>
      <c r="N100" s="242"/>
      <c r="O100" s="242"/>
      <c r="P100" s="242"/>
      <c r="Q100" s="242"/>
      <c r="R100" s="242"/>
      <c r="S100" s="242"/>
      <c r="T100" s="243"/>
      <c r="AT100" s="244" t="s">
        <v>182</v>
      </c>
      <c r="AU100" s="244" t="s">
        <v>92</v>
      </c>
      <c r="AV100" s="13" t="s">
        <v>92</v>
      </c>
      <c r="AW100" s="13" t="s">
        <v>48</v>
      </c>
      <c r="AX100" s="13" t="s">
        <v>25</v>
      </c>
      <c r="AY100" s="244" t="s">
        <v>169</v>
      </c>
    </row>
    <row r="101" spans="2:65" s="1" customFormat="1" ht="22.5" customHeight="1">
      <c r="B101" s="43"/>
      <c r="C101" s="206" t="s">
        <v>92</v>
      </c>
      <c r="D101" s="206" t="s">
        <v>172</v>
      </c>
      <c r="E101" s="207" t="s">
        <v>1282</v>
      </c>
      <c r="F101" s="208" t="s">
        <v>1283</v>
      </c>
      <c r="G101" s="209" t="s">
        <v>1284</v>
      </c>
      <c r="H101" s="210">
        <v>14</v>
      </c>
      <c r="I101" s="211"/>
      <c r="J101" s="212">
        <f>ROUND(I101*H101,2)</f>
        <v>0</v>
      </c>
      <c r="K101" s="208" t="s">
        <v>962</v>
      </c>
      <c r="L101" s="63"/>
      <c r="M101" s="213" t="s">
        <v>50</v>
      </c>
      <c r="N101" s="214" t="s">
        <v>56</v>
      </c>
      <c r="O101" s="44"/>
      <c r="P101" s="215">
        <f>O101*H101</f>
        <v>0</v>
      </c>
      <c r="Q101" s="215">
        <v>0</v>
      </c>
      <c r="R101" s="215">
        <f>Q101*H101</f>
        <v>0</v>
      </c>
      <c r="S101" s="215">
        <v>0</v>
      </c>
      <c r="T101" s="216">
        <f>S101*H101</f>
        <v>0</v>
      </c>
      <c r="AR101" s="25" t="s">
        <v>124</v>
      </c>
      <c r="AT101" s="25" t="s">
        <v>172</v>
      </c>
      <c r="AU101" s="25" t="s">
        <v>92</v>
      </c>
      <c r="AY101" s="25" t="s">
        <v>169</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124</v>
      </c>
      <c r="BM101" s="25" t="s">
        <v>1285</v>
      </c>
    </row>
    <row r="102" spans="2:65" s="1" customFormat="1" ht="27">
      <c r="B102" s="43"/>
      <c r="C102" s="65"/>
      <c r="D102" s="235" t="s">
        <v>178</v>
      </c>
      <c r="E102" s="65"/>
      <c r="F102" s="274" t="s">
        <v>1286</v>
      </c>
      <c r="G102" s="65"/>
      <c r="H102" s="65"/>
      <c r="I102" s="174"/>
      <c r="J102" s="65"/>
      <c r="K102" s="65"/>
      <c r="L102" s="63"/>
      <c r="M102" s="220"/>
      <c r="N102" s="44"/>
      <c r="O102" s="44"/>
      <c r="P102" s="44"/>
      <c r="Q102" s="44"/>
      <c r="R102" s="44"/>
      <c r="S102" s="44"/>
      <c r="T102" s="80"/>
      <c r="AT102" s="25" t="s">
        <v>178</v>
      </c>
      <c r="AU102" s="25" t="s">
        <v>92</v>
      </c>
    </row>
    <row r="103" spans="2:65" s="1" customFormat="1" ht="22.5" customHeight="1">
      <c r="B103" s="43"/>
      <c r="C103" s="206" t="s">
        <v>100</v>
      </c>
      <c r="D103" s="206" t="s">
        <v>172</v>
      </c>
      <c r="E103" s="207" t="s">
        <v>982</v>
      </c>
      <c r="F103" s="208" t="s">
        <v>983</v>
      </c>
      <c r="G103" s="209" t="s">
        <v>175</v>
      </c>
      <c r="H103" s="210">
        <v>16.422000000000001</v>
      </c>
      <c r="I103" s="211"/>
      <c r="J103" s="212">
        <f>ROUND(I103*H103,2)</f>
        <v>0</v>
      </c>
      <c r="K103" s="208" t="s">
        <v>962</v>
      </c>
      <c r="L103" s="63"/>
      <c r="M103" s="213" t="s">
        <v>50</v>
      </c>
      <c r="N103" s="214" t="s">
        <v>56</v>
      </c>
      <c r="O103" s="44"/>
      <c r="P103" s="215">
        <f>O103*H103</f>
        <v>0</v>
      </c>
      <c r="Q103" s="215">
        <v>0</v>
      </c>
      <c r="R103" s="215">
        <f>Q103*H103</f>
        <v>0</v>
      </c>
      <c r="S103" s="215">
        <v>0</v>
      </c>
      <c r="T103" s="216">
        <f>S103*H103</f>
        <v>0</v>
      </c>
      <c r="AR103" s="25" t="s">
        <v>124</v>
      </c>
      <c r="AT103" s="25" t="s">
        <v>172</v>
      </c>
      <c r="AU103" s="25" t="s">
        <v>92</v>
      </c>
      <c r="AY103" s="25" t="s">
        <v>169</v>
      </c>
      <c r="BE103" s="217">
        <f>IF(N103="základní",J103,0)</f>
        <v>0</v>
      </c>
      <c r="BF103" s="217">
        <f>IF(N103="snížená",J103,0)</f>
        <v>0</v>
      </c>
      <c r="BG103" s="217">
        <f>IF(N103="zákl. přenesená",J103,0)</f>
        <v>0</v>
      </c>
      <c r="BH103" s="217">
        <f>IF(N103="sníž. přenesená",J103,0)</f>
        <v>0</v>
      </c>
      <c r="BI103" s="217">
        <f>IF(N103="nulová",J103,0)</f>
        <v>0</v>
      </c>
      <c r="BJ103" s="25" t="s">
        <v>25</v>
      </c>
      <c r="BK103" s="217">
        <f>ROUND(I103*H103,2)</f>
        <v>0</v>
      </c>
      <c r="BL103" s="25" t="s">
        <v>124</v>
      </c>
      <c r="BM103" s="25" t="s">
        <v>1287</v>
      </c>
    </row>
    <row r="104" spans="2:65" s="1" customFormat="1" ht="27">
      <c r="B104" s="43"/>
      <c r="C104" s="65"/>
      <c r="D104" s="218" t="s">
        <v>178</v>
      </c>
      <c r="E104" s="65"/>
      <c r="F104" s="219" t="s">
        <v>985</v>
      </c>
      <c r="G104" s="65"/>
      <c r="H104" s="65"/>
      <c r="I104" s="174"/>
      <c r="J104" s="65"/>
      <c r="K104" s="65"/>
      <c r="L104" s="63"/>
      <c r="M104" s="220"/>
      <c r="N104" s="44"/>
      <c r="O104" s="44"/>
      <c r="P104" s="44"/>
      <c r="Q104" s="44"/>
      <c r="R104" s="44"/>
      <c r="S104" s="44"/>
      <c r="T104" s="80"/>
      <c r="AT104" s="25" t="s">
        <v>178</v>
      </c>
      <c r="AU104" s="25" t="s">
        <v>92</v>
      </c>
    </row>
    <row r="105" spans="2:65" s="12" customFormat="1" ht="13.5">
      <c r="B105" s="222"/>
      <c r="C105" s="223"/>
      <c r="D105" s="218" t="s">
        <v>182</v>
      </c>
      <c r="E105" s="224" t="s">
        <v>50</v>
      </c>
      <c r="F105" s="225" t="s">
        <v>1288</v>
      </c>
      <c r="G105" s="223"/>
      <c r="H105" s="226" t="s">
        <v>50</v>
      </c>
      <c r="I105" s="227"/>
      <c r="J105" s="223"/>
      <c r="K105" s="223"/>
      <c r="L105" s="228"/>
      <c r="M105" s="229"/>
      <c r="N105" s="230"/>
      <c r="O105" s="230"/>
      <c r="P105" s="230"/>
      <c r="Q105" s="230"/>
      <c r="R105" s="230"/>
      <c r="S105" s="230"/>
      <c r="T105" s="231"/>
      <c r="AT105" s="232" t="s">
        <v>182</v>
      </c>
      <c r="AU105" s="232" t="s">
        <v>92</v>
      </c>
      <c r="AV105" s="12" t="s">
        <v>25</v>
      </c>
      <c r="AW105" s="12" t="s">
        <v>48</v>
      </c>
      <c r="AX105" s="12" t="s">
        <v>85</v>
      </c>
      <c r="AY105" s="232" t="s">
        <v>169</v>
      </c>
    </row>
    <row r="106" spans="2:65" s="13" customFormat="1" ht="13.5">
      <c r="B106" s="233"/>
      <c r="C106" s="234"/>
      <c r="D106" s="218" t="s">
        <v>182</v>
      </c>
      <c r="E106" s="245" t="s">
        <v>50</v>
      </c>
      <c r="F106" s="246" t="s">
        <v>1289</v>
      </c>
      <c r="G106" s="234"/>
      <c r="H106" s="247">
        <v>16.422000000000001</v>
      </c>
      <c r="I106" s="239"/>
      <c r="J106" s="234"/>
      <c r="K106" s="234"/>
      <c r="L106" s="240"/>
      <c r="M106" s="241"/>
      <c r="N106" s="242"/>
      <c r="O106" s="242"/>
      <c r="P106" s="242"/>
      <c r="Q106" s="242"/>
      <c r="R106" s="242"/>
      <c r="S106" s="242"/>
      <c r="T106" s="243"/>
      <c r="AT106" s="244" t="s">
        <v>182</v>
      </c>
      <c r="AU106" s="244" t="s">
        <v>92</v>
      </c>
      <c r="AV106" s="13" t="s">
        <v>92</v>
      </c>
      <c r="AW106" s="13" t="s">
        <v>48</v>
      </c>
      <c r="AX106" s="13" t="s">
        <v>85</v>
      </c>
      <c r="AY106" s="244" t="s">
        <v>169</v>
      </c>
    </row>
    <row r="107" spans="2:65" s="15" customFormat="1" ht="13.5">
      <c r="B107" s="275"/>
      <c r="C107" s="276"/>
      <c r="D107" s="235" t="s">
        <v>182</v>
      </c>
      <c r="E107" s="277" t="s">
        <v>50</v>
      </c>
      <c r="F107" s="278" t="s">
        <v>1000</v>
      </c>
      <c r="G107" s="276"/>
      <c r="H107" s="279">
        <v>16.422000000000001</v>
      </c>
      <c r="I107" s="280"/>
      <c r="J107" s="276"/>
      <c r="K107" s="276"/>
      <c r="L107" s="281"/>
      <c r="M107" s="282"/>
      <c r="N107" s="283"/>
      <c r="O107" s="283"/>
      <c r="P107" s="283"/>
      <c r="Q107" s="283"/>
      <c r="R107" s="283"/>
      <c r="S107" s="283"/>
      <c r="T107" s="284"/>
      <c r="AT107" s="285" t="s">
        <v>182</v>
      </c>
      <c r="AU107" s="285" t="s">
        <v>92</v>
      </c>
      <c r="AV107" s="15" t="s">
        <v>124</v>
      </c>
      <c r="AW107" s="15" t="s">
        <v>48</v>
      </c>
      <c r="AX107" s="15" t="s">
        <v>25</v>
      </c>
      <c r="AY107" s="285" t="s">
        <v>169</v>
      </c>
    </row>
    <row r="108" spans="2:65" s="1" customFormat="1" ht="22.5" customHeight="1">
      <c r="B108" s="43"/>
      <c r="C108" s="206" t="s">
        <v>124</v>
      </c>
      <c r="D108" s="206" t="s">
        <v>172</v>
      </c>
      <c r="E108" s="207" t="s">
        <v>1290</v>
      </c>
      <c r="F108" s="208" t="s">
        <v>1291</v>
      </c>
      <c r="G108" s="209" t="s">
        <v>175</v>
      </c>
      <c r="H108" s="210">
        <v>40.515000000000001</v>
      </c>
      <c r="I108" s="211"/>
      <c r="J108" s="212">
        <f>ROUND(I108*H108,2)</f>
        <v>0</v>
      </c>
      <c r="K108" s="208" t="s">
        <v>962</v>
      </c>
      <c r="L108" s="63"/>
      <c r="M108" s="213" t="s">
        <v>50</v>
      </c>
      <c r="N108" s="214" t="s">
        <v>56</v>
      </c>
      <c r="O108" s="44"/>
      <c r="P108" s="215">
        <f>O108*H108</f>
        <v>0</v>
      </c>
      <c r="Q108" s="215">
        <v>0</v>
      </c>
      <c r="R108" s="215">
        <f>Q108*H108</f>
        <v>0</v>
      </c>
      <c r="S108" s="215">
        <v>0</v>
      </c>
      <c r="T108" s="216">
        <f>S108*H108</f>
        <v>0</v>
      </c>
      <c r="AR108" s="25" t="s">
        <v>124</v>
      </c>
      <c r="AT108" s="25" t="s">
        <v>172</v>
      </c>
      <c r="AU108" s="25" t="s">
        <v>92</v>
      </c>
      <c r="AY108" s="25" t="s">
        <v>169</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124</v>
      </c>
      <c r="BM108" s="25" t="s">
        <v>1292</v>
      </c>
    </row>
    <row r="109" spans="2:65" s="1" customFormat="1" ht="27">
      <c r="B109" s="43"/>
      <c r="C109" s="65"/>
      <c r="D109" s="218" t="s">
        <v>178</v>
      </c>
      <c r="E109" s="65"/>
      <c r="F109" s="219" t="s">
        <v>1293</v>
      </c>
      <c r="G109" s="65"/>
      <c r="H109" s="65"/>
      <c r="I109" s="174"/>
      <c r="J109" s="65"/>
      <c r="K109" s="65"/>
      <c r="L109" s="63"/>
      <c r="M109" s="220"/>
      <c r="N109" s="44"/>
      <c r="O109" s="44"/>
      <c r="P109" s="44"/>
      <c r="Q109" s="44"/>
      <c r="R109" s="44"/>
      <c r="S109" s="44"/>
      <c r="T109" s="80"/>
      <c r="AT109" s="25" t="s">
        <v>178</v>
      </c>
      <c r="AU109" s="25" t="s">
        <v>92</v>
      </c>
    </row>
    <row r="110" spans="2:65" s="12" customFormat="1" ht="13.5">
      <c r="B110" s="222"/>
      <c r="C110" s="223"/>
      <c r="D110" s="218" t="s">
        <v>182</v>
      </c>
      <c r="E110" s="224" t="s">
        <v>50</v>
      </c>
      <c r="F110" s="225" t="s">
        <v>1294</v>
      </c>
      <c r="G110" s="223"/>
      <c r="H110" s="226" t="s">
        <v>50</v>
      </c>
      <c r="I110" s="227"/>
      <c r="J110" s="223"/>
      <c r="K110" s="223"/>
      <c r="L110" s="228"/>
      <c r="M110" s="229"/>
      <c r="N110" s="230"/>
      <c r="O110" s="230"/>
      <c r="P110" s="230"/>
      <c r="Q110" s="230"/>
      <c r="R110" s="230"/>
      <c r="S110" s="230"/>
      <c r="T110" s="231"/>
      <c r="AT110" s="232" t="s">
        <v>182</v>
      </c>
      <c r="AU110" s="232" t="s">
        <v>92</v>
      </c>
      <c r="AV110" s="12" t="s">
        <v>25</v>
      </c>
      <c r="AW110" s="12" t="s">
        <v>48</v>
      </c>
      <c r="AX110" s="12" t="s">
        <v>85</v>
      </c>
      <c r="AY110" s="232" t="s">
        <v>169</v>
      </c>
    </row>
    <row r="111" spans="2:65" s="13" customFormat="1" ht="13.5">
      <c r="B111" s="233"/>
      <c r="C111" s="234"/>
      <c r="D111" s="235" t="s">
        <v>182</v>
      </c>
      <c r="E111" s="236" t="s">
        <v>50</v>
      </c>
      <c r="F111" s="237" t="s">
        <v>1295</v>
      </c>
      <c r="G111" s="234"/>
      <c r="H111" s="238">
        <v>40.515000000000001</v>
      </c>
      <c r="I111" s="239"/>
      <c r="J111" s="234"/>
      <c r="K111" s="234"/>
      <c r="L111" s="240"/>
      <c r="M111" s="241"/>
      <c r="N111" s="242"/>
      <c r="O111" s="242"/>
      <c r="P111" s="242"/>
      <c r="Q111" s="242"/>
      <c r="R111" s="242"/>
      <c r="S111" s="242"/>
      <c r="T111" s="243"/>
      <c r="AT111" s="244" t="s">
        <v>182</v>
      </c>
      <c r="AU111" s="244" t="s">
        <v>92</v>
      </c>
      <c r="AV111" s="13" t="s">
        <v>92</v>
      </c>
      <c r="AW111" s="13" t="s">
        <v>48</v>
      </c>
      <c r="AX111" s="13" t="s">
        <v>25</v>
      </c>
      <c r="AY111" s="244" t="s">
        <v>169</v>
      </c>
    </row>
    <row r="112" spans="2:65" s="1" customFormat="1" ht="22.5" customHeight="1">
      <c r="B112" s="43"/>
      <c r="C112" s="206" t="s">
        <v>198</v>
      </c>
      <c r="D112" s="206" t="s">
        <v>172</v>
      </c>
      <c r="E112" s="207" t="s">
        <v>1010</v>
      </c>
      <c r="F112" s="208" t="s">
        <v>1011</v>
      </c>
      <c r="G112" s="209" t="s">
        <v>175</v>
      </c>
      <c r="H112" s="210">
        <v>16.422000000000001</v>
      </c>
      <c r="I112" s="211"/>
      <c r="J112" s="212">
        <f>ROUND(I112*H112,2)</f>
        <v>0</v>
      </c>
      <c r="K112" s="208" t="s">
        <v>962</v>
      </c>
      <c r="L112" s="63"/>
      <c r="M112" s="213" t="s">
        <v>50</v>
      </c>
      <c r="N112" s="214" t="s">
        <v>56</v>
      </c>
      <c r="O112" s="44"/>
      <c r="P112" s="215">
        <f>O112*H112</f>
        <v>0</v>
      </c>
      <c r="Q112" s="215">
        <v>0</v>
      </c>
      <c r="R112" s="215">
        <f>Q112*H112</f>
        <v>0</v>
      </c>
      <c r="S112" s="215">
        <v>0</v>
      </c>
      <c r="T112" s="216">
        <f>S112*H112</f>
        <v>0</v>
      </c>
      <c r="AR112" s="25" t="s">
        <v>124</v>
      </c>
      <c r="AT112" s="25" t="s">
        <v>172</v>
      </c>
      <c r="AU112" s="25" t="s">
        <v>92</v>
      </c>
      <c r="AY112" s="25" t="s">
        <v>169</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124</v>
      </c>
      <c r="BM112" s="25" t="s">
        <v>1296</v>
      </c>
    </row>
    <row r="113" spans="2:65" s="1" customFormat="1" ht="40.5">
      <c r="B113" s="43"/>
      <c r="C113" s="65"/>
      <c r="D113" s="235" t="s">
        <v>178</v>
      </c>
      <c r="E113" s="65"/>
      <c r="F113" s="274" t="s">
        <v>1013</v>
      </c>
      <c r="G113" s="65"/>
      <c r="H113" s="65"/>
      <c r="I113" s="174"/>
      <c r="J113" s="65"/>
      <c r="K113" s="65"/>
      <c r="L113" s="63"/>
      <c r="M113" s="220"/>
      <c r="N113" s="44"/>
      <c r="O113" s="44"/>
      <c r="P113" s="44"/>
      <c r="Q113" s="44"/>
      <c r="R113" s="44"/>
      <c r="S113" s="44"/>
      <c r="T113" s="80"/>
      <c r="AT113" s="25" t="s">
        <v>178</v>
      </c>
      <c r="AU113" s="25" t="s">
        <v>92</v>
      </c>
    </row>
    <row r="114" spans="2:65" s="1" customFormat="1" ht="22.5" customHeight="1">
      <c r="B114" s="43"/>
      <c r="C114" s="206" t="s">
        <v>212</v>
      </c>
      <c r="D114" s="206" t="s">
        <v>172</v>
      </c>
      <c r="E114" s="207" t="s">
        <v>518</v>
      </c>
      <c r="F114" s="208" t="s">
        <v>519</v>
      </c>
      <c r="G114" s="209" t="s">
        <v>175</v>
      </c>
      <c r="H114" s="210">
        <v>31.782</v>
      </c>
      <c r="I114" s="211"/>
      <c r="J114" s="212">
        <f>ROUND(I114*H114,2)</f>
        <v>0</v>
      </c>
      <c r="K114" s="208" t="s">
        <v>962</v>
      </c>
      <c r="L114" s="63"/>
      <c r="M114" s="213" t="s">
        <v>50</v>
      </c>
      <c r="N114" s="214" t="s">
        <v>56</v>
      </c>
      <c r="O114" s="44"/>
      <c r="P114" s="215">
        <f>O114*H114</f>
        <v>0</v>
      </c>
      <c r="Q114" s="215">
        <v>0</v>
      </c>
      <c r="R114" s="215">
        <f>Q114*H114</f>
        <v>0</v>
      </c>
      <c r="S114" s="215">
        <v>0</v>
      </c>
      <c r="T114" s="216">
        <f>S114*H114</f>
        <v>0</v>
      </c>
      <c r="AR114" s="25" t="s">
        <v>124</v>
      </c>
      <c r="AT114" s="25" t="s">
        <v>172</v>
      </c>
      <c r="AU114" s="25" t="s">
        <v>92</v>
      </c>
      <c r="AY114" s="25" t="s">
        <v>169</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124</v>
      </c>
      <c r="BM114" s="25" t="s">
        <v>1297</v>
      </c>
    </row>
    <row r="115" spans="2:65" s="1" customFormat="1" ht="40.5">
      <c r="B115" s="43"/>
      <c r="C115" s="65"/>
      <c r="D115" s="218" t="s">
        <v>178</v>
      </c>
      <c r="E115" s="65"/>
      <c r="F115" s="219" t="s">
        <v>521</v>
      </c>
      <c r="G115" s="65"/>
      <c r="H115" s="65"/>
      <c r="I115" s="174"/>
      <c r="J115" s="65"/>
      <c r="K115" s="65"/>
      <c r="L115" s="63"/>
      <c r="M115" s="220"/>
      <c r="N115" s="44"/>
      <c r="O115" s="44"/>
      <c r="P115" s="44"/>
      <c r="Q115" s="44"/>
      <c r="R115" s="44"/>
      <c r="S115" s="44"/>
      <c r="T115" s="80"/>
      <c r="AT115" s="25" t="s">
        <v>178</v>
      </c>
      <c r="AU115" s="25" t="s">
        <v>92</v>
      </c>
    </row>
    <row r="116" spans="2:65" s="1" customFormat="1" ht="189">
      <c r="B116" s="43"/>
      <c r="C116" s="65"/>
      <c r="D116" s="218" t="s">
        <v>180</v>
      </c>
      <c r="E116" s="65"/>
      <c r="F116" s="221" t="s">
        <v>188</v>
      </c>
      <c r="G116" s="65"/>
      <c r="H116" s="65"/>
      <c r="I116" s="174"/>
      <c r="J116" s="65"/>
      <c r="K116" s="65"/>
      <c r="L116" s="63"/>
      <c r="M116" s="220"/>
      <c r="N116" s="44"/>
      <c r="O116" s="44"/>
      <c r="P116" s="44"/>
      <c r="Q116" s="44"/>
      <c r="R116" s="44"/>
      <c r="S116" s="44"/>
      <c r="T116" s="80"/>
      <c r="AT116" s="25" t="s">
        <v>180</v>
      </c>
      <c r="AU116" s="25" t="s">
        <v>92</v>
      </c>
    </row>
    <row r="117" spans="2:65" s="12" customFormat="1" ht="13.5">
      <c r="B117" s="222"/>
      <c r="C117" s="223"/>
      <c r="D117" s="218" t="s">
        <v>182</v>
      </c>
      <c r="E117" s="224" t="s">
        <v>50</v>
      </c>
      <c r="F117" s="225" t="s">
        <v>1016</v>
      </c>
      <c r="G117" s="223"/>
      <c r="H117" s="226" t="s">
        <v>50</v>
      </c>
      <c r="I117" s="227"/>
      <c r="J117" s="223"/>
      <c r="K117" s="223"/>
      <c r="L117" s="228"/>
      <c r="M117" s="229"/>
      <c r="N117" s="230"/>
      <c r="O117" s="230"/>
      <c r="P117" s="230"/>
      <c r="Q117" s="230"/>
      <c r="R117" s="230"/>
      <c r="S117" s="230"/>
      <c r="T117" s="231"/>
      <c r="AT117" s="232" t="s">
        <v>182</v>
      </c>
      <c r="AU117" s="232" t="s">
        <v>92</v>
      </c>
      <c r="AV117" s="12" t="s">
        <v>25</v>
      </c>
      <c r="AW117" s="12" t="s">
        <v>48</v>
      </c>
      <c r="AX117" s="12" t="s">
        <v>85</v>
      </c>
      <c r="AY117" s="232" t="s">
        <v>169</v>
      </c>
    </row>
    <row r="118" spans="2:65" s="13" customFormat="1" ht="13.5">
      <c r="B118" s="233"/>
      <c r="C118" s="234"/>
      <c r="D118" s="235" t="s">
        <v>182</v>
      </c>
      <c r="E118" s="236" t="s">
        <v>50</v>
      </c>
      <c r="F118" s="237" t="s">
        <v>1298</v>
      </c>
      <c r="G118" s="234"/>
      <c r="H118" s="238">
        <v>31.782</v>
      </c>
      <c r="I118" s="239"/>
      <c r="J118" s="234"/>
      <c r="K118" s="234"/>
      <c r="L118" s="240"/>
      <c r="M118" s="241"/>
      <c r="N118" s="242"/>
      <c r="O118" s="242"/>
      <c r="P118" s="242"/>
      <c r="Q118" s="242"/>
      <c r="R118" s="242"/>
      <c r="S118" s="242"/>
      <c r="T118" s="243"/>
      <c r="AT118" s="244" t="s">
        <v>182</v>
      </c>
      <c r="AU118" s="244" t="s">
        <v>92</v>
      </c>
      <c r="AV118" s="13" t="s">
        <v>92</v>
      </c>
      <c r="AW118" s="13" t="s">
        <v>48</v>
      </c>
      <c r="AX118" s="13" t="s">
        <v>25</v>
      </c>
      <c r="AY118" s="244" t="s">
        <v>169</v>
      </c>
    </row>
    <row r="119" spans="2:65" s="1" customFormat="1" ht="31.5" customHeight="1">
      <c r="B119" s="43"/>
      <c r="C119" s="206" t="s">
        <v>220</v>
      </c>
      <c r="D119" s="206" t="s">
        <v>172</v>
      </c>
      <c r="E119" s="207" t="s">
        <v>189</v>
      </c>
      <c r="F119" s="208" t="s">
        <v>190</v>
      </c>
      <c r="G119" s="209" t="s">
        <v>175</v>
      </c>
      <c r="H119" s="210">
        <v>444.94799999999998</v>
      </c>
      <c r="I119" s="211"/>
      <c r="J119" s="212">
        <f>ROUND(I119*H119,2)</f>
        <v>0</v>
      </c>
      <c r="K119" s="208" t="s">
        <v>962</v>
      </c>
      <c r="L119" s="63"/>
      <c r="M119" s="213" t="s">
        <v>50</v>
      </c>
      <c r="N119" s="214" t="s">
        <v>56</v>
      </c>
      <c r="O119" s="44"/>
      <c r="P119" s="215">
        <f>O119*H119</f>
        <v>0</v>
      </c>
      <c r="Q119" s="215">
        <v>0</v>
      </c>
      <c r="R119" s="215">
        <f>Q119*H119</f>
        <v>0</v>
      </c>
      <c r="S119" s="215">
        <v>0</v>
      </c>
      <c r="T119" s="216">
        <f>S119*H119</f>
        <v>0</v>
      </c>
      <c r="AR119" s="25" t="s">
        <v>124</v>
      </c>
      <c r="AT119" s="25" t="s">
        <v>172</v>
      </c>
      <c r="AU119" s="25" t="s">
        <v>92</v>
      </c>
      <c r="AY119" s="25" t="s">
        <v>169</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124</v>
      </c>
      <c r="BM119" s="25" t="s">
        <v>1299</v>
      </c>
    </row>
    <row r="120" spans="2:65" s="1" customFormat="1" ht="40.5">
      <c r="B120" s="43"/>
      <c r="C120" s="65"/>
      <c r="D120" s="218" t="s">
        <v>178</v>
      </c>
      <c r="E120" s="65"/>
      <c r="F120" s="219" t="s">
        <v>192</v>
      </c>
      <c r="G120" s="65"/>
      <c r="H120" s="65"/>
      <c r="I120" s="174"/>
      <c r="J120" s="65"/>
      <c r="K120" s="65"/>
      <c r="L120" s="63"/>
      <c r="M120" s="220"/>
      <c r="N120" s="44"/>
      <c r="O120" s="44"/>
      <c r="P120" s="44"/>
      <c r="Q120" s="44"/>
      <c r="R120" s="44"/>
      <c r="S120" s="44"/>
      <c r="T120" s="80"/>
      <c r="AT120" s="25" t="s">
        <v>178</v>
      </c>
      <c r="AU120" s="25" t="s">
        <v>92</v>
      </c>
    </row>
    <row r="121" spans="2:65" s="12" customFormat="1" ht="13.5">
      <c r="B121" s="222"/>
      <c r="C121" s="223"/>
      <c r="D121" s="218" t="s">
        <v>182</v>
      </c>
      <c r="E121" s="224" t="s">
        <v>50</v>
      </c>
      <c r="F121" s="225" t="s">
        <v>987</v>
      </c>
      <c r="G121" s="223"/>
      <c r="H121" s="226" t="s">
        <v>50</v>
      </c>
      <c r="I121" s="227"/>
      <c r="J121" s="223"/>
      <c r="K121" s="223"/>
      <c r="L121" s="228"/>
      <c r="M121" s="229"/>
      <c r="N121" s="230"/>
      <c r="O121" s="230"/>
      <c r="P121" s="230"/>
      <c r="Q121" s="230"/>
      <c r="R121" s="230"/>
      <c r="S121" s="230"/>
      <c r="T121" s="231"/>
      <c r="AT121" s="232" t="s">
        <v>182</v>
      </c>
      <c r="AU121" s="232" t="s">
        <v>92</v>
      </c>
      <c r="AV121" s="12" t="s">
        <v>25</v>
      </c>
      <c r="AW121" s="12" t="s">
        <v>48</v>
      </c>
      <c r="AX121" s="12" t="s">
        <v>85</v>
      </c>
      <c r="AY121" s="232" t="s">
        <v>169</v>
      </c>
    </row>
    <row r="122" spans="2:65" s="12" customFormat="1" ht="13.5">
      <c r="B122" s="222"/>
      <c r="C122" s="223"/>
      <c r="D122" s="218" t="s">
        <v>182</v>
      </c>
      <c r="E122" s="224" t="s">
        <v>50</v>
      </c>
      <c r="F122" s="225" t="s">
        <v>1016</v>
      </c>
      <c r="G122" s="223"/>
      <c r="H122" s="226" t="s">
        <v>50</v>
      </c>
      <c r="I122" s="227"/>
      <c r="J122" s="223"/>
      <c r="K122" s="223"/>
      <c r="L122" s="228"/>
      <c r="M122" s="229"/>
      <c r="N122" s="230"/>
      <c r="O122" s="230"/>
      <c r="P122" s="230"/>
      <c r="Q122" s="230"/>
      <c r="R122" s="230"/>
      <c r="S122" s="230"/>
      <c r="T122" s="231"/>
      <c r="AT122" s="232" t="s">
        <v>182</v>
      </c>
      <c r="AU122" s="232" t="s">
        <v>92</v>
      </c>
      <c r="AV122" s="12" t="s">
        <v>25</v>
      </c>
      <c r="AW122" s="12" t="s">
        <v>48</v>
      </c>
      <c r="AX122" s="12" t="s">
        <v>85</v>
      </c>
      <c r="AY122" s="232" t="s">
        <v>169</v>
      </c>
    </row>
    <row r="123" spans="2:65" s="13" customFormat="1" ht="13.5">
      <c r="B123" s="233"/>
      <c r="C123" s="234"/>
      <c r="D123" s="235" t="s">
        <v>182</v>
      </c>
      <c r="E123" s="236" t="s">
        <v>50</v>
      </c>
      <c r="F123" s="237" t="s">
        <v>1300</v>
      </c>
      <c r="G123" s="234"/>
      <c r="H123" s="238">
        <v>444.94799999999998</v>
      </c>
      <c r="I123" s="239"/>
      <c r="J123" s="234"/>
      <c r="K123" s="234"/>
      <c r="L123" s="240"/>
      <c r="M123" s="241"/>
      <c r="N123" s="242"/>
      <c r="O123" s="242"/>
      <c r="P123" s="242"/>
      <c r="Q123" s="242"/>
      <c r="R123" s="242"/>
      <c r="S123" s="242"/>
      <c r="T123" s="243"/>
      <c r="AT123" s="244" t="s">
        <v>182</v>
      </c>
      <c r="AU123" s="244" t="s">
        <v>92</v>
      </c>
      <c r="AV123" s="13" t="s">
        <v>92</v>
      </c>
      <c r="AW123" s="13" t="s">
        <v>48</v>
      </c>
      <c r="AX123" s="13" t="s">
        <v>25</v>
      </c>
      <c r="AY123" s="244" t="s">
        <v>169</v>
      </c>
    </row>
    <row r="124" spans="2:65" s="1" customFormat="1" ht="22.5" customHeight="1">
      <c r="B124" s="43"/>
      <c r="C124" s="206" t="s">
        <v>224</v>
      </c>
      <c r="D124" s="206" t="s">
        <v>172</v>
      </c>
      <c r="E124" s="207" t="s">
        <v>1018</v>
      </c>
      <c r="F124" s="208" t="s">
        <v>1019</v>
      </c>
      <c r="G124" s="209" t="s">
        <v>175</v>
      </c>
      <c r="H124" s="210">
        <v>31.782</v>
      </c>
      <c r="I124" s="211"/>
      <c r="J124" s="212">
        <f>ROUND(I124*H124,2)</f>
        <v>0</v>
      </c>
      <c r="K124" s="208" t="s">
        <v>962</v>
      </c>
      <c r="L124" s="63"/>
      <c r="M124" s="213" t="s">
        <v>50</v>
      </c>
      <c r="N124" s="214" t="s">
        <v>56</v>
      </c>
      <c r="O124" s="44"/>
      <c r="P124" s="215">
        <f>O124*H124</f>
        <v>0</v>
      </c>
      <c r="Q124" s="215">
        <v>0</v>
      </c>
      <c r="R124" s="215">
        <f>Q124*H124</f>
        <v>0</v>
      </c>
      <c r="S124" s="215">
        <v>0</v>
      </c>
      <c r="T124" s="216">
        <f>S124*H124</f>
        <v>0</v>
      </c>
      <c r="AR124" s="25" t="s">
        <v>124</v>
      </c>
      <c r="AT124" s="25" t="s">
        <v>172</v>
      </c>
      <c r="AU124" s="25" t="s">
        <v>92</v>
      </c>
      <c r="AY124" s="25" t="s">
        <v>169</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124</v>
      </c>
      <c r="BM124" s="25" t="s">
        <v>1301</v>
      </c>
    </row>
    <row r="125" spans="2:65" s="1" customFormat="1" ht="13.5">
      <c r="B125" s="43"/>
      <c r="C125" s="65"/>
      <c r="D125" s="235" t="s">
        <v>178</v>
      </c>
      <c r="E125" s="65"/>
      <c r="F125" s="274" t="s">
        <v>1019</v>
      </c>
      <c r="G125" s="65"/>
      <c r="H125" s="65"/>
      <c r="I125" s="174"/>
      <c r="J125" s="65"/>
      <c r="K125" s="65"/>
      <c r="L125" s="63"/>
      <c r="M125" s="220"/>
      <c r="N125" s="44"/>
      <c r="O125" s="44"/>
      <c r="P125" s="44"/>
      <c r="Q125" s="44"/>
      <c r="R125" s="44"/>
      <c r="S125" s="44"/>
      <c r="T125" s="80"/>
      <c r="AT125" s="25" t="s">
        <v>178</v>
      </c>
      <c r="AU125" s="25" t="s">
        <v>92</v>
      </c>
    </row>
    <row r="126" spans="2:65" s="1" customFormat="1" ht="22.5" customHeight="1">
      <c r="B126" s="43"/>
      <c r="C126" s="206" t="s">
        <v>219</v>
      </c>
      <c r="D126" s="206" t="s">
        <v>172</v>
      </c>
      <c r="E126" s="207" t="s">
        <v>195</v>
      </c>
      <c r="F126" s="208" t="s">
        <v>196</v>
      </c>
      <c r="G126" s="209" t="s">
        <v>197</v>
      </c>
      <c r="H126" s="210">
        <v>54.029000000000003</v>
      </c>
      <c r="I126" s="211"/>
      <c r="J126" s="212">
        <f>ROUND(I126*H126,2)</f>
        <v>0</v>
      </c>
      <c r="K126" s="208" t="s">
        <v>962</v>
      </c>
      <c r="L126" s="63"/>
      <c r="M126" s="213" t="s">
        <v>50</v>
      </c>
      <c r="N126" s="214" t="s">
        <v>56</v>
      </c>
      <c r="O126" s="44"/>
      <c r="P126" s="215">
        <f>O126*H126</f>
        <v>0</v>
      </c>
      <c r="Q126" s="215">
        <v>0</v>
      </c>
      <c r="R126" s="215">
        <f>Q126*H126</f>
        <v>0</v>
      </c>
      <c r="S126" s="215">
        <v>0</v>
      </c>
      <c r="T126" s="216">
        <f>S126*H126</f>
        <v>0</v>
      </c>
      <c r="AR126" s="25" t="s">
        <v>124</v>
      </c>
      <c r="AT126" s="25" t="s">
        <v>172</v>
      </c>
      <c r="AU126" s="25" t="s">
        <v>92</v>
      </c>
      <c r="AY126" s="25" t="s">
        <v>169</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124</v>
      </c>
      <c r="BM126" s="25" t="s">
        <v>1302</v>
      </c>
    </row>
    <row r="127" spans="2:65" s="1" customFormat="1" ht="13.5">
      <c r="B127" s="43"/>
      <c r="C127" s="65"/>
      <c r="D127" s="218" t="s">
        <v>178</v>
      </c>
      <c r="E127" s="65"/>
      <c r="F127" s="219" t="s">
        <v>1022</v>
      </c>
      <c r="G127" s="65"/>
      <c r="H127" s="65"/>
      <c r="I127" s="174"/>
      <c r="J127" s="65"/>
      <c r="K127" s="65"/>
      <c r="L127" s="63"/>
      <c r="M127" s="220"/>
      <c r="N127" s="44"/>
      <c r="O127" s="44"/>
      <c r="P127" s="44"/>
      <c r="Q127" s="44"/>
      <c r="R127" s="44"/>
      <c r="S127" s="44"/>
      <c r="T127" s="80"/>
      <c r="AT127" s="25" t="s">
        <v>178</v>
      </c>
      <c r="AU127" s="25" t="s">
        <v>92</v>
      </c>
    </row>
    <row r="128" spans="2:65" s="13" customFormat="1" ht="13.5">
      <c r="B128" s="233"/>
      <c r="C128" s="234"/>
      <c r="D128" s="235" t="s">
        <v>182</v>
      </c>
      <c r="E128" s="236" t="s">
        <v>50</v>
      </c>
      <c r="F128" s="237" t="s">
        <v>1303</v>
      </c>
      <c r="G128" s="234"/>
      <c r="H128" s="238">
        <v>54.029000000000003</v>
      </c>
      <c r="I128" s="239"/>
      <c r="J128" s="234"/>
      <c r="K128" s="234"/>
      <c r="L128" s="240"/>
      <c r="M128" s="241"/>
      <c r="N128" s="242"/>
      <c r="O128" s="242"/>
      <c r="P128" s="242"/>
      <c r="Q128" s="242"/>
      <c r="R128" s="242"/>
      <c r="S128" s="242"/>
      <c r="T128" s="243"/>
      <c r="AT128" s="244" t="s">
        <v>182</v>
      </c>
      <c r="AU128" s="244" t="s">
        <v>92</v>
      </c>
      <c r="AV128" s="13" t="s">
        <v>92</v>
      </c>
      <c r="AW128" s="13" t="s">
        <v>48</v>
      </c>
      <c r="AX128" s="13" t="s">
        <v>25</v>
      </c>
      <c r="AY128" s="244" t="s">
        <v>169</v>
      </c>
    </row>
    <row r="129" spans="2:65" s="1" customFormat="1" ht="22.5" customHeight="1">
      <c r="B129" s="43"/>
      <c r="C129" s="206" t="s">
        <v>30</v>
      </c>
      <c r="D129" s="206" t="s">
        <v>172</v>
      </c>
      <c r="E129" s="207" t="s">
        <v>1024</v>
      </c>
      <c r="F129" s="208" t="s">
        <v>1025</v>
      </c>
      <c r="G129" s="209" t="s">
        <v>175</v>
      </c>
      <c r="H129" s="210">
        <v>25.155000000000001</v>
      </c>
      <c r="I129" s="211"/>
      <c r="J129" s="212">
        <f>ROUND(I129*H129,2)</f>
        <v>0</v>
      </c>
      <c r="K129" s="208" t="s">
        <v>962</v>
      </c>
      <c r="L129" s="63"/>
      <c r="M129" s="213" t="s">
        <v>50</v>
      </c>
      <c r="N129" s="214" t="s">
        <v>56</v>
      </c>
      <c r="O129" s="44"/>
      <c r="P129" s="215">
        <f>O129*H129</f>
        <v>0</v>
      </c>
      <c r="Q129" s="215">
        <v>0</v>
      </c>
      <c r="R129" s="215">
        <f>Q129*H129</f>
        <v>0</v>
      </c>
      <c r="S129" s="215">
        <v>0</v>
      </c>
      <c r="T129" s="216">
        <f>S129*H129</f>
        <v>0</v>
      </c>
      <c r="AR129" s="25" t="s">
        <v>124</v>
      </c>
      <c r="AT129" s="25" t="s">
        <v>172</v>
      </c>
      <c r="AU129" s="25" t="s">
        <v>92</v>
      </c>
      <c r="AY129" s="25" t="s">
        <v>169</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124</v>
      </c>
      <c r="BM129" s="25" t="s">
        <v>1304</v>
      </c>
    </row>
    <row r="130" spans="2:65" s="1" customFormat="1" ht="27">
      <c r="B130" s="43"/>
      <c r="C130" s="65"/>
      <c r="D130" s="218" t="s">
        <v>178</v>
      </c>
      <c r="E130" s="65"/>
      <c r="F130" s="219" t="s">
        <v>1027</v>
      </c>
      <c r="G130" s="65"/>
      <c r="H130" s="65"/>
      <c r="I130" s="174"/>
      <c r="J130" s="65"/>
      <c r="K130" s="65"/>
      <c r="L130" s="63"/>
      <c r="M130" s="220"/>
      <c r="N130" s="44"/>
      <c r="O130" s="44"/>
      <c r="P130" s="44"/>
      <c r="Q130" s="44"/>
      <c r="R130" s="44"/>
      <c r="S130" s="44"/>
      <c r="T130" s="80"/>
      <c r="AT130" s="25" t="s">
        <v>178</v>
      </c>
      <c r="AU130" s="25" t="s">
        <v>92</v>
      </c>
    </row>
    <row r="131" spans="2:65" s="12" customFormat="1" ht="13.5">
      <c r="B131" s="222"/>
      <c r="C131" s="223"/>
      <c r="D131" s="218" t="s">
        <v>182</v>
      </c>
      <c r="E131" s="224" t="s">
        <v>50</v>
      </c>
      <c r="F131" s="225" t="s">
        <v>1305</v>
      </c>
      <c r="G131" s="223"/>
      <c r="H131" s="226" t="s">
        <v>50</v>
      </c>
      <c r="I131" s="227"/>
      <c r="J131" s="223"/>
      <c r="K131" s="223"/>
      <c r="L131" s="228"/>
      <c r="M131" s="229"/>
      <c r="N131" s="230"/>
      <c r="O131" s="230"/>
      <c r="P131" s="230"/>
      <c r="Q131" s="230"/>
      <c r="R131" s="230"/>
      <c r="S131" s="230"/>
      <c r="T131" s="231"/>
      <c r="AT131" s="232" t="s">
        <v>182</v>
      </c>
      <c r="AU131" s="232" t="s">
        <v>92</v>
      </c>
      <c r="AV131" s="12" t="s">
        <v>25</v>
      </c>
      <c r="AW131" s="12" t="s">
        <v>48</v>
      </c>
      <c r="AX131" s="12" t="s">
        <v>85</v>
      </c>
      <c r="AY131" s="232" t="s">
        <v>169</v>
      </c>
    </row>
    <row r="132" spans="2:65" s="13" customFormat="1" ht="13.5">
      <c r="B132" s="233"/>
      <c r="C132" s="234"/>
      <c r="D132" s="218" t="s">
        <v>182</v>
      </c>
      <c r="E132" s="245" t="s">
        <v>50</v>
      </c>
      <c r="F132" s="246" t="s">
        <v>1306</v>
      </c>
      <c r="G132" s="234"/>
      <c r="H132" s="247">
        <v>40.515000000000001</v>
      </c>
      <c r="I132" s="239"/>
      <c r="J132" s="234"/>
      <c r="K132" s="234"/>
      <c r="L132" s="240"/>
      <c r="M132" s="241"/>
      <c r="N132" s="242"/>
      <c r="O132" s="242"/>
      <c r="P132" s="242"/>
      <c r="Q132" s="242"/>
      <c r="R132" s="242"/>
      <c r="S132" s="242"/>
      <c r="T132" s="243"/>
      <c r="AT132" s="244" t="s">
        <v>182</v>
      </c>
      <c r="AU132" s="244" t="s">
        <v>92</v>
      </c>
      <c r="AV132" s="13" t="s">
        <v>92</v>
      </c>
      <c r="AW132" s="13" t="s">
        <v>48</v>
      </c>
      <c r="AX132" s="13" t="s">
        <v>85</v>
      </c>
      <c r="AY132" s="244" t="s">
        <v>169</v>
      </c>
    </row>
    <row r="133" spans="2:65" s="12" customFormat="1" ht="13.5">
      <c r="B133" s="222"/>
      <c r="C133" s="223"/>
      <c r="D133" s="218" t="s">
        <v>182</v>
      </c>
      <c r="E133" s="224" t="s">
        <v>50</v>
      </c>
      <c r="F133" s="225" t="s">
        <v>1037</v>
      </c>
      <c r="G133" s="223"/>
      <c r="H133" s="226" t="s">
        <v>50</v>
      </c>
      <c r="I133" s="227"/>
      <c r="J133" s="223"/>
      <c r="K133" s="223"/>
      <c r="L133" s="228"/>
      <c r="M133" s="229"/>
      <c r="N133" s="230"/>
      <c r="O133" s="230"/>
      <c r="P133" s="230"/>
      <c r="Q133" s="230"/>
      <c r="R133" s="230"/>
      <c r="S133" s="230"/>
      <c r="T133" s="231"/>
      <c r="AT133" s="232" t="s">
        <v>182</v>
      </c>
      <c r="AU133" s="232" t="s">
        <v>92</v>
      </c>
      <c r="AV133" s="12" t="s">
        <v>25</v>
      </c>
      <c r="AW133" s="12" t="s">
        <v>48</v>
      </c>
      <c r="AX133" s="12" t="s">
        <v>85</v>
      </c>
      <c r="AY133" s="232" t="s">
        <v>169</v>
      </c>
    </row>
    <row r="134" spans="2:65" s="13" customFormat="1" ht="13.5">
      <c r="B134" s="233"/>
      <c r="C134" s="234"/>
      <c r="D134" s="218" t="s">
        <v>182</v>
      </c>
      <c r="E134" s="245" t="s">
        <v>50</v>
      </c>
      <c r="F134" s="246" t="s">
        <v>1307</v>
      </c>
      <c r="G134" s="234"/>
      <c r="H134" s="247">
        <v>-15.36</v>
      </c>
      <c r="I134" s="239"/>
      <c r="J134" s="234"/>
      <c r="K134" s="234"/>
      <c r="L134" s="240"/>
      <c r="M134" s="241"/>
      <c r="N134" s="242"/>
      <c r="O134" s="242"/>
      <c r="P134" s="242"/>
      <c r="Q134" s="242"/>
      <c r="R134" s="242"/>
      <c r="S134" s="242"/>
      <c r="T134" s="243"/>
      <c r="AT134" s="244" t="s">
        <v>182</v>
      </c>
      <c r="AU134" s="244" t="s">
        <v>92</v>
      </c>
      <c r="AV134" s="13" t="s">
        <v>92</v>
      </c>
      <c r="AW134" s="13" t="s">
        <v>48</v>
      </c>
      <c r="AX134" s="13" t="s">
        <v>85</v>
      </c>
      <c r="AY134" s="244" t="s">
        <v>169</v>
      </c>
    </row>
    <row r="135" spans="2:65" s="15" customFormat="1" ht="13.5">
      <c r="B135" s="275"/>
      <c r="C135" s="276"/>
      <c r="D135" s="235" t="s">
        <v>182</v>
      </c>
      <c r="E135" s="277" t="s">
        <v>50</v>
      </c>
      <c r="F135" s="278" t="s">
        <v>1000</v>
      </c>
      <c r="G135" s="276"/>
      <c r="H135" s="279">
        <v>25.155000000000001</v>
      </c>
      <c r="I135" s="280"/>
      <c r="J135" s="276"/>
      <c r="K135" s="276"/>
      <c r="L135" s="281"/>
      <c r="M135" s="282"/>
      <c r="N135" s="283"/>
      <c r="O135" s="283"/>
      <c r="P135" s="283"/>
      <c r="Q135" s="283"/>
      <c r="R135" s="283"/>
      <c r="S135" s="283"/>
      <c r="T135" s="284"/>
      <c r="AT135" s="285" t="s">
        <v>182</v>
      </c>
      <c r="AU135" s="285" t="s">
        <v>92</v>
      </c>
      <c r="AV135" s="15" t="s">
        <v>124</v>
      </c>
      <c r="AW135" s="15" t="s">
        <v>48</v>
      </c>
      <c r="AX135" s="15" t="s">
        <v>25</v>
      </c>
      <c r="AY135" s="285" t="s">
        <v>169</v>
      </c>
    </row>
    <row r="136" spans="2:65" s="1" customFormat="1" ht="22.5" customHeight="1">
      <c r="B136" s="43"/>
      <c r="C136" s="206" t="s">
        <v>244</v>
      </c>
      <c r="D136" s="206" t="s">
        <v>172</v>
      </c>
      <c r="E136" s="207" t="s">
        <v>1044</v>
      </c>
      <c r="F136" s="208" t="s">
        <v>1045</v>
      </c>
      <c r="G136" s="209" t="s">
        <v>175</v>
      </c>
      <c r="H136" s="210">
        <v>8.9819999999999993</v>
      </c>
      <c r="I136" s="211"/>
      <c r="J136" s="212">
        <f>ROUND(I136*H136,2)</f>
        <v>0</v>
      </c>
      <c r="K136" s="208" t="s">
        <v>962</v>
      </c>
      <c r="L136" s="63"/>
      <c r="M136" s="213" t="s">
        <v>50</v>
      </c>
      <c r="N136" s="214" t="s">
        <v>56</v>
      </c>
      <c r="O136" s="44"/>
      <c r="P136" s="215">
        <f>O136*H136</f>
        <v>0</v>
      </c>
      <c r="Q136" s="215">
        <v>0</v>
      </c>
      <c r="R136" s="215">
        <f>Q136*H136</f>
        <v>0</v>
      </c>
      <c r="S136" s="215">
        <v>0</v>
      </c>
      <c r="T136" s="216">
        <f>S136*H136</f>
        <v>0</v>
      </c>
      <c r="AR136" s="25" t="s">
        <v>124</v>
      </c>
      <c r="AT136" s="25" t="s">
        <v>172</v>
      </c>
      <c r="AU136" s="25" t="s">
        <v>92</v>
      </c>
      <c r="AY136" s="25" t="s">
        <v>169</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124</v>
      </c>
      <c r="BM136" s="25" t="s">
        <v>1308</v>
      </c>
    </row>
    <row r="137" spans="2:65" s="1" customFormat="1" ht="40.5">
      <c r="B137" s="43"/>
      <c r="C137" s="65"/>
      <c r="D137" s="218" t="s">
        <v>178</v>
      </c>
      <c r="E137" s="65"/>
      <c r="F137" s="219" t="s">
        <v>1047</v>
      </c>
      <c r="G137" s="65"/>
      <c r="H137" s="65"/>
      <c r="I137" s="174"/>
      <c r="J137" s="65"/>
      <c r="K137" s="65"/>
      <c r="L137" s="63"/>
      <c r="M137" s="220"/>
      <c r="N137" s="44"/>
      <c r="O137" s="44"/>
      <c r="P137" s="44"/>
      <c r="Q137" s="44"/>
      <c r="R137" s="44"/>
      <c r="S137" s="44"/>
      <c r="T137" s="80"/>
      <c r="AT137" s="25" t="s">
        <v>178</v>
      </c>
      <c r="AU137" s="25" t="s">
        <v>92</v>
      </c>
    </row>
    <row r="138" spans="2:65" s="12" customFormat="1" ht="13.5">
      <c r="B138" s="222"/>
      <c r="C138" s="223"/>
      <c r="D138" s="218" t="s">
        <v>182</v>
      </c>
      <c r="E138" s="224" t="s">
        <v>50</v>
      </c>
      <c r="F138" s="225" t="s">
        <v>1288</v>
      </c>
      <c r="G138" s="223"/>
      <c r="H138" s="226" t="s">
        <v>50</v>
      </c>
      <c r="I138" s="227"/>
      <c r="J138" s="223"/>
      <c r="K138" s="223"/>
      <c r="L138" s="228"/>
      <c r="M138" s="229"/>
      <c r="N138" s="230"/>
      <c r="O138" s="230"/>
      <c r="P138" s="230"/>
      <c r="Q138" s="230"/>
      <c r="R138" s="230"/>
      <c r="S138" s="230"/>
      <c r="T138" s="231"/>
      <c r="AT138" s="232" t="s">
        <v>182</v>
      </c>
      <c r="AU138" s="232" t="s">
        <v>92</v>
      </c>
      <c r="AV138" s="12" t="s">
        <v>25</v>
      </c>
      <c r="AW138" s="12" t="s">
        <v>48</v>
      </c>
      <c r="AX138" s="12" t="s">
        <v>85</v>
      </c>
      <c r="AY138" s="232" t="s">
        <v>169</v>
      </c>
    </row>
    <row r="139" spans="2:65" s="13" customFormat="1" ht="13.5">
      <c r="B139" s="233"/>
      <c r="C139" s="234"/>
      <c r="D139" s="218" t="s">
        <v>182</v>
      </c>
      <c r="E139" s="245" t="s">
        <v>50</v>
      </c>
      <c r="F139" s="246" t="s">
        <v>1309</v>
      </c>
      <c r="G139" s="234"/>
      <c r="H139" s="247">
        <v>8.9819999999999993</v>
      </c>
      <c r="I139" s="239"/>
      <c r="J139" s="234"/>
      <c r="K139" s="234"/>
      <c r="L139" s="240"/>
      <c r="M139" s="241"/>
      <c r="N139" s="242"/>
      <c r="O139" s="242"/>
      <c r="P139" s="242"/>
      <c r="Q139" s="242"/>
      <c r="R139" s="242"/>
      <c r="S139" s="242"/>
      <c r="T139" s="243"/>
      <c r="AT139" s="244" t="s">
        <v>182</v>
      </c>
      <c r="AU139" s="244" t="s">
        <v>92</v>
      </c>
      <c r="AV139" s="13" t="s">
        <v>92</v>
      </c>
      <c r="AW139" s="13" t="s">
        <v>48</v>
      </c>
      <c r="AX139" s="13" t="s">
        <v>85</v>
      </c>
      <c r="AY139" s="244" t="s">
        <v>169</v>
      </c>
    </row>
    <row r="140" spans="2:65" s="15" customFormat="1" ht="13.5">
      <c r="B140" s="275"/>
      <c r="C140" s="276"/>
      <c r="D140" s="235" t="s">
        <v>182</v>
      </c>
      <c r="E140" s="277" t="s">
        <v>50</v>
      </c>
      <c r="F140" s="278" t="s">
        <v>1000</v>
      </c>
      <c r="G140" s="276"/>
      <c r="H140" s="279">
        <v>8.9819999999999993</v>
      </c>
      <c r="I140" s="280"/>
      <c r="J140" s="276"/>
      <c r="K140" s="276"/>
      <c r="L140" s="281"/>
      <c r="M140" s="282"/>
      <c r="N140" s="283"/>
      <c r="O140" s="283"/>
      <c r="P140" s="283"/>
      <c r="Q140" s="283"/>
      <c r="R140" s="283"/>
      <c r="S140" s="283"/>
      <c r="T140" s="284"/>
      <c r="AT140" s="285" t="s">
        <v>182</v>
      </c>
      <c r="AU140" s="285" t="s">
        <v>92</v>
      </c>
      <c r="AV140" s="15" t="s">
        <v>124</v>
      </c>
      <c r="AW140" s="15" t="s">
        <v>48</v>
      </c>
      <c r="AX140" s="15" t="s">
        <v>25</v>
      </c>
      <c r="AY140" s="285" t="s">
        <v>169</v>
      </c>
    </row>
    <row r="141" spans="2:65" s="1" customFormat="1" ht="22.5" customHeight="1">
      <c r="B141" s="43"/>
      <c r="C141" s="248" t="s">
        <v>249</v>
      </c>
      <c r="D141" s="248" t="s">
        <v>221</v>
      </c>
      <c r="E141" s="249" t="s">
        <v>1053</v>
      </c>
      <c r="F141" s="250" t="s">
        <v>1054</v>
      </c>
      <c r="G141" s="251" t="s">
        <v>197</v>
      </c>
      <c r="H141" s="252">
        <v>17.963999999999999</v>
      </c>
      <c r="I141" s="253"/>
      <c r="J141" s="254">
        <f>ROUND(I141*H141,2)</f>
        <v>0</v>
      </c>
      <c r="K141" s="250" t="s">
        <v>962</v>
      </c>
      <c r="L141" s="255"/>
      <c r="M141" s="256" t="s">
        <v>50</v>
      </c>
      <c r="N141" s="257" t="s">
        <v>56</v>
      </c>
      <c r="O141" s="44"/>
      <c r="P141" s="215">
        <f>O141*H141</f>
        <v>0</v>
      </c>
      <c r="Q141" s="215">
        <v>1</v>
      </c>
      <c r="R141" s="215">
        <f>Q141*H141</f>
        <v>17.963999999999999</v>
      </c>
      <c r="S141" s="215">
        <v>0</v>
      </c>
      <c r="T141" s="216">
        <f>S141*H141</f>
        <v>0</v>
      </c>
      <c r="AR141" s="25" t="s">
        <v>224</v>
      </c>
      <c r="AT141" s="25" t="s">
        <v>221</v>
      </c>
      <c r="AU141" s="25" t="s">
        <v>92</v>
      </c>
      <c r="AY141" s="25" t="s">
        <v>169</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124</v>
      </c>
      <c r="BM141" s="25" t="s">
        <v>1310</v>
      </c>
    </row>
    <row r="142" spans="2:65" s="1" customFormat="1" ht="27">
      <c r="B142" s="43"/>
      <c r="C142" s="65"/>
      <c r="D142" s="218" t="s">
        <v>178</v>
      </c>
      <c r="E142" s="65"/>
      <c r="F142" s="219" t="s">
        <v>1056</v>
      </c>
      <c r="G142" s="65"/>
      <c r="H142" s="65"/>
      <c r="I142" s="174"/>
      <c r="J142" s="65"/>
      <c r="K142" s="65"/>
      <c r="L142" s="63"/>
      <c r="M142" s="220"/>
      <c r="N142" s="44"/>
      <c r="O142" s="44"/>
      <c r="P142" s="44"/>
      <c r="Q142" s="44"/>
      <c r="R142" s="44"/>
      <c r="S142" s="44"/>
      <c r="T142" s="80"/>
      <c r="AT142" s="25" t="s">
        <v>178</v>
      </c>
      <c r="AU142" s="25" t="s">
        <v>92</v>
      </c>
    </row>
    <row r="143" spans="2:65" s="13" customFormat="1" ht="13.5">
      <c r="B143" s="233"/>
      <c r="C143" s="234"/>
      <c r="D143" s="235" t="s">
        <v>182</v>
      </c>
      <c r="E143" s="236" t="s">
        <v>50</v>
      </c>
      <c r="F143" s="237" t="s">
        <v>1311</v>
      </c>
      <c r="G143" s="234"/>
      <c r="H143" s="238">
        <v>17.963999999999999</v>
      </c>
      <c r="I143" s="239"/>
      <c r="J143" s="234"/>
      <c r="K143" s="234"/>
      <c r="L143" s="240"/>
      <c r="M143" s="241"/>
      <c r="N143" s="242"/>
      <c r="O143" s="242"/>
      <c r="P143" s="242"/>
      <c r="Q143" s="242"/>
      <c r="R143" s="242"/>
      <c r="S143" s="242"/>
      <c r="T143" s="243"/>
      <c r="AT143" s="244" t="s">
        <v>182</v>
      </c>
      <c r="AU143" s="244" t="s">
        <v>92</v>
      </c>
      <c r="AV143" s="13" t="s">
        <v>92</v>
      </c>
      <c r="AW143" s="13" t="s">
        <v>48</v>
      </c>
      <c r="AX143" s="13" t="s">
        <v>25</v>
      </c>
      <c r="AY143" s="244" t="s">
        <v>169</v>
      </c>
    </row>
    <row r="144" spans="2:65" s="1" customFormat="1" ht="31.5" customHeight="1">
      <c r="B144" s="43"/>
      <c r="C144" s="206" t="s">
        <v>254</v>
      </c>
      <c r="D144" s="206" t="s">
        <v>172</v>
      </c>
      <c r="E144" s="207" t="s">
        <v>255</v>
      </c>
      <c r="F144" s="208" t="s">
        <v>256</v>
      </c>
      <c r="G144" s="209" t="s">
        <v>197</v>
      </c>
      <c r="H144" s="210">
        <v>17.963999999999999</v>
      </c>
      <c r="I144" s="211"/>
      <c r="J144" s="212">
        <f>ROUND(I144*H144,2)</f>
        <v>0</v>
      </c>
      <c r="K144" s="208" t="s">
        <v>962</v>
      </c>
      <c r="L144" s="63"/>
      <c r="M144" s="213" t="s">
        <v>50</v>
      </c>
      <c r="N144" s="214" t="s">
        <v>56</v>
      </c>
      <c r="O144" s="44"/>
      <c r="P144" s="215">
        <f>O144*H144</f>
        <v>0</v>
      </c>
      <c r="Q144" s="215">
        <v>0</v>
      </c>
      <c r="R144" s="215">
        <f>Q144*H144</f>
        <v>0</v>
      </c>
      <c r="S144" s="215">
        <v>0</v>
      </c>
      <c r="T144" s="216">
        <f>S144*H144</f>
        <v>0</v>
      </c>
      <c r="AR144" s="25" t="s">
        <v>124</v>
      </c>
      <c r="AT144" s="25" t="s">
        <v>172</v>
      </c>
      <c r="AU144" s="25" t="s">
        <v>92</v>
      </c>
      <c r="AY144" s="25" t="s">
        <v>169</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124</v>
      </c>
      <c r="BM144" s="25" t="s">
        <v>1312</v>
      </c>
    </row>
    <row r="145" spans="2:65" s="1" customFormat="1" ht="27">
      <c r="B145" s="43"/>
      <c r="C145" s="65"/>
      <c r="D145" s="218" t="s">
        <v>178</v>
      </c>
      <c r="E145" s="65"/>
      <c r="F145" s="219" t="s">
        <v>258</v>
      </c>
      <c r="G145" s="65"/>
      <c r="H145" s="65"/>
      <c r="I145" s="174"/>
      <c r="J145" s="65"/>
      <c r="K145" s="65"/>
      <c r="L145" s="63"/>
      <c r="M145" s="220"/>
      <c r="N145" s="44"/>
      <c r="O145" s="44"/>
      <c r="P145" s="44"/>
      <c r="Q145" s="44"/>
      <c r="R145" s="44"/>
      <c r="S145" s="44"/>
      <c r="T145" s="80"/>
      <c r="AT145" s="25" t="s">
        <v>178</v>
      </c>
      <c r="AU145" s="25" t="s">
        <v>92</v>
      </c>
    </row>
    <row r="146" spans="2:65" s="11" customFormat="1" ht="29.85" customHeight="1">
      <c r="B146" s="189"/>
      <c r="C146" s="190"/>
      <c r="D146" s="203" t="s">
        <v>84</v>
      </c>
      <c r="E146" s="204" t="s">
        <v>100</v>
      </c>
      <c r="F146" s="204" t="s">
        <v>1313</v>
      </c>
      <c r="G146" s="190"/>
      <c r="H146" s="190"/>
      <c r="I146" s="193"/>
      <c r="J146" s="205">
        <f>BK146</f>
        <v>0</v>
      </c>
      <c r="K146" s="190"/>
      <c r="L146" s="195"/>
      <c r="M146" s="196"/>
      <c r="N146" s="197"/>
      <c r="O146" s="197"/>
      <c r="P146" s="198">
        <f>SUM(P147:P159)</f>
        <v>0</v>
      </c>
      <c r="Q146" s="197"/>
      <c r="R146" s="198">
        <f>SUM(R147:R159)</f>
        <v>8.5139936000000009</v>
      </c>
      <c r="S146" s="197"/>
      <c r="T146" s="199">
        <f>SUM(T147:T159)</f>
        <v>0</v>
      </c>
      <c r="AR146" s="200" t="s">
        <v>25</v>
      </c>
      <c r="AT146" s="201" t="s">
        <v>84</v>
      </c>
      <c r="AU146" s="201" t="s">
        <v>25</v>
      </c>
      <c r="AY146" s="200" t="s">
        <v>169</v>
      </c>
      <c r="BK146" s="202">
        <f>SUM(BK147:BK159)</f>
        <v>0</v>
      </c>
    </row>
    <row r="147" spans="2:65" s="1" customFormat="1" ht="22.5" customHeight="1">
      <c r="B147" s="43"/>
      <c r="C147" s="206" t="s">
        <v>257</v>
      </c>
      <c r="D147" s="206" t="s">
        <v>172</v>
      </c>
      <c r="E147" s="207" t="s">
        <v>1314</v>
      </c>
      <c r="F147" s="208" t="s">
        <v>1315</v>
      </c>
      <c r="G147" s="209" t="s">
        <v>175</v>
      </c>
      <c r="H147" s="210">
        <v>2.4</v>
      </c>
      <c r="I147" s="211"/>
      <c r="J147" s="212">
        <f>ROUND(I147*H147,2)</f>
        <v>0</v>
      </c>
      <c r="K147" s="208" t="s">
        <v>962</v>
      </c>
      <c r="L147" s="63"/>
      <c r="M147" s="213" t="s">
        <v>50</v>
      </c>
      <c r="N147" s="214" t="s">
        <v>56</v>
      </c>
      <c r="O147" s="44"/>
      <c r="P147" s="215">
        <f>O147*H147</f>
        <v>0</v>
      </c>
      <c r="Q147" s="215">
        <v>0</v>
      </c>
      <c r="R147" s="215">
        <f>Q147*H147</f>
        <v>0</v>
      </c>
      <c r="S147" s="215">
        <v>0</v>
      </c>
      <c r="T147" s="216">
        <f>S147*H147</f>
        <v>0</v>
      </c>
      <c r="AR147" s="25" t="s">
        <v>124</v>
      </c>
      <c r="AT147" s="25" t="s">
        <v>172</v>
      </c>
      <c r="AU147" s="25" t="s">
        <v>92</v>
      </c>
      <c r="AY147" s="25" t="s">
        <v>169</v>
      </c>
      <c r="BE147" s="217">
        <f>IF(N147="základní",J147,0)</f>
        <v>0</v>
      </c>
      <c r="BF147" s="217">
        <f>IF(N147="snížená",J147,0)</f>
        <v>0</v>
      </c>
      <c r="BG147" s="217">
        <f>IF(N147="zákl. přenesená",J147,0)</f>
        <v>0</v>
      </c>
      <c r="BH147" s="217">
        <f>IF(N147="sníž. přenesená",J147,0)</f>
        <v>0</v>
      </c>
      <c r="BI147" s="217">
        <f>IF(N147="nulová",J147,0)</f>
        <v>0</v>
      </c>
      <c r="BJ147" s="25" t="s">
        <v>25</v>
      </c>
      <c r="BK147" s="217">
        <f>ROUND(I147*H147,2)</f>
        <v>0</v>
      </c>
      <c r="BL147" s="25" t="s">
        <v>124</v>
      </c>
      <c r="BM147" s="25" t="s">
        <v>1316</v>
      </c>
    </row>
    <row r="148" spans="2:65" s="1" customFormat="1" ht="27">
      <c r="B148" s="43"/>
      <c r="C148" s="65"/>
      <c r="D148" s="218" t="s">
        <v>178</v>
      </c>
      <c r="E148" s="65"/>
      <c r="F148" s="219" t="s">
        <v>1317</v>
      </c>
      <c r="G148" s="65"/>
      <c r="H148" s="65"/>
      <c r="I148" s="174"/>
      <c r="J148" s="65"/>
      <c r="K148" s="65"/>
      <c r="L148" s="63"/>
      <c r="M148" s="220"/>
      <c r="N148" s="44"/>
      <c r="O148" s="44"/>
      <c r="P148" s="44"/>
      <c r="Q148" s="44"/>
      <c r="R148" s="44"/>
      <c r="S148" s="44"/>
      <c r="T148" s="80"/>
      <c r="AT148" s="25" t="s">
        <v>178</v>
      </c>
      <c r="AU148" s="25" t="s">
        <v>92</v>
      </c>
    </row>
    <row r="149" spans="2:65" s="12" customFormat="1" ht="13.5">
      <c r="B149" s="222"/>
      <c r="C149" s="223"/>
      <c r="D149" s="218" t="s">
        <v>182</v>
      </c>
      <c r="E149" s="224" t="s">
        <v>50</v>
      </c>
      <c r="F149" s="225" t="s">
        <v>1318</v>
      </c>
      <c r="G149" s="223"/>
      <c r="H149" s="226" t="s">
        <v>50</v>
      </c>
      <c r="I149" s="227"/>
      <c r="J149" s="223"/>
      <c r="K149" s="223"/>
      <c r="L149" s="228"/>
      <c r="M149" s="229"/>
      <c r="N149" s="230"/>
      <c r="O149" s="230"/>
      <c r="P149" s="230"/>
      <c r="Q149" s="230"/>
      <c r="R149" s="230"/>
      <c r="S149" s="230"/>
      <c r="T149" s="231"/>
      <c r="AT149" s="232" t="s">
        <v>182</v>
      </c>
      <c r="AU149" s="232" t="s">
        <v>92</v>
      </c>
      <c r="AV149" s="12" t="s">
        <v>25</v>
      </c>
      <c r="AW149" s="12" t="s">
        <v>48</v>
      </c>
      <c r="AX149" s="12" t="s">
        <v>85</v>
      </c>
      <c r="AY149" s="232" t="s">
        <v>169</v>
      </c>
    </row>
    <row r="150" spans="2:65" s="12" customFormat="1" ht="13.5">
      <c r="B150" s="222"/>
      <c r="C150" s="223"/>
      <c r="D150" s="218" t="s">
        <v>182</v>
      </c>
      <c r="E150" s="224" t="s">
        <v>50</v>
      </c>
      <c r="F150" s="225" t="s">
        <v>1319</v>
      </c>
      <c r="G150" s="223"/>
      <c r="H150" s="226" t="s">
        <v>50</v>
      </c>
      <c r="I150" s="227"/>
      <c r="J150" s="223"/>
      <c r="K150" s="223"/>
      <c r="L150" s="228"/>
      <c r="M150" s="229"/>
      <c r="N150" s="230"/>
      <c r="O150" s="230"/>
      <c r="P150" s="230"/>
      <c r="Q150" s="230"/>
      <c r="R150" s="230"/>
      <c r="S150" s="230"/>
      <c r="T150" s="231"/>
      <c r="AT150" s="232" t="s">
        <v>182</v>
      </c>
      <c r="AU150" s="232" t="s">
        <v>92</v>
      </c>
      <c r="AV150" s="12" t="s">
        <v>25</v>
      </c>
      <c r="AW150" s="12" t="s">
        <v>48</v>
      </c>
      <c r="AX150" s="12" t="s">
        <v>85</v>
      </c>
      <c r="AY150" s="232" t="s">
        <v>169</v>
      </c>
    </row>
    <row r="151" spans="2:65" s="13" customFormat="1" ht="13.5">
      <c r="B151" s="233"/>
      <c r="C151" s="234"/>
      <c r="D151" s="235" t="s">
        <v>182</v>
      </c>
      <c r="E151" s="236" t="s">
        <v>50</v>
      </c>
      <c r="F151" s="237" t="s">
        <v>1320</v>
      </c>
      <c r="G151" s="234"/>
      <c r="H151" s="238">
        <v>2.4</v>
      </c>
      <c r="I151" s="239"/>
      <c r="J151" s="234"/>
      <c r="K151" s="234"/>
      <c r="L151" s="240"/>
      <c r="M151" s="241"/>
      <c r="N151" s="242"/>
      <c r="O151" s="242"/>
      <c r="P151" s="242"/>
      <c r="Q151" s="242"/>
      <c r="R151" s="242"/>
      <c r="S151" s="242"/>
      <c r="T151" s="243"/>
      <c r="AT151" s="244" t="s">
        <v>182</v>
      </c>
      <c r="AU151" s="244" t="s">
        <v>92</v>
      </c>
      <c r="AV151" s="13" t="s">
        <v>92</v>
      </c>
      <c r="AW151" s="13" t="s">
        <v>48</v>
      </c>
      <c r="AX151" s="13" t="s">
        <v>25</v>
      </c>
      <c r="AY151" s="244" t="s">
        <v>169</v>
      </c>
    </row>
    <row r="152" spans="2:65" s="1" customFormat="1" ht="22.5" customHeight="1">
      <c r="B152" s="43"/>
      <c r="C152" s="206" t="s">
        <v>10</v>
      </c>
      <c r="D152" s="206" t="s">
        <v>172</v>
      </c>
      <c r="E152" s="207" t="s">
        <v>1321</v>
      </c>
      <c r="F152" s="208" t="s">
        <v>1322</v>
      </c>
      <c r="G152" s="209" t="s">
        <v>204</v>
      </c>
      <c r="H152" s="210">
        <v>11.2</v>
      </c>
      <c r="I152" s="211"/>
      <c r="J152" s="212">
        <f>ROUND(I152*H152,2)</f>
        <v>0</v>
      </c>
      <c r="K152" s="208" t="s">
        <v>962</v>
      </c>
      <c r="L152" s="63"/>
      <c r="M152" s="213" t="s">
        <v>50</v>
      </c>
      <c r="N152" s="214" t="s">
        <v>56</v>
      </c>
      <c r="O152" s="44"/>
      <c r="P152" s="215">
        <f>O152*H152</f>
        <v>0</v>
      </c>
      <c r="Q152" s="215">
        <v>1.619E-2</v>
      </c>
      <c r="R152" s="215">
        <f>Q152*H152</f>
        <v>0.18132799999999999</v>
      </c>
      <c r="S152" s="215">
        <v>0</v>
      </c>
      <c r="T152" s="216">
        <f>S152*H152</f>
        <v>0</v>
      </c>
      <c r="AR152" s="25" t="s">
        <v>124</v>
      </c>
      <c r="AT152" s="25" t="s">
        <v>172</v>
      </c>
      <c r="AU152" s="25" t="s">
        <v>92</v>
      </c>
      <c r="AY152" s="25" t="s">
        <v>169</v>
      </c>
      <c r="BE152" s="217">
        <f>IF(N152="základní",J152,0)</f>
        <v>0</v>
      </c>
      <c r="BF152" s="217">
        <f>IF(N152="snížená",J152,0)</f>
        <v>0</v>
      </c>
      <c r="BG152" s="217">
        <f>IF(N152="zákl. přenesená",J152,0)</f>
        <v>0</v>
      </c>
      <c r="BH152" s="217">
        <f>IF(N152="sníž. přenesená",J152,0)</f>
        <v>0</v>
      </c>
      <c r="BI152" s="217">
        <f>IF(N152="nulová",J152,0)</f>
        <v>0</v>
      </c>
      <c r="BJ152" s="25" t="s">
        <v>25</v>
      </c>
      <c r="BK152" s="217">
        <f>ROUND(I152*H152,2)</f>
        <v>0</v>
      </c>
      <c r="BL152" s="25" t="s">
        <v>124</v>
      </c>
      <c r="BM152" s="25" t="s">
        <v>1323</v>
      </c>
    </row>
    <row r="153" spans="2:65" s="1" customFormat="1" ht="13.5">
      <c r="B153" s="43"/>
      <c r="C153" s="65"/>
      <c r="D153" s="235" t="s">
        <v>178</v>
      </c>
      <c r="E153" s="65"/>
      <c r="F153" s="274" t="s">
        <v>1324</v>
      </c>
      <c r="G153" s="65"/>
      <c r="H153" s="65"/>
      <c r="I153" s="174"/>
      <c r="J153" s="65"/>
      <c r="K153" s="65"/>
      <c r="L153" s="63"/>
      <c r="M153" s="220"/>
      <c r="N153" s="44"/>
      <c r="O153" s="44"/>
      <c r="P153" s="44"/>
      <c r="Q153" s="44"/>
      <c r="R153" s="44"/>
      <c r="S153" s="44"/>
      <c r="T153" s="80"/>
      <c r="AT153" s="25" t="s">
        <v>178</v>
      </c>
      <c r="AU153" s="25" t="s">
        <v>92</v>
      </c>
    </row>
    <row r="154" spans="2:65" s="1" customFormat="1" ht="22.5" customHeight="1">
      <c r="B154" s="43"/>
      <c r="C154" s="206" t="s">
        <v>273</v>
      </c>
      <c r="D154" s="206" t="s">
        <v>172</v>
      </c>
      <c r="E154" s="207" t="s">
        <v>1325</v>
      </c>
      <c r="F154" s="208" t="s">
        <v>1326</v>
      </c>
      <c r="G154" s="209" t="s">
        <v>175</v>
      </c>
      <c r="H154" s="210">
        <v>3.06</v>
      </c>
      <c r="I154" s="211"/>
      <c r="J154" s="212">
        <f>ROUND(I154*H154,2)</f>
        <v>0</v>
      </c>
      <c r="K154" s="208" t="s">
        <v>962</v>
      </c>
      <c r="L154" s="63"/>
      <c r="M154" s="213" t="s">
        <v>50</v>
      </c>
      <c r="N154" s="214" t="s">
        <v>56</v>
      </c>
      <c r="O154" s="44"/>
      <c r="P154" s="215">
        <f>O154*H154</f>
        <v>0</v>
      </c>
      <c r="Q154" s="215">
        <v>2.6843599999999999</v>
      </c>
      <c r="R154" s="215">
        <f>Q154*H154</f>
        <v>8.2141415999999996</v>
      </c>
      <c r="S154" s="215">
        <v>0</v>
      </c>
      <c r="T154" s="216">
        <f>S154*H154</f>
        <v>0</v>
      </c>
      <c r="AR154" s="25" t="s">
        <v>124</v>
      </c>
      <c r="AT154" s="25" t="s">
        <v>172</v>
      </c>
      <c r="AU154" s="25" t="s">
        <v>92</v>
      </c>
      <c r="AY154" s="25" t="s">
        <v>169</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124</v>
      </c>
      <c r="BM154" s="25" t="s">
        <v>1327</v>
      </c>
    </row>
    <row r="155" spans="2:65" s="1" customFormat="1" ht="27">
      <c r="B155" s="43"/>
      <c r="C155" s="65"/>
      <c r="D155" s="218" t="s">
        <v>178</v>
      </c>
      <c r="E155" s="65"/>
      <c r="F155" s="219" t="s">
        <v>1328</v>
      </c>
      <c r="G155" s="65"/>
      <c r="H155" s="65"/>
      <c r="I155" s="174"/>
      <c r="J155" s="65"/>
      <c r="K155" s="65"/>
      <c r="L155" s="63"/>
      <c r="M155" s="220"/>
      <c r="N155" s="44"/>
      <c r="O155" s="44"/>
      <c r="P155" s="44"/>
      <c r="Q155" s="44"/>
      <c r="R155" s="44"/>
      <c r="S155" s="44"/>
      <c r="T155" s="80"/>
      <c r="AT155" s="25" t="s">
        <v>178</v>
      </c>
      <c r="AU155" s="25" t="s">
        <v>92</v>
      </c>
    </row>
    <row r="156" spans="2:65" s="13" customFormat="1" ht="13.5">
      <c r="B156" s="233"/>
      <c r="C156" s="234"/>
      <c r="D156" s="235" t="s">
        <v>182</v>
      </c>
      <c r="E156" s="236" t="s">
        <v>50</v>
      </c>
      <c r="F156" s="237" t="s">
        <v>1329</v>
      </c>
      <c r="G156" s="234"/>
      <c r="H156" s="238">
        <v>3.06</v>
      </c>
      <c r="I156" s="239"/>
      <c r="J156" s="234"/>
      <c r="K156" s="234"/>
      <c r="L156" s="240"/>
      <c r="M156" s="241"/>
      <c r="N156" s="242"/>
      <c r="O156" s="242"/>
      <c r="P156" s="242"/>
      <c r="Q156" s="242"/>
      <c r="R156" s="242"/>
      <c r="S156" s="242"/>
      <c r="T156" s="243"/>
      <c r="AT156" s="244" t="s">
        <v>182</v>
      </c>
      <c r="AU156" s="244" t="s">
        <v>92</v>
      </c>
      <c r="AV156" s="13" t="s">
        <v>92</v>
      </c>
      <c r="AW156" s="13" t="s">
        <v>48</v>
      </c>
      <c r="AX156" s="13" t="s">
        <v>25</v>
      </c>
      <c r="AY156" s="244" t="s">
        <v>169</v>
      </c>
    </row>
    <row r="157" spans="2:65" s="1" customFormat="1" ht="22.5" customHeight="1">
      <c r="B157" s="43"/>
      <c r="C157" s="206" t="s">
        <v>279</v>
      </c>
      <c r="D157" s="206" t="s">
        <v>172</v>
      </c>
      <c r="E157" s="207" t="s">
        <v>1330</v>
      </c>
      <c r="F157" s="208" t="s">
        <v>1331</v>
      </c>
      <c r="G157" s="209" t="s">
        <v>204</v>
      </c>
      <c r="H157" s="210">
        <v>10.199999999999999</v>
      </c>
      <c r="I157" s="211"/>
      <c r="J157" s="212">
        <f>ROUND(I157*H157,2)</f>
        <v>0</v>
      </c>
      <c r="K157" s="208" t="s">
        <v>962</v>
      </c>
      <c r="L157" s="63"/>
      <c r="M157" s="213" t="s">
        <v>50</v>
      </c>
      <c r="N157" s="214" t="s">
        <v>56</v>
      </c>
      <c r="O157" s="44"/>
      <c r="P157" s="215">
        <f>O157*H157</f>
        <v>0</v>
      </c>
      <c r="Q157" s="215">
        <v>1.162E-2</v>
      </c>
      <c r="R157" s="215">
        <f>Q157*H157</f>
        <v>0.11852399999999999</v>
      </c>
      <c r="S157" s="215">
        <v>0</v>
      </c>
      <c r="T157" s="216">
        <f>S157*H157</f>
        <v>0</v>
      </c>
      <c r="AR157" s="25" t="s">
        <v>124</v>
      </c>
      <c r="AT157" s="25" t="s">
        <v>172</v>
      </c>
      <c r="AU157" s="25" t="s">
        <v>92</v>
      </c>
      <c r="AY157" s="25" t="s">
        <v>169</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124</v>
      </c>
      <c r="BM157" s="25" t="s">
        <v>1332</v>
      </c>
    </row>
    <row r="158" spans="2:65" s="1" customFormat="1" ht="27">
      <c r="B158" s="43"/>
      <c r="C158" s="65"/>
      <c r="D158" s="218" t="s">
        <v>178</v>
      </c>
      <c r="E158" s="65"/>
      <c r="F158" s="219" t="s">
        <v>1333</v>
      </c>
      <c r="G158" s="65"/>
      <c r="H158" s="65"/>
      <c r="I158" s="174"/>
      <c r="J158" s="65"/>
      <c r="K158" s="65"/>
      <c r="L158" s="63"/>
      <c r="M158" s="220"/>
      <c r="N158" s="44"/>
      <c r="O158" s="44"/>
      <c r="P158" s="44"/>
      <c r="Q158" s="44"/>
      <c r="R158" s="44"/>
      <c r="S158" s="44"/>
      <c r="T158" s="80"/>
      <c r="AT158" s="25" t="s">
        <v>178</v>
      </c>
      <c r="AU158" s="25" t="s">
        <v>92</v>
      </c>
    </row>
    <row r="159" spans="2:65" s="13" customFormat="1" ht="13.5">
      <c r="B159" s="233"/>
      <c r="C159" s="234"/>
      <c r="D159" s="218" t="s">
        <v>182</v>
      </c>
      <c r="E159" s="245" t="s">
        <v>50</v>
      </c>
      <c r="F159" s="246" t="s">
        <v>1334</v>
      </c>
      <c r="G159" s="234"/>
      <c r="H159" s="247">
        <v>10.199999999999999</v>
      </c>
      <c r="I159" s="239"/>
      <c r="J159" s="234"/>
      <c r="K159" s="234"/>
      <c r="L159" s="240"/>
      <c r="M159" s="241"/>
      <c r="N159" s="242"/>
      <c r="O159" s="242"/>
      <c r="P159" s="242"/>
      <c r="Q159" s="242"/>
      <c r="R159" s="242"/>
      <c r="S159" s="242"/>
      <c r="T159" s="243"/>
      <c r="AT159" s="244" t="s">
        <v>182</v>
      </c>
      <c r="AU159" s="244" t="s">
        <v>92</v>
      </c>
      <c r="AV159" s="13" t="s">
        <v>92</v>
      </c>
      <c r="AW159" s="13" t="s">
        <v>48</v>
      </c>
      <c r="AX159" s="13" t="s">
        <v>25</v>
      </c>
      <c r="AY159" s="244" t="s">
        <v>169</v>
      </c>
    </row>
    <row r="160" spans="2:65" s="11" customFormat="1" ht="29.85" customHeight="1">
      <c r="B160" s="189"/>
      <c r="C160" s="190"/>
      <c r="D160" s="203" t="s">
        <v>84</v>
      </c>
      <c r="E160" s="204" t="s">
        <v>124</v>
      </c>
      <c r="F160" s="204" t="s">
        <v>1059</v>
      </c>
      <c r="G160" s="190"/>
      <c r="H160" s="190"/>
      <c r="I160" s="193"/>
      <c r="J160" s="205">
        <f>BK160</f>
        <v>0</v>
      </c>
      <c r="K160" s="190"/>
      <c r="L160" s="195"/>
      <c r="M160" s="196"/>
      <c r="N160" s="197"/>
      <c r="O160" s="197"/>
      <c r="P160" s="198">
        <f>SUM(P161:P170)</f>
        <v>0</v>
      </c>
      <c r="Q160" s="197"/>
      <c r="R160" s="198">
        <f>SUM(R161:R170)</f>
        <v>0</v>
      </c>
      <c r="S160" s="197"/>
      <c r="T160" s="199">
        <f>SUM(T161:T170)</f>
        <v>0</v>
      </c>
      <c r="AR160" s="200" t="s">
        <v>25</v>
      </c>
      <c r="AT160" s="201" t="s">
        <v>84</v>
      </c>
      <c r="AU160" s="201" t="s">
        <v>25</v>
      </c>
      <c r="AY160" s="200" t="s">
        <v>169</v>
      </c>
      <c r="BK160" s="202">
        <f>SUM(BK161:BK170)</f>
        <v>0</v>
      </c>
    </row>
    <row r="161" spans="2:65" s="1" customFormat="1" ht="22.5" customHeight="1">
      <c r="B161" s="43"/>
      <c r="C161" s="206" t="s">
        <v>285</v>
      </c>
      <c r="D161" s="206" t="s">
        <v>172</v>
      </c>
      <c r="E161" s="207" t="s">
        <v>1060</v>
      </c>
      <c r="F161" s="208" t="s">
        <v>1061</v>
      </c>
      <c r="G161" s="209" t="s">
        <v>175</v>
      </c>
      <c r="H161" s="210">
        <v>3.0939999999999999</v>
      </c>
      <c r="I161" s="211"/>
      <c r="J161" s="212">
        <f>ROUND(I161*H161,2)</f>
        <v>0</v>
      </c>
      <c r="K161" s="208" t="s">
        <v>962</v>
      </c>
      <c r="L161" s="63"/>
      <c r="M161" s="213" t="s">
        <v>50</v>
      </c>
      <c r="N161" s="214" t="s">
        <v>56</v>
      </c>
      <c r="O161" s="44"/>
      <c r="P161" s="215">
        <f>O161*H161</f>
        <v>0</v>
      </c>
      <c r="Q161" s="215">
        <v>0</v>
      </c>
      <c r="R161" s="215">
        <f>Q161*H161</f>
        <v>0</v>
      </c>
      <c r="S161" s="215">
        <v>0</v>
      </c>
      <c r="T161" s="216">
        <f>S161*H161</f>
        <v>0</v>
      </c>
      <c r="AR161" s="25" t="s">
        <v>124</v>
      </c>
      <c r="AT161" s="25" t="s">
        <v>172</v>
      </c>
      <c r="AU161" s="25" t="s">
        <v>92</v>
      </c>
      <c r="AY161" s="25" t="s">
        <v>169</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124</v>
      </c>
      <c r="BM161" s="25" t="s">
        <v>1335</v>
      </c>
    </row>
    <row r="162" spans="2:65" s="1" customFormat="1" ht="27">
      <c r="B162" s="43"/>
      <c r="C162" s="65"/>
      <c r="D162" s="218" t="s">
        <v>178</v>
      </c>
      <c r="E162" s="65"/>
      <c r="F162" s="219" t="s">
        <v>1063</v>
      </c>
      <c r="G162" s="65"/>
      <c r="H162" s="65"/>
      <c r="I162" s="174"/>
      <c r="J162" s="65"/>
      <c r="K162" s="65"/>
      <c r="L162" s="63"/>
      <c r="M162" s="220"/>
      <c r="N162" s="44"/>
      <c r="O162" s="44"/>
      <c r="P162" s="44"/>
      <c r="Q162" s="44"/>
      <c r="R162" s="44"/>
      <c r="S162" s="44"/>
      <c r="T162" s="80"/>
      <c r="AT162" s="25" t="s">
        <v>178</v>
      </c>
      <c r="AU162" s="25" t="s">
        <v>92</v>
      </c>
    </row>
    <row r="163" spans="2:65" s="12" customFormat="1" ht="13.5">
      <c r="B163" s="222"/>
      <c r="C163" s="223"/>
      <c r="D163" s="218" t="s">
        <v>182</v>
      </c>
      <c r="E163" s="224" t="s">
        <v>50</v>
      </c>
      <c r="F163" s="225" t="s">
        <v>1288</v>
      </c>
      <c r="G163" s="223"/>
      <c r="H163" s="226" t="s">
        <v>50</v>
      </c>
      <c r="I163" s="227"/>
      <c r="J163" s="223"/>
      <c r="K163" s="223"/>
      <c r="L163" s="228"/>
      <c r="M163" s="229"/>
      <c r="N163" s="230"/>
      <c r="O163" s="230"/>
      <c r="P163" s="230"/>
      <c r="Q163" s="230"/>
      <c r="R163" s="230"/>
      <c r="S163" s="230"/>
      <c r="T163" s="231"/>
      <c r="AT163" s="232" t="s">
        <v>182</v>
      </c>
      <c r="AU163" s="232" t="s">
        <v>92</v>
      </c>
      <c r="AV163" s="12" t="s">
        <v>25</v>
      </c>
      <c r="AW163" s="12" t="s">
        <v>48</v>
      </c>
      <c r="AX163" s="12" t="s">
        <v>85</v>
      </c>
      <c r="AY163" s="232" t="s">
        <v>169</v>
      </c>
    </row>
    <row r="164" spans="2:65" s="13" customFormat="1" ht="13.5">
      <c r="B164" s="233"/>
      <c r="C164" s="234"/>
      <c r="D164" s="218" t="s">
        <v>182</v>
      </c>
      <c r="E164" s="245" t="s">
        <v>50</v>
      </c>
      <c r="F164" s="246" t="s">
        <v>1336</v>
      </c>
      <c r="G164" s="234"/>
      <c r="H164" s="247">
        <v>3.0939999999999999</v>
      </c>
      <c r="I164" s="239"/>
      <c r="J164" s="234"/>
      <c r="K164" s="234"/>
      <c r="L164" s="240"/>
      <c r="M164" s="241"/>
      <c r="N164" s="242"/>
      <c r="O164" s="242"/>
      <c r="P164" s="242"/>
      <c r="Q164" s="242"/>
      <c r="R164" s="242"/>
      <c r="S164" s="242"/>
      <c r="T164" s="243"/>
      <c r="AT164" s="244" t="s">
        <v>182</v>
      </c>
      <c r="AU164" s="244" t="s">
        <v>92</v>
      </c>
      <c r="AV164" s="13" t="s">
        <v>92</v>
      </c>
      <c r="AW164" s="13" t="s">
        <v>48</v>
      </c>
      <c r="AX164" s="13" t="s">
        <v>85</v>
      </c>
      <c r="AY164" s="244" t="s">
        <v>169</v>
      </c>
    </row>
    <row r="165" spans="2:65" s="15" customFormat="1" ht="13.5">
      <c r="B165" s="275"/>
      <c r="C165" s="276"/>
      <c r="D165" s="235" t="s">
        <v>182</v>
      </c>
      <c r="E165" s="277" t="s">
        <v>50</v>
      </c>
      <c r="F165" s="278" t="s">
        <v>1000</v>
      </c>
      <c r="G165" s="276"/>
      <c r="H165" s="279">
        <v>3.0939999999999999</v>
      </c>
      <c r="I165" s="280"/>
      <c r="J165" s="276"/>
      <c r="K165" s="276"/>
      <c r="L165" s="281"/>
      <c r="M165" s="282"/>
      <c r="N165" s="283"/>
      <c r="O165" s="283"/>
      <c r="P165" s="283"/>
      <c r="Q165" s="283"/>
      <c r="R165" s="283"/>
      <c r="S165" s="283"/>
      <c r="T165" s="284"/>
      <c r="AT165" s="285" t="s">
        <v>182</v>
      </c>
      <c r="AU165" s="285" t="s">
        <v>92</v>
      </c>
      <c r="AV165" s="15" t="s">
        <v>124</v>
      </c>
      <c r="AW165" s="15" t="s">
        <v>48</v>
      </c>
      <c r="AX165" s="15" t="s">
        <v>25</v>
      </c>
      <c r="AY165" s="285" t="s">
        <v>169</v>
      </c>
    </row>
    <row r="166" spans="2:65" s="1" customFormat="1" ht="22.5" customHeight="1">
      <c r="B166" s="43"/>
      <c r="C166" s="206" t="s">
        <v>293</v>
      </c>
      <c r="D166" s="206" t="s">
        <v>172</v>
      </c>
      <c r="E166" s="207" t="s">
        <v>1068</v>
      </c>
      <c r="F166" s="208" t="s">
        <v>1069</v>
      </c>
      <c r="G166" s="209" t="s">
        <v>175</v>
      </c>
      <c r="H166" s="210">
        <v>0.97199999999999998</v>
      </c>
      <c r="I166" s="211"/>
      <c r="J166" s="212">
        <f>ROUND(I166*H166,2)</f>
        <v>0</v>
      </c>
      <c r="K166" s="208" t="s">
        <v>962</v>
      </c>
      <c r="L166" s="63"/>
      <c r="M166" s="213" t="s">
        <v>50</v>
      </c>
      <c r="N166" s="214" t="s">
        <v>56</v>
      </c>
      <c r="O166" s="44"/>
      <c r="P166" s="215">
        <f>O166*H166</f>
        <v>0</v>
      </c>
      <c r="Q166" s="215">
        <v>0</v>
      </c>
      <c r="R166" s="215">
        <f>Q166*H166</f>
        <v>0</v>
      </c>
      <c r="S166" s="215">
        <v>0</v>
      </c>
      <c r="T166" s="216">
        <f>S166*H166</f>
        <v>0</v>
      </c>
      <c r="AR166" s="25" t="s">
        <v>124</v>
      </c>
      <c r="AT166" s="25" t="s">
        <v>172</v>
      </c>
      <c r="AU166" s="25" t="s">
        <v>92</v>
      </c>
      <c r="AY166" s="25" t="s">
        <v>169</v>
      </c>
      <c r="BE166" s="217">
        <f>IF(N166="základní",J166,0)</f>
        <v>0</v>
      </c>
      <c r="BF166" s="217">
        <f>IF(N166="snížená",J166,0)</f>
        <v>0</v>
      </c>
      <c r="BG166" s="217">
        <f>IF(N166="zákl. přenesená",J166,0)</f>
        <v>0</v>
      </c>
      <c r="BH166" s="217">
        <f>IF(N166="sníž. přenesená",J166,0)</f>
        <v>0</v>
      </c>
      <c r="BI166" s="217">
        <f>IF(N166="nulová",J166,0)</f>
        <v>0</v>
      </c>
      <c r="BJ166" s="25" t="s">
        <v>25</v>
      </c>
      <c r="BK166" s="217">
        <f>ROUND(I166*H166,2)</f>
        <v>0</v>
      </c>
      <c r="BL166" s="25" t="s">
        <v>124</v>
      </c>
      <c r="BM166" s="25" t="s">
        <v>1337</v>
      </c>
    </row>
    <row r="167" spans="2:65" s="1" customFormat="1" ht="27">
      <c r="B167" s="43"/>
      <c r="C167" s="65"/>
      <c r="D167" s="218" t="s">
        <v>178</v>
      </c>
      <c r="E167" s="65"/>
      <c r="F167" s="219" t="s">
        <v>1071</v>
      </c>
      <c r="G167" s="65"/>
      <c r="H167" s="65"/>
      <c r="I167" s="174"/>
      <c r="J167" s="65"/>
      <c r="K167" s="65"/>
      <c r="L167" s="63"/>
      <c r="M167" s="220"/>
      <c r="N167" s="44"/>
      <c r="O167" s="44"/>
      <c r="P167" s="44"/>
      <c r="Q167" s="44"/>
      <c r="R167" s="44"/>
      <c r="S167" s="44"/>
      <c r="T167" s="80"/>
      <c r="AT167" s="25" t="s">
        <v>178</v>
      </c>
      <c r="AU167" s="25" t="s">
        <v>92</v>
      </c>
    </row>
    <row r="168" spans="2:65" s="12" customFormat="1" ht="13.5">
      <c r="B168" s="222"/>
      <c r="C168" s="223"/>
      <c r="D168" s="218" t="s">
        <v>182</v>
      </c>
      <c r="E168" s="224" t="s">
        <v>50</v>
      </c>
      <c r="F168" s="225" t="s">
        <v>1072</v>
      </c>
      <c r="G168" s="223"/>
      <c r="H168" s="226" t="s">
        <v>50</v>
      </c>
      <c r="I168" s="227"/>
      <c r="J168" s="223"/>
      <c r="K168" s="223"/>
      <c r="L168" s="228"/>
      <c r="M168" s="229"/>
      <c r="N168" s="230"/>
      <c r="O168" s="230"/>
      <c r="P168" s="230"/>
      <c r="Q168" s="230"/>
      <c r="R168" s="230"/>
      <c r="S168" s="230"/>
      <c r="T168" s="231"/>
      <c r="AT168" s="232" t="s">
        <v>182</v>
      </c>
      <c r="AU168" s="232" t="s">
        <v>92</v>
      </c>
      <c r="AV168" s="12" t="s">
        <v>25</v>
      </c>
      <c r="AW168" s="12" t="s">
        <v>48</v>
      </c>
      <c r="AX168" s="12" t="s">
        <v>85</v>
      </c>
      <c r="AY168" s="232" t="s">
        <v>169</v>
      </c>
    </row>
    <row r="169" spans="2:65" s="13" customFormat="1" ht="13.5">
      <c r="B169" s="233"/>
      <c r="C169" s="234"/>
      <c r="D169" s="218" t="s">
        <v>182</v>
      </c>
      <c r="E169" s="245" t="s">
        <v>50</v>
      </c>
      <c r="F169" s="246" t="s">
        <v>1338</v>
      </c>
      <c r="G169" s="234"/>
      <c r="H169" s="247">
        <v>0.97199999999999998</v>
      </c>
      <c r="I169" s="239"/>
      <c r="J169" s="234"/>
      <c r="K169" s="234"/>
      <c r="L169" s="240"/>
      <c r="M169" s="241"/>
      <c r="N169" s="242"/>
      <c r="O169" s="242"/>
      <c r="P169" s="242"/>
      <c r="Q169" s="242"/>
      <c r="R169" s="242"/>
      <c r="S169" s="242"/>
      <c r="T169" s="243"/>
      <c r="AT169" s="244" t="s">
        <v>182</v>
      </c>
      <c r="AU169" s="244" t="s">
        <v>92</v>
      </c>
      <c r="AV169" s="13" t="s">
        <v>92</v>
      </c>
      <c r="AW169" s="13" t="s">
        <v>48</v>
      </c>
      <c r="AX169" s="13" t="s">
        <v>85</v>
      </c>
      <c r="AY169" s="244" t="s">
        <v>169</v>
      </c>
    </row>
    <row r="170" spans="2:65" s="15" customFormat="1" ht="13.5">
      <c r="B170" s="275"/>
      <c r="C170" s="276"/>
      <c r="D170" s="218" t="s">
        <v>182</v>
      </c>
      <c r="E170" s="287" t="s">
        <v>50</v>
      </c>
      <c r="F170" s="288" t="s">
        <v>1000</v>
      </c>
      <c r="G170" s="276"/>
      <c r="H170" s="289">
        <v>0.97199999999999998</v>
      </c>
      <c r="I170" s="280"/>
      <c r="J170" s="276"/>
      <c r="K170" s="276"/>
      <c r="L170" s="281"/>
      <c r="M170" s="282"/>
      <c r="N170" s="283"/>
      <c r="O170" s="283"/>
      <c r="P170" s="283"/>
      <c r="Q170" s="283"/>
      <c r="R170" s="283"/>
      <c r="S170" s="283"/>
      <c r="T170" s="284"/>
      <c r="AT170" s="285" t="s">
        <v>182</v>
      </c>
      <c r="AU170" s="285" t="s">
        <v>92</v>
      </c>
      <c r="AV170" s="15" t="s">
        <v>124</v>
      </c>
      <c r="AW170" s="15" t="s">
        <v>48</v>
      </c>
      <c r="AX170" s="15" t="s">
        <v>25</v>
      </c>
      <c r="AY170" s="285" t="s">
        <v>169</v>
      </c>
    </row>
    <row r="171" spans="2:65" s="11" customFormat="1" ht="29.85" customHeight="1">
      <c r="B171" s="189"/>
      <c r="C171" s="190"/>
      <c r="D171" s="203" t="s">
        <v>84</v>
      </c>
      <c r="E171" s="204" t="s">
        <v>198</v>
      </c>
      <c r="F171" s="204" t="s">
        <v>236</v>
      </c>
      <c r="G171" s="190"/>
      <c r="H171" s="190"/>
      <c r="I171" s="193"/>
      <c r="J171" s="205">
        <f>BK171</f>
        <v>0</v>
      </c>
      <c r="K171" s="190"/>
      <c r="L171" s="195"/>
      <c r="M171" s="196"/>
      <c r="N171" s="197"/>
      <c r="O171" s="197"/>
      <c r="P171" s="198">
        <f>SUM(P172:P179)</f>
        <v>0</v>
      </c>
      <c r="Q171" s="197"/>
      <c r="R171" s="198">
        <f>SUM(R172:R179)</f>
        <v>6.8506879999999999</v>
      </c>
      <c r="S171" s="197"/>
      <c r="T171" s="199">
        <f>SUM(T172:T179)</f>
        <v>0</v>
      </c>
      <c r="AR171" s="200" t="s">
        <v>25</v>
      </c>
      <c r="AT171" s="201" t="s">
        <v>84</v>
      </c>
      <c r="AU171" s="201" t="s">
        <v>25</v>
      </c>
      <c r="AY171" s="200" t="s">
        <v>169</v>
      </c>
      <c r="BK171" s="202">
        <f>SUM(BK172:BK179)</f>
        <v>0</v>
      </c>
    </row>
    <row r="172" spans="2:65" s="1" customFormat="1" ht="22.5" customHeight="1">
      <c r="B172" s="43"/>
      <c r="C172" s="206" t="s">
        <v>299</v>
      </c>
      <c r="D172" s="206" t="s">
        <v>172</v>
      </c>
      <c r="E172" s="207" t="s">
        <v>1339</v>
      </c>
      <c r="F172" s="208" t="s">
        <v>1340</v>
      </c>
      <c r="G172" s="209" t="s">
        <v>204</v>
      </c>
      <c r="H172" s="210">
        <v>8.9499999999999993</v>
      </c>
      <c r="I172" s="211"/>
      <c r="J172" s="212">
        <f>ROUND(I172*H172,2)</f>
        <v>0</v>
      </c>
      <c r="K172" s="208" t="s">
        <v>962</v>
      </c>
      <c r="L172" s="63"/>
      <c r="M172" s="213" t="s">
        <v>50</v>
      </c>
      <c r="N172" s="214" t="s">
        <v>56</v>
      </c>
      <c r="O172" s="44"/>
      <c r="P172" s="215">
        <f>O172*H172</f>
        <v>0</v>
      </c>
      <c r="Q172" s="215">
        <v>0.61404000000000003</v>
      </c>
      <c r="R172" s="215">
        <f>Q172*H172</f>
        <v>5.4956579999999997</v>
      </c>
      <c r="S172" s="215">
        <v>0</v>
      </c>
      <c r="T172" s="216">
        <f>S172*H172</f>
        <v>0</v>
      </c>
      <c r="AR172" s="25" t="s">
        <v>124</v>
      </c>
      <c r="AT172" s="25" t="s">
        <v>172</v>
      </c>
      <c r="AU172" s="25" t="s">
        <v>92</v>
      </c>
      <c r="AY172" s="25" t="s">
        <v>169</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124</v>
      </c>
      <c r="BM172" s="25" t="s">
        <v>1341</v>
      </c>
    </row>
    <row r="173" spans="2:65" s="1" customFormat="1" ht="27">
      <c r="B173" s="43"/>
      <c r="C173" s="65"/>
      <c r="D173" s="218" t="s">
        <v>178</v>
      </c>
      <c r="E173" s="65"/>
      <c r="F173" s="219" t="s">
        <v>1342</v>
      </c>
      <c r="G173" s="65"/>
      <c r="H173" s="65"/>
      <c r="I173" s="174"/>
      <c r="J173" s="65"/>
      <c r="K173" s="65"/>
      <c r="L173" s="63"/>
      <c r="M173" s="220"/>
      <c r="N173" s="44"/>
      <c r="O173" s="44"/>
      <c r="P173" s="44"/>
      <c r="Q173" s="44"/>
      <c r="R173" s="44"/>
      <c r="S173" s="44"/>
      <c r="T173" s="80"/>
      <c r="AT173" s="25" t="s">
        <v>178</v>
      </c>
      <c r="AU173" s="25" t="s">
        <v>92</v>
      </c>
    </row>
    <row r="174" spans="2:65" s="12" customFormat="1" ht="13.5">
      <c r="B174" s="222"/>
      <c r="C174" s="223"/>
      <c r="D174" s="218" t="s">
        <v>182</v>
      </c>
      <c r="E174" s="224" t="s">
        <v>50</v>
      </c>
      <c r="F174" s="225" t="s">
        <v>1318</v>
      </c>
      <c r="G174" s="223"/>
      <c r="H174" s="226" t="s">
        <v>50</v>
      </c>
      <c r="I174" s="227"/>
      <c r="J174" s="223"/>
      <c r="K174" s="223"/>
      <c r="L174" s="228"/>
      <c r="M174" s="229"/>
      <c r="N174" s="230"/>
      <c r="O174" s="230"/>
      <c r="P174" s="230"/>
      <c r="Q174" s="230"/>
      <c r="R174" s="230"/>
      <c r="S174" s="230"/>
      <c r="T174" s="231"/>
      <c r="AT174" s="232" t="s">
        <v>182</v>
      </c>
      <c r="AU174" s="232" t="s">
        <v>92</v>
      </c>
      <c r="AV174" s="12" t="s">
        <v>25</v>
      </c>
      <c r="AW174" s="12" t="s">
        <v>48</v>
      </c>
      <c r="AX174" s="12" t="s">
        <v>85</v>
      </c>
      <c r="AY174" s="232" t="s">
        <v>169</v>
      </c>
    </row>
    <row r="175" spans="2:65" s="13" customFormat="1" ht="13.5">
      <c r="B175" s="233"/>
      <c r="C175" s="234"/>
      <c r="D175" s="235" t="s">
        <v>182</v>
      </c>
      <c r="E175" s="236" t="s">
        <v>50</v>
      </c>
      <c r="F175" s="237" t="s">
        <v>1343</v>
      </c>
      <c r="G175" s="234"/>
      <c r="H175" s="238">
        <v>8.9499999999999993</v>
      </c>
      <c r="I175" s="239"/>
      <c r="J175" s="234"/>
      <c r="K175" s="234"/>
      <c r="L175" s="240"/>
      <c r="M175" s="241"/>
      <c r="N175" s="242"/>
      <c r="O175" s="242"/>
      <c r="P175" s="242"/>
      <c r="Q175" s="242"/>
      <c r="R175" s="242"/>
      <c r="S175" s="242"/>
      <c r="T175" s="243"/>
      <c r="AT175" s="244" t="s">
        <v>182</v>
      </c>
      <c r="AU175" s="244" t="s">
        <v>92</v>
      </c>
      <c r="AV175" s="13" t="s">
        <v>92</v>
      </c>
      <c r="AW175" s="13" t="s">
        <v>48</v>
      </c>
      <c r="AX175" s="13" t="s">
        <v>25</v>
      </c>
      <c r="AY175" s="244" t="s">
        <v>169</v>
      </c>
    </row>
    <row r="176" spans="2:65" s="1" customFormat="1" ht="22.5" customHeight="1">
      <c r="B176" s="43"/>
      <c r="C176" s="206" t="s">
        <v>9</v>
      </c>
      <c r="D176" s="206" t="s">
        <v>172</v>
      </c>
      <c r="E176" s="207" t="s">
        <v>1344</v>
      </c>
      <c r="F176" s="208" t="s">
        <v>1345</v>
      </c>
      <c r="G176" s="209" t="s">
        <v>204</v>
      </c>
      <c r="H176" s="210">
        <v>8.9499999999999993</v>
      </c>
      <c r="I176" s="211"/>
      <c r="J176" s="212">
        <f>ROUND(I176*H176,2)</f>
        <v>0</v>
      </c>
      <c r="K176" s="208" t="s">
        <v>962</v>
      </c>
      <c r="L176" s="63"/>
      <c r="M176" s="213" t="s">
        <v>50</v>
      </c>
      <c r="N176" s="214" t="s">
        <v>56</v>
      </c>
      <c r="O176" s="44"/>
      <c r="P176" s="215">
        <f>O176*H176</f>
        <v>0</v>
      </c>
      <c r="Q176" s="215">
        <v>0.15140000000000001</v>
      </c>
      <c r="R176" s="215">
        <f>Q176*H176</f>
        <v>1.35503</v>
      </c>
      <c r="S176" s="215">
        <v>0</v>
      </c>
      <c r="T176" s="216">
        <f>S176*H176</f>
        <v>0</v>
      </c>
      <c r="AR176" s="25" t="s">
        <v>124</v>
      </c>
      <c r="AT176" s="25" t="s">
        <v>172</v>
      </c>
      <c r="AU176" s="25" t="s">
        <v>92</v>
      </c>
      <c r="AY176" s="25" t="s">
        <v>169</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124</v>
      </c>
      <c r="BM176" s="25" t="s">
        <v>1346</v>
      </c>
    </row>
    <row r="177" spans="2:65" s="1" customFormat="1" ht="27">
      <c r="B177" s="43"/>
      <c r="C177" s="65"/>
      <c r="D177" s="235" t="s">
        <v>178</v>
      </c>
      <c r="E177" s="65"/>
      <c r="F177" s="274" t="s">
        <v>1347</v>
      </c>
      <c r="G177" s="65"/>
      <c r="H177" s="65"/>
      <c r="I177" s="174"/>
      <c r="J177" s="65"/>
      <c r="K177" s="65"/>
      <c r="L177" s="63"/>
      <c r="M177" s="220"/>
      <c r="N177" s="44"/>
      <c r="O177" s="44"/>
      <c r="P177" s="44"/>
      <c r="Q177" s="44"/>
      <c r="R177" s="44"/>
      <c r="S177" s="44"/>
      <c r="T177" s="80"/>
      <c r="AT177" s="25" t="s">
        <v>178</v>
      </c>
      <c r="AU177" s="25" t="s">
        <v>92</v>
      </c>
    </row>
    <row r="178" spans="2:65" s="1" customFormat="1" ht="22.5" customHeight="1">
      <c r="B178" s="43"/>
      <c r="C178" s="206" t="s">
        <v>321</v>
      </c>
      <c r="D178" s="206" t="s">
        <v>172</v>
      </c>
      <c r="E178" s="207" t="s">
        <v>1348</v>
      </c>
      <c r="F178" s="208" t="s">
        <v>1349</v>
      </c>
      <c r="G178" s="209" t="s">
        <v>197</v>
      </c>
      <c r="H178" s="210">
        <v>15.365</v>
      </c>
      <c r="I178" s="211"/>
      <c r="J178" s="212">
        <f>ROUND(I178*H178,2)</f>
        <v>0</v>
      </c>
      <c r="K178" s="208" t="s">
        <v>962</v>
      </c>
      <c r="L178" s="63"/>
      <c r="M178" s="213" t="s">
        <v>50</v>
      </c>
      <c r="N178" s="214" t="s">
        <v>56</v>
      </c>
      <c r="O178" s="44"/>
      <c r="P178" s="215">
        <f>O178*H178</f>
        <v>0</v>
      </c>
      <c r="Q178" s="215">
        <v>0</v>
      </c>
      <c r="R178" s="215">
        <f>Q178*H178</f>
        <v>0</v>
      </c>
      <c r="S178" s="215">
        <v>0</v>
      </c>
      <c r="T178" s="216">
        <f>S178*H178</f>
        <v>0</v>
      </c>
      <c r="AR178" s="25" t="s">
        <v>124</v>
      </c>
      <c r="AT178" s="25" t="s">
        <v>172</v>
      </c>
      <c r="AU178" s="25" t="s">
        <v>92</v>
      </c>
      <c r="AY178" s="25" t="s">
        <v>169</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124</v>
      </c>
      <c r="BM178" s="25" t="s">
        <v>1350</v>
      </c>
    </row>
    <row r="179" spans="2:65" s="1" customFormat="1" ht="27">
      <c r="B179" s="43"/>
      <c r="C179" s="65"/>
      <c r="D179" s="218" t="s">
        <v>178</v>
      </c>
      <c r="E179" s="65"/>
      <c r="F179" s="219" t="s">
        <v>1351</v>
      </c>
      <c r="G179" s="65"/>
      <c r="H179" s="65"/>
      <c r="I179" s="174"/>
      <c r="J179" s="65"/>
      <c r="K179" s="65"/>
      <c r="L179" s="63"/>
      <c r="M179" s="220"/>
      <c r="N179" s="44"/>
      <c r="O179" s="44"/>
      <c r="P179" s="44"/>
      <c r="Q179" s="44"/>
      <c r="R179" s="44"/>
      <c r="S179" s="44"/>
      <c r="T179" s="80"/>
      <c r="AT179" s="25" t="s">
        <v>178</v>
      </c>
      <c r="AU179" s="25" t="s">
        <v>92</v>
      </c>
    </row>
    <row r="180" spans="2:65" s="11" customFormat="1" ht="29.85" customHeight="1">
      <c r="B180" s="189"/>
      <c r="C180" s="190"/>
      <c r="D180" s="191" t="s">
        <v>84</v>
      </c>
      <c r="E180" s="258" t="s">
        <v>224</v>
      </c>
      <c r="F180" s="258" t="s">
        <v>1074</v>
      </c>
      <c r="G180" s="190"/>
      <c r="H180" s="190"/>
      <c r="I180" s="193"/>
      <c r="J180" s="259">
        <f>BK180</f>
        <v>0</v>
      </c>
      <c r="K180" s="190"/>
      <c r="L180" s="195"/>
      <c r="M180" s="196"/>
      <c r="N180" s="197"/>
      <c r="O180" s="197"/>
      <c r="P180" s="198">
        <f>P181+P192</f>
        <v>0</v>
      </c>
      <c r="Q180" s="197"/>
      <c r="R180" s="198">
        <f>R181+R192</f>
        <v>12.4772862</v>
      </c>
      <c r="S180" s="197"/>
      <c r="T180" s="199">
        <f>T181+T192</f>
        <v>0</v>
      </c>
      <c r="AR180" s="200" t="s">
        <v>25</v>
      </c>
      <c r="AT180" s="201" t="s">
        <v>84</v>
      </c>
      <c r="AU180" s="201" t="s">
        <v>25</v>
      </c>
      <c r="AY180" s="200" t="s">
        <v>169</v>
      </c>
      <c r="BK180" s="202">
        <f>BK181+BK192</f>
        <v>0</v>
      </c>
    </row>
    <row r="181" spans="2:65" s="11" customFormat="1" ht="14.85" customHeight="1">
      <c r="B181" s="189"/>
      <c r="C181" s="190"/>
      <c r="D181" s="203" t="s">
        <v>84</v>
      </c>
      <c r="E181" s="204" t="s">
        <v>1075</v>
      </c>
      <c r="F181" s="204" t="s">
        <v>1076</v>
      </c>
      <c r="G181" s="190"/>
      <c r="H181" s="190"/>
      <c r="I181" s="193"/>
      <c r="J181" s="205">
        <f>BK181</f>
        <v>0</v>
      </c>
      <c r="K181" s="190"/>
      <c r="L181" s="195"/>
      <c r="M181" s="196"/>
      <c r="N181" s="197"/>
      <c r="O181" s="197"/>
      <c r="P181" s="198">
        <f>SUM(P182:P191)</f>
        <v>0</v>
      </c>
      <c r="Q181" s="197"/>
      <c r="R181" s="198">
        <f>SUM(R182:R191)</f>
        <v>3.0345E-2</v>
      </c>
      <c r="S181" s="197"/>
      <c r="T181" s="199">
        <f>SUM(T182:T191)</f>
        <v>0</v>
      </c>
      <c r="AR181" s="200" t="s">
        <v>25</v>
      </c>
      <c r="AT181" s="201" t="s">
        <v>84</v>
      </c>
      <c r="AU181" s="201" t="s">
        <v>92</v>
      </c>
      <c r="AY181" s="200" t="s">
        <v>169</v>
      </c>
      <c r="BK181" s="202">
        <f>SUM(BK182:BK191)</f>
        <v>0</v>
      </c>
    </row>
    <row r="182" spans="2:65" s="1" customFormat="1" ht="22.5" customHeight="1">
      <c r="B182" s="43"/>
      <c r="C182" s="206" t="s">
        <v>329</v>
      </c>
      <c r="D182" s="206" t="s">
        <v>172</v>
      </c>
      <c r="E182" s="207" t="s">
        <v>1352</v>
      </c>
      <c r="F182" s="208" t="s">
        <v>1353</v>
      </c>
      <c r="G182" s="209" t="s">
        <v>302</v>
      </c>
      <c r="H182" s="210">
        <v>11.5</v>
      </c>
      <c r="I182" s="211"/>
      <c r="J182" s="212">
        <f>ROUND(I182*H182,2)</f>
        <v>0</v>
      </c>
      <c r="K182" s="208" t="s">
        <v>962</v>
      </c>
      <c r="L182" s="63"/>
      <c r="M182" s="213" t="s">
        <v>50</v>
      </c>
      <c r="N182" s="214" t="s">
        <v>56</v>
      </c>
      <c r="O182" s="44"/>
      <c r="P182" s="215">
        <f>O182*H182</f>
        <v>0</v>
      </c>
      <c r="Q182" s="215">
        <v>3.0000000000000001E-5</v>
      </c>
      <c r="R182" s="215">
        <f>Q182*H182</f>
        <v>3.4499999999999998E-4</v>
      </c>
      <c r="S182" s="215">
        <v>0</v>
      </c>
      <c r="T182" s="216">
        <f>S182*H182</f>
        <v>0</v>
      </c>
      <c r="AR182" s="25" t="s">
        <v>124</v>
      </c>
      <c r="AT182" s="25" t="s">
        <v>172</v>
      </c>
      <c r="AU182" s="25" t="s">
        <v>100</v>
      </c>
      <c r="AY182" s="25" t="s">
        <v>169</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124</v>
      </c>
      <c r="BM182" s="25" t="s">
        <v>1354</v>
      </c>
    </row>
    <row r="183" spans="2:65" s="1" customFormat="1" ht="13.5">
      <c r="B183" s="43"/>
      <c r="C183" s="65"/>
      <c r="D183" s="235" t="s">
        <v>178</v>
      </c>
      <c r="E183" s="65"/>
      <c r="F183" s="274" t="s">
        <v>1355</v>
      </c>
      <c r="G183" s="65"/>
      <c r="H183" s="65"/>
      <c r="I183" s="174"/>
      <c r="J183" s="65"/>
      <c r="K183" s="65"/>
      <c r="L183" s="63"/>
      <c r="M183" s="220"/>
      <c r="N183" s="44"/>
      <c r="O183" s="44"/>
      <c r="P183" s="44"/>
      <c r="Q183" s="44"/>
      <c r="R183" s="44"/>
      <c r="S183" s="44"/>
      <c r="T183" s="80"/>
      <c r="AT183" s="25" t="s">
        <v>178</v>
      </c>
      <c r="AU183" s="25" t="s">
        <v>100</v>
      </c>
    </row>
    <row r="184" spans="2:65" s="1" customFormat="1" ht="22.5" customHeight="1">
      <c r="B184" s="43"/>
      <c r="C184" s="248" t="s">
        <v>336</v>
      </c>
      <c r="D184" s="248" t="s">
        <v>221</v>
      </c>
      <c r="E184" s="249" t="s">
        <v>1356</v>
      </c>
      <c r="F184" s="250" t="s">
        <v>1357</v>
      </c>
      <c r="G184" s="251" t="s">
        <v>316</v>
      </c>
      <c r="H184" s="252">
        <v>2</v>
      </c>
      <c r="I184" s="253"/>
      <c r="J184" s="254">
        <f>ROUND(I184*H184,2)</f>
        <v>0</v>
      </c>
      <c r="K184" s="250" t="s">
        <v>962</v>
      </c>
      <c r="L184" s="255"/>
      <c r="M184" s="256" t="s">
        <v>50</v>
      </c>
      <c r="N184" s="257" t="s">
        <v>56</v>
      </c>
      <c r="O184" s="44"/>
      <c r="P184" s="215">
        <f>O184*H184</f>
        <v>0</v>
      </c>
      <c r="Q184" s="215">
        <v>1.32E-2</v>
      </c>
      <c r="R184" s="215">
        <f>Q184*H184</f>
        <v>2.64E-2</v>
      </c>
      <c r="S184" s="215">
        <v>0</v>
      </c>
      <c r="T184" s="216">
        <f>S184*H184</f>
        <v>0</v>
      </c>
      <c r="AR184" s="25" t="s">
        <v>224</v>
      </c>
      <c r="AT184" s="25" t="s">
        <v>221</v>
      </c>
      <c r="AU184" s="25" t="s">
        <v>100</v>
      </c>
      <c r="AY184" s="25" t="s">
        <v>169</v>
      </c>
      <c r="BE184" s="217">
        <f>IF(N184="základní",J184,0)</f>
        <v>0</v>
      </c>
      <c r="BF184" s="217">
        <f>IF(N184="snížená",J184,0)</f>
        <v>0</v>
      </c>
      <c r="BG184" s="217">
        <f>IF(N184="zákl. přenesená",J184,0)</f>
        <v>0</v>
      </c>
      <c r="BH184" s="217">
        <f>IF(N184="sníž. přenesená",J184,0)</f>
        <v>0</v>
      </c>
      <c r="BI184" s="217">
        <f>IF(N184="nulová",J184,0)</f>
        <v>0</v>
      </c>
      <c r="BJ184" s="25" t="s">
        <v>25</v>
      </c>
      <c r="BK184" s="217">
        <f>ROUND(I184*H184,2)</f>
        <v>0</v>
      </c>
      <c r="BL184" s="25" t="s">
        <v>124</v>
      </c>
      <c r="BM184" s="25" t="s">
        <v>1358</v>
      </c>
    </row>
    <row r="185" spans="2:65" s="1" customFormat="1" ht="13.5">
      <c r="B185" s="43"/>
      <c r="C185" s="65"/>
      <c r="D185" s="218" t="s">
        <v>178</v>
      </c>
      <c r="E185" s="65"/>
      <c r="F185" s="219" t="s">
        <v>1359</v>
      </c>
      <c r="G185" s="65"/>
      <c r="H185" s="65"/>
      <c r="I185" s="174"/>
      <c r="J185" s="65"/>
      <c r="K185" s="65"/>
      <c r="L185" s="63"/>
      <c r="M185" s="220"/>
      <c r="N185" s="44"/>
      <c r="O185" s="44"/>
      <c r="P185" s="44"/>
      <c r="Q185" s="44"/>
      <c r="R185" s="44"/>
      <c r="S185" s="44"/>
      <c r="T185" s="80"/>
      <c r="AT185" s="25" t="s">
        <v>178</v>
      </c>
      <c r="AU185" s="25" t="s">
        <v>100</v>
      </c>
    </row>
    <row r="186" spans="2:65" s="1" customFormat="1" ht="27">
      <c r="B186" s="43"/>
      <c r="C186" s="65"/>
      <c r="D186" s="235" t="s">
        <v>714</v>
      </c>
      <c r="E186" s="65"/>
      <c r="F186" s="286" t="s">
        <v>1360</v>
      </c>
      <c r="G186" s="65"/>
      <c r="H186" s="65"/>
      <c r="I186" s="174"/>
      <c r="J186" s="65"/>
      <c r="K186" s="65"/>
      <c r="L186" s="63"/>
      <c r="M186" s="220"/>
      <c r="N186" s="44"/>
      <c r="O186" s="44"/>
      <c r="P186" s="44"/>
      <c r="Q186" s="44"/>
      <c r="R186" s="44"/>
      <c r="S186" s="44"/>
      <c r="T186" s="80"/>
      <c r="AT186" s="25" t="s">
        <v>714</v>
      </c>
      <c r="AU186" s="25" t="s">
        <v>100</v>
      </c>
    </row>
    <row r="187" spans="2:65" s="1" customFormat="1" ht="22.5" customHeight="1">
      <c r="B187" s="43"/>
      <c r="C187" s="248" t="s">
        <v>209</v>
      </c>
      <c r="D187" s="248" t="s">
        <v>221</v>
      </c>
      <c r="E187" s="249" t="s">
        <v>1361</v>
      </c>
      <c r="F187" s="250" t="s">
        <v>1362</v>
      </c>
      <c r="G187" s="251" t="s">
        <v>1122</v>
      </c>
      <c r="H187" s="252">
        <v>2</v>
      </c>
      <c r="I187" s="253"/>
      <c r="J187" s="254">
        <f>ROUND(I187*H187,2)</f>
        <v>0</v>
      </c>
      <c r="K187" s="250" t="s">
        <v>50</v>
      </c>
      <c r="L187" s="255"/>
      <c r="M187" s="256" t="s">
        <v>50</v>
      </c>
      <c r="N187" s="257" t="s">
        <v>56</v>
      </c>
      <c r="O187" s="44"/>
      <c r="P187" s="215">
        <f>O187*H187</f>
        <v>0</v>
      </c>
      <c r="Q187" s="215">
        <v>1.8E-3</v>
      </c>
      <c r="R187" s="215">
        <f>Q187*H187</f>
        <v>3.5999999999999999E-3</v>
      </c>
      <c r="S187" s="215">
        <v>0</v>
      </c>
      <c r="T187" s="216">
        <f>S187*H187</f>
        <v>0</v>
      </c>
      <c r="AR187" s="25" t="s">
        <v>224</v>
      </c>
      <c r="AT187" s="25" t="s">
        <v>221</v>
      </c>
      <c r="AU187" s="25" t="s">
        <v>100</v>
      </c>
      <c r="AY187" s="25" t="s">
        <v>169</v>
      </c>
      <c r="BE187" s="217">
        <f>IF(N187="základní",J187,0)</f>
        <v>0</v>
      </c>
      <c r="BF187" s="217">
        <f>IF(N187="snížená",J187,0)</f>
        <v>0</v>
      </c>
      <c r="BG187" s="217">
        <f>IF(N187="zákl. přenesená",J187,0)</f>
        <v>0</v>
      </c>
      <c r="BH187" s="217">
        <f>IF(N187="sníž. přenesená",J187,0)</f>
        <v>0</v>
      </c>
      <c r="BI187" s="217">
        <f>IF(N187="nulová",J187,0)</f>
        <v>0</v>
      </c>
      <c r="BJ187" s="25" t="s">
        <v>25</v>
      </c>
      <c r="BK187" s="217">
        <f>ROUND(I187*H187,2)</f>
        <v>0</v>
      </c>
      <c r="BL187" s="25" t="s">
        <v>124</v>
      </c>
      <c r="BM187" s="25" t="s">
        <v>1363</v>
      </c>
    </row>
    <row r="188" spans="2:65" s="1" customFormat="1" ht="13.5">
      <c r="B188" s="43"/>
      <c r="C188" s="65"/>
      <c r="D188" s="218" t="s">
        <v>178</v>
      </c>
      <c r="E188" s="65"/>
      <c r="F188" s="219" t="s">
        <v>1364</v>
      </c>
      <c r="G188" s="65"/>
      <c r="H188" s="65"/>
      <c r="I188" s="174"/>
      <c r="J188" s="65"/>
      <c r="K188" s="65"/>
      <c r="L188" s="63"/>
      <c r="M188" s="220"/>
      <c r="N188" s="44"/>
      <c r="O188" s="44"/>
      <c r="P188" s="44"/>
      <c r="Q188" s="44"/>
      <c r="R188" s="44"/>
      <c r="S188" s="44"/>
      <c r="T188" s="80"/>
      <c r="AT188" s="25" t="s">
        <v>178</v>
      </c>
      <c r="AU188" s="25" t="s">
        <v>100</v>
      </c>
    </row>
    <row r="189" spans="2:65" s="1" customFormat="1" ht="40.5">
      <c r="B189" s="43"/>
      <c r="C189" s="65"/>
      <c r="D189" s="235" t="s">
        <v>714</v>
      </c>
      <c r="E189" s="65"/>
      <c r="F189" s="286" t="s">
        <v>1134</v>
      </c>
      <c r="G189" s="65"/>
      <c r="H189" s="65"/>
      <c r="I189" s="174"/>
      <c r="J189" s="65"/>
      <c r="K189" s="65"/>
      <c r="L189" s="63"/>
      <c r="M189" s="220"/>
      <c r="N189" s="44"/>
      <c r="O189" s="44"/>
      <c r="P189" s="44"/>
      <c r="Q189" s="44"/>
      <c r="R189" s="44"/>
      <c r="S189" s="44"/>
      <c r="T189" s="80"/>
      <c r="AT189" s="25" t="s">
        <v>714</v>
      </c>
      <c r="AU189" s="25" t="s">
        <v>100</v>
      </c>
    </row>
    <row r="190" spans="2:65" s="1" customFormat="1" ht="22.5" customHeight="1">
      <c r="B190" s="43"/>
      <c r="C190" s="206" t="s">
        <v>350</v>
      </c>
      <c r="D190" s="206" t="s">
        <v>172</v>
      </c>
      <c r="E190" s="207" t="s">
        <v>1167</v>
      </c>
      <c r="F190" s="208" t="s">
        <v>1168</v>
      </c>
      <c r="G190" s="209" t="s">
        <v>197</v>
      </c>
      <c r="H190" s="210">
        <v>0.03</v>
      </c>
      <c r="I190" s="211"/>
      <c r="J190" s="212">
        <f>ROUND(I190*H190,2)</f>
        <v>0</v>
      </c>
      <c r="K190" s="208" t="s">
        <v>962</v>
      </c>
      <c r="L190" s="63"/>
      <c r="M190" s="213" t="s">
        <v>50</v>
      </c>
      <c r="N190" s="214" t="s">
        <v>56</v>
      </c>
      <c r="O190" s="44"/>
      <c r="P190" s="215">
        <f>O190*H190</f>
        <v>0</v>
      </c>
      <c r="Q190" s="215">
        <v>0</v>
      </c>
      <c r="R190" s="215">
        <f>Q190*H190</f>
        <v>0</v>
      </c>
      <c r="S190" s="215">
        <v>0</v>
      </c>
      <c r="T190" s="216">
        <f>S190*H190</f>
        <v>0</v>
      </c>
      <c r="AR190" s="25" t="s">
        <v>124</v>
      </c>
      <c r="AT190" s="25" t="s">
        <v>172</v>
      </c>
      <c r="AU190" s="25" t="s">
        <v>100</v>
      </c>
      <c r="AY190" s="25" t="s">
        <v>169</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124</v>
      </c>
      <c r="BM190" s="25" t="s">
        <v>1365</v>
      </c>
    </row>
    <row r="191" spans="2:65" s="1" customFormat="1" ht="27">
      <c r="B191" s="43"/>
      <c r="C191" s="65"/>
      <c r="D191" s="218" t="s">
        <v>178</v>
      </c>
      <c r="E191" s="65"/>
      <c r="F191" s="219" t="s">
        <v>1170</v>
      </c>
      <c r="G191" s="65"/>
      <c r="H191" s="65"/>
      <c r="I191" s="174"/>
      <c r="J191" s="65"/>
      <c r="K191" s="65"/>
      <c r="L191" s="63"/>
      <c r="M191" s="220"/>
      <c r="N191" s="44"/>
      <c r="O191" s="44"/>
      <c r="P191" s="44"/>
      <c r="Q191" s="44"/>
      <c r="R191" s="44"/>
      <c r="S191" s="44"/>
      <c r="T191" s="80"/>
      <c r="AT191" s="25" t="s">
        <v>178</v>
      </c>
      <c r="AU191" s="25" t="s">
        <v>100</v>
      </c>
    </row>
    <row r="192" spans="2:65" s="11" customFormat="1" ht="22.35" customHeight="1">
      <c r="B192" s="189"/>
      <c r="C192" s="190"/>
      <c r="D192" s="203" t="s">
        <v>84</v>
      </c>
      <c r="E192" s="204" t="s">
        <v>1171</v>
      </c>
      <c r="F192" s="204" t="s">
        <v>1172</v>
      </c>
      <c r="G192" s="190"/>
      <c r="H192" s="190"/>
      <c r="I192" s="193"/>
      <c r="J192" s="205">
        <f>BK192</f>
        <v>0</v>
      </c>
      <c r="K192" s="190"/>
      <c r="L192" s="195"/>
      <c r="M192" s="196"/>
      <c r="N192" s="197"/>
      <c r="O192" s="197"/>
      <c r="P192" s="198">
        <f>SUM(P193:P213)</f>
        <v>0</v>
      </c>
      <c r="Q192" s="197"/>
      <c r="R192" s="198">
        <f>SUM(R193:R213)</f>
        <v>12.446941199999999</v>
      </c>
      <c r="S192" s="197"/>
      <c r="T192" s="199">
        <f>SUM(T193:T213)</f>
        <v>0</v>
      </c>
      <c r="AR192" s="200" t="s">
        <v>25</v>
      </c>
      <c r="AT192" s="201" t="s">
        <v>84</v>
      </c>
      <c r="AU192" s="201" t="s">
        <v>92</v>
      </c>
      <c r="AY192" s="200" t="s">
        <v>169</v>
      </c>
      <c r="BK192" s="202">
        <f>SUM(BK193:BK213)</f>
        <v>0</v>
      </c>
    </row>
    <row r="193" spans="2:65" s="1" customFormat="1" ht="31.5" customHeight="1">
      <c r="B193" s="43"/>
      <c r="C193" s="206" t="s">
        <v>357</v>
      </c>
      <c r="D193" s="206" t="s">
        <v>172</v>
      </c>
      <c r="E193" s="207" t="s">
        <v>1366</v>
      </c>
      <c r="F193" s="208" t="s">
        <v>1367</v>
      </c>
      <c r="G193" s="209" t="s">
        <v>316</v>
      </c>
      <c r="H193" s="210">
        <v>3</v>
      </c>
      <c r="I193" s="211"/>
      <c r="J193" s="212">
        <f>ROUND(I193*H193,2)</f>
        <v>0</v>
      </c>
      <c r="K193" s="208" t="s">
        <v>962</v>
      </c>
      <c r="L193" s="63"/>
      <c r="M193" s="213" t="s">
        <v>50</v>
      </c>
      <c r="N193" s="214" t="s">
        <v>56</v>
      </c>
      <c r="O193" s="44"/>
      <c r="P193" s="215">
        <f>O193*H193</f>
        <v>0</v>
      </c>
      <c r="Q193" s="215">
        <v>3.4988299999999999</v>
      </c>
      <c r="R193" s="215">
        <f>Q193*H193</f>
        <v>10.49649</v>
      </c>
      <c r="S193" s="215">
        <v>0</v>
      </c>
      <c r="T193" s="216">
        <f>S193*H193</f>
        <v>0</v>
      </c>
      <c r="AR193" s="25" t="s">
        <v>124</v>
      </c>
      <c r="AT193" s="25" t="s">
        <v>172</v>
      </c>
      <c r="AU193" s="25" t="s">
        <v>100</v>
      </c>
      <c r="AY193" s="25" t="s">
        <v>169</v>
      </c>
      <c r="BE193" s="217">
        <f>IF(N193="základní",J193,0)</f>
        <v>0</v>
      </c>
      <c r="BF193" s="217">
        <f>IF(N193="snížená",J193,0)</f>
        <v>0</v>
      </c>
      <c r="BG193" s="217">
        <f>IF(N193="zákl. přenesená",J193,0)</f>
        <v>0</v>
      </c>
      <c r="BH193" s="217">
        <f>IF(N193="sníž. přenesená",J193,0)</f>
        <v>0</v>
      </c>
      <c r="BI193" s="217">
        <f>IF(N193="nulová",J193,0)</f>
        <v>0</v>
      </c>
      <c r="BJ193" s="25" t="s">
        <v>25</v>
      </c>
      <c r="BK193" s="217">
        <f>ROUND(I193*H193,2)</f>
        <v>0</v>
      </c>
      <c r="BL193" s="25" t="s">
        <v>124</v>
      </c>
      <c r="BM193" s="25" t="s">
        <v>1368</v>
      </c>
    </row>
    <row r="194" spans="2:65" s="1" customFormat="1" ht="27">
      <c r="B194" s="43"/>
      <c r="C194" s="65"/>
      <c r="D194" s="235" t="s">
        <v>178</v>
      </c>
      <c r="E194" s="65"/>
      <c r="F194" s="274" t="s">
        <v>1369</v>
      </c>
      <c r="G194" s="65"/>
      <c r="H194" s="65"/>
      <c r="I194" s="174"/>
      <c r="J194" s="65"/>
      <c r="K194" s="65"/>
      <c r="L194" s="63"/>
      <c r="M194" s="220"/>
      <c r="N194" s="44"/>
      <c r="O194" s="44"/>
      <c r="P194" s="44"/>
      <c r="Q194" s="44"/>
      <c r="R194" s="44"/>
      <c r="S194" s="44"/>
      <c r="T194" s="80"/>
      <c r="AT194" s="25" t="s">
        <v>178</v>
      </c>
      <c r="AU194" s="25" t="s">
        <v>100</v>
      </c>
    </row>
    <row r="195" spans="2:65" s="1" customFormat="1" ht="22.5" customHeight="1">
      <c r="B195" s="43"/>
      <c r="C195" s="206" t="s">
        <v>368</v>
      </c>
      <c r="D195" s="206" t="s">
        <v>172</v>
      </c>
      <c r="E195" s="207" t="s">
        <v>1188</v>
      </c>
      <c r="F195" s="208" t="s">
        <v>1189</v>
      </c>
      <c r="G195" s="209" t="s">
        <v>316</v>
      </c>
      <c r="H195" s="210">
        <v>6</v>
      </c>
      <c r="I195" s="211"/>
      <c r="J195" s="212">
        <f>ROUND(I195*H195,2)</f>
        <v>0</v>
      </c>
      <c r="K195" s="208" t="s">
        <v>962</v>
      </c>
      <c r="L195" s="63"/>
      <c r="M195" s="213" t="s">
        <v>50</v>
      </c>
      <c r="N195" s="214" t="s">
        <v>56</v>
      </c>
      <c r="O195" s="44"/>
      <c r="P195" s="215">
        <f>O195*H195</f>
        <v>0</v>
      </c>
      <c r="Q195" s="215">
        <v>1.1469999999999999E-2</v>
      </c>
      <c r="R195" s="215">
        <f>Q195*H195</f>
        <v>6.8819999999999992E-2</v>
      </c>
      <c r="S195" s="215">
        <v>0</v>
      </c>
      <c r="T195" s="216">
        <f>S195*H195</f>
        <v>0</v>
      </c>
      <c r="AR195" s="25" t="s">
        <v>124</v>
      </c>
      <c r="AT195" s="25" t="s">
        <v>172</v>
      </c>
      <c r="AU195" s="25" t="s">
        <v>100</v>
      </c>
      <c r="AY195" s="25" t="s">
        <v>169</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124</v>
      </c>
      <c r="BM195" s="25" t="s">
        <v>1370</v>
      </c>
    </row>
    <row r="196" spans="2:65" s="1" customFormat="1" ht="13.5">
      <c r="B196" s="43"/>
      <c r="C196" s="65"/>
      <c r="D196" s="235" t="s">
        <v>178</v>
      </c>
      <c r="E196" s="65"/>
      <c r="F196" s="274" t="s">
        <v>1189</v>
      </c>
      <c r="G196" s="65"/>
      <c r="H196" s="65"/>
      <c r="I196" s="174"/>
      <c r="J196" s="65"/>
      <c r="K196" s="65"/>
      <c r="L196" s="63"/>
      <c r="M196" s="220"/>
      <c r="N196" s="44"/>
      <c r="O196" s="44"/>
      <c r="P196" s="44"/>
      <c r="Q196" s="44"/>
      <c r="R196" s="44"/>
      <c r="S196" s="44"/>
      <c r="T196" s="80"/>
      <c r="AT196" s="25" t="s">
        <v>178</v>
      </c>
      <c r="AU196" s="25" t="s">
        <v>100</v>
      </c>
    </row>
    <row r="197" spans="2:65" s="1" customFormat="1" ht="22.5" customHeight="1">
      <c r="B197" s="43"/>
      <c r="C197" s="248" t="s">
        <v>374</v>
      </c>
      <c r="D197" s="248" t="s">
        <v>221</v>
      </c>
      <c r="E197" s="249" t="s">
        <v>1191</v>
      </c>
      <c r="F197" s="250" t="s">
        <v>1192</v>
      </c>
      <c r="G197" s="251" t="s">
        <v>316</v>
      </c>
      <c r="H197" s="252">
        <v>3</v>
      </c>
      <c r="I197" s="253"/>
      <c r="J197" s="254">
        <f>ROUND(I197*H197,2)</f>
        <v>0</v>
      </c>
      <c r="K197" s="250" t="s">
        <v>962</v>
      </c>
      <c r="L197" s="255"/>
      <c r="M197" s="256" t="s">
        <v>50</v>
      </c>
      <c r="N197" s="257" t="s">
        <v>56</v>
      </c>
      <c r="O197" s="44"/>
      <c r="P197" s="215">
        <f>O197*H197</f>
        <v>0</v>
      </c>
      <c r="Q197" s="215">
        <v>0.44900000000000001</v>
      </c>
      <c r="R197" s="215">
        <f>Q197*H197</f>
        <v>1.347</v>
      </c>
      <c r="S197" s="215">
        <v>0</v>
      </c>
      <c r="T197" s="216">
        <f>S197*H197</f>
        <v>0</v>
      </c>
      <c r="AR197" s="25" t="s">
        <v>224</v>
      </c>
      <c r="AT197" s="25" t="s">
        <v>221</v>
      </c>
      <c r="AU197" s="25" t="s">
        <v>100</v>
      </c>
      <c r="AY197" s="25" t="s">
        <v>169</v>
      </c>
      <c r="BE197" s="217">
        <f>IF(N197="základní",J197,0)</f>
        <v>0</v>
      </c>
      <c r="BF197" s="217">
        <f>IF(N197="snížená",J197,0)</f>
        <v>0</v>
      </c>
      <c r="BG197" s="217">
        <f>IF(N197="zákl. přenesená",J197,0)</f>
        <v>0</v>
      </c>
      <c r="BH197" s="217">
        <f>IF(N197="sníž. přenesená",J197,0)</f>
        <v>0</v>
      </c>
      <c r="BI197" s="217">
        <f>IF(N197="nulová",J197,0)</f>
        <v>0</v>
      </c>
      <c r="BJ197" s="25" t="s">
        <v>25</v>
      </c>
      <c r="BK197" s="217">
        <f>ROUND(I197*H197,2)</f>
        <v>0</v>
      </c>
      <c r="BL197" s="25" t="s">
        <v>124</v>
      </c>
      <c r="BM197" s="25" t="s">
        <v>1371</v>
      </c>
    </row>
    <row r="198" spans="2:65" s="1" customFormat="1" ht="27">
      <c r="B198" s="43"/>
      <c r="C198" s="65"/>
      <c r="D198" s="235" t="s">
        <v>178</v>
      </c>
      <c r="E198" s="65"/>
      <c r="F198" s="274" t="s">
        <v>1194</v>
      </c>
      <c r="G198" s="65"/>
      <c r="H198" s="65"/>
      <c r="I198" s="174"/>
      <c r="J198" s="65"/>
      <c r="K198" s="65"/>
      <c r="L198" s="63"/>
      <c r="M198" s="220"/>
      <c r="N198" s="44"/>
      <c r="O198" s="44"/>
      <c r="P198" s="44"/>
      <c r="Q198" s="44"/>
      <c r="R198" s="44"/>
      <c r="S198" s="44"/>
      <c r="T198" s="80"/>
      <c r="AT198" s="25" t="s">
        <v>178</v>
      </c>
      <c r="AU198" s="25" t="s">
        <v>100</v>
      </c>
    </row>
    <row r="199" spans="2:65" s="1" customFormat="1" ht="22.5" customHeight="1">
      <c r="B199" s="43"/>
      <c r="C199" s="248" t="s">
        <v>381</v>
      </c>
      <c r="D199" s="248" t="s">
        <v>221</v>
      </c>
      <c r="E199" s="249" t="s">
        <v>1372</v>
      </c>
      <c r="F199" s="250" t="s">
        <v>1373</v>
      </c>
      <c r="G199" s="251" t="s">
        <v>316</v>
      </c>
      <c r="H199" s="252">
        <v>3</v>
      </c>
      <c r="I199" s="253"/>
      <c r="J199" s="254">
        <f>ROUND(I199*H199,2)</f>
        <v>0</v>
      </c>
      <c r="K199" s="250" t="s">
        <v>962</v>
      </c>
      <c r="L199" s="255"/>
      <c r="M199" s="256" t="s">
        <v>50</v>
      </c>
      <c r="N199" s="257" t="s">
        <v>56</v>
      </c>
      <c r="O199" s="44"/>
      <c r="P199" s="215">
        <f>O199*H199</f>
        <v>0</v>
      </c>
      <c r="Q199" s="215">
        <v>0.04</v>
      </c>
      <c r="R199" s="215">
        <f>Q199*H199</f>
        <v>0.12</v>
      </c>
      <c r="S199" s="215">
        <v>0</v>
      </c>
      <c r="T199" s="216">
        <f>S199*H199</f>
        <v>0</v>
      </c>
      <c r="AR199" s="25" t="s">
        <v>224</v>
      </c>
      <c r="AT199" s="25" t="s">
        <v>221</v>
      </c>
      <c r="AU199" s="25" t="s">
        <v>100</v>
      </c>
      <c r="AY199" s="25" t="s">
        <v>169</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124</v>
      </c>
      <c r="BM199" s="25" t="s">
        <v>1374</v>
      </c>
    </row>
    <row r="200" spans="2:65" s="1" customFormat="1" ht="13.5">
      <c r="B200" s="43"/>
      <c r="C200" s="65"/>
      <c r="D200" s="235" t="s">
        <v>178</v>
      </c>
      <c r="E200" s="65"/>
      <c r="F200" s="274" t="s">
        <v>1375</v>
      </c>
      <c r="G200" s="65"/>
      <c r="H200" s="65"/>
      <c r="I200" s="174"/>
      <c r="J200" s="65"/>
      <c r="K200" s="65"/>
      <c r="L200" s="63"/>
      <c r="M200" s="220"/>
      <c r="N200" s="44"/>
      <c r="O200" s="44"/>
      <c r="P200" s="44"/>
      <c r="Q200" s="44"/>
      <c r="R200" s="44"/>
      <c r="S200" s="44"/>
      <c r="T200" s="80"/>
      <c r="AT200" s="25" t="s">
        <v>178</v>
      </c>
      <c r="AU200" s="25" t="s">
        <v>100</v>
      </c>
    </row>
    <row r="201" spans="2:65" s="1" customFormat="1" ht="22.5" customHeight="1">
      <c r="B201" s="43"/>
      <c r="C201" s="248" t="s">
        <v>389</v>
      </c>
      <c r="D201" s="248" t="s">
        <v>221</v>
      </c>
      <c r="E201" s="249" t="s">
        <v>1376</v>
      </c>
      <c r="F201" s="250" t="s">
        <v>1377</v>
      </c>
      <c r="G201" s="251" t="s">
        <v>302</v>
      </c>
      <c r="H201" s="252">
        <v>14.4</v>
      </c>
      <c r="I201" s="253"/>
      <c r="J201" s="254">
        <f>ROUND(I201*H201,2)</f>
        <v>0</v>
      </c>
      <c r="K201" s="250" t="s">
        <v>962</v>
      </c>
      <c r="L201" s="255"/>
      <c r="M201" s="256" t="s">
        <v>50</v>
      </c>
      <c r="N201" s="257" t="s">
        <v>56</v>
      </c>
      <c r="O201" s="44"/>
      <c r="P201" s="215">
        <f>O201*H201</f>
        <v>0</v>
      </c>
      <c r="Q201" s="215">
        <v>2.0000000000000001E-4</v>
      </c>
      <c r="R201" s="215">
        <f>Q201*H201</f>
        <v>2.8800000000000002E-3</v>
      </c>
      <c r="S201" s="215">
        <v>0</v>
      </c>
      <c r="T201" s="216">
        <f>S201*H201</f>
        <v>0</v>
      </c>
      <c r="AR201" s="25" t="s">
        <v>224</v>
      </c>
      <c r="AT201" s="25" t="s">
        <v>221</v>
      </c>
      <c r="AU201" s="25" t="s">
        <v>100</v>
      </c>
      <c r="AY201" s="25" t="s">
        <v>169</v>
      </c>
      <c r="BE201" s="217">
        <f>IF(N201="základní",J201,0)</f>
        <v>0</v>
      </c>
      <c r="BF201" s="217">
        <f>IF(N201="snížená",J201,0)</f>
        <v>0</v>
      </c>
      <c r="BG201" s="217">
        <f>IF(N201="zákl. přenesená",J201,0)</f>
        <v>0</v>
      </c>
      <c r="BH201" s="217">
        <f>IF(N201="sníž. přenesená",J201,0)</f>
        <v>0</v>
      </c>
      <c r="BI201" s="217">
        <f>IF(N201="nulová",J201,0)</f>
        <v>0</v>
      </c>
      <c r="BJ201" s="25" t="s">
        <v>25</v>
      </c>
      <c r="BK201" s="217">
        <f>ROUND(I201*H201,2)</f>
        <v>0</v>
      </c>
      <c r="BL201" s="25" t="s">
        <v>124</v>
      </c>
      <c r="BM201" s="25" t="s">
        <v>1378</v>
      </c>
    </row>
    <row r="202" spans="2:65" s="1" customFormat="1" ht="13.5">
      <c r="B202" s="43"/>
      <c r="C202" s="65"/>
      <c r="D202" s="218" t="s">
        <v>178</v>
      </c>
      <c r="E202" s="65"/>
      <c r="F202" s="219" t="s">
        <v>1379</v>
      </c>
      <c r="G202" s="65"/>
      <c r="H202" s="65"/>
      <c r="I202" s="174"/>
      <c r="J202" s="65"/>
      <c r="K202" s="65"/>
      <c r="L202" s="63"/>
      <c r="M202" s="220"/>
      <c r="N202" s="44"/>
      <c r="O202" s="44"/>
      <c r="P202" s="44"/>
      <c r="Q202" s="44"/>
      <c r="R202" s="44"/>
      <c r="S202" s="44"/>
      <c r="T202" s="80"/>
      <c r="AT202" s="25" t="s">
        <v>178</v>
      </c>
      <c r="AU202" s="25" t="s">
        <v>100</v>
      </c>
    </row>
    <row r="203" spans="2:65" s="1" customFormat="1" ht="40.5">
      <c r="B203" s="43"/>
      <c r="C203" s="65"/>
      <c r="D203" s="218" t="s">
        <v>714</v>
      </c>
      <c r="E203" s="65"/>
      <c r="F203" s="221" t="s">
        <v>1380</v>
      </c>
      <c r="G203" s="65"/>
      <c r="H203" s="65"/>
      <c r="I203" s="174"/>
      <c r="J203" s="65"/>
      <c r="K203" s="65"/>
      <c r="L203" s="63"/>
      <c r="M203" s="220"/>
      <c r="N203" s="44"/>
      <c r="O203" s="44"/>
      <c r="P203" s="44"/>
      <c r="Q203" s="44"/>
      <c r="R203" s="44"/>
      <c r="S203" s="44"/>
      <c r="T203" s="80"/>
      <c r="AT203" s="25" t="s">
        <v>714</v>
      </c>
      <c r="AU203" s="25" t="s">
        <v>100</v>
      </c>
    </row>
    <row r="204" spans="2:65" s="13" customFormat="1" ht="13.5">
      <c r="B204" s="233"/>
      <c r="C204" s="234"/>
      <c r="D204" s="235" t="s">
        <v>182</v>
      </c>
      <c r="E204" s="236" t="s">
        <v>50</v>
      </c>
      <c r="F204" s="237" t="s">
        <v>1381</v>
      </c>
      <c r="G204" s="234"/>
      <c r="H204" s="238">
        <v>14.4</v>
      </c>
      <c r="I204" s="239"/>
      <c r="J204" s="234"/>
      <c r="K204" s="234"/>
      <c r="L204" s="240"/>
      <c r="M204" s="241"/>
      <c r="N204" s="242"/>
      <c r="O204" s="242"/>
      <c r="P204" s="242"/>
      <c r="Q204" s="242"/>
      <c r="R204" s="242"/>
      <c r="S204" s="242"/>
      <c r="T204" s="243"/>
      <c r="AT204" s="244" t="s">
        <v>182</v>
      </c>
      <c r="AU204" s="244" t="s">
        <v>100</v>
      </c>
      <c r="AV204" s="13" t="s">
        <v>92</v>
      </c>
      <c r="AW204" s="13" t="s">
        <v>48</v>
      </c>
      <c r="AX204" s="13" t="s">
        <v>25</v>
      </c>
      <c r="AY204" s="244" t="s">
        <v>169</v>
      </c>
    </row>
    <row r="205" spans="2:65" s="1" customFormat="1" ht="22.5" customHeight="1">
      <c r="B205" s="43"/>
      <c r="C205" s="206" t="s">
        <v>394</v>
      </c>
      <c r="D205" s="206" t="s">
        <v>172</v>
      </c>
      <c r="E205" s="207" t="s">
        <v>1382</v>
      </c>
      <c r="F205" s="208" t="s">
        <v>1383</v>
      </c>
      <c r="G205" s="209" t="s">
        <v>197</v>
      </c>
      <c r="H205" s="210">
        <v>0.18</v>
      </c>
      <c r="I205" s="211"/>
      <c r="J205" s="212">
        <f>ROUND(I205*H205,2)</f>
        <v>0</v>
      </c>
      <c r="K205" s="208" t="s">
        <v>962</v>
      </c>
      <c r="L205" s="63"/>
      <c r="M205" s="213" t="s">
        <v>50</v>
      </c>
      <c r="N205" s="214" t="s">
        <v>56</v>
      </c>
      <c r="O205" s="44"/>
      <c r="P205" s="215">
        <f>O205*H205</f>
        <v>0</v>
      </c>
      <c r="Q205" s="215">
        <v>1.0038400000000001</v>
      </c>
      <c r="R205" s="215">
        <f>Q205*H205</f>
        <v>0.1806912</v>
      </c>
      <c r="S205" s="215">
        <v>0</v>
      </c>
      <c r="T205" s="216">
        <f>S205*H205</f>
        <v>0</v>
      </c>
      <c r="AR205" s="25" t="s">
        <v>124</v>
      </c>
      <c r="AT205" s="25" t="s">
        <v>172</v>
      </c>
      <c r="AU205" s="25" t="s">
        <v>100</v>
      </c>
      <c r="AY205" s="25" t="s">
        <v>169</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124</v>
      </c>
      <c r="BM205" s="25" t="s">
        <v>1384</v>
      </c>
    </row>
    <row r="206" spans="2:65" s="1" customFormat="1" ht="13.5">
      <c r="B206" s="43"/>
      <c r="C206" s="65"/>
      <c r="D206" s="218" t="s">
        <v>178</v>
      </c>
      <c r="E206" s="65"/>
      <c r="F206" s="219" t="s">
        <v>1383</v>
      </c>
      <c r="G206" s="65"/>
      <c r="H206" s="65"/>
      <c r="I206" s="174"/>
      <c r="J206" s="65"/>
      <c r="K206" s="65"/>
      <c r="L206" s="63"/>
      <c r="M206" s="220"/>
      <c r="N206" s="44"/>
      <c r="O206" s="44"/>
      <c r="P206" s="44"/>
      <c r="Q206" s="44"/>
      <c r="R206" s="44"/>
      <c r="S206" s="44"/>
      <c r="T206" s="80"/>
      <c r="AT206" s="25" t="s">
        <v>178</v>
      </c>
      <c r="AU206" s="25" t="s">
        <v>100</v>
      </c>
    </row>
    <row r="207" spans="2:65" s="13" customFormat="1" ht="13.5">
      <c r="B207" s="233"/>
      <c r="C207" s="234"/>
      <c r="D207" s="235" t="s">
        <v>182</v>
      </c>
      <c r="E207" s="236" t="s">
        <v>50</v>
      </c>
      <c r="F207" s="237" t="s">
        <v>1385</v>
      </c>
      <c r="G207" s="234"/>
      <c r="H207" s="238">
        <v>0.18</v>
      </c>
      <c r="I207" s="239"/>
      <c r="J207" s="234"/>
      <c r="K207" s="234"/>
      <c r="L207" s="240"/>
      <c r="M207" s="241"/>
      <c r="N207" s="242"/>
      <c r="O207" s="242"/>
      <c r="P207" s="242"/>
      <c r="Q207" s="242"/>
      <c r="R207" s="242"/>
      <c r="S207" s="242"/>
      <c r="T207" s="243"/>
      <c r="AT207" s="244" t="s">
        <v>182</v>
      </c>
      <c r="AU207" s="244" t="s">
        <v>100</v>
      </c>
      <c r="AV207" s="13" t="s">
        <v>92</v>
      </c>
      <c r="AW207" s="13" t="s">
        <v>48</v>
      </c>
      <c r="AX207" s="13" t="s">
        <v>25</v>
      </c>
      <c r="AY207" s="244" t="s">
        <v>169</v>
      </c>
    </row>
    <row r="208" spans="2:65" s="1" customFormat="1" ht="22.5" customHeight="1">
      <c r="B208" s="43"/>
      <c r="C208" s="206" t="s">
        <v>410</v>
      </c>
      <c r="D208" s="206" t="s">
        <v>172</v>
      </c>
      <c r="E208" s="207" t="s">
        <v>1226</v>
      </c>
      <c r="F208" s="208" t="s">
        <v>1227</v>
      </c>
      <c r="G208" s="209" t="s">
        <v>316</v>
      </c>
      <c r="H208" s="210">
        <v>3</v>
      </c>
      <c r="I208" s="211"/>
      <c r="J208" s="212">
        <f>ROUND(I208*H208,2)</f>
        <v>0</v>
      </c>
      <c r="K208" s="208" t="s">
        <v>962</v>
      </c>
      <c r="L208" s="63"/>
      <c r="M208" s="213" t="s">
        <v>50</v>
      </c>
      <c r="N208" s="214" t="s">
        <v>56</v>
      </c>
      <c r="O208" s="44"/>
      <c r="P208" s="215">
        <f>O208*H208</f>
        <v>0</v>
      </c>
      <c r="Q208" s="215">
        <v>7.0200000000000002E-3</v>
      </c>
      <c r="R208" s="215">
        <f>Q208*H208</f>
        <v>2.1060000000000002E-2</v>
      </c>
      <c r="S208" s="215">
        <v>0</v>
      </c>
      <c r="T208" s="216">
        <f>S208*H208</f>
        <v>0</v>
      </c>
      <c r="AR208" s="25" t="s">
        <v>124</v>
      </c>
      <c r="AT208" s="25" t="s">
        <v>172</v>
      </c>
      <c r="AU208" s="25" t="s">
        <v>100</v>
      </c>
      <c r="AY208" s="25" t="s">
        <v>169</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124</v>
      </c>
      <c r="BM208" s="25" t="s">
        <v>1386</v>
      </c>
    </row>
    <row r="209" spans="2:65" s="1" customFormat="1" ht="13.5">
      <c r="B209" s="43"/>
      <c r="C209" s="65"/>
      <c r="D209" s="235" t="s">
        <v>178</v>
      </c>
      <c r="E209" s="65"/>
      <c r="F209" s="274" t="s">
        <v>1229</v>
      </c>
      <c r="G209" s="65"/>
      <c r="H209" s="65"/>
      <c r="I209" s="174"/>
      <c r="J209" s="65"/>
      <c r="K209" s="65"/>
      <c r="L209" s="63"/>
      <c r="M209" s="220"/>
      <c r="N209" s="44"/>
      <c r="O209" s="44"/>
      <c r="P209" s="44"/>
      <c r="Q209" s="44"/>
      <c r="R209" s="44"/>
      <c r="S209" s="44"/>
      <c r="T209" s="80"/>
      <c r="AT209" s="25" t="s">
        <v>178</v>
      </c>
      <c r="AU209" s="25" t="s">
        <v>100</v>
      </c>
    </row>
    <row r="210" spans="2:65" s="1" customFormat="1" ht="22.5" customHeight="1">
      <c r="B210" s="43"/>
      <c r="C210" s="248" t="s">
        <v>416</v>
      </c>
      <c r="D210" s="248" t="s">
        <v>221</v>
      </c>
      <c r="E210" s="249" t="s">
        <v>1387</v>
      </c>
      <c r="F210" s="250" t="s">
        <v>1388</v>
      </c>
      <c r="G210" s="251" t="s">
        <v>316</v>
      </c>
      <c r="H210" s="252">
        <v>3</v>
      </c>
      <c r="I210" s="253"/>
      <c r="J210" s="254">
        <f>ROUND(I210*H210,2)</f>
        <v>0</v>
      </c>
      <c r="K210" s="250" t="s">
        <v>50</v>
      </c>
      <c r="L210" s="255"/>
      <c r="M210" s="256" t="s">
        <v>50</v>
      </c>
      <c r="N210" s="257" t="s">
        <v>56</v>
      </c>
      <c r="O210" s="44"/>
      <c r="P210" s="215">
        <f>O210*H210</f>
        <v>0</v>
      </c>
      <c r="Q210" s="215">
        <v>7.0000000000000007E-2</v>
      </c>
      <c r="R210" s="215">
        <f>Q210*H210</f>
        <v>0.21000000000000002</v>
      </c>
      <c r="S210" s="215">
        <v>0</v>
      </c>
      <c r="T210" s="216">
        <f>S210*H210</f>
        <v>0</v>
      </c>
      <c r="AR210" s="25" t="s">
        <v>224</v>
      </c>
      <c r="AT210" s="25" t="s">
        <v>221</v>
      </c>
      <c r="AU210" s="25" t="s">
        <v>100</v>
      </c>
      <c r="AY210" s="25" t="s">
        <v>169</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124</v>
      </c>
      <c r="BM210" s="25" t="s">
        <v>1389</v>
      </c>
    </row>
    <row r="211" spans="2:65" s="1" customFormat="1" ht="13.5">
      <c r="B211" s="43"/>
      <c r="C211" s="65"/>
      <c r="D211" s="235" t="s">
        <v>178</v>
      </c>
      <c r="E211" s="65"/>
      <c r="F211" s="274" t="s">
        <v>1390</v>
      </c>
      <c r="G211" s="65"/>
      <c r="H211" s="65"/>
      <c r="I211" s="174"/>
      <c r="J211" s="65"/>
      <c r="K211" s="65"/>
      <c r="L211" s="63"/>
      <c r="M211" s="220"/>
      <c r="N211" s="44"/>
      <c r="O211" s="44"/>
      <c r="P211" s="44"/>
      <c r="Q211" s="44"/>
      <c r="R211" s="44"/>
      <c r="S211" s="44"/>
      <c r="T211" s="80"/>
      <c r="AT211" s="25" t="s">
        <v>178</v>
      </c>
      <c r="AU211" s="25" t="s">
        <v>100</v>
      </c>
    </row>
    <row r="212" spans="2:65" s="1" customFormat="1" ht="22.5" customHeight="1">
      <c r="B212" s="43"/>
      <c r="C212" s="206" t="s">
        <v>423</v>
      </c>
      <c r="D212" s="206" t="s">
        <v>172</v>
      </c>
      <c r="E212" s="207" t="s">
        <v>659</v>
      </c>
      <c r="F212" s="208" t="s">
        <v>660</v>
      </c>
      <c r="G212" s="209" t="s">
        <v>197</v>
      </c>
      <c r="H212" s="210">
        <v>12.446999999999999</v>
      </c>
      <c r="I212" s="211"/>
      <c r="J212" s="212">
        <f>ROUND(I212*H212,2)</f>
        <v>0</v>
      </c>
      <c r="K212" s="208" t="s">
        <v>962</v>
      </c>
      <c r="L212" s="63"/>
      <c r="M212" s="213" t="s">
        <v>50</v>
      </c>
      <c r="N212" s="214" t="s">
        <v>56</v>
      </c>
      <c r="O212" s="44"/>
      <c r="P212" s="215">
        <f>O212*H212</f>
        <v>0</v>
      </c>
      <c r="Q212" s="215">
        <v>0</v>
      </c>
      <c r="R212" s="215">
        <f>Q212*H212</f>
        <v>0</v>
      </c>
      <c r="S212" s="215">
        <v>0</v>
      </c>
      <c r="T212" s="216">
        <f>S212*H212</f>
        <v>0</v>
      </c>
      <c r="AR212" s="25" t="s">
        <v>124</v>
      </c>
      <c r="AT212" s="25" t="s">
        <v>172</v>
      </c>
      <c r="AU212" s="25" t="s">
        <v>100</v>
      </c>
      <c r="AY212" s="25" t="s">
        <v>169</v>
      </c>
      <c r="BE212" s="217">
        <f>IF(N212="základní",J212,0)</f>
        <v>0</v>
      </c>
      <c r="BF212" s="217">
        <f>IF(N212="snížená",J212,0)</f>
        <v>0</v>
      </c>
      <c r="BG212" s="217">
        <f>IF(N212="zákl. přenesená",J212,0)</f>
        <v>0</v>
      </c>
      <c r="BH212" s="217">
        <f>IF(N212="sníž. přenesená",J212,0)</f>
        <v>0</v>
      </c>
      <c r="BI212" s="217">
        <f>IF(N212="nulová",J212,0)</f>
        <v>0</v>
      </c>
      <c r="BJ212" s="25" t="s">
        <v>25</v>
      </c>
      <c r="BK212" s="217">
        <f>ROUND(I212*H212,2)</f>
        <v>0</v>
      </c>
      <c r="BL212" s="25" t="s">
        <v>124</v>
      </c>
      <c r="BM212" s="25" t="s">
        <v>1391</v>
      </c>
    </row>
    <row r="213" spans="2:65" s="1" customFormat="1" ht="27">
      <c r="B213" s="43"/>
      <c r="C213" s="65"/>
      <c r="D213" s="218" t="s">
        <v>178</v>
      </c>
      <c r="E213" s="65"/>
      <c r="F213" s="219" t="s">
        <v>662</v>
      </c>
      <c r="G213" s="65"/>
      <c r="H213" s="65"/>
      <c r="I213" s="174"/>
      <c r="J213" s="65"/>
      <c r="K213" s="65"/>
      <c r="L213" s="63"/>
      <c r="M213" s="220"/>
      <c r="N213" s="44"/>
      <c r="O213" s="44"/>
      <c r="P213" s="44"/>
      <c r="Q213" s="44"/>
      <c r="R213" s="44"/>
      <c r="S213" s="44"/>
      <c r="T213" s="80"/>
      <c r="AT213" s="25" t="s">
        <v>178</v>
      </c>
      <c r="AU213" s="25" t="s">
        <v>100</v>
      </c>
    </row>
    <row r="214" spans="2:65" s="11" customFormat="1" ht="29.85" customHeight="1">
      <c r="B214" s="189"/>
      <c r="C214" s="190"/>
      <c r="D214" s="203" t="s">
        <v>84</v>
      </c>
      <c r="E214" s="204" t="s">
        <v>219</v>
      </c>
      <c r="F214" s="204" t="s">
        <v>1239</v>
      </c>
      <c r="G214" s="190"/>
      <c r="H214" s="190"/>
      <c r="I214" s="193"/>
      <c r="J214" s="205">
        <f>BK214</f>
        <v>0</v>
      </c>
      <c r="K214" s="190"/>
      <c r="L214" s="195"/>
      <c r="M214" s="196"/>
      <c r="N214" s="197"/>
      <c r="O214" s="197"/>
      <c r="P214" s="198">
        <f>SUM(P215:P219)</f>
        <v>0</v>
      </c>
      <c r="Q214" s="197"/>
      <c r="R214" s="198">
        <f>SUM(R215:R219)</f>
        <v>0</v>
      </c>
      <c r="S214" s="197"/>
      <c r="T214" s="199">
        <f>SUM(T215:T219)</f>
        <v>0</v>
      </c>
      <c r="AR214" s="200" t="s">
        <v>25</v>
      </c>
      <c r="AT214" s="201" t="s">
        <v>84</v>
      </c>
      <c r="AU214" s="201" t="s">
        <v>25</v>
      </c>
      <c r="AY214" s="200" t="s">
        <v>169</v>
      </c>
      <c r="BK214" s="202">
        <f>SUM(BK215:BK219)</f>
        <v>0</v>
      </c>
    </row>
    <row r="215" spans="2:65" s="1" customFormat="1" ht="22.5" customHeight="1">
      <c r="B215" s="43"/>
      <c r="C215" s="206" t="s">
        <v>429</v>
      </c>
      <c r="D215" s="206" t="s">
        <v>172</v>
      </c>
      <c r="E215" s="207" t="s">
        <v>1252</v>
      </c>
      <c r="F215" s="208" t="s">
        <v>1253</v>
      </c>
      <c r="G215" s="209" t="s">
        <v>302</v>
      </c>
      <c r="H215" s="210">
        <v>11.5</v>
      </c>
      <c r="I215" s="211"/>
      <c r="J215" s="212">
        <f>ROUND(I215*H215,2)</f>
        <v>0</v>
      </c>
      <c r="K215" s="208" t="s">
        <v>962</v>
      </c>
      <c r="L215" s="63"/>
      <c r="M215" s="213" t="s">
        <v>50</v>
      </c>
      <c r="N215" s="214" t="s">
        <v>56</v>
      </c>
      <c r="O215" s="44"/>
      <c r="P215" s="215">
        <f>O215*H215</f>
        <v>0</v>
      </c>
      <c r="Q215" s="215">
        <v>0</v>
      </c>
      <c r="R215" s="215">
        <f>Q215*H215</f>
        <v>0</v>
      </c>
      <c r="S215" s="215">
        <v>0</v>
      </c>
      <c r="T215" s="216">
        <f>S215*H215</f>
        <v>0</v>
      </c>
      <c r="AR215" s="25" t="s">
        <v>124</v>
      </c>
      <c r="AT215" s="25" t="s">
        <v>172</v>
      </c>
      <c r="AU215" s="25" t="s">
        <v>92</v>
      </c>
      <c r="AY215" s="25" t="s">
        <v>169</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124</v>
      </c>
      <c r="BM215" s="25" t="s">
        <v>1392</v>
      </c>
    </row>
    <row r="216" spans="2:65" s="1" customFormat="1" ht="13.5">
      <c r="B216" s="43"/>
      <c r="C216" s="65"/>
      <c r="D216" s="218" t="s">
        <v>178</v>
      </c>
      <c r="E216" s="65"/>
      <c r="F216" s="219" t="s">
        <v>1255</v>
      </c>
      <c r="G216" s="65"/>
      <c r="H216" s="65"/>
      <c r="I216" s="174"/>
      <c r="J216" s="65"/>
      <c r="K216" s="65"/>
      <c r="L216" s="63"/>
      <c r="M216" s="220"/>
      <c r="N216" s="44"/>
      <c r="O216" s="44"/>
      <c r="P216" s="44"/>
      <c r="Q216" s="44"/>
      <c r="R216" s="44"/>
      <c r="S216" s="44"/>
      <c r="T216" s="80"/>
      <c r="AT216" s="25" t="s">
        <v>178</v>
      </c>
      <c r="AU216" s="25" t="s">
        <v>92</v>
      </c>
    </row>
    <row r="217" spans="2:65" s="13" customFormat="1" ht="13.5">
      <c r="B217" s="233"/>
      <c r="C217" s="234"/>
      <c r="D217" s="235" t="s">
        <v>182</v>
      </c>
      <c r="E217" s="236" t="s">
        <v>50</v>
      </c>
      <c r="F217" s="237" t="s">
        <v>1393</v>
      </c>
      <c r="G217" s="234"/>
      <c r="H217" s="238">
        <v>11.5</v>
      </c>
      <c r="I217" s="239"/>
      <c r="J217" s="234"/>
      <c r="K217" s="234"/>
      <c r="L217" s="240"/>
      <c r="M217" s="241"/>
      <c r="N217" s="242"/>
      <c r="O217" s="242"/>
      <c r="P217" s="242"/>
      <c r="Q217" s="242"/>
      <c r="R217" s="242"/>
      <c r="S217" s="242"/>
      <c r="T217" s="243"/>
      <c r="AT217" s="244" t="s">
        <v>182</v>
      </c>
      <c r="AU217" s="244" t="s">
        <v>92</v>
      </c>
      <c r="AV217" s="13" t="s">
        <v>92</v>
      </c>
      <c r="AW217" s="13" t="s">
        <v>48</v>
      </c>
      <c r="AX217" s="13" t="s">
        <v>25</v>
      </c>
      <c r="AY217" s="244" t="s">
        <v>169</v>
      </c>
    </row>
    <row r="218" spans="2:65" s="1" customFormat="1" ht="22.5" customHeight="1">
      <c r="B218" s="43"/>
      <c r="C218" s="206" t="s">
        <v>437</v>
      </c>
      <c r="D218" s="206" t="s">
        <v>172</v>
      </c>
      <c r="E218" s="207" t="s">
        <v>1394</v>
      </c>
      <c r="F218" s="208" t="s">
        <v>1395</v>
      </c>
      <c r="G218" s="209" t="s">
        <v>302</v>
      </c>
      <c r="H218" s="210">
        <v>11.5</v>
      </c>
      <c r="I218" s="211"/>
      <c r="J218" s="212">
        <f>ROUND(I218*H218,2)</f>
        <v>0</v>
      </c>
      <c r="K218" s="208" t="s">
        <v>962</v>
      </c>
      <c r="L218" s="63"/>
      <c r="M218" s="213" t="s">
        <v>50</v>
      </c>
      <c r="N218" s="214" t="s">
        <v>56</v>
      </c>
      <c r="O218" s="44"/>
      <c r="P218" s="215">
        <f>O218*H218</f>
        <v>0</v>
      </c>
      <c r="Q218" s="215">
        <v>0</v>
      </c>
      <c r="R218" s="215">
        <f>Q218*H218</f>
        <v>0</v>
      </c>
      <c r="S218" s="215">
        <v>0</v>
      </c>
      <c r="T218" s="216">
        <f>S218*H218</f>
        <v>0</v>
      </c>
      <c r="AR218" s="25" t="s">
        <v>124</v>
      </c>
      <c r="AT218" s="25" t="s">
        <v>172</v>
      </c>
      <c r="AU218" s="25" t="s">
        <v>92</v>
      </c>
      <c r="AY218" s="25" t="s">
        <v>169</v>
      </c>
      <c r="BE218" s="217">
        <f>IF(N218="základní",J218,0)</f>
        <v>0</v>
      </c>
      <c r="BF218" s="217">
        <f>IF(N218="snížená",J218,0)</f>
        <v>0</v>
      </c>
      <c r="BG218" s="217">
        <f>IF(N218="zákl. přenesená",J218,0)</f>
        <v>0</v>
      </c>
      <c r="BH218" s="217">
        <f>IF(N218="sníž. přenesená",J218,0)</f>
        <v>0</v>
      </c>
      <c r="BI218" s="217">
        <f>IF(N218="nulová",J218,0)</f>
        <v>0</v>
      </c>
      <c r="BJ218" s="25" t="s">
        <v>25</v>
      </c>
      <c r="BK218" s="217">
        <f>ROUND(I218*H218,2)</f>
        <v>0</v>
      </c>
      <c r="BL218" s="25" t="s">
        <v>124</v>
      </c>
      <c r="BM218" s="25" t="s">
        <v>1396</v>
      </c>
    </row>
    <row r="219" spans="2:65" s="1" customFormat="1" ht="13.5">
      <c r="B219" s="43"/>
      <c r="C219" s="65"/>
      <c r="D219" s="218" t="s">
        <v>178</v>
      </c>
      <c r="E219" s="65"/>
      <c r="F219" s="219" t="s">
        <v>1397</v>
      </c>
      <c r="G219" s="65"/>
      <c r="H219" s="65"/>
      <c r="I219" s="174"/>
      <c r="J219" s="65"/>
      <c r="K219" s="65"/>
      <c r="L219" s="63"/>
      <c r="M219" s="220"/>
      <c r="N219" s="44"/>
      <c r="O219" s="44"/>
      <c r="P219" s="44"/>
      <c r="Q219" s="44"/>
      <c r="R219" s="44"/>
      <c r="S219" s="44"/>
      <c r="T219" s="80"/>
      <c r="AT219" s="25" t="s">
        <v>178</v>
      </c>
      <c r="AU219" s="25" t="s">
        <v>92</v>
      </c>
    </row>
    <row r="220" spans="2:65" s="11" customFormat="1" ht="29.85" customHeight="1">
      <c r="B220" s="189"/>
      <c r="C220" s="190"/>
      <c r="D220" s="203" t="s">
        <v>84</v>
      </c>
      <c r="E220" s="204" t="s">
        <v>395</v>
      </c>
      <c r="F220" s="204" t="s">
        <v>396</v>
      </c>
      <c r="G220" s="190"/>
      <c r="H220" s="190"/>
      <c r="I220" s="193"/>
      <c r="J220" s="205">
        <f>BK220</f>
        <v>0</v>
      </c>
      <c r="K220" s="190"/>
      <c r="L220" s="195"/>
      <c r="M220" s="196"/>
      <c r="N220" s="197"/>
      <c r="O220" s="197"/>
      <c r="P220" s="198">
        <f>SUM(P221:P248)</f>
        <v>0</v>
      </c>
      <c r="Q220" s="197"/>
      <c r="R220" s="198">
        <f>SUM(R221:R248)</f>
        <v>0.59759999999999991</v>
      </c>
      <c r="S220" s="197"/>
      <c r="T220" s="199">
        <f>SUM(T221:T248)</f>
        <v>38.880200000000002</v>
      </c>
      <c r="AR220" s="200" t="s">
        <v>25</v>
      </c>
      <c r="AT220" s="201" t="s">
        <v>84</v>
      </c>
      <c r="AU220" s="201" t="s">
        <v>25</v>
      </c>
      <c r="AY220" s="200" t="s">
        <v>169</v>
      </c>
      <c r="BK220" s="202">
        <f>SUM(BK221:BK248)</f>
        <v>0</v>
      </c>
    </row>
    <row r="221" spans="2:65" s="1" customFormat="1" ht="22.5" customHeight="1">
      <c r="B221" s="43"/>
      <c r="C221" s="206" t="s">
        <v>443</v>
      </c>
      <c r="D221" s="206" t="s">
        <v>172</v>
      </c>
      <c r="E221" s="207" t="s">
        <v>1257</v>
      </c>
      <c r="F221" s="208" t="s">
        <v>1258</v>
      </c>
      <c r="G221" s="209" t="s">
        <v>175</v>
      </c>
      <c r="H221" s="210">
        <v>10.532</v>
      </c>
      <c r="I221" s="211"/>
      <c r="J221" s="212">
        <f>ROUND(I221*H221,2)</f>
        <v>0</v>
      </c>
      <c r="K221" s="208" t="s">
        <v>962</v>
      </c>
      <c r="L221" s="63"/>
      <c r="M221" s="213" t="s">
        <v>50</v>
      </c>
      <c r="N221" s="214" t="s">
        <v>56</v>
      </c>
      <c r="O221" s="44"/>
      <c r="P221" s="215">
        <f>O221*H221</f>
        <v>0</v>
      </c>
      <c r="Q221" s="215">
        <v>0</v>
      </c>
      <c r="R221" s="215">
        <f>Q221*H221</f>
        <v>0</v>
      </c>
      <c r="S221" s="215">
        <v>2.2000000000000002</v>
      </c>
      <c r="T221" s="216">
        <f>S221*H221</f>
        <v>23.170400000000001</v>
      </c>
      <c r="AR221" s="25" t="s">
        <v>124</v>
      </c>
      <c r="AT221" s="25" t="s">
        <v>172</v>
      </c>
      <c r="AU221" s="25" t="s">
        <v>92</v>
      </c>
      <c r="AY221" s="25" t="s">
        <v>169</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124</v>
      </c>
      <c r="BM221" s="25" t="s">
        <v>1398</v>
      </c>
    </row>
    <row r="222" spans="2:65" s="1" customFormat="1" ht="27">
      <c r="B222" s="43"/>
      <c r="C222" s="65"/>
      <c r="D222" s="218" t="s">
        <v>178</v>
      </c>
      <c r="E222" s="65"/>
      <c r="F222" s="219" t="s">
        <v>1260</v>
      </c>
      <c r="G222" s="65"/>
      <c r="H222" s="65"/>
      <c r="I222" s="174"/>
      <c r="J222" s="65"/>
      <c r="K222" s="65"/>
      <c r="L222" s="63"/>
      <c r="M222" s="220"/>
      <c r="N222" s="44"/>
      <c r="O222" s="44"/>
      <c r="P222" s="44"/>
      <c r="Q222" s="44"/>
      <c r="R222" s="44"/>
      <c r="S222" s="44"/>
      <c r="T222" s="80"/>
      <c r="AT222" s="25" t="s">
        <v>178</v>
      </c>
      <c r="AU222" s="25" t="s">
        <v>92</v>
      </c>
    </row>
    <row r="223" spans="2:65" s="12" customFormat="1" ht="13.5">
      <c r="B223" s="222"/>
      <c r="C223" s="223"/>
      <c r="D223" s="218" t="s">
        <v>182</v>
      </c>
      <c r="E223" s="224" t="s">
        <v>50</v>
      </c>
      <c r="F223" s="225" t="s">
        <v>1280</v>
      </c>
      <c r="G223" s="223"/>
      <c r="H223" s="226" t="s">
        <v>50</v>
      </c>
      <c r="I223" s="227"/>
      <c r="J223" s="223"/>
      <c r="K223" s="223"/>
      <c r="L223" s="228"/>
      <c r="M223" s="229"/>
      <c r="N223" s="230"/>
      <c r="O223" s="230"/>
      <c r="P223" s="230"/>
      <c r="Q223" s="230"/>
      <c r="R223" s="230"/>
      <c r="S223" s="230"/>
      <c r="T223" s="231"/>
      <c r="AT223" s="232" t="s">
        <v>182</v>
      </c>
      <c r="AU223" s="232" t="s">
        <v>92</v>
      </c>
      <c r="AV223" s="12" t="s">
        <v>25</v>
      </c>
      <c r="AW223" s="12" t="s">
        <v>48</v>
      </c>
      <c r="AX223" s="12" t="s">
        <v>85</v>
      </c>
      <c r="AY223" s="232" t="s">
        <v>169</v>
      </c>
    </row>
    <row r="224" spans="2:65" s="12" customFormat="1" ht="13.5">
      <c r="B224" s="222"/>
      <c r="C224" s="223"/>
      <c r="D224" s="218" t="s">
        <v>182</v>
      </c>
      <c r="E224" s="224" t="s">
        <v>50</v>
      </c>
      <c r="F224" s="225" t="s">
        <v>1399</v>
      </c>
      <c r="G224" s="223"/>
      <c r="H224" s="226" t="s">
        <v>50</v>
      </c>
      <c r="I224" s="227"/>
      <c r="J224" s="223"/>
      <c r="K224" s="223"/>
      <c r="L224" s="228"/>
      <c r="M224" s="229"/>
      <c r="N224" s="230"/>
      <c r="O224" s="230"/>
      <c r="P224" s="230"/>
      <c r="Q224" s="230"/>
      <c r="R224" s="230"/>
      <c r="S224" s="230"/>
      <c r="T224" s="231"/>
      <c r="AT224" s="232" t="s">
        <v>182</v>
      </c>
      <c r="AU224" s="232" t="s">
        <v>92</v>
      </c>
      <c r="AV224" s="12" t="s">
        <v>25</v>
      </c>
      <c r="AW224" s="12" t="s">
        <v>48</v>
      </c>
      <c r="AX224" s="12" t="s">
        <v>85</v>
      </c>
      <c r="AY224" s="232" t="s">
        <v>169</v>
      </c>
    </row>
    <row r="225" spans="2:65" s="13" customFormat="1" ht="13.5">
      <c r="B225" s="233"/>
      <c r="C225" s="234"/>
      <c r="D225" s="218" t="s">
        <v>182</v>
      </c>
      <c r="E225" s="245" t="s">
        <v>50</v>
      </c>
      <c r="F225" s="246" t="s">
        <v>1400</v>
      </c>
      <c r="G225" s="234"/>
      <c r="H225" s="247">
        <v>5.016</v>
      </c>
      <c r="I225" s="239"/>
      <c r="J225" s="234"/>
      <c r="K225" s="234"/>
      <c r="L225" s="240"/>
      <c r="M225" s="241"/>
      <c r="N225" s="242"/>
      <c r="O225" s="242"/>
      <c r="P225" s="242"/>
      <c r="Q225" s="242"/>
      <c r="R225" s="242"/>
      <c r="S225" s="242"/>
      <c r="T225" s="243"/>
      <c r="AT225" s="244" t="s">
        <v>182</v>
      </c>
      <c r="AU225" s="244" t="s">
        <v>92</v>
      </c>
      <c r="AV225" s="13" t="s">
        <v>92</v>
      </c>
      <c r="AW225" s="13" t="s">
        <v>48</v>
      </c>
      <c r="AX225" s="13" t="s">
        <v>85</v>
      </c>
      <c r="AY225" s="244" t="s">
        <v>169</v>
      </c>
    </row>
    <row r="226" spans="2:65" s="12" customFormat="1" ht="13.5">
      <c r="B226" s="222"/>
      <c r="C226" s="223"/>
      <c r="D226" s="218" t="s">
        <v>182</v>
      </c>
      <c r="E226" s="224" t="s">
        <v>50</v>
      </c>
      <c r="F226" s="225" t="s">
        <v>1401</v>
      </c>
      <c r="G226" s="223"/>
      <c r="H226" s="226" t="s">
        <v>50</v>
      </c>
      <c r="I226" s="227"/>
      <c r="J226" s="223"/>
      <c r="K226" s="223"/>
      <c r="L226" s="228"/>
      <c r="M226" s="229"/>
      <c r="N226" s="230"/>
      <c r="O226" s="230"/>
      <c r="P226" s="230"/>
      <c r="Q226" s="230"/>
      <c r="R226" s="230"/>
      <c r="S226" s="230"/>
      <c r="T226" s="231"/>
      <c r="AT226" s="232" t="s">
        <v>182</v>
      </c>
      <c r="AU226" s="232" t="s">
        <v>92</v>
      </c>
      <c r="AV226" s="12" t="s">
        <v>25</v>
      </c>
      <c r="AW226" s="12" t="s">
        <v>48</v>
      </c>
      <c r="AX226" s="12" t="s">
        <v>85</v>
      </c>
      <c r="AY226" s="232" t="s">
        <v>169</v>
      </c>
    </row>
    <row r="227" spans="2:65" s="13" customFormat="1" ht="13.5">
      <c r="B227" s="233"/>
      <c r="C227" s="234"/>
      <c r="D227" s="218" t="s">
        <v>182</v>
      </c>
      <c r="E227" s="245" t="s">
        <v>50</v>
      </c>
      <c r="F227" s="246" t="s">
        <v>1402</v>
      </c>
      <c r="G227" s="234"/>
      <c r="H227" s="247">
        <v>5.516</v>
      </c>
      <c r="I227" s="239"/>
      <c r="J227" s="234"/>
      <c r="K227" s="234"/>
      <c r="L227" s="240"/>
      <c r="M227" s="241"/>
      <c r="N227" s="242"/>
      <c r="O227" s="242"/>
      <c r="P227" s="242"/>
      <c r="Q227" s="242"/>
      <c r="R227" s="242"/>
      <c r="S227" s="242"/>
      <c r="T227" s="243"/>
      <c r="AT227" s="244" t="s">
        <v>182</v>
      </c>
      <c r="AU227" s="244" t="s">
        <v>92</v>
      </c>
      <c r="AV227" s="13" t="s">
        <v>92</v>
      </c>
      <c r="AW227" s="13" t="s">
        <v>48</v>
      </c>
      <c r="AX227" s="13" t="s">
        <v>85</v>
      </c>
      <c r="AY227" s="244" t="s">
        <v>169</v>
      </c>
    </row>
    <row r="228" spans="2:65" s="15" customFormat="1" ht="13.5">
      <c r="B228" s="275"/>
      <c r="C228" s="276"/>
      <c r="D228" s="235" t="s">
        <v>182</v>
      </c>
      <c r="E228" s="277" t="s">
        <v>50</v>
      </c>
      <c r="F228" s="278" t="s">
        <v>1000</v>
      </c>
      <c r="G228" s="276"/>
      <c r="H228" s="279">
        <v>10.532</v>
      </c>
      <c r="I228" s="280"/>
      <c r="J228" s="276"/>
      <c r="K228" s="276"/>
      <c r="L228" s="281"/>
      <c r="M228" s="282"/>
      <c r="N228" s="283"/>
      <c r="O228" s="283"/>
      <c r="P228" s="283"/>
      <c r="Q228" s="283"/>
      <c r="R228" s="283"/>
      <c r="S228" s="283"/>
      <c r="T228" s="284"/>
      <c r="AT228" s="285" t="s">
        <v>182</v>
      </c>
      <c r="AU228" s="285" t="s">
        <v>92</v>
      </c>
      <c r="AV228" s="15" t="s">
        <v>124</v>
      </c>
      <c r="AW228" s="15" t="s">
        <v>48</v>
      </c>
      <c r="AX228" s="15" t="s">
        <v>25</v>
      </c>
      <c r="AY228" s="285" t="s">
        <v>169</v>
      </c>
    </row>
    <row r="229" spans="2:65" s="1" customFormat="1" ht="22.5" customHeight="1">
      <c r="B229" s="43"/>
      <c r="C229" s="206" t="s">
        <v>452</v>
      </c>
      <c r="D229" s="206" t="s">
        <v>172</v>
      </c>
      <c r="E229" s="207" t="s">
        <v>1403</v>
      </c>
      <c r="F229" s="208" t="s">
        <v>1404</v>
      </c>
      <c r="G229" s="209" t="s">
        <v>175</v>
      </c>
      <c r="H229" s="210">
        <v>3.06</v>
      </c>
      <c r="I229" s="211"/>
      <c r="J229" s="212">
        <f>ROUND(I229*H229,2)</f>
        <v>0</v>
      </c>
      <c r="K229" s="208" t="s">
        <v>962</v>
      </c>
      <c r="L229" s="63"/>
      <c r="M229" s="213" t="s">
        <v>50</v>
      </c>
      <c r="N229" s="214" t="s">
        <v>56</v>
      </c>
      <c r="O229" s="44"/>
      <c r="P229" s="215">
        <f>O229*H229</f>
        <v>0</v>
      </c>
      <c r="Q229" s="215">
        <v>0.12</v>
      </c>
      <c r="R229" s="215">
        <f>Q229*H229</f>
        <v>0.36719999999999997</v>
      </c>
      <c r="S229" s="215">
        <v>2.4900000000000002</v>
      </c>
      <c r="T229" s="216">
        <f>S229*H229</f>
        <v>7.6194000000000006</v>
      </c>
      <c r="AR229" s="25" t="s">
        <v>124</v>
      </c>
      <c r="AT229" s="25" t="s">
        <v>172</v>
      </c>
      <c r="AU229" s="25" t="s">
        <v>92</v>
      </c>
      <c r="AY229" s="25" t="s">
        <v>169</v>
      </c>
      <c r="BE229" s="217">
        <f>IF(N229="základní",J229,0)</f>
        <v>0</v>
      </c>
      <c r="BF229" s="217">
        <f>IF(N229="snížená",J229,0)</f>
        <v>0</v>
      </c>
      <c r="BG229" s="217">
        <f>IF(N229="zákl. přenesená",J229,0)</f>
        <v>0</v>
      </c>
      <c r="BH229" s="217">
        <f>IF(N229="sníž. přenesená",J229,0)</f>
        <v>0</v>
      </c>
      <c r="BI229" s="217">
        <f>IF(N229="nulová",J229,0)</f>
        <v>0</v>
      </c>
      <c r="BJ229" s="25" t="s">
        <v>25</v>
      </c>
      <c r="BK229" s="217">
        <f>ROUND(I229*H229,2)</f>
        <v>0</v>
      </c>
      <c r="BL229" s="25" t="s">
        <v>124</v>
      </c>
      <c r="BM229" s="25" t="s">
        <v>1405</v>
      </c>
    </row>
    <row r="230" spans="2:65" s="1" customFormat="1" ht="13.5">
      <c r="B230" s="43"/>
      <c r="C230" s="65"/>
      <c r="D230" s="218" t="s">
        <v>178</v>
      </c>
      <c r="E230" s="65"/>
      <c r="F230" s="219" t="s">
        <v>1406</v>
      </c>
      <c r="G230" s="65"/>
      <c r="H230" s="65"/>
      <c r="I230" s="174"/>
      <c r="J230" s="65"/>
      <c r="K230" s="65"/>
      <c r="L230" s="63"/>
      <c r="M230" s="220"/>
      <c r="N230" s="44"/>
      <c r="O230" s="44"/>
      <c r="P230" s="44"/>
      <c r="Q230" s="44"/>
      <c r="R230" s="44"/>
      <c r="S230" s="44"/>
      <c r="T230" s="80"/>
      <c r="AT230" s="25" t="s">
        <v>178</v>
      </c>
      <c r="AU230" s="25" t="s">
        <v>92</v>
      </c>
    </row>
    <row r="231" spans="2:65" s="12" customFormat="1" ht="13.5">
      <c r="B231" s="222"/>
      <c r="C231" s="223"/>
      <c r="D231" s="218" t="s">
        <v>182</v>
      </c>
      <c r="E231" s="224" t="s">
        <v>50</v>
      </c>
      <c r="F231" s="225" t="s">
        <v>1280</v>
      </c>
      <c r="G231" s="223"/>
      <c r="H231" s="226" t="s">
        <v>50</v>
      </c>
      <c r="I231" s="227"/>
      <c r="J231" s="223"/>
      <c r="K231" s="223"/>
      <c r="L231" s="228"/>
      <c r="M231" s="229"/>
      <c r="N231" s="230"/>
      <c r="O231" s="230"/>
      <c r="P231" s="230"/>
      <c r="Q231" s="230"/>
      <c r="R231" s="230"/>
      <c r="S231" s="230"/>
      <c r="T231" s="231"/>
      <c r="AT231" s="232" t="s">
        <v>182</v>
      </c>
      <c r="AU231" s="232" t="s">
        <v>92</v>
      </c>
      <c r="AV231" s="12" t="s">
        <v>25</v>
      </c>
      <c r="AW231" s="12" t="s">
        <v>48</v>
      </c>
      <c r="AX231" s="12" t="s">
        <v>85</v>
      </c>
      <c r="AY231" s="232" t="s">
        <v>169</v>
      </c>
    </row>
    <row r="232" spans="2:65" s="13" customFormat="1" ht="13.5">
      <c r="B232" s="233"/>
      <c r="C232" s="234"/>
      <c r="D232" s="235" t="s">
        <v>182</v>
      </c>
      <c r="E232" s="236" t="s">
        <v>50</v>
      </c>
      <c r="F232" s="237" t="s">
        <v>1329</v>
      </c>
      <c r="G232" s="234"/>
      <c r="H232" s="238">
        <v>3.06</v>
      </c>
      <c r="I232" s="239"/>
      <c r="J232" s="234"/>
      <c r="K232" s="234"/>
      <c r="L232" s="240"/>
      <c r="M232" s="241"/>
      <c r="N232" s="242"/>
      <c r="O232" s="242"/>
      <c r="P232" s="242"/>
      <c r="Q232" s="242"/>
      <c r="R232" s="242"/>
      <c r="S232" s="242"/>
      <c r="T232" s="243"/>
      <c r="AT232" s="244" t="s">
        <v>182</v>
      </c>
      <c r="AU232" s="244" t="s">
        <v>92</v>
      </c>
      <c r="AV232" s="13" t="s">
        <v>92</v>
      </c>
      <c r="AW232" s="13" t="s">
        <v>48</v>
      </c>
      <c r="AX232" s="13" t="s">
        <v>25</v>
      </c>
      <c r="AY232" s="244" t="s">
        <v>169</v>
      </c>
    </row>
    <row r="233" spans="2:65" s="1" customFormat="1" ht="22.5" customHeight="1">
      <c r="B233" s="43"/>
      <c r="C233" s="206" t="s">
        <v>311</v>
      </c>
      <c r="D233" s="206" t="s">
        <v>172</v>
      </c>
      <c r="E233" s="207" t="s">
        <v>1407</v>
      </c>
      <c r="F233" s="208" t="s">
        <v>1408</v>
      </c>
      <c r="G233" s="209" t="s">
        <v>175</v>
      </c>
      <c r="H233" s="210">
        <v>1.92</v>
      </c>
      <c r="I233" s="211"/>
      <c r="J233" s="212">
        <f>ROUND(I233*H233,2)</f>
        <v>0</v>
      </c>
      <c r="K233" s="208" t="s">
        <v>962</v>
      </c>
      <c r="L233" s="63"/>
      <c r="M233" s="213" t="s">
        <v>50</v>
      </c>
      <c r="N233" s="214" t="s">
        <v>56</v>
      </c>
      <c r="O233" s="44"/>
      <c r="P233" s="215">
        <f>O233*H233</f>
        <v>0</v>
      </c>
      <c r="Q233" s="215">
        <v>0.12</v>
      </c>
      <c r="R233" s="215">
        <f>Q233*H233</f>
        <v>0.23039999999999999</v>
      </c>
      <c r="S233" s="215">
        <v>2.2000000000000002</v>
      </c>
      <c r="T233" s="216">
        <f>S233*H233</f>
        <v>4.2240000000000002</v>
      </c>
      <c r="AR233" s="25" t="s">
        <v>124</v>
      </c>
      <c r="AT233" s="25" t="s">
        <v>172</v>
      </c>
      <c r="AU233" s="25" t="s">
        <v>92</v>
      </c>
      <c r="AY233" s="25" t="s">
        <v>169</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124</v>
      </c>
      <c r="BM233" s="25" t="s">
        <v>1409</v>
      </c>
    </row>
    <row r="234" spans="2:65" s="1" customFormat="1" ht="13.5">
      <c r="B234" s="43"/>
      <c r="C234" s="65"/>
      <c r="D234" s="218" t="s">
        <v>178</v>
      </c>
      <c r="E234" s="65"/>
      <c r="F234" s="219" t="s">
        <v>1410</v>
      </c>
      <c r="G234" s="65"/>
      <c r="H234" s="65"/>
      <c r="I234" s="174"/>
      <c r="J234" s="65"/>
      <c r="K234" s="65"/>
      <c r="L234" s="63"/>
      <c r="M234" s="220"/>
      <c r="N234" s="44"/>
      <c r="O234" s="44"/>
      <c r="P234" s="44"/>
      <c r="Q234" s="44"/>
      <c r="R234" s="44"/>
      <c r="S234" s="44"/>
      <c r="T234" s="80"/>
      <c r="AT234" s="25" t="s">
        <v>178</v>
      </c>
      <c r="AU234" s="25" t="s">
        <v>92</v>
      </c>
    </row>
    <row r="235" spans="2:65" s="12" customFormat="1" ht="13.5">
      <c r="B235" s="222"/>
      <c r="C235" s="223"/>
      <c r="D235" s="218" t="s">
        <v>182</v>
      </c>
      <c r="E235" s="224" t="s">
        <v>50</v>
      </c>
      <c r="F235" s="225" t="s">
        <v>1280</v>
      </c>
      <c r="G235" s="223"/>
      <c r="H235" s="226" t="s">
        <v>50</v>
      </c>
      <c r="I235" s="227"/>
      <c r="J235" s="223"/>
      <c r="K235" s="223"/>
      <c r="L235" s="228"/>
      <c r="M235" s="229"/>
      <c r="N235" s="230"/>
      <c r="O235" s="230"/>
      <c r="P235" s="230"/>
      <c r="Q235" s="230"/>
      <c r="R235" s="230"/>
      <c r="S235" s="230"/>
      <c r="T235" s="231"/>
      <c r="AT235" s="232" t="s">
        <v>182</v>
      </c>
      <c r="AU235" s="232" t="s">
        <v>92</v>
      </c>
      <c r="AV235" s="12" t="s">
        <v>25</v>
      </c>
      <c r="AW235" s="12" t="s">
        <v>48</v>
      </c>
      <c r="AX235" s="12" t="s">
        <v>85</v>
      </c>
      <c r="AY235" s="232" t="s">
        <v>169</v>
      </c>
    </row>
    <row r="236" spans="2:65" s="12" customFormat="1" ht="13.5">
      <c r="B236" s="222"/>
      <c r="C236" s="223"/>
      <c r="D236" s="218" t="s">
        <v>182</v>
      </c>
      <c r="E236" s="224" t="s">
        <v>50</v>
      </c>
      <c r="F236" s="225" t="s">
        <v>1319</v>
      </c>
      <c r="G236" s="223"/>
      <c r="H236" s="226" t="s">
        <v>50</v>
      </c>
      <c r="I236" s="227"/>
      <c r="J236" s="223"/>
      <c r="K236" s="223"/>
      <c r="L236" s="228"/>
      <c r="M236" s="229"/>
      <c r="N236" s="230"/>
      <c r="O236" s="230"/>
      <c r="P236" s="230"/>
      <c r="Q236" s="230"/>
      <c r="R236" s="230"/>
      <c r="S236" s="230"/>
      <c r="T236" s="231"/>
      <c r="AT236" s="232" t="s">
        <v>182</v>
      </c>
      <c r="AU236" s="232" t="s">
        <v>92</v>
      </c>
      <c r="AV236" s="12" t="s">
        <v>25</v>
      </c>
      <c r="AW236" s="12" t="s">
        <v>48</v>
      </c>
      <c r="AX236" s="12" t="s">
        <v>85</v>
      </c>
      <c r="AY236" s="232" t="s">
        <v>169</v>
      </c>
    </row>
    <row r="237" spans="2:65" s="13" customFormat="1" ht="13.5">
      <c r="B237" s="233"/>
      <c r="C237" s="234"/>
      <c r="D237" s="235" t="s">
        <v>182</v>
      </c>
      <c r="E237" s="236" t="s">
        <v>50</v>
      </c>
      <c r="F237" s="237" t="s">
        <v>1411</v>
      </c>
      <c r="G237" s="234"/>
      <c r="H237" s="238">
        <v>1.92</v>
      </c>
      <c r="I237" s="239"/>
      <c r="J237" s="234"/>
      <c r="K237" s="234"/>
      <c r="L237" s="240"/>
      <c r="M237" s="241"/>
      <c r="N237" s="242"/>
      <c r="O237" s="242"/>
      <c r="P237" s="242"/>
      <c r="Q237" s="242"/>
      <c r="R237" s="242"/>
      <c r="S237" s="242"/>
      <c r="T237" s="243"/>
      <c r="AT237" s="244" t="s">
        <v>182</v>
      </c>
      <c r="AU237" s="244" t="s">
        <v>92</v>
      </c>
      <c r="AV237" s="13" t="s">
        <v>92</v>
      </c>
      <c r="AW237" s="13" t="s">
        <v>48</v>
      </c>
      <c r="AX237" s="13" t="s">
        <v>25</v>
      </c>
      <c r="AY237" s="244" t="s">
        <v>169</v>
      </c>
    </row>
    <row r="238" spans="2:65" s="1" customFormat="1" ht="22.5" customHeight="1">
      <c r="B238" s="43"/>
      <c r="C238" s="206" t="s">
        <v>477</v>
      </c>
      <c r="D238" s="206" t="s">
        <v>172</v>
      </c>
      <c r="E238" s="207" t="s">
        <v>1412</v>
      </c>
      <c r="F238" s="208" t="s">
        <v>1413</v>
      </c>
      <c r="G238" s="209" t="s">
        <v>204</v>
      </c>
      <c r="H238" s="210">
        <v>8.9499999999999993</v>
      </c>
      <c r="I238" s="211"/>
      <c r="J238" s="212">
        <f>ROUND(I238*H238,2)</f>
        <v>0</v>
      </c>
      <c r="K238" s="208" t="s">
        <v>962</v>
      </c>
      <c r="L238" s="63"/>
      <c r="M238" s="213" t="s">
        <v>50</v>
      </c>
      <c r="N238" s="214" t="s">
        <v>56</v>
      </c>
      <c r="O238" s="44"/>
      <c r="P238" s="215">
        <f>O238*H238</f>
        <v>0</v>
      </c>
      <c r="Q238" s="215">
        <v>0</v>
      </c>
      <c r="R238" s="215">
        <f>Q238*H238</f>
        <v>0</v>
      </c>
      <c r="S238" s="215">
        <v>0.432</v>
      </c>
      <c r="T238" s="216">
        <f>S238*H238</f>
        <v>3.8663999999999996</v>
      </c>
      <c r="AR238" s="25" t="s">
        <v>124</v>
      </c>
      <c r="AT238" s="25" t="s">
        <v>172</v>
      </c>
      <c r="AU238" s="25" t="s">
        <v>92</v>
      </c>
      <c r="AY238" s="25" t="s">
        <v>169</v>
      </c>
      <c r="BE238" s="217">
        <f>IF(N238="základní",J238,0)</f>
        <v>0</v>
      </c>
      <c r="BF238" s="217">
        <f>IF(N238="snížená",J238,0)</f>
        <v>0</v>
      </c>
      <c r="BG238" s="217">
        <f>IF(N238="zákl. přenesená",J238,0)</f>
        <v>0</v>
      </c>
      <c r="BH238" s="217">
        <f>IF(N238="sníž. přenesená",J238,0)</f>
        <v>0</v>
      </c>
      <c r="BI238" s="217">
        <f>IF(N238="nulová",J238,0)</f>
        <v>0</v>
      </c>
      <c r="BJ238" s="25" t="s">
        <v>25</v>
      </c>
      <c r="BK238" s="217">
        <f>ROUND(I238*H238,2)</f>
        <v>0</v>
      </c>
      <c r="BL238" s="25" t="s">
        <v>124</v>
      </c>
      <c r="BM238" s="25" t="s">
        <v>1414</v>
      </c>
    </row>
    <row r="239" spans="2:65" s="1" customFormat="1" ht="27">
      <c r="B239" s="43"/>
      <c r="C239" s="65"/>
      <c r="D239" s="218" t="s">
        <v>178</v>
      </c>
      <c r="E239" s="65"/>
      <c r="F239" s="219" t="s">
        <v>1415</v>
      </c>
      <c r="G239" s="65"/>
      <c r="H239" s="65"/>
      <c r="I239" s="174"/>
      <c r="J239" s="65"/>
      <c r="K239" s="65"/>
      <c r="L239" s="63"/>
      <c r="M239" s="220"/>
      <c r="N239" s="44"/>
      <c r="O239" s="44"/>
      <c r="P239" s="44"/>
      <c r="Q239" s="44"/>
      <c r="R239" s="44"/>
      <c r="S239" s="44"/>
      <c r="T239" s="80"/>
      <c r="AT239" s="25" t="s">
        <v>178</v>
      </c>
      <c r="AU239" s="25" t="s">
        <v>92</v>
      </c>
    </row>
    <row r="240" spans="2:65" s="12" customFormat="1" ht="13.5">
      <c r="B240" s="222"/>
      <c r="C240" s="223"/>
      <c r="D240" s="218" t="s">
        <v>182</v>
      </c>
      <c r="E240" s="224" t="s">
        <v>50</v>
      </c>
      <c r="F240" s="225" t="s">
        <v>1280</v>
      </c>
      <c r="G240" s="223"/>
      <c r="H240" s="226" t="s">
        <v>50</v>
      </c>
      <c r="I240" s="227"/>
      <c r="J240" s="223"/>
      <c r="K240" s="223"/>
      <c r="L240" s="228"/>
      <c r="M240" s="229"/>
      <c r="N240" s="230"/>
      <c r="O240" s="230"/>
      <c r="P240" s="230"/>
      <c r="Q240" s="230"/>
      <c r="R240" s="230"/>
      <c r="S240" s="230"/>
      <c r="T240" s="231"/>
      <c r="AT240" s="232" t="s">
        <v>182</v>
      </c>
      <c r="AU240" s="232" t="s">
        <v>92</v>
      </c>
      <c r="AV240" s="12" t="s">
        <v>25</v>
      </c>
      <c r="AW240" s="12" t="s">
        <v>48</v>
      </c>
      <c r="AX240" s="12" t="s">
        <v>85</v>
      </c>
      <c r="AY240" s="232" t="s">
        <v>169</v>
      </c>
    </row>
    <row r="241" spans="2:65" s="13" customFormat="1" ht="13.5">
      <c r="B241" s="233"/>
      <c r="C241" s="234"/>
      <c r="D241" s="235" t="s">
        <v>182</v>
      </c>
      <c r="E241" s="236" t="s">
        <v>50</v>
      </c>
      <c r="F241" s="237" t="s">
        <v>1343</v>
      </c>
      <c r="G241" s="234"/>
      <c r="H241" s="238">
        <v>8.9499999999999993</v>
      </c>
      <c r="I241" s="239"/>
      <c r="J241" s="234"/>
      <c r="K241" s="234"/>
      <c r="L241" s="240"/>
      <c r="M241" s="241"/>
      <c r="N241" s="242"/>
      <c r="O241" s="242"/>
      <c r="P241" s="242"/>
      <c r="Q241" s="242"/>
      <c r="R241" s="242"/>
      <c r="S241" s="242"/>
      <c r="T241" s="243"/>
      <c r="AT241" s="244" t="s">
        <v>182</v>
      </c>
      <c r="AU241" s="244" t="s">
        <v>92</v>
      </c>
      <c r="AV241" s="13" t="s">
        <v>92</v>
      </c>
      <c r="AW241" s="13" t="s">
        <v>48</v>
      </c>
      <c r="AX241" s="13" t="s">
        <v>25</v>
      </c>
      <c r="AY241" s="244" t="s">
        <v>169</v>
      </c>
    </row>
    <row r="242" spans="2:65" s="1" customFormat="1" ht="22.5" customHeight="1">
      <c r="B242" s="43"/>
      <c r="C242" s="206" t="s">
        <v>483</v>
      </c>
      <c r="D242" s="206" t="s">
        <v>172</v>
      </c>
      <c r="E242" s="207" t="s">
        <v>478</v>
      </c>
      <c r="F242" s="208" t="s">
        <v>479</v>
      </c>
      <c r="G242" s="209" t="s">
        <v>197</v>
      </c>
      <c r="H242" s="210">
        <v>38.880000000000003</v>
      </c>
      <c r="I242" s="211"/>
      <c r="J242" s="212">
        <f>ROUND(I242*H242,2)</f>
        <v>0</v>
      </c>
      <c r="K242" s="208" t="s">
        <v>962</v>
      </c>
      <c r="L242" s="63"/>
      <c r="M242" s="213" t="s">
        <v>50</v>
      </c>
      <c r="N242" s="214" t="s">
        <v>56</v>
      </c>
      <c r="O242" s="44"/>
      <c r="P242" s="215">
        <f>O242*H242</f>
        <v>0</v>
      </c>
      <c r="Q242" s="215">
        <v>0</v>
      </c>
      <c r="R242" s="215">
        <f>Q242*H242</f>
        <v>0</v>
      </c>
      <c r="S242" s="215">
        <v>0</v>
      </c>
      <c r="T242" s="216">
        <f>S242*H242</f>
        <v>0</v>
      </c>
      <c r="AR242" s="25" t="s">
        <v>124</v>
      </c>
      <c r="AT242" s="25" t="s">
        <v>172</v>
      </c>
      <c r="AU242" s="25" t="s">
        <v>92</v>
      </c>
      <c r="AY242" s="25" t="s">
        <v>169</v>
      </c>
      <c r="BE242" s="217">
        <f>IF(N242="základní",J242,0)</f>
        <v>0</v>
      </c>
      <c r="BF242" s="217">
        <f>IF(N242="snížená",J242,0)</f>
        <v>0</v>
      </c>
      <c r="BG242" s="217">
        <f>IF(N242="zákl. přenesená",J242,0)</f>
        <v>0</v>
      </c>
      <c r="BH242" s="217">
        <f>IF(N242="sníž. přenesená",J242,0)</f>
        <v>0</v>
      </c>
      <c r="BI242" s="217">
        <f>IF(N242="nulová",J242,0)</f>
        <v>0</v>
      </c>
      <c r="BJ242" s="25" t="s">
        <v>25</v>
      </c>
      <c r="BK242" s="217">
        <f>ROUND(I242*H242,2)</f>
        <v>0</v>
      </c>
      <c r="BL242" s="25" t="s">
        <v>124</v>
      </c>
      <c r="BM242" s="25" t="s">
        <v>1416</v>
      </c>
    </row>
    <row r="243" spans="2:65" s="1" customFormat="1" ht="27">
      <c r="B243" s="43"/>
      <c r="C243" s="65"/>
      <c r="D243" s="235" t="s">
        <v>178</v>
      </c>
      <c r="E243" s="65"/>
      <c r="F243" s="274" t="s">
        <v>481</v>
      </c>
      <c r="G243" s="65"/>
      <c r="H243" s="65"/>
      <c r="I243" s="174"/>
      <c r="J243" s="65"/>
      <c r="K243" s="65"/>
      <c r="L243" s="63"/>
      <c r="M243" s="220"/>
      <c r="N243" s="44"/>
      <c r="O243" s="44"/>
      <c r="P243" s="44"/>
      <c r="Q243" s="44"/>
      <c r="R243" s="44"/>
      <c r="S243" s="44"/>
      <c r="T243" s="80"/>
      <c r="AT243" s="25" t="s">
        <v>178</v>
      </c>
      <c r="AU243" s="25" t="s">
        <v>92</v>
      </c>
    </row>
    <row r="244" spans="2:65" s="1" customFormat="1" ht="22.5" customHeight="1">
      <c r="B244" s="43"/>
      <c r="C244" s="206" t="s">
        <v>500</v>
      </c>
      <c r="D244" s="206" t="s">
        <v>172</v>
      </c>
      <c r="E244" s="207" t="s">
        <v>484</v>
      </c>
      <c r="F244" s="208" t="s">
        <v>1265</v>
      </c>
      <c r="G244" s="209" t="s">
        <v>197</v>
      </c>
      <c r="H244" s="210">
        <v>544.32000000000005</v>
      </c>
      <c r="I244" s="211"/>
      <c r="J244" s="212">
        <f>ROUND(I244*H244,2)</f>
        <v>0</v>
      </c>
      <c r="K244" s="208" t="s">
        <v>962</v>
      </c>
      <c r="L244" s="63"/>
      <c r="M244" s="213" t="s">
        <v>50</v>
      </c>
      <c r="N244" s="214" t="s">
        <v>56</v>
      </c>
      <c r="O244" s="44"/>
      <c r="P244" s="215">
        <f>O244*H244</f>
        <v>0</v>
      </c>
      <c r="Q244" s="215">
        <v>0</v>
      </c>
      <c r="R244" s="215">
        <f>Q244*H244</f>
        <v>0</v>
      </c>
      <c r="S244" s="215">
        <v>0</v>
      </c>
      <c r="T244" s="216">
        <f>S244*H244</f>
        <v>0</v>
      </c>
      <c r="AR244" s="25" t="s">
        <v>124</v>
      </c>
      <c r="AT244" s="25" t="s">
        <v>172</v>
      </c>
      <c r="AU244" s="25" t="s">
        <v>92</v>
      </c>
      <c r="AY244" s="25" t="s">
        <v>169</v>
      </c>
      <c r="BE244" s="217">
        <f>IF(N244="základní",J244,0)</f>
        <v>0</v>
      </c>
      <c r="BF244" s="217">
        <f>IF(N244="snížená",J244,0)</f>
        <v>0</v>
      </c>
      <c r="BG244" s="217">
        <f>IF(N244="zákl. přenesená",J244,0)</f>
        <v>0</v>
      </c>
      <c r="BH244" s="217">
        <f>IF(N244="sníž. přenesená",J244,0)</f>
        <v>0</v>
      </c>
      <c r="BI244" s="217">
        <f>IF(N244="nulová",J244,0)</f>
        <v>0</v>
      </c>
      <c r="BJ244" s="25" t="s">
        <v>25</v>
      </c>
      <c r="BK244" s="217">
        <f>ROUND(I244*H244,2)</f>
        <v>0</v>
      </c>
      <c r="BL244" s="25" t="s">
        <v>124</v>
      </c>
      <c r="BM244" s="25" t="s">
        <v>1417</v>
      </c>
    </row>
    <row r="245" spans="2:65" s="1" customFormat="1" ht="27">
      <c r="B245" s="43"/>
      <c r="C245" s="65"/>
      <c r="D245" s="218" t="s">
        <v>178</v>
      </c>
      <c r="E245" s="65"/>
      <c r="F245" s="219" t="s">
        <v>487</v>
      </c>
      <c r="G245" s="65"/>
      <c r="H245" s="65"/>
      <c r="I245" s="174"/>
      <c r="J245" s="65"/>
      <c r="K245" s="65"/>
      <c r="L245" s="63"/>
      <c r="M245" s="220"/>
      <c r="N245" s="44"/>
      <c r="O245" s="44"/>
      <c r="P245" s="44"/>
      <c r="Q245" s="44"/>
      <c r="R245" s="44"/>
      <c r="S245" s="44"/>
      <c r="T245" s="80"/>
      <c r="AT245" s="25" t="s">
        <v>178</v>
      </c>
      <c r="AU245" s="25" t="s">
        <v>92</v>
      </c>
    </row>
    <row r="246" spans="2:65" s="13" customFormat="1" ht="13.5">
      <c r="B246" s="233"/>
      <c r="C246" s="234"/>
      <c r="D246" s="235" t="s">
        <v>182</v>
      </c>
      <c r="E246" s="234"/>
      <c r="F246" s="237" t="s">
        <v>1418</v>
      </c>
      <c r="G246" s="234"/>
      <c r="H246" s="238">
        <v>544.32000000000005</v>
      </c>
      <c r="I246" s="239"/>
      <c r="J246" s="234"/>
      <c r="K246" s="234"/>
      <c r="L246" s="240"/>
      <c r="M246" s="241"/>
      <c r="N246" s="242"/>
      <c r="O246" s="242"/>
      <c r="P246" s="242"/>
      <c r="Q246" s="242"/>
      <c r="R246" s="242"/>
      <c r="S246" s="242"/>
      <c r="T246" s="243"/>
      <c r="AT246" s="244" t="s">
        <v>182</v>
      </c>
      <c r="AU246" s="244" t="s">
        <v>92</v>
      </c>
      <c r="AV246" s="13" t="s">
        <v>92</v>
      </c>
      <c r="AW246" s="13" t="s">
        <v>6</v>
      </c>
      <c r="AX246" s="13" t="s">
        <v>25</v>
      </c>
      <c r="AY246" s="244" t="s">
        <v>169</v>
      </c>
    </row>
    <row r="247" spans="2:65" s="1" customFormat="1" ht="22.5" customHeight="1">
      <c r="B247" s="43"/>
      <c r="C247" s="206" t="s">
        <v>658</v>
      </c>
      <c r="D247" s="206" t="s">
        <v>172</v>
      </c>
      <c r="E247" s="207" t="s">
        <v>1268</v>
      </c>
      <c r="F247" s="208" t="s">
        <v>1269</v>
      </c>
      <c r="G247" s="209" t="s">
        <v>197</v>
      </c>
      <c r="H247" s="210">
        <v>38.880000000000003</v>
      </c>
      <c r="I247" s="211"/>
      <c r="J247" s="212">
        <f>ROUND(I247*H247,2)</f>
        <v>0</v>
      </c>
      <c r="K247" s="208" t="s">
        <v>962</v>
      </c>
      <c r="L247" s="63"/>
      <c r="M247" s="213" t="s">
        <v>50</v>
      </c>
      <c r="N247" s="214" t="s">
        <v>56</v>
      </c>
      <c r="O247" s="44"/>
      <c r="P247" s="215">
        <f>O247*H247</f>
        <v>0</v>
      </c>
      <c r="Q247" s="215">
        <v>0</v>
      </c>
      <c r="R247" s="215">
        <f>Q247*H247</f>
        <v>0</v>
      </c>
      <c r="S247" s="215">
        <v>0</v>
      </c>
      <c r="T247" s="216">
        <f>S247*H247</f>
        <v>0</v>
      </c>
      <c r="AR247" s="25" t="s">
        <v>124</v>
      </c>
      <c r="AT247" s="25" t="s">
        <v>172</v>
      </c>
      <c r="AU247" s="25" t="s">
        <v>92</v>
      </c>
      <c r="AY247" s="25" t="s">
        <v>169</v>
      </c>
      <c r="BE247" s="217">
        <f>IF(N247="základní",J247,0)</f>
        <v>0</v>
      </c>
      <c r="BF247" s="217">
        <f>IF(N247="snížená",J247,0)</f>
        <v>0</v>
      </c>
      <c r="BG247" s="217">
        <f>IF(N247="zákl. přenesená",J247,0)</f>
        <v>0</v>
      </c>
      <c r="BH247" s="217">
        <f>IF(N247="sníž. přenesená",J247,0)</f>
        <v>0</v>
      </c>
      <c r="BI247" s="217">
        <f>IF(N247="nulová",J247,0)</f>
        <v>0</v>
      </c>
      <c r="BJ247" s="25" t="s">
        <v>25</v>
      </c>
      <c r="BK247" s="217">
        <f>ROUND(I247*H247,2)</f>
        <v>0</v>
      </c>
      <c r="BL247" s="25" t="s">
        <v>124</v>
      </c>
      <c r="BM247" s="25" t="s">
        <v>1419</v>
      </c>
    </row>
    <row r="248" spans="2:65" s="1" customFormat="1" ht="13.5">
      <c r="B248" s="43"/>
      <c r="C248" s="65"/>
      <c r="D248" s="218" t="s">
        <v>178</v>
      </c>
      <c r="E248" s="65"/>
      <c r="F248" s="219" t="s">
        <v>504</v>
      </c>
      <c r="G248" s="65"/>
      <c r="H248" s="65"/>
      <c r="I248" s="174"/>
      <c r="J248" s="65"/>
      <c r="K248" s="65"/>
      <c r="L248" s="63"/>
      <c r="M248" s="220"/>
      <c r="N248" s="44"/>
      <c r="O248" s="44"/>
      <c r="P248" s="44"/>
      <c r="Q248" s="44"/>
      <c r="R248" s="44"/>
      <c r="S248" s="44"/>
      <c r="T248" s="80"/>
      <c r="AT248" s="25" t="s">
        <v>178</v>
      </c>
      <c r="AU248" s="25" t="s">
        <v>92</v>
      </c>
    </row>
    <row r="249" spans="2:65" s="11" customFormat="1" ht="37.35" customHeight="1">
      <c r="B249" s="189"/>
      <c r="C249" s="190"/>
      <c r="D249" s="191" t="s">
        <v>84</v>
      </c>
      <c r="E249" s="192" t="s">
        <v>1420</v>
      </c>
      <c r="F249" s="192" t="s">
        <v>1421</v>
      </c>
      <c r="G249" s="190"/>
      <c r="H249" s="190"/>
      <c r="I249" s="193"/>
      <c r="J249" s="194">
        <f>BK249</f>
        <v>0</v>
      </c>
      <c r="K249" s="190"/>
      <c r="L249" s="195"/>
      <c r="M249" s="196"/>
      <c r="N249" s="197"/>
      <c r="O249" s="197"/>
      <c r="P249" s="198">
        <f>P250</f>
        <v>0</v>
      </c>
      <c r="Q249" s="197"/>
      <c r="R249" s="198">
        <f>R250</f>
        <v>0.27970219999999996</v>
      </c>
      <c r="S249" s="197"/>
      <c r="T249" s="199">
        <f>T250</f>
        <v>0.21840000000000001</v>
      </c>
      <c r="AR249" s="200" t="s">
        <v>92</v>
      </c>
      <c r="AT249" s="201" t="s">
        <v>84</v>
      </c>
      <c r="AU249" s="201" t="s">
        <v>85</v>
      </c>
      <c r="AY249" s="200" t="s">
        <v>169</v>
      </c>
      <c r="BK249" s="202">
        <f>BK250</f>
        <v>0</v>
      </c>
    </row>
    <row r="250" spans="2:65" s="11" customFormat="1" ht="19.899999999999999" customHeight="1">
      <c r="B250" s="189"/>
      <c r="C250" s="190"/>
      <c r="D250" s="203" t="s">
        <v>84</v>
      </c>
      <c r="E250" s="204" t="s">
        <v>1422</v>
      </c>
      <c r="F250" s="204" t="s">
        <v>1423</v>
      </c>
      <c r="G250" s="190"/>
      <c r="H250" s="190"/>
      <c r="I250" s="193"/>
      <c r="J250" s="205">
        <f>BK250</f>
        <v>0</v>
      </c>
      <c r="K250" s="190"/>
      <c r="L250" s="195"/>
      <c r="M250" s="196"/>
      <c r="N250" s="197"/>
      <c r="O250" s="197"/>
      <c r="P250" s="198">
        <f>SUM(P251:P279)</f>
        <v>0</v>
      </c>
      <c r="Q250" s="197"/>
      <c r="R250" s="198">
        <f>SUM(R251:R279)</f>
        <v>0.27970219999999996</v>
      </c>
      <c r="S250" s="197"/>
      <c r="T250" s="199">
        <f>SUM(T251:T279)</f>
        <v>0.21840000000000001</v>
      </c>
      <c r="AR250" s="200" t="s">
        <v>92</v>
      </c>
      <c r="AT250" s="201" t="s">
        <v>84</v>
      </c>
      <c r="AU250" s="201" t="s">
        <v>25</v>
      </c>
      <c r="AY250" s="200" t="s">
        <v>169</v>
      </c>
      <c r="BK250" s="202">
        <f>SUM(BK251:BK279)</f>
        <v>0</v>
      </c>
    </row>
    <row r="251" spans="2:65" s="1" customFormat="1" ht="22.5" customHeight="1">
      <c r="B251" s="43"/>
      <c r="C251" s="206" t="s">
        <v>664</v>
      </c>
      <c r="D251" s="206" t="s">
        <v>172</v>
      </c>
      <c r="E251" s="207" t="s">
        <v>1424</v>
      </c>
      <c r="F251" s="208" t="s">
        <v>1425</v>
      </c>
      <c r="G251" s="209" t="s">
        <v>302</v>
      </c>
      <c r="H251" s="210">
        <v>5.2</v>
      </c>
      <c r="I251" s="211"/>
      <c r="J251" s="212">
        <f>ROUND(I251*H251,2)</f>
        <v>0</v>
      </c>
      <c r="K251" s="208" t="s">
        <v>962</v>
      </c>
      <c r="L251" s="63"/>
      <c r="M251" s="213" t="s">
        <v>50</v>
      </c>
      <c r="N251" s="214" t="s">
        <v>56</v>
      </c>
      <c r="O251" s="44"/>
      <c r="P251" s="215">
        <f>O251*H251</f>
        <v>0</v>
      </c>
      <c r="Q251" s="215">
        <v>6.0000000000000002E-5</v>
      </c>
      <c r="R251" s="215">
        <f>Q251*H251</f>
        <v>3.1199999999999999E-4</v>
      </c>
      <c r="S251" s="215">
        <v>0</v>
      </c>
      <c r="T251" s="216">
        <f>S251*H251</f>
        <v>0</v>
      </c>
      <c r="AR251" s="25" t="s">
        <v>273</v>
      </c>
      <c r="AT251" s="25" t="s">
        <v>172</v>
      </c>
      <c r="AU251" s="25" t="s">
        <v>92</v>
      </c>
      <c r="AY251" s="25" t="s">
        <v>169</v>
      </c>
      <c r="BE251" s="217">
        <f>IF(N251="základní",J251,0)</f>
        <v>0</v>
      </c>
      <c r="BF251" s="217">
        <f>IF(N251="snížená",J251,0)</f>
        <v>0</v>
      </c>
      <c r="BG251" s="217">
        <f>IF(N251="zákl. přenesená",J251,0)</f>
        <v>0</v>
      </c>
      <c r="BH251" s="217">
        <f>IF(N251="sníž. přenesená",J251,0)</f>
        <v>0</v>
      </c>
      <c r="BI251" s="217">
        <f>IF(N251="nulová",J251,0)</f>
        <v>0</v>
      </c>
      <c r="BJ251" s="25" t="s">
        <v>25</v>
      </c>
      <c r="BK251" s="217">
        <f>ROUND(I251*H251,2)</f>
        <v>0</v>
      </c>
      <c r="BL251" s="25" t="s">
        <v>273</v>
      </c>
      <c r="BM251" s="25" t="s">
        <v>1426</v>
      </c>
    </row>
    <row r="252" spans="2:65" s="1" customFormat="1" ht="27">
      <c r="B252" s="43"/>
      <c r="C252" s="65"/>
      <c r="D252" s="218" t="s">
        <v>178</v>
      </c>
      <c r="E252" s="65"/>
      <c r="F252" s="219" t="s">
        <v>1427</v>
      </c>
      <c r="G252" s="65"/>
      <c r="H252" s="65"/>
      <c r="I252" s="174"/>
      <c r="J252" s="65"/>
      <c r="K252" s="65"/>
      <c r="L252" s="63"/>
      <c r="M252" s="220"/>
      <c r="N252" s="44"/>
      <c r="O252" s="44"/>
      <c r="P252" s="44"/>
      <c r="Q252" s="44"/>
      <c r="R252" s="44"/>
      <c r="S252" s="44"/>
      <c r="T252" s="80"/>
      <c r="AT252" s="25" t="s">
        <v>178</v>
      </c>
      <c r="AU252" s="25" t="s">
        <v>92</v>
      </c>
    </row>
    <row r="253" spans="2:65" s="12" customFormat="1" ht="13.5">
      <c r="B253" s="222"/>
      <c r="C253" s="223"/>
      <c r="D253" s="218" t="s">
        <v>182</v>
      </c>
      <c r="E253" s="224" t="s">
        <v>50</v>
      </c>
      <c r="F253" s="225" t="s">
        <v>1428</v>
      </c>
      <c r="G253" s="223"/>
      <c r="H253" s="226" t="s">
        <v>50</v>
      </c>
      <c r="I253" s="227"/>
      <c r="J253" s="223"/>
      <c r="K253" s="223"/>
      <c r="L253" s="228"/>
      <c r="M253" s="229"/>
      <c r="N253" s="230"/>
      <c r="O253" s="230"/>
      <c r="P253" s="230"/>
      <c r="Q253" s="230"/>
      <c r="R253" s="230"/>
      <c r="S253" s="230"/>
      <c r="T253" s="231"/>
      <c r="AT253" s="232" t="s">
        <v>182</v>
      </c>
      <c r="AU253" s="232" t="s">
        <v>92</v>
      </c>
      <c r="AV253" s="12" t="s">
        <v>25</v>
      </c>
      <c r="AW253" s="12" t="s">
        <v>48</v>
      </c>
      <c r="AX253" s="12" t="s">
        <v>85</v>
      </c>
      <c r="AY253" s="232" t="s">
        <v>169</v>
      </c>
    </row>
    <row r="254" spans="2:65" s="13" customFormat="1" ht="13.5">
      <c r="B254" s="233"/>
      <c r="C254" s="234"/>
      <c r="D254" s="235" t="s">
        <v>182</v>
      </c>
      <c r="E254" s="236" t="s">
        <v>50</v>
      </c>
      <c r="F254" s="237" t="s">
        <v>1429</v>
      </c>
      <c r="G254" s="234"/>
      <c r="H254" s="238">
        <v>5.2</v>
      </c>
      <c r="I254" s="239"/>
      <c r="J254" s="234"/>
      <c r="K254" s="234"/>
      <c r="L254" s="240"/>
      <c r="M254" s="241"/>
      <c r="N254" s="242"/>
      <c r="O254" s="242"/>
      <c r="P254" s="242"/>
      <c r="Q254" s="242"/>
      <c r="R254" s="242"/>
      <c r="S254" s="242"/>
      <c r="T254" s="243"/>
      <c r="AT254" s="244" t="s">
        <v>182</v>
      </c>
      <c r="AU254" s="244" t="s">
        <v>92</v>
      </c>
      <c r="AV254" s="13" t="s">
        <v>92</v>
      </c>
      <c r="AW254" s="13" t="s">
        <v>48</v>
      </c>
      <c r="AX254" s="13" t="s">
        <v>25</v>
      </c>
      <c r="AY254" s="244" t="s">
        <v>169</v>
      </c>
    </row>
    <row r="255" spans="2:65" s="1" customFormat="1" ht="22.5" customHeight="1">
      <c r="B255" s="43"/>
      <c r="C255" s="206" t="s">
        <v>672</v>
      </c>
      <c r="D255" s="206" t="s">
        <v>172</v>
      </c>
      <c r="E255" s="207" t="s">
        <v>1430</v>
      </c>
      <c r="F255" s="208" t="s">
        <v>1431</v>
      </c>
      <c r="G255" s="209" t="s">
        <v>302</v>
      </c>
      <c r="H255" s="210">
        <v>5.2</v>
      </c>
      <c r="I255" s="211"/>
      <c r="J255" s="212">
        <f>ROUND(I255*H255,2)</f>
        <v>0</v>
      </c>
      <c r="K255" s="208" t="s">
        <v>962</v>
      </c>
      <c r="L255" s="63"/>
      <c r="M255" s="213" t="s">
        <v>50</v>
      </c>
      <c r="N255" s="214" t="s">
        <v>56</v>
      </c>
      <c r="O255" s="44"/>
      <c r="P255" s="215">
        <f>O255*H255</f>
        <v>0</v>
      </c>
      <c r="Q255" s="215">
        <v>0</v>
      </c>
      <c r="R255" s="215">
        <f>Q255*H255</f>
        <v>0</v>
      </c>
      <c r="S255" s="215">
        <v>4.2000000000000003E-2</v>
      </c>
      <c r="T255" s="216">
        <f>S255*H255</f>
        <v>0.21840000000000001</v>
      </c>
      <c r="AR255" s="25" t="s">
        <v>273</v>
      </c>
      <c r="AT255" s="25" t="s">
        <v>172</v>
      </c>
      <c r="AU255" s="25" t="s">
        <v>92</v>
      </c>
      <c r="AY255" s="25" t="s">
        <v>169</v>
      </c>
      <c r="BE255" s="217">
        <f>IF(N255="základní",J255,0)</f>
        <v>0</v>
      </c>
      <c r="BF255" s="217">
        <f>IF(N255="snížená",J255,0)</f>
        <v>0</v>
      </c>
      <c r="BG255" s="217">
        <f>IF(N255="zákl. přenesená",J255,0)</f>
        <v>0</v>
      </c>
      <c r="BH255" s="217">
        <f>IF(N255="sníž. přenesená",J255,0)</f>
        <v>0</v>
      </c>
      <c r="BI255" s="217">
        <f>IF(N255="nulová",J255,0)</f>
        <v>0</v>
      </c>
      <c r="BJ255" s="25" t="s">
        <v>25</v>
      </c>
      <c r="BK255" s="217">
        <f>ROUND(I255*H255,2)</f>
        <v>0</v>
      </c>
      <c r="BL255" s="25" t="s">
        <v>273</v>
      </c>
      <c r="BM255" s="25" t="s">
        <v>1432</v>
      </c>
    </row>
    <row r="256" spans="2:65" s="1" customFormat="1" ht="13.5">
      <c r="B256" s="43"/>
      <c r="C256" s="65"/>
      <c r="D256" s="235" t="s">
        <v>178</v>
      </c>
      <c r="E256" s="65"/>
      <c r="F256" s="274" t="s">
        <v>1433</v>
      </c>
      <c r="G256" s="65"/>
      <c r="H256" s="65"/>
      <c r="I256" s="174"/>
      <c r="J256" s="65"/>
      <c r="K256" s="65"/>
      <c r="L256" s="63"/>
      <c r="M256" s="220"/>
      <c r="N256" s="44"/>
      <c r="O256" s="44"/>
      <c r="P256" s="44"/>
      <c r="Q256" s="44"/>
      <c r="R256" s="44"/>
      <c r="S256" s="44"/>
      <c r="T256" s="80"/>
      <c r="AT256" s="25" t="s">
        <v>178</v>
      </c>
      <c r="AU256" s="25" t="s">
        <v>92</v>
      </c>
    </row>
    <row r="257" spans="2:65" s="1" customFormat="1" ht="22.5" customHeight="1">
      <c r="B257" s="43"/>
      <c r="C257" s="206" t="s">
        <v>677</v>
      </c>
      <c r="D257" s="206" t="s">
        <v>172</v>
      </c>
      <c r="E257" s="207" t="s">
        <v>1434</v>
      </c>
      <c r="F257" s="208" t="s">
        <v>1435</v>
      </c>
      <c r="G257" s="209" t="s">
        <v>559</v>
      </c>
      <c r="H257" s="210">
        <v>240</v>
      </c>
      <c r="I257" s="211"/>
      <c r="J257" s="212">
        <f>ROUND(I257*H257,2)</f>
        <v>0</v>
      </c>
      <c r="K257" s="208" t="s">
        <v>962</v>
      </c>
      <c r="L257" s="63"/>
      <c r="M257" s="213" t="s">
        <v>50</v>
      </c>
      <c r="N257" s="214" t="s">
        <v>56</v>
      </c>
      <c r="O257" s="44"/>
      <c r="P257" s="215">
        <f>O257*H257</f>
        <v>0</v>
      </c>
      <c r="Q257" s="215">
        <v>5.0000000000000002E-5</v>
      </c>
      <c r="R257" s="215">
        <f>Q257*H257</f>
        <v>1.2E-2</v>
      </c>
      <c r="S257" s="215">
        <v>0</v>
      </c>
      <c r="T257" s="216">
        <f>S257*H257</f>
        <v>0</v>
      </c>
      <c r="AR257" s="25" t="s">
        <v>273</v>
      </c>
      <c r="AT257" s="25" t="s">
        <v>172</v>
      </c>
      <c r="AU257" s="25" t="s">
        <v>92</v>
      </c>
      <c r="AY257" s="25" t="s">
        <v>169</v>
      </c>
      <c r="BE257" s="217">
        <f>IF(N257="základní",J257,0)</f>
        <v>0</v>
      </c>
      <c r="BF257" s="217">
        <f>IF(N257="snížená",J257,0)</f>
        <v>0</v>
      </c>
      <c r="BG257" s="217">
        <f>IF(N257="zákl. přenesená",J257,0)</f>
        <v>0</v>
      </c>
      <c r="BH257" s="217">
        <f>IF(N257="sníž. přenesená",J257,0)</f>
        <v>0</v>
      </c>
      <c r="BI257" s="217">
        <f>IF(N257="nulová",J257,0)</f>
        <v>0</v>
      </c>
      <c r="BJ257" s="25" t="s">
        <v>25</v>
      </c>
      <c r="BK257" s="217">
        <f>ROUND(I257*H257,2)</f>
        <v>0</v>
      </c>
      <c r="BL257" s="25" t="s">
        <v>273</v>
      </c>
      <c r="BM257" s="25" t="s">
        <v>1436</v>
      </c>
    </row>
    <row r="258" spans="2:65" s="1" customFormat="1" ht="13.5">
      <c r="B258" s="43"/>
      <c r="C258" s="65"/>
      <c r="D258" s="218" t="s">
        <v>178</v>
      </c>
      <c r="E258" s="65"/>
      <c r="F258" s="219" t="s">
        <v>1437</v>
      </c>
      <c r="G258" s="65"/>
      <c r="H258" s="65"/>
      <c r="I258" s="174"/>
      <c r="J258" s="65"/>
      <c r="K258" s="65"/>
      <c r="L258" s="63"/>
      <c r="M258" s="220"/>
      <c r="N258" s="44"/>
      <c r="O258" s="44"/>
      <c r="P258" s="44"/>
      <c r="Q258" s="44"/>
      <c r="R258" s="44"/>
      <c r="S258" s="44"/>
      <c r="T258" s="80"/>
      <c r="AT258" s="25" t="s">
        <v>178</v>
      </c>
      <c r="AU258" s="25" t="s">
        <v>92</v>
      </c>
    </row>
    <row r="259" spans="2:65" s="12" customFormat="1" ht="13.5">
      <c r="B259" s="222"/>
      <c r="C259" s="223"/>
      <c r="D259" s="218" t="s">
        <v>182</v>
      </c>
      <c r="E259" s="224" t="s">
        <v>50</v>
      </c>
      <c r="F259" s="225" t="s">
        <v>1428</v>
      </c>
      <c r="G259" s="223"/>
      <c r="H259" s="226" t="s">
        <v>50</v>
      </c>
      <c r="I259" s="227"/>
      <c r="J259" s="223"/>
      <c r="K259" s="223"/>
      <c r="L259" s="228"/>
      <c r="M259" s="229"/>
      <c r="N259" s="230"/>
      <c r="O259" s="230"/>
      <c r="P259" s="230"/>
      <c r="Q259" s="230"/>
      <c r="R259" s="230"/>
      <c r="S259" s="230"/>
      <c r="T259" s="231"/>
      <c r="AT259" s="232" t="s">
        <v>182</v>
      </c>
      <c r="AU259" s="232" t="s">
        <v>92</v>
      </c>
      <c r="AV259" s="12" t="s">
        <v>25</v>
      </c>
      <c r="AW259" s="12" t="s">
        <v>48</v>
      </c>
      <c r="AX259" s="12" t="s">
        <v>85</v>
      </c>
      <c r="AY259" s="232" t="s">
        <v>169</v>
      </c>
    </row>
    <row r="260" spans="2:65" s="12" customFormat="1" ht="13.5">
      <c r="B260" s="222"/>
      <c r="C260" s="223"/>
      <c r="D260" s="218" t="s">
        <v>182</v>
      </c>
      <c r="E260" s="224" t="s">
        <v>50</v>
      </c>
      <c r="F260" s="225" t="s">
        <v>1438</v>
      </c>
      <c r="G260" s="223"/>
      <c r="H260" s="226" t="s">
        <v>50</v>
      </c>
      <c r="I260" s="227"/>
      <c r="J260" s="223"/>
      <c r="K260" s="223"/>
      <c r="L260" s="228"/>
      <c r="M260" s="229"/>
      <c r="N260" s="230"/>
      <c r="O260" s="230"/>
      <c r="P260" s="230"/>
      <c r="Q260" s="230"/>
      <c r="R260" s="230"/>
      <c r="S260" s="230"/>
      <c r="T260" s="231"/>
      <c r="AT260" s="232" t="s">
        <v>182</v>
      </c>
      <c r="AU260" s="232" t="s">
        <v>92</v>
      </c>
      <c r="AV260" s="12" t="s">
        <v>25</v>
      </c>
      <c r="AW260" s="12" t="s">
        <v>48</v>
      </c>
      <c r="AX260" s="12" t="s">
        <v>85</v>
      </c>
      <c r="AY260" s="232" t="s">
        <v>169</v>
      </c>
    </row>
    <row r="261" spans="2:65" s="13" customFormat="1" ht="13.5">
      <c r="B261" s="233"/>
      <c r="C261" s="234"/>
      <c r="D261" s="235" t="s">
        <v>182</v>
      </c>
      <c r="E261" s="236" t="s">
        <v>50</v>
      </c>
      <c r="F261" s="237" t="s">
        <v>1439</v>
      </c>
      <c r="G261" s="234"/>
      <c r="H261" s="238">
        <v>240</v>
      </c>
      <c r="I261" s="239"/>
      <c r="J261" s="234"/>
      <c r="K261" s="234"/>
      <c r="L261" s="240"/>
      <c r="M261" s="241"/>
      <c r="N261" s="242"/>
      <c r="O261" s="242"/>
      <c r="P261" s="242"/>
      <c r="Q261" s="242"/>
      <c r="R261" s="242"/>
      <c r="S261" s="242"/>
      <c r="T261" s="243"/>
      <c r="AT261" s="244" t="s">
        <v>182</v>
      </c>
      <c r="AU261" s="244" t="s">
        <v>92</v>
      </c>
      <c r="AV261" s="13" t="s">
        <v>92</v>
      </c>
      <c r="AW261" s="13" t="s">
        <v>48</v>
      </c>
      <c r="AX261" s="13" t="s">
        <v>25</v>
      </c>
      <c r="AY261" s="244" t="s">
        <v>169</v>
      </c>
    </row>
    <row r="262" spans="2:65" s="1" customFormat="1" ht="22.5" customHeight="1">
      <c r="B262" s="43"/>
      <c r="C262" s="248" t="s">
        <v>679</v>
      </c>
      <c r="D262" s="248" t="s">
        <v>221</v>
      </c>
      <c r="E262" s="249" t="s">
        <v>1440</v>
      </c>
      <c r="F262" s="250" t="s">
        <v>1441</v>
      </c>
      <c r="G262" s="251" t="s">
        <v>197</v>
      </c>
      <c r="H262" s="252">
        <v>0.26</v>
      </c>
      <c r="I262" s="253"/>
      <c r="J262" s="254">
        <f>ROUND(I262*H262,2)</f>
        <v>0</v>
      </c>
      <c r="K262" s="250" t="s">
        <v>50</v>
      </c>
      <c r="L262" s="255"/>
      <c r="M262" s="256" t="s">
        <v>50</v>
      </c>
      <c r="N262" s="257" t="s">
        <v>56</v>
      </c>
      <c r="O262" s="44"/>
      <c r="P262" s="215">
        <f>O262*H262</f>
        <v>0</v>
      </c>
      <c r="Q262" s="215">
        <v>1</v>
      </c>
      <c r="R262" s="215">
        <f>Q262*H262</f>
        <v>0.26</v>
      </c>
      <c r="S262" s="215">
        <v>0</v>
      </c>
      <c r="T262" s="216">
        <f>S262*H262</f>
        <v>0</v>
      </c>
      <c r="AR262" s="25" t="s">
        <v>394</v>
      </c>
      <c r="AT262" s="25" t="s">
        <v>221</v>
      </c>
      <c r="AU262" s="25" t="s">
        <v>92</v>
      </c>
      <c r="AY262" s="25" t="s">
        <v>169</v>
      </c>
      <c r="BE262" s="217">
        <f>IF(N262="základní",J262,0)</f>
        <v>0</v>
      </c>
      <c r="BF262" s="217">
        <f>IF(N262="snížená",J262,0)</f>
        <v>0</v>
      </c>
      <c r="BG262" s="217">
        <f>IF(N262="zákl. přenesená",J262,0)</f>
        <v>0</v>
      </c>
      <c r="BH262" s="217">
        <f>IF(N262="sníž. přenesená",J262,0)</f>
        <v>0</v>
      </c>
      <c r="BI262" s="217">
        <f>IF(N262="nulová",J262,0)</f>
        <v>0</v>
      </c>
      <c r="BJ262" s="25" t="s">
        <v>25</v>
      </c>
      <c r="BK262" s="217">
        <f>ROUND(I262*H262,2)</f>
        <v>0</v>
      </c>
      <c r="BL262" s="25" t="s">
        <v>273</v>
      </c>
      <c r="BM262" s="25" t="s">
        <v>1442</v>
      </c>
    </row>
    <row r="263" spans="2:65" s="1" customFormat="1" ht="13.5">
      <c r="B263" s="43"/>
      <c r="C263" s="65"/>
      <c r="D263" s="218" t="s">
        <v>178</v>
      </c>
      <c r="E263" s="65"/>
      <c r="F263" s="219" t="s">
        <v>1443</v>
      </c>
      <c r="G263" s="65"/>
      <c r="H263" s="65"/>
      <c r="I263" s="174"/>
      <c r="J263" s="65"/>
      <c r="K263" s="65"/>
      <c r="L263" s="63"/>
      <c r="M263" s="220"/>
      <c r="N263" s="44"/>
      <c r="O263" s="44"/>
      <c r="P263" s="44"/>
      <c r="Q263" s="44"/>
      <c r="R263" s="44"/>
      <c r="S263" s="44"/>
      <c r="T263" s="80"/>
      <c r="AT263" s="25" t="s">
        <v>178</v>
      </c>
      <c r="AU263" s="25" t="s">
        <v>92</v>
      </c>
    </row>
    <row r="264" spans="2:65" s="1" customFormat="1" ht="27">
      <c r="B264" s="43"/>
      <c r="C264" s="65"/>
      <c r="D264" s="235" t="s">
        <v>714</v>
      </c>
      <c r="E264" s="65"/>
      <c r="F264" s="286" t="s">
        <v>1444</v>
      </c>
      <c r="G264" s="65"/>
      <c r="H264" s="65"/>
      <c r="I264" s="174"/>
      <c r="J264" s="65"/>
      <c r="K264" s="65"/>
      <c r="L264" s="63"/>
      <c r="M264" s="220"/>
      <c r="N264" s="44"/>
      <c r="O264" s="44"/>
      <c r="P264" s="44"/>
      <c r="Q264" s="44"/>
      <c r="R264" s="44"/>
      <c r="S264" s="44"/>
      <c r="T264" s="80"/>
      <c r="AT264" s="25" t="s">
        <v>714</v>
      </c>
      <c r="AU264" s="25" t="s">
        <v>92</v>
      </c>
    </row>
    <row r="265" spans="2:65" s="1" customFormat="1" ht="22.5" customHeight="1">
      <c r="B265" s="43"/>
      <c r="C265" s="206" t="s">
        <v>684</v>
      </c>
      <c r="D265" s="206" t="s">
        <v>172</v>
      </c>
      <c r="E265" s="207" t="s">
        <v>1445</v>
      </c>
      <c r="F265" s="208" t="s">
        <v>1446</v>
      </c>
      <c r="G265" s="209" t="s">
        <v>204</v>
      </c>
      <c r="H265" s="210">
        <v>5.72</v>
      </c>
      <c r="I265" s="211"/>
      <c r="J265" s="212">
        <f>ROUND(I265*H265,2)</f>
        <v>0</v>
      </c>
      <c r="K265" s="208" t="s">
        <v>962</v>
      </c>
      <c r="L265" s="63"/>
      <c r="M265" s="213" t="s">
        <v>50</v>
      </c>
      <c r="N265" s="214" t="s">
        <v>56</v>
      </c>
      <c r="O265" s="44"/>
      <c r="P265" s="215">
        <f>O265*H265</f>
        <v>0</v>
      </c>
      <c r="Q265" s="215">
        <v>6.6E-4</v>
      </c>
      <c r="R265" s="215">
        <f>Q265*H265</f>
        <v>3.7751999999999998E-3</v>
      </c>
      <c r="S265" s="215">
        <v>0</v>
      </c>
      <c r="T265" s="216">
        <f>S265*H265</f>
        <v>0</v>
      </c>
      <c r="AR265" s="25" t="s">
        <v>273</v>
      </c>
      <c r="AT265" s="25" t="s">
        <v>172</v>
      </c>
      <c r="AU265" s="25" t="s">
        <v>92</v>
      </c>
      <c r="AY265" s="25" t="s">
        <v>169</v>
      </c>
      <c r="BE265" s="217">
        <f>IF(N265="základní",J265,0)</f>
        <v>0</v>
      </c>
      <c r="BF265" s="217">
        <f>IF(N265="snížená",J265,0)</f>
        <v>0</v>
      </c>
      <c r="BG265" s="217">
        <f>IF(N265="zákl. přenesená",J265,0)</f>
        <v>0</v>
      </c>
      <c r="BH265" s="217">
        <f>IF(N265="sníž. přenesená",J265,0)</f>
        <v>0</v>
      </c>
      <c r="BI265" s="217">
        <f>IF(N265="nulová",J265,0)</f>
        <v>0</v>
      </c>
      <c r="BJ265" s="25" t="s">
        <v>25</v>
      </c>
      <c r="BK265" s="217">
        <f>ROUND(I265*H265,2)</f>
        <v>0</v>
      </c>
      <c r="BL265" s="25" t="s">
        <v>273</v>
      </c>
      <c r="BM265" s="25" t="s">
        <v>1447</v>
      </c>
    </row>
    <row r="266" spans="2:65" s="1" customFormat="1" ht="27">
      <c r="B266" s="43"/>
      <c r="C266" s="65"/>
      <c r="D266" s="218" t="s">
        <v>178</v>
      </c>
      <c r="E266" s="65"/>
      <c r="F266" s="219" t="s">
        <v>1448</v>
      </c>
      <c r="G266" s="65"/>
      <c r="H266" s="65"/>
      <c r="I266" s="174"/>
      <c r="J266" s="65"/>
      <c r="K266" s="65"/>
      <c r="L266" s="63"/>
      <c r="M266" s="220"/>
      <c r="N266" s="44"/>
      <c r="O266" s="44"/>
      <c r="P266" s="44"/>
      <c r="Q266" s="44"/>
      <c r="R266" s="44"/>
      <c r="S266" s="44"/>
      <c r="T266" s="80"/>
      <c r="AT266" s="25" t="s">
        <v>178</v>
      </c>
      <c r="AU266" s="25" t="s">
        <v>92</v>
      </c>
    </row>
    <row r="267" spans="2:65" s="12" customFormat="1" ht="13.5">
      <c r="B267" s="222"/>
      <c r="C267" s="223"/>
      <c r="D267" s="218" t="s">
        <v>182</v>
      </c>
      <c r="E267" s="224" t="s">
        <v>50</v>
      </c>
      <c r="F267" s="225" t="s">
        <v>1428</v>
      </c>
      <c r="G267" s="223"/>
      <c r="H267" s="226" t="s">
        <v>50</v>
      </c>
      <c r="I267" s="227"/>
      <c r="J267" s="223"/>
      <c r="K267" s="223"/>
      <c r="L267" s="228"/>
      <c r="M267" s="229"/>
      <c r="N267" s="230"/>
      <c r="O267" s="230"/>
      <c r="P267" s="230"/>
      <c r="Q267" s="230"/>
      <c r="R267" s="230"/>
      <c r="S267" s="230"/>
      <c r="T267" s="231"/>
      <c r="AT267" s="232" t="s">
        <v>182</v>
      </c>
      <c r="AU267" s="232" t="s">
        <v>92</v>
      </c>
      <c r="AV267" s="12" t="s">
        <v>25</v>
      </c>
      <c r="AW267" s="12" t="s">
        <v>48</v>
      </c>
      <c r="AX267" s="12" t="s">
        <v>85</v>
      </c>
      <c r="AY267" s="232" t="s">
        <v>169</v>
      </c>
    </row>
    <row r="268" spans="2:65" s="12" customFormat="1" ht="13.5">
      <c r="B268" s="222"/>
      <c r="C268" s="223"/>
      <c r="D268" s="218" t="s">
        <v>182</v>
      </c>
      <c r="E268" s="224" t="s">
        <v>50</v>
      </c>
      <c r="F268" s="225" t="s">
        <v>1449</v>
      </c>
      <c r="G268" s="223"/>
      <c r="H268" s="226" t="s">
        <v>50</v>
      </c>
      <c r="I268" s="227"/>
      <c r="J268" s="223"/>
      <c r="K268" s="223"/>
      <c r="L268" s="228"/>
      <c r="M268" s="229"/>
      <c r="N268" s="230"/>
      <c r="O268" s="230"/>
      <c r="P268" s="230"/>
      <c r="Q268" s="230"/>
      <c r="R268" s="230"/>
      <c r="S268" s="230"/>
      <c r="T268" s="231"/>
      <c r="AT268" s="232" t="s">
        <v>182</v>
      </c>
      <c r="AU268" s="232" t="s">
        <v>92</v>
      </c>
      <c r="AV268" s="12" t="s">
        <v>25</v>
      </c>
      <c r="AW268" s="12" t="s">
        <v>48</v>
      </c>
      <c r="AX268" s="12" t="s">
        <v>85</v>
      </c>
      <c r="AY268" s="232" t="s">
        <v>169</v>
      </c>
    </row>
    <row r="269" spans="2:65" s="13" customFormat="1" ht="13.5">
      <c r="B269" s="233"/>
      <c r="C269" s="234"/>
      <c r="D269" s="235" t="s">
        <v>182</v>
      </c>
      <c r="E269" s="236" t="s">
        <v>50</v>
      </c>
      <c r="F269" s="237" t="s">
        <v>1450</v>
      </c>
      <c r="G269" s="234"/>
      <c r="H269" s="238">
        <v>5.72</v>
      </c>
      <c r="I269" s="239"/>
      <c r="J269" s="234"/>
      <c r="K269" s="234"/>
      <c r="L269" s="240"/>
      <c r="M269" s="241"/>
      <c r="N269" s="242"/>
      <c r="O269" s="242"/>
      <c r="P269" s="242"/>
      <c r="Q269" s="242"/>
      <c r="R269" s="242"/>
      <c r="S269" s="242"/>
      <c r="T269" s="243"/>
      <c r="AT269" s="244" t="s">
        <v>182</v>
      </c>
      <c r="AU269" s="244" t="s">
        <v>92</v>
      </c>
      <c r="AV269" s="13" t="s">
        <v>92</v>
      </c>
      <c r="AW269" s="13" t="s">
        <v>48</v>
      </c>
      <c r="AX269" s="13" t="s">
        <v>25</v>
      </c>
      <c r="AY269" s="244" t="s">
        <v>169</v>
      </c>
    </row>
    <row r="270" spans="2:65" s="1" customFormat="1" ht="22.5" customHeight="1">
      <c r="B270" s="43"/>
      <c r="C270" s="248" t="s">
        <v>688</v>
      </c>
      <c r="D270" s="248" t="s">
        <v>221</v>
      </c>
      <c r="E270" s="249" t="s">
        <v>1451</v>
      </c>
      <c r="F270" s="250" t="s">
        <v>1452</v>
      </c>
      <c r="G270" s="251" t="s">
        <v>559</v>
      </c>
      <c r="H270" s="252">
        <v>3.6150000000000002</v>
      </c>
      <c r="I270" s="253"/>
      <c r="J270" s="254">
        <f>ROUND(I270*H270,2)</f>
        <v>0</v>
      </c>
      <c r="K270" s="250" t="s">
        <v>962</v>
      </c>
      <c r="L270" s="255"/>
      <c r="M270" s="256" t="s">
        <v>50</v>
      </c>
      <c r="N270" s="257" t="s">
        <v>56</v>
      </c>
      <c r="O270" s="44"/>
      <c r="P270" s="215">
        <f>O270*H270</f>
        <v>0</v>
      </c>
      <c r="Q270" s="215">
        <v>1E-3</v>
      </c>
      <c r="R270" s="215">
        <f>Q270*H270</f>
        <v>3.6150000000000002E-3</v>
      </c>
      <c r="S270" s="215">
        <v>0</v>
      </c>
      <c r="T270" s="216">
        <f>S270*H270</f>
        <v>0</v>
      </c>
      <c r="AR270" s="25" t="s">
        <v>394</v>
      </c>
      <c r="AT270" s="25" t="s">
        <v>221</v>
      </c>
      <c r="AU270" s="25" t="s">
        <v>92</v>
      </c>
      <c r="AY270" s="25" t="s">
        <v>169</v>
      </c>
      <c r="BE270" s="217">
        <f>IF(N270="základní",J270,0)</f>
        <v>0</v>
      </c>
      <c r="BF270" s="217">
        <f>IF(N270="snížená",J270,0)</f>
        <v>0</v>
      </c>
      <c r="BG270" s="217">
        <f>IF(N270="zákl. přenesená",J270,0)</f>
        <v>0</v>
      </c>
      <c r="BH270" s="217">
        <f>IF(N270="sníž. přenesená",J270,0)</f>
        <v>0</v>
      </c>
      <c r="BI270" s="217">
        <f>IF(N270="nulová",J270,0)</f>
        <v>0</v>
      </c>
      <c r="BJ270" s="25" t="s">
        <v>25</v>
      </c>
      <c r="BK270" s="217">
        <f>ROUND(I270*H270,2)</f>
        <v>0</v>
      </c>
      <c r="BL270" s="25" t="s">
        <v>273</v>
      </c>
      <c r="BM270" s="25" t="s">
        <v>1453</v>
      </c>
    </row>
    <row r="271" spans="2:65" s="1" customFormat="1" ht="13.5">
      <c r="B271" s="43"/>
      <c r="C271" s="65"/>
      <c r="D271" s="218" t="s">
        <v>178</v>
      </c>
      <c r="E271" s="65"/>
      <c r="F271" s="219" t="s">
        <v>1452</v>
      </c>
      <c r="G271" s="65"/>
      <c r="H271" s="65"/>
      <c r="I271" s="174"/>
      <c r="J271" s="65"/>
      <c r="K271" s="65"/>
      <c r="L271" s="63"/>
      <c r="M271" s="220"/>
      <c r="N271" s="44"/>
      <c r="O271" s="44"/>
      <c r="P271" s="44"/>
      <c r="Q271" s="44"/>
      <c r="R271" s="44"/>
      <c r="S271" s="44"/>
      <c r="T271" s="80"/>
      <c r="AT271" s="25" t="s">
        <v>178</v>
      </c>
      <c r="AU271" s="25" t="s">
        <v>92</v>
      </c>
    </row>
    <row r="272" spans="2:65" s="13" customFormat="1" ht="13.5">
      <c r="B272" s="233"/>
      <c r="C272" s="234"/>
      <c r="D272" s="235" t="s">
        <v>182</v>
      </c>
      <c r="E272" s="236" t="s">
        <v>50</v>
      </c>
      <c r="F272" s="237" t="s">
        <v>1454</v>
      </c>
      <c r="G272" s="234"/>
      <c r="H272" s="238">
        <v>3.6150000000000002</v>
      </c>
      <c r="I272" s="239"/>
      <c r="J272" s="234"/>
      <c r="K272" s="234"/>
      <c r="L272" s="240"/>
      <c r="M272" s="241"/>
      <c r="N272" s="242"/>
      <c r="O272" s="242"/>
      <c r="P272" s="242"/>
      <c r="Q272" s="242"/>
      <c r="R272" s="242"/>
      <c r="S272" s="242"/>
      <c r="T272" s="243"/>
      <c r="AT272" s="244" t="s">
        <v>182</v>
      </c>
      <c r="AU272" s="244" t="s">
        <v>92</v>
      </c>
      <c r="AV272" s="13" t="s">
        <v>92</v>
      </c>
      <c r="AW272" s="13" t="s">
        <v>48</v>
      </c>
      <c r="AX272" s="13" t="s">
        <v>25</v>
      </c>
      <c r="AY272" s="244" t="s">
        <v>169</v>
      </c>
    </row>
    <row r="273" spans="2:65" s="1" customFormat="1" ht="22.5" customHeight="1">
      <c r="B273" s="43"/>
      <c r="C273" s="206" t="s">
        <v>689</v>
      </c>
      <c r="D273" s="206" t="s">
        <v>172</v>
      </c>
      <c r="E273" s="207" t="s">
        <v>478</v>
      </c>
      <c r="F273" s="208" t="s">
        <v>479</v>
      </c>
      <c r="G273" s="209" t="s">
        <v>197</v>
      </c>
      <c r="H273" s="210">
        <v>0.218</v>
      </c>
      <c r="I273" s="211"/>
      <c r="J273" s="212">
        <f>ROUND(I273*H273,2)</f>
        <v>0</v>
      </c>
      <c r="K273" s="208" t="s">
        <v>962</v>
      </c>
      <c r="L273" s="63"/>
      <c r="M273" s="213" t="s">
        <v>50</v>
      </c>
      <c r="N273" s="214" t="s">
        <v>56</v>
      </c>
      <c r="O273" s="44"/>
      <c r="P273" s="215">
        <f>O273*H273</f>
        <v>0</v>
      </c>
      <c r="Q273" s="215">
        <v>0</v>
      </c>
      <c r="R273" s="215">
        <f>Q273*H273</f>
        <v>0</v>
      </c>
      <c r="S273" s="215">
        <v>0</v>
      </c>
      <c r="T273" s="216">
        <f>S273*H273</f>
        <v>0</v>
      </c>
      <c r="AR273" s="25" t="s">
        <v>273</v>
      </c>
      <c r="AT273" s="25" t="s">
        <v>172</v>
      </c>
      <c r="AU273" s="25" t="s">
        <v>92</v>
      </c>
      <c r="AY273" s="25" t="s">
        <v>169</v>
      </c>
      <c r="BE273" s="217">
        <f>IF(N273="základní",J273,0)</f>
        <v>0</v>
      </c>
      <c r="BF273" s="217">
        <f>IF(N273="snížená",J273,0)</f>
        <v>0</v>
      </c>
      <c r="BG273" s="217">
        <f>IF(N273="zákl. přenesená",J273,0)</f>
        <v>0</v>
      </c>
      <c r="BH273" s="217">
        <f>IF(N273="sníž. přenesená",J273,0)</f>
        <v>0</v>
      </c>
      <c r="BI273" s="217">
        <f>IF(N273="nulová",J273,0)</f>
        <v>0</v>
      </c>
      <c r="BJ273" s="25" t="s">
        <v>25</v>
      </c>
      <c r="BK273" s="217">
        <f>ROUND(I273*H273,2)</f>
        <v>0</v>
      </c>
      <c r="BL273" s="25" t="s">
        <v>273</v>
      </c>
      <c r="BM273" s="25" t="s">
        <v>1455</v>
      </c>
    </row>
    <row r="274" spans="2:65" s="1" customFormat="1" ht="27">
      <c r="B274" s="43"/>
      <c r="C274" s="65"/>
      <c r="D274" s="235" t="s">
        <v>178</v>
      </c>
      <c r="E274" s="65"/>
      <c r="F274" s="274" t="s">
        <v>481</v>
      </c>
      <c r="G274" s="65"/>
      <c r="H274" s="65"/>
      <c r="I274" s="174"/>
      <c r="J274" s="65"/>
      <c r="K274" s="65"/>
      <c r="L274" s="63"/>
      <c r="M274" s="220"/>
      <c r="N274" s="44"/>
      <c r="O274" s="44"/>
      <c r="P274" s="44"/>
      <c r="Q274" s="44"/>
      <c r="R274" s="44"/>
      <c r="S274" s="44"/>
      <c r="T274" s="80"/>
      <c r="AT274" s="25" t="s">
        <v>178</v>
      </c>
      <c r="AU274" s="25" t="s">
        <v>92</v>
      </c>
    </row>
    <row r="275" spans="2:65" s="1" customFormat="1" ht="22.5" customHeight="1">
      <c r="B275" s="43"/>
      <c r="C275" s="206" t="s">
        <v>695</v>
      </c>
      <c r="D275" s="206" t="s">
        <v>172</v>
      </c>
      <c r="E275" s="207" t="s">
        <v>484</v>
      </c>
      <c r="F275" s="208" t="s">
        <v>1265</v>
      </c>
      <c r="G275" s="209" t="s">
        <v>197</v>
      </c>
      <c r="H275" s="210">
        <v>4.5780000000000003</v>
      </c>
      <c r="I275" s="211"/>
      <c r="J275" s="212">
        <f>ROUND(I275*H275,2)</f>
        <v>0</v>
      </c>
      <c r="K275" s="208" t="s">
        <v>962</v>
      </c>
      <c r="L275" s="63"/>
      <c r="M275" s="213" t="s">
        <v>50</v>
      </c>
      <c r="N275" s="214" t="s">
        <v>56</v>
      </c>
      <c r="O275" s="44"/>
      <c r="P275" s="215">
        <f>O275*H275</f>
        <v>0</v>
      </c>
      <c r="Q275" s="215">
        <v>0</v>
      </c>
      <c r="R275" s="215">
        <f>Q275*H275</f>
        <v>0</v>
      </c>
      <c r="S275" s="215">
        <v>0</v>
      </c>
      <c r="T275" s="216">
        <f>S275*H275</f>
        <v>0</v>
      </c>
      <c r="AR275" s="25" t="s">
        <v>273</v>
      </c>
      <c r="AT275" s="25" t="s">
        <v>172</v>
      </c>
      <c r="AU275" s="25" t="s">
        <v>92</v>
      </c>
      <c r="AY275" s="25" t="s">
        <v>169</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273</v>
      </c>
      <c r="BM275" s="25" t="s">
        <v>1456</v>
      </c>
    </row>
    <row r="276" spans="2:65" s="1" customFormat="1" ht="27">
      <c r="B276" s="43"/>
      <c r="C276" s="65"/>
      <c r="D276" s="218" t="s">
        <v>178</v>
      </c>
      <c r="E276" s="65"/>
      <c r="F276" s="219" t="s">
        <v>487</v>
      </c>
      <c r="G276" s="65"/>
      <c r="H276" s="65"/>
      <c r="I276" s="174"/>
      <c r="J276" s="65"/>
      <c r="K276" s="65"/>
      <c r="L276" s="63"/>
      <c r="M276" s="220"/>
      <c r="N276" s="44"/>
      <c r="O276" s="44"/>
      <c r="P276" s="44"/>
      <c r="Q276" s="44"/>
      <c r="R276" s="44"/>
      <c r="S276" s="44"/>
      <c r="T276" s="80"/>
      <c r="AT276" s="25" t="s">
        <v>178</v>
      </c>
      <c r="AU276" s="25" t="s">
        <v>92</v>
      </c>
    </row>
    <row r="277" spans="2:65" s="13" customFormat="1" ht="13.5">
      <c r="B277" s="233"/>
      <c r="C277" s="234"/>
      <c r="D277" s="235" t="s">
        <v>182</v>
      </c>
      <c r="E277" s="234"/>
      <c r="F277" s="237" t="s">
        <v>1457</v>
      </c>
      <c r="G277" s="234"/>
      <c r="H277" s="238">
        <v>4.5780000000000003</v>
      </c>
      <c r="I277" s="239"/>
      <c r="J277" s="234"/>
      <c r="K277" s="234"/>
      <c r="L277" s="240"/>
      <c r="M277" s="241"/>
      <c r="N277" s="242"/>
      <c r="O277" s="242"/>
      <c r="P277" s="242"/>
      <c r="Q277" s="242"/>
      <c r="R277" s="242"/>
      <c r="S277" s="242"/>
      <c r="T277" s="243"/>
      <c r="AT277" s="244" t="s">
        <v>182</v>
      </c>
      <c r="AU277" s="244" t="s">
        <v>92</v>
      </c>
      <c r="AV277" s="13" t="s">
        <v>92</v>
      </c>
      <c r="AW277" s="13" t="s">
        <v>6</v>
      </c>
      <c r="AX277" s="13" t="s">
        <v>25</v>
      </c>
      <c r="AY277" s="244" t="s">
        <v>169</v>
      </c>
    </row>
    <row r="278" spans="2:65" s="1" customFormat="1" ht="22.5" customHeight="1">
      <c r="B278" s="43"/>
      <c r="C278" s="206" t="s">
        <v>696</v>
      </c>
      <c r="D278" s="206" t="s">
        <v>172</v>
      </c>
      <c r="E278" s="207" t="s">
        <v>1458</v>
      </c>
      <c r="F278" s="208" t="s">
        <v>1459</v>
      </c>
      <c r="G278" s="209" t="s">
        <v>1460</v>
      </c>
      <c r="H278" s="293"/>
      <c r="I278" s="211"/>
      <c r="J278" s="212">
        <f>ROUND(I278*H278,2)</f>
        <v>0</v>
      </c>
      <c r="K278" s="208" t="s">
        <v>962</v>
      </c>
      <c r="L278" s="63"/>
      <c r="M278" s="213" t="s">
        <v>50</v>
      </c>
      <c r="N278" s="214" t="s">
        <v>56</v>
      </c>
      <c r="O278" s="44"/>
      <c r="P278" s="215">
        <f>O278*H278</f>
        <v>0</v>
      </c>
      <c r="Q278" s="215">
        <v>0</v>
      </c>
      <c r="R278" s="215">
        <f>Q278*H278</f>
        <v>0</v>
      </c>
      <c r="S278" s="215">
        <v>0</v>
      </c>
      <c r="T278" s="216">
        <f>S278*H278</f>
        <v>0</v>
      </c>
      <c r="AR278" s="25" t="s">
        <v>273</v>
      </c>
      <c r="AT278" s="25" t="s">
        <v>172</v>
      </c>
      <c r="AU278" s="25" t="s">
        <v>92</v>
      </c>
      <c r="AY278" s="25" t="s">
        <v>169</v>
      </c>
      <c r="BE278" s="217">
        <f>IF(N278="základní",J278,0)</f>
        <v>0</v>
      </c>
      <c r="BF278" s="217">
        <f>IF(N278="snížená",J278,0)</f>
        <v>0</v>
      </c>
      <c r="BG278" s="217">
        <f>IF(N278="zákl. přenesená",J278,0)</f>
        <v>0</v>
      </c>
      <c r="BH278" s="217">
        <f>IF(N278="sníž. přenesená",J278,0)</f>
        <v>0</v>
      </c>
      <c r="BI278" s="217">
        <f>IF(N278="nulová",J278,0)</f>
        <v>0</v>
      </c>
      <c r="BJ278" s="25" t="s">
        <v>25</v>
      </c>
      <c r="BK278" s="217">
        <f>ROUND(I278*H278,2)</f>
        <v>0</v>
      </c>
      <c r="BL278" s="25" t="s">
        <v>273</v>
      </c>
      <c r="BM278" s="25" t="s">
        <v>1461</v>
      </c>
    </row>
    <row r="279" spans="2:65" s="1" customFormat="1" ht="27">
      <c r="B279" s="43"/>
      <c r="C279" s="65"/>
      <c r="D279" s="218" t="s">
        <v>178</v>
      </c>
      <c r="E279" s="65"/>
      <c r="F279" s="219" t="s">
        <v>1462</v>
      </c>
      <c r="G279" s="65"/>
      <c r="H279" s="65"/>
      <c r="I279" s="174"/>
      <c r="J279" s="65"/>
      <c r="K279" s="65"/>
      <c r="L279" s="63"/>
      <c r="M279" s="290"/>
      <c r="N279" s="291"/>
      <c r="O279" s="291"/>
      <c r="P279" s="291"/>
      <c r="Q279" s="291"/>
      <c r="R279" s="291"/>
      <c r="S279" s="291"/>
      <c r="T279" s="292"/>
      <c r="AT279" s="25" t="s">
        <v>178</v>
      </c>
      <c r="AU279" s="25" t="s">
        <v>92</v>
      </c>
    </row>
    <row r="280" spans="2:65" s="1" customFormat="1" ht="6.95" customHeight="1">
      <c r="B280" s="58"/>
      <c r="C280" s="59"/>
      <c r="D280" s="59"/>
      <c r="E280" s="59"/>
      <c r="F280" s="59"/>
      <c r="G280" s="59"/>
      <c r="H280" s="59"/>
      <c r="I280" s="150"/>
      <c r="J280" s="59"/>
      <c r="K280" s="59"/>
      <c r="L280" s="63"/>
    </row>
  </sheetData>
  <sheetProtection password="CC35" sheet="1" objects="1" scenarios="1" formatCells="0" formatColumns="0" formatRows="0" sort="0" autoFilter="0"/>
  <autoFilter ref="C93:K279"/>
  <mergeCells count="12">
    <mergeCell ref="G1:H1"/>
    <mergeCell ref="L2:V2"/>
    <mergeCell ref="E49:H49"/>
    <mergeCell ref="E51:H51"/>
    <mergeCell ref="E82:H82"/>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129</v>
      </c>
      <c r="G1" s="424" t="s">
        <v>130</v>
      </c>
      <c r="H1" s="424"/>
      <c r="I1" s="126"/>
      <c r="J1" s="125" t="s">
        <v>131</v>
      </c>
      <c r="K1" s="124" t="s">
        <v>132</v>
      </c>
      <c r="L1" s="125" t="s">
        <v>133</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4"/>
      <c r="M2" s="414"/>
      <c r="N2" s="414"/>
      <c r="O2" s="414"/>
      <c r="P2" s="414"/>
      <c r="Q2" s="414"/>
      <c r="R2" s="414"/>
      <c r="S2" s="414"/>
      <c r="T2" s="414"/>
      <c r="U2" s="414"/>
      <c r="V2" s="414"/>
      <c r="AT2" s="25" t="s">
        <v>128</v>
      </c>
    </row>
    <row r="3" spans="1:70" ht="6.95" customHeight="1">
      <c r="B3" s="26"/>
      <c r="C3" s="27"/>
      <c r="D3" s="27"/>
      <c r="E3" s="27"/>
      <c r="F3" s="27"/>
      <c r="G3" s="27"/>
      <c r="H3" s="27"/>
      <c r="I3" s="127"/>
      <c r="J3" s="27"/>
      <c r="K3" s="28"/>
      <c r="AT3" s="25" t="s">
        <v>92</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5" t="str">
        <f>'Rekapitulace stavby'!K6</f>
        <v>III/44436 Bělkovice-Lašťany, průtah - I.+II.etapa-Obec  Bělkovice-Lašťany</v>
      </c>
      <c r="F7" s="416"/>
      <c r="G7" s="416"/>
      <c r="H7" s="416"/>
      <c r="I7" s="128"/>
      <c r="J7" s="30"/>
      <c r="K7" s="32"/>
    </row>
    <row r="8" spans="1:70">
      <c r="B8" s="29"/>
      <c r="C8" s="30"/>
      <c r="D8" s="38" t="s">
        <v>135</v>
      </c>
      <c r="E8" s="30"/>
      <c r="F8" s="30"/>
      <c r="G8" s="30"/>
      <c r="H8" s="30"/>
      <c r="I8" s="128"/>
      <c r="J8" s="30"/>
      <c r="K8" s="32"/>
    </row>
    <row r="9" spans="1:70" s="1" customFormat="1" ht="22.5" customHeight="1">
      <c r="B9" s="43"/>
      <c r="C9" s="44"/>
      <c r="D9" s="44"/>
      <c r="E9" s="415" t="s">
        <v>1463</v>
      </c>
      <c r="F9" s="417"/>
      <c r="G9" s="417"/>
      <c r="H9" s="417"/>
      <c r="I9" s="129"/>
      <c r="J9" s="44"/>
      <c r="K9" s="47"/>
    </row>
    <row r="10" spans="1:70" s="1" customFormat="1">
      <c r="B10" s="43"/>
      <c r="C10" s="44"/>
      <c r="D10" s="38" t="s">
        <v>137</v>
      </c>
      <c r="E10" s="44"/>
      <c r="F10" s="44"/>
      <c r="G10" s="44"/>
      <c r="H10" s="44"/>
      <c r="I10" s="129"/>
      <c r="J10" s="44"/>
      <c r="K10" s="47"/>
    </row>
    <row r="11" spans="1:70" s="1" customFormat="1" ht="36.950000000000003" customHeight="1">
      <c r="B11" s="43"/>
      <c r="C11" s="44"/>
      <c r="D11" s="44"/>
      <c r="E11" s="418" t="s">
        <v>1464</v>
      </c>
      <c r="F11" s="417"/>
      <c r="G11" s="417"/>
      <c r="H11" s="417"/>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22.12.2016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79" t="s">
        <v>50</v>
      </c>
      <c r="F26" s="379"/>
      <c r="G26" s="379"/>
      <c r="H26" s="379"/>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ROUND(J85,2)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ROUND(SUM(BE85:BE112), 2)</f>
        <v>0</v>
      </c>
      <c r="G32" s="44"/>
      <c r="H32" s="44"/>
      <c r="I32" s="142">
        <v>0.21</v>
      </c>
      <c r="J32" s="141">
        <f>ROUND(ROUND((SUM(BE85:BE112)), 2)*I32, 2)</f>
        <v>0</v>
      </c>
      <c r="K32" s="47"/>
    </row>
    <row r="33" spans="2:11" s="1" customFormat="1" ht="14.45" customHeight="1">
      <c r="B33" s="43"/>
      <c r="C33" s="44"/>
      <c r="D33" s="44"/>
      <c r="E33" s="51" t="s">
        <v>57</v>
      </c>
      <c r="F33" s="141">
        <f>ROUND(SUM(BF85:BF112), 2)</f>
        <v>0</v>
      </c>
      <c r="G33" s="44"/>
      <c r="H33" s="44"/>
      <c r="I33" s="142">
        <v>0.15</v>
      </c>
      <c r="J33" s="141">
        <f>ROUND(ROUND((SUM(BF85:BF112)), 2)*I33, 2)</f>
        <v>0</v>
      </c>
      <c r="K33" s="47"/>
    </row>
    <row r="34" spans="2:11" s="1" customFormat="1" ht="14.45" hidden="1" customHeight="1">
      <c r="B34" s="43"/>
      <c r="C34" s="44"/>
      <c r="D34" s="44"/>
      <c r="E34" s="51" t="s">
        <v>58</v>
      </c>
      <c r="F34" s="141">
        <f>ROUND(SUM(BG85:BG112), 2)</f>
        <v>0</v>
      </c>
      <c r="G34" s="44"/>
      <c r="H34" s="44"/>
      <c r="I34" s="142">
        <v>0.21</v>
      </c>
      <c r="J34" s="141">
        <v>0</v>
      </c>
      <c r="K34" s="47"/>
    </row>
    <row r="35" spans="2:11" s="1" customFormat="1" ht="14.45" hidden="1" customHeight="1">
      <c r="B35" s="43"/>
      <c r="C35" s="44"/>
      <c r="D35" s="44"/>
      <c r="E35" s="51" t="s">
        <v>59</v>
      </c>
      <c r="F35" s="141">
        <f>ROUND(SUM(BH85:BH112), 2)</f>
        <v>0</v>
      </c>
      <c r="G35" s="44"/>
      <c r="H35" s="44"/>
      <c r="I35" s="142">
        <v>0.15</v>
      </c>
      <c r="J35" s="141">
        <v>0</v>
      </c>
      <c r="K35" s="47"/>
    </row>
    <row r="36" spans="2:11" s="1" customFormat="1" ht="14.45" hidden="1" customHeight="1">
      <c r="B36" s="43"/>
      <c r="C36" s="44"/>
      <c r="D36" s="44"/>
      <c r="E36" s="51" t="s">
        <v>60</v>
      </c>
      <c r="F36" s="141">
        <f>ROUND(SUM(BI85:BI112),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141</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5" t="str">
        <f>E7</f>
        <v>III/44436 Bělkovice-Lašťany, průtah - I.+II.etapa-Obec  Bělkovice-Lašťany</v>
      </c>
      <c r="F47" s="416"/>
      <c r="G47" s="416"/>
      <c r="H47" s="416"/>
      <c r="I47" s="129"/>
      <c r="J47" s="44"/>
      <c r="K47" s="47"/>
    </row>
    <row r="48" spans="2:11">
      <c r="B48" s="29"/>
      <c r="C48" s="38" t="s">
        <v>135</v>
      </c>
      <c r="D48" s="30"/>
      <c r="E48" s="30"/>
      <c r="F48" s="30"/>
      <c r="G48" s="30"/>
      <c r="H48" s="30"/>
      <c r="I48" s="128"/>
      <c r="J48" s="30"/>
      <c r="K48" s="32"/>
    </row>
    <row r="49" spans="2:47" s="1" customFormat="1" ht="22.5" customHeight="1">
      <c r="B49" s="43"/>
      <c r="C49" s="44"/>
      <c r="D49" s="44"/>
      <c r="E49" s="415" t="s">
        <v>1463</v>
      </c>
      <c r="F49" s="417"/>
      <c r="G49" s="417"/>
      <c r="H49" s="417"/>
      <c r="I49" s="129"/>
      <c r="J49" s="44"/>
      <c r="K49" s="47"/>
    </row>
    <row r="50" spans="2:47" s="1" customFormat="1" ht="14.45" customHeight="1">
      <c r="B50" s="43"/>
      <c r="C50" s="38" t="s">
        <v>137</v>
      </c>
      <c r="D50" s="44"/>
      <c r="E50" s="44"/>
      <c r="F50" s="44"/>
      <c r="G50" s="44"/>
      <c r="H50" s="44"/>
      <c r="I50" s="129"/>
      <c r="J50" s="44"/>
      <c r="K50" s="47"/>
    </row>
    <row r="51" spans="2:47" s="1" customFormat="1" ht="23.25" customHeight="1">
      <c r="B51" s="43"/>
      <c r="C51" s="44"/>
      <c r="D51" s="44"/>
      <c r="E51" s="418" t="str">
        <f>E11</f>
        <v>4-1 - Vedlejší rozpočtové náklady-soupis prací</v>
      </c>
      <c r="F51" s="417"/>
      <c r="G51" s="417"/>
      <c r="H51" s="417"/>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22.12.2016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Obec  Bělkovice-Lašťany</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142</v>
      </c>
      <c r="D58" s="143"/>
      <c r="E58" s="143"/>
      <c r="F58" s="143"/>
      <c r="G58" s="143"/>
      <c r="H58" s="143"/>
      <c r="I58" s="156"/>
      <c r="J58" s="157" t="s">
        <v>143</v>
      </c>
      <c r="K58" s="158"/>
    </row>
    <row r="59" spans="2:47" s="1" customFormat="1" ht="10.35" customHeight="1">
      <c r="B59" s="43"/>
      <c r="C59" s="44"/>
      <c r="D59" s="44"/>
      <c r="E59" s="44"/>
      <c r="F59" s="44"/>
      <c r="G59" s="44"/>
      <c r="H59" s="44"/>
      <c r="I59" s="129"/>
      <c r="J59" s="44"/>
      <c r="K59" s="47"/>
    </row>
    <row r="60" spans="2:47" s="1" customFormat="1" ht="29.25" customHeight="1">
      <c r="B60" s="43"/>
      <c r="C60" s="159" t="s">
        <v>144</v>
      </c>
      <c r="D60" s="44"/>
      <c r="E60" s="44"/>
      <c r="F60" s="44"/>
      <c r="G60" s="44"/>
      <c r="H60" s="44"/>
      <c r="I60" s="129"/>
      <c r="J60" s="139">
        <f>J85</f>
        <v>0</v>
      </c>
      <c r="K60" s="47"/>
      <c r="AU60" s="25" t="s">
        <v>145</v>
      </c>
    </row>
    <row r="61" spans="2:47" s="8" customFormat="1" ht="24.95" customHeight="1">
      <c r="B61" s="160"/>
      <c r="C61" s="161"/>
      <c r="D61" s="162" t="s">
        <v>1465</v>
      </c>
      <c r="E61" s="163"/>
      <c r="F61" s="163"/>
      <c r="G61" s="163"/>
      <c r="H61" s="163"/>
      <c r="I61" s="164"/>
      <c r="J61" s="165">
        <f>J86</f>
        <v>0</v>
      </c>
      <c r="K61" s="166"/>
    </row>
    <row r="62" spans="2:47" s="9" customFormat="1" ht="19.899999999999999" customHeight="1">
      <c r="B62" s="167"/>
      <c r="C62" s="168"/>
      <c r="D62" s="169" t="s">
        <v>1466</v>
      </c>
      <c r="E62" s="170"/>
      <c r="F62" s="170"/>
      <c r="G62" s="170"/>
      <c r="H62" s="170"/>
      <c r="I62" s="171"/>
      <c r="J62" s="172">
        <f>J87</f>
        <v>0</v>
      </c>
      <c r="K62" s="173"/>
    </row>
    <row r="63" spans="2:47" s="9" customFormat="1" ht="19.899999999999999" customHeight="1">
      <c r="B63" s="167"/>
      <c r="C63" s="168"/>
      <c r="D63" s="169" t="s">
        <v>1467</v>
      </c>
      <c r="E63" s="170"/>
      <c r="F63" s="170"/>
      <c r="G63" s="170"/>
      <c r="H63" s="170"/>
      <c r="I63" s="171"/>
      <c r="J63" s="172">
        <f>J100</f>
        <v>0</v>
      </c>
      <c r="K63" s="173"/>
    </row>
    <row r="64" spans="2:47" s="1" customFormat="1" ht="21.75" customHeight="1">
      <c r="B64" s="43"/>
      <c r="C64" s="44"/>
      <c r="D64" s="44"/>
      <c r="E64" s="44"/>
      <c r="F64" s="44"/>
      <c r="G64" s="44"/>
      <c r="H64" s="44"/>
      <c r="I64" s="129"/>
      <c r="J64" s="44"/>
      <c r="K64" s="47"/>
    </row>
    <row r="65" spans="2:12" s="1" customFormat="1" ht="6.95" customHeight="1">
      <c r="B65" s="58"/>
      <c r="C65" s="59"/>
      <c r="D65" s="59"/>
      <c r="E65" s="59"/>
      <c r="F65" s="59"/>
      <c r="G65" s="59"/>
      <c r="H65" s="59"/>
      <c r="I65" s="150"/>
      <c r="J65" s="59"/>
      <c r="K65" s="60"/>
    </row>
    <row r="69" spans="2:12" s="1" customFormat="1" ht="6.95" customHeight="1">
      <c r="B69" s="61"/>
      <c r="C69" s="62"/>
      <c r="D69" s="62"/>
      <c r="E69" s="62"/>
      <c r="F69" s="62"/>
      <c r="G69" s="62"/>
      <c r="H69" s="62"/>
      <c r="I69" s="153"/>
      <c r="J69" s="62"/>
      <c r="K69" s="62"/>
      <c r="L69" s="63"/>
    </row>
    <row r="70" spans="2:12" s="1" customFormat="1" ht="36.950000000000003" customHeight="1">
      <c r="B70" s="43"/>
      <c r="C70" s="64" t="s">
        <v>153</v>
      </c>
      <c r="D70" s="65"/>
      <c r="E70" s="65"/>
      <c r="F70" s="65"/>
      <c r="G70" s="65"/>
      <c r="H70" s="65"/>
      <c r="I70" s="174"/>
      <c r="J70" s="65"/>
      <c r="K70" s="65"/>
      <c r="L70" s="63"/>
    </row>
    <row r="71" spans="2:12" s="1" customFormat="1" ht="6.95" customHeight="1">
      <c r="B71" s="43"/>
      <c r="C71" s="65"/>
      <c r="D71" s="65"/>
      <c r="E71" s="65"/>
      <c r="F71" s="65"/>
      <c r="G71" s="65"/>
      <c r="H71" s="65"/>
      <c r="I71" s="174"/>
      <c r="J71" s="65"/>
      <c r="K71" s="65"/>
      <c r="L71" s="63"/>
    </row>
    <row r="72" spans="2:12" s="1" customFormat="1" ht="14.45" customHeight="1">
      <c r="B72" s="43"/>
      <c r="C72" s="67" t="s">
        <v>18</v>
      </c>
      <c r="D72" s="65"/>
      <c r="E72" s="65"/>
      <c r="F72" s="65"/>
      <c r="G72" s="65"/>
      <c r="H72" s="65"/>
      <c r="I72" s="174"/>
      <c r="J72" s="65"/>
      <c r="K72" s="65"/>
      <c r="L72" s="63"/>
    </row>
    <row r="73" spans="2:12" s="1" customFormat="1" ht="22.5" customHeight="1">
      <c r="B73" s="43"/>
      <c r="C73" s="65"/>
      <c r="D73" s="65"/>
      <c r="E73" s="419" t="str">
        <f>E7</f>
        <v>III/44436 Bělkovice-Lašťany, průtah - I.+II.etapa-Obec  Bělkovice-Lašťany</v>
      </c>
      <c r="F73" s="420"/>
      <c r="G73" s="420"/>
      <c r="H73" s="420"/>
      <c r="I73" s="174"/>
      <c r="J73" s="65"/>
      <c r="K73" s="65"/>
      <c r="L73" s="63"/>
    </row>
    <row r="74" spans="2:12">
      <c r="B74" s="29"/>
      <c r="C74" s="67" t="s">
        <v>135</v>
      </c>
      <c r="D74" s="175"/>
      <c r="E74" s="175"/>
      <c r="F74" s="175"/>
      <c r="G74" s="175"/>
      <c r="H74" s="175"/>
      <c r="J74" s="175"/>
      <c r="K74" s="175"/>
      <c r="L74" s="176"/>
    </row>
    <row r="75" spans="2:12" s="1" customFormat="1" ht="22.5" customHeight="1">
      <c r="B75" s="43"/>
      <c r="C75" s="65"/>
      <c r="D75" s="65"/>
      <c r="E75" s="419" t="s">
        <v>1463</v>
      </c>
      <c r="F75" s="422"/>
      <c r="G75" s="422"/>
      <c r="H75" s="422"/>
      <c r="I75" s="174"/>
      <c r="J75" s="65"/>
      <c r="K75" s="65"/>
      <c r="L75" s="63"/>
    </row>
    <row r="76" spans="2:12" s="1" customFormat="1" ht="14.45" customHeight="1">
      <c r="B76" s="43"/>
      <c r="C76" s="67" t="s">
        <v>137</v>
      </c>
      <c r="D76" s="65"/>
      <c r="E76" s="65"/>
      <c r="F76" s="65"/>
      <c r="G76" s="65"/>
      <c r="H76" s="65"/>
      <c r="I76" s="174"/>
      <c r="J76" s="65"/>
      <c r="K76" s="65"/>
      <c r="L76" s="63"/>
    </row>
    <row r="77" spans="2:12" s="1" customFormat="1" ht="23.25" customHeight="1">
      <c r="B77" s="43"/>
      <c r="C77" s="65"/>
      <c r="D77" s="65"/>
      <c r="E77" s="390" t="str">
        <f>E11</f>
        <v>4-1 - Vedlejší rozpočtové náklady-soupis prací</v>
      </c>
      <c r="F77" s="422"/>
      <c r="G77" s="422"/>
      <c r="H77" s="422"/>
      <c r="I77" s="174"/>
      <c r="J77" s="65"/>
      <c r="K77" s="65"/>
      <c r="L77" s="63"/>
    </row>
    <row r="78" spans="2:12" s="1" customFormat="1" ht="6.95" customHeight="1">
      <c r="B78" s="43"/>
      <c r="C78" s="65"/>
      <c r="D78" s="65"/>
      <c r="E78" s="65"/>
      <c r="F78" s="65"/>
      <c r="G78" s="65"/>
      <c r="H78" s="65"/>
      <c r="I78" s="174"/>
      <c r="J78" s="65"/>
      <c r="K78" s="65"/>
      <c r="L78" s="63"/>
    </row>
    <row r="79" spans="2:12" s="1" customFormat="1" ht="18" customHeight="1">
      <c r="B79" s="43"/>
      <c r="C79" s="67" t="s">
        <v>26</v>
      </c>
      <c r="D79" s="65"/>
      <c r="E79" s="65"/>
      <c r="F79" s="177" t="str">
        <f>F14</f>
        <v xml:space="preserve"> Bělkovice-Lašťany</v>
      </c>
      <c r="G79" s="65"/>
      <c r="H79" s="65"/>
      <c r="I79" s="178" t="s">
        <v>28</v>
      </c>
      <c r="J79" s="75" t="str">
        <f>IF(J14="","",J14)</f>
        <v>22.12.2016</v>
      </c>
      <c r="K79" s="65"/>
      <c r="L79" s="63"/>
    </row>
    <row r="80" spans="2:12" s="1" customFormat="1" ht="6.95" customHeight="1">
      <c r="B80" s="43"/>
      <c r="C80" s="65"/>
      <c r="D80" s="65"/>
      <c r="E80" s="65"/>
      <c r="F80" s="65"/>
      <c r="G80" s="65"/>
      <c r="H80" s="65"/>
      <c r="I80" s="174"/>
      <c r="J80" s="65"/>
      <c r="K80" s="65"/>
      <c r="L80" s="63"/>
    </row>
    <row r="81" spans="2:65" s="1" customFormat="1">
      <c r="B81" s="43"/>
      <c r="C81" s="67" t="s">
        <v>36</v>
      </c>
      <c r="D81" s="65"/>
      <c r="E81" s="65"/>
      <c r="F81" s="177" t="str">
        <f>E17</f>
        <v>Obec  Bělkovice-Lašťany</v>
      </c>
      <c r="G81" s="65"/>
      <c r="H81" s="65"/>
      <c r="I81" s="178" t="s">
        <v>44</v>
      </c>
      <c r="J81" s="177" t="str">
        <f>E23</f>
        <v>Ing. Petr Doležel</v>
      </c>
      <c r="K81" s="65"/>
      <c r="L81" s="63"/>
    </row>
    <row r="82" spans="2:65" s="1" customFormat="1" ht="14.45" customHeight="1">
      <c r="B82" s="43"/>
      <c r="C82" s="67" t="s">
        <v>42</v>
      </c>
      <c r="D82" s="65"/>
      <c r="E82" s="65"/>
      <c r="F82" s="177" t="str">
        <f>IF(E20="","",E20)</f>
        <v/>
      </c>
      <c r="G82" s="65"/>
      <c r="H82" s="65"/>
      <c r="I82" s="174"/>
      <c r="J82" s="65"/>
      <c r="K82" s="65"/>
      <c r="L82" s="63"/>
    </row>
    <row r="83" spans="2:65" s="1" customFormat="1" ht="10.35" customHeight="1">
      <c r="B83" s="43"/>
      <c r="C83" s="65"/>
      <c r="D83" s="65"/>
      <c r="E83" s="65"/>
      <c r="F83" s="65"/>
      <c r="G83" s="65"/>
      <c r="H83" s="65"/>
      <c r="I83" s="174"/>
      <c r="J83" s="65"/>
      <c r="K83" s="65"/>
      <c r="L83" s="63"/>
    </row>
    <row r="84" spans="2:65" s="10" customFormat="1" ht="29.25" customHeight="1">
      <c r="B84" s="179"/>
      <c r="C84" s="180" t="s">
        <v>154</v>
      </c>
      <c r="D84" s="181" t="s">
        <v>70</v>
      </c>
      <c r="E84" s="181" t="s">
        <v>66</v>
      </c>
      <c r="F84" s="181" t="s">
        <v>155</v>
      </c>
      <c r="G84" s="181" t="s">
        <v>156</v>
      </c>
      <c r="H84" s="181" t="s">
        <v>157</v>
      </c>
      <c r="I84" s="182" t="s">
        <v>158</v>
      </c>
      <c r="J84" s="181" t="s">
        <v>143</v>
      </c>
      <c r="K84" s="183" t="s">
        <v>159</v>
      </c>
      <c r="L84" s="184"/>
      <c r="M84" s="83" t="s">
        <v>160</v>
      </c>
      <c r="N84" s="84" t="s">
        <v>55</v>
      </c>
      <c r="O84" s="84" t="s">
        <v>161</v>
      </c>
      <c r="P84" s="84" t="s">
        <v>162</v>
      </c>
      <c r="Q84" s="84" t="s">
        <v>163</v>
      </c>
      <c r="R84" s="84" t="s">
        <v>164</v>
      </c>
      <c r="S84" s="84" t="s">
        <v>165</v>
      </c>
      <c r="T84" s="85" t="s">
        <v>166</v>
      </c>
    </row>
    <row r="85" spans="2:65" s="1" customFormat="1" ht="29.25" customHeight="1">
      <c r="B85" s="43"/>
      <c r="C85" s="89" t="s">
        <v>144</v>
      </c>
      <c r="D85" s="65"/>
      <c r="E85" s="65"/>
      <c r="F85" s="65"/>
      <c r="G85" s="65"/>
      <c r="H85" s="65"/>
      <c r="I85" s="174"/>
      <c r="J85" s="185">
        <f>BK85</f>
        <v>0</v>
      </c>
      <c r="K85" s="65"/>
      <c r="L85" s="63"/>
      <c r="M85" s="86"/>
      <c r="N85" s="87"/>
      <c r="O85" s="87"/>
      <c r="P85" s="186">
        <f>P86</f>
        <v>0</v>
      </c>
      <c r="Q85" s="87"/>
      <c r="R85" s="186">
        <f>R86</f>
        <v>0</v>
      </c>
      <c r="S85" s="87"/>
      <c r="T85" s="187">
        <f>T86</f>
        <v>0</v>
      </c>
      <c r="AT85" s="25" t="s">
        <v>84</v>
      </c>
      <c r="AU85" s="25" t="s">
        <v>145</v>
      </c>
      <c r="BK85" s="188">
        <f>BK86</f>
        <v>0</v>
      </c>
    </row>
    <row r="86" spans="2:65" s="11" customFormat="1" ht="37.35" customHeight="1">
      <c r="B86" s="189"/>
      <c r="C86" s="190"/>
      <c r="D86" s="191" t="s">
        <v>84</v>
      </c>
      <c r="E86" s="192" t="s">
        <v>1468</v>
      </c>
      <c r="F86" s="192" t="s">
        <v>1469</v>
      </c>
      <c r="G86" s="190"/>
      <c r="H86" s="190"/>
      <c r="I86" s="193"/>
      <c r="J86" s="194">
        <f>BK86</f>
        <v>0</v>
      </c>
      <c r="K86" s="190"/>
      <c r="L86" s="195"/>
      <c r="M86" s="196"/>
      <c r="N86" s="197"/>
      <c r="O86" s="197"/>
      <c r="P86" s="198">
        <f>P87+P100</f>
        <v>0</v>
      </c>
      <c r="Q86" s="197"/>
      <c r="R86" s="198">
        <f>R87+R100</f>
        <v>0</v>
      </c>
      <c r="S86" s="197"/>
      <c r="T86" s="199">
        <f>T87+T100</f>
        <v>0</v>
      </c>
      <c r="AR86" s="200" t="s">
        <v>198</v>
      </c>
      <c r="AT86" s="201" t="s">
        <v>84</v>
      </c>
      <c r="AU86" s="201" t="s">
        <v>85</v>
      </c>
      <c r="AY86" s="200" t="s">
        <v>169</v>
      </c>
      <c r="BK86" s="202">
        <f>BK87+BK100</f>
        <v>0</v>
      </c>
    </row>
    <row r="87" spans="2:65" s="11" customFormat="1" ht="19.899999999999999" customHeight="1">
      <c r="B87" s="189"/>
      <c r="C87" s="190"/>
      <c r="D87" s="203" t="s">
        <v>84</v>
      </c>
      <c r="E87" s="204" t="s">
        <v>1470</v>
      </c>
      <c r="F87" s="204" t="s">
        <v>1471</v>
      </c>
      <c r="G87" s="190"/>
      <c r="H87" s="190"/>
      <c r="I87" s="193"/>
      <c r="J87" s="205">
        <f>BK87</f>
        <v>0</v>
      </c>
      <c r="K87" s="190"/>
      <c r="L87" s="195"/>
      <c r="M87" s="196"/>
      <c r="N87" s="197"/>
      <c r="O87" s="197"/>
      <c r="P87" s="198">
        <f>SUM(P88:P99)</f>
        <v>0</v>
      </c>
      <c r="Q87" s="197"/>
      <c r="R87" s="198">
        <f>SUM(R88:R99)</f>
        <v>0</v>
      </c>
      <c r="S87" s="197"/>
      <c r="T87" s="199">
        <f>SUM(T88:T99)</f>
        <v>0</v>
      </c>
      <c r="AR87" s="200" t="s">
        <v>198</v>
      </c>
      <c r="AT87" s="201" t="s">
        <v>84</v>
      </c>
      <c r="AU87" s="201" t="s">
        <v>25</v>
      </c>
      <c r="AY87" s="200" t="s">
        <v>169</v>
      </c>
      <c r="BK87" s="202">
        <f>SUM(BK88:BK99)</f>
        <v>0</v>
      </c>
    </row>
    <row r="88" spans="2:65" s="1" customFormat="1" ht="22.5" customHeight="1">
      <c r="B88" s="43"/>
      <c r="C88" s="206" t="s">
        <v>25</v>
      </c>
      <c r="D88" s="206" t="s">
        <v>172</v>
      </c>
      <c r="E88" s="207" t="s">
        <v>1472</v>
      </c>
      <c r="F88" s="208" t="s">
        <v>1473</v>
      </c>
      <c r="G88" s="209" t="s">
        <v>1474</v>
      </c>
      <c r="H88" s="210">
        <v>1</v>
      </c>
      <c r="I88" s="211"/>
      <c r="J88" s="212">
        <f>ROUND(I88*H88,2)</f>
        <v>0</v>
      </c>
      <c r="K88" s="208" t="s">
        <v>50</v>
      </c>
      <c r="L88" s="63"/>
      <c r="M88" s="213" t="s">
        <v>50</v>
      </c>
      <c r="N88" s="214" t="s">
        <v>56</v>
      </c>
      <c r="O88" s="44"/>
      <c r="P88" s="215">
        <f>O88*H88</f>
        <v>0</v>
      </c>
      <c r="Q88" s="215">
        <v>0</v>
      </c>
      <c r="R88" s="215">
        <f>Q88*H88</f>
        <v>0</v>
      </c>
      <c r="S88" s="215">
        <v>0</v>
      </c>
      <c r="T88" s="216">
        <f>S88*H88</f>
        <v>0</v>
      </c>
      <c r="AR88" s="25" t="s">
        <v>124</v>
      </c>
      <c r="AT88" s="25" t="s">
        <v>172</v>
      </c>
      <c r="AU88" s="25" t="s">
        <v>92</v>
      </c>
      <c r="AY88" s="25" t="s">
        <v>169</v>
      </c>
      <c r="BE88" s="217">
        <f>IF(N88="základní",J88,0)</f>
        <v>0</v>
      </c>
      <c r="BF88" s="217">
        <f>IF(N88="snížená",J88,0)</f>
        <v>0</v>
      </c>
      <c r="BG88" s="217">
        <f>IF(N88="zákl. přenesená",J88,0)</f>
        <v>0</v>
      </c>
      <c r="BH88" s="217">
        <f>IF(N88="sníž. přenesená",J88,0)</f>
        <v>0</v>
      </c>
      <c r="BI88" s="217">
        <f>IF(N88="nulová",J88,0)</f>
        <v>0</v>
      </c>
      <c r="BJ88" s="25" t="s">
        <v>25</v>
      </c>
      <c r="BK88" s="217">
        <f>ROUND(I88*H88,2)</f>
        <v>0</v>
      </c>
      <c r="BL88" s="25" t="s">
        <v>124</v>
      </c>
      <c r="BM88" s="25" t="s">
        <v>1475</v>
      </c>
    </row>
    <row r="89" spans="2:65" s="1" customFormat="1" ht="13.5">
      <c r="B89" s="43"/>
      <c r="C89" s="65"/>
      <c r="D89" s="235" t="s">
        <v>178</v>
      </c>
      <c r="E89" s="65"/>
      <c r="F89" s="274" t="s">
        <v>1473</v>
      </c>
      <c r="G89" s="65"/>
      <c r="H89" s="65"/>
      <c r="I89" s="174"/>
      <c r="J89" s="65"/>
      <c r="K89" s="65"/>
      <c r="L89" s="63"/>
      <c r="M89" s="220"/>
      <c r="N89" s="44"/>
      <c r="O89" s="44"/>
      <c r="P89" s="44"/>
      <c r="Q89" s="44"/>
      <c r="R89" s="44"/>
      <c r="S89" s="44"/>
      <c r="T89" s="80"/>
      <c r="AT89" s="25" t="s">
        <v>178</v>
      </c>
      <c r="AU89" s="25" t="s">
        <v>92</v>
      </c>
    </row>
    <row r="90" spans="2:65" s="1" customFormat="1" ht="22.5" customHeight="1">
      <c r="B90" s="43"/>
      <c r="C90" s="206" t="s">
        <v>92</v>
      </c>
      <c r="D90" s="206" t="s">
        <v>172</v>
      </c>
      <c r="E90" s="207" t="s">
        <v>1476</v>
      </c>
      <c r="F90" s="208" t="s">
        <v>1477</v>
      </c>
      <c r="G90" s="209" t="s">
        <v>1474</v>
      </c>
      <c r="H90" s="210">
        <v>1</v>
      </c>
      <c r="I90" s="211"/>
      <c r="J90" s="212">
        <f>ROUND(I90*H90,2)</f>
        <v>0</v>
      </c>
      <c r="K90" s="208" t="s">
        <v>50</v>
      </c>
      <c r="L90" s="63"/>
      <c r="M90" s="213" t="s">
        <v>50</v>
      </c>
      <c r="N90" s="214" t="s">
        <v>56</v>
      </c>
      <c r="O90" s="44"/>
      <c r="P90" s="215">
        <f>O90*H90</f>
        <v>0</v>
      </c>
      <c r="Q90" s="215">
        <v>0</v>
      </c>
      <c r="R90" s="215">
        <f>Q90*H90</f>
        <v>0</v>
      </c>
      <c r="S90" s="215">
        <v>0</v>
      </c>
      <c r="T90" s="216">
        <f>S90*H90</f>
        <v>0</v>
      </c>
      <c r="AR90" s="25" t="s">
        <v>124</v>
      </c>
      <c r="AT90" s="25" t="s">
        <v>172</v>
      </c>
      <c r="AU90" s="25" t="s">
        <v>92</v>
      </c>
      <c r="AY90" s="25" t="s">
        <v>169</v>
      </c>
      <c r="BE90" s="217">
        <f>IF(N90="základní",J90,0)</f>
        <v>0</v>
      </c>
      <c r="BF90" s="217">
        <f>IF(N90="snížená",J90,0)</f>
        <v>0</v>
      </c>
      <c r="BG90" s="217">
        <f>IF(N90="zákl. přenesená",J90,0)</f>
        <v>0</v>
      </c>
      <c r="BH90" s="217">
        <f>IF(N90="sníž. přenesená",J90,0)</f>
        <v>0</v>
      </c>
      <c r="BI90" s="217">
        <f>IF(N90="nulová",J90,0)</f>
        <v>0</v>
      </c>
      <c r="BJ90" s="25" t="s">
        <v>25</v>
      </c>
      <c r="BK90" s="217">
        <f>ROUND(I90*H90,2)</f>
        <v>0</v>
      </c>
      <c r="BL90" s="25" t="s">
        <v>124</v>
      </c>
      <c r="BM90" s="25" t="s">
        <v>1478</v>
      </c>
    </row>
    <row r="91" spans="2:65" s="1" customFormat="1" ht="13.5">
      <c r="B91" s="43"/>
      <c r="C91" s="65"/>
      <c r="D91" s="235" t="s">
        <v>178</v>
      </c>
      <c r="E91" s="65"/>
      <c r="F91" s="274" t="s">
        <v>1477</v>
      </c>
      <c r="G91" s="65"/>
      <c r="H91" s="65"/>
      <c r="I91" s="174"/>
      <c r="J91" s="65"/>
      <c r="K91" s="65"/>
      <c r="L91" s="63"/>
      <c r="M91" s="220"/>
      <c r="N91" s="44"/>
      <c r="O91" s="44"/>
      <c r="P91" s="44"/>
      <c r="Q91" s="44"/>
      <c r="R91" s="44"/>
      <c r="S91" s="44"/>
      <c r="T91" s="80"/>
      <c r="AT91" s="25" t="s">
        <v>178</v>
      </c>
      <c r="AU91" s="25" t="s">
        <v>92</v>
      </c>
    </row>
    <row r="92" spans="2:65" s="1" customFormat="1" ht="22.5" customHeight="1">
      <c r="B92" s="43"/>
      <c r="C92" s="206" t="s">
        <v>100</v>
      </c>
      <c r="D92" s="206" t="s">
        <v>172</v>
      </c>
      <c r="E92" s="207" t="s">
        <v>1479</v>
      </c>
      <c r="F92" s="208" t="s">
        <v>1480</v>
      </c>
      <c r="G92" s="209" t="s">
        <v>1474</v>
      </c>
      <c r="H92" s="210">
        <v>1</v>
      </c>
      <c r="I92" s="211"/>
      <c r="J92" s="212">
        <f>ROUND(I92*H92,2)</f>
        <v>0</v>
      </c>
      <c r="K92" s="208" t="s">
        <v>50</v>
      </c>
      <c r="L92" s="63"/>
      <c r="M92" s="213" t="s">
        <v>50</v>
      </c>
      <c r="N92" s="214" t="s">
        <v>56</v>
      </c>
      <c r="O92" s="44"/>
      <c r="P92" s="215">
        <f>O92*H92</f>
        <v>0</v>
      </c>
      <c r="Q92" s="215">
        <v>0</v>
      </c>
      <c r="R92" s="215">
        <f>Q92*H92</f>
        <v>0</v>
      </c>
      <c r="S92" s="215">
        <v>0</v>
      </c>
      <c r="T92" s="216">
        <f>S92*H92</f>
        <v>0</v>
      </c>
      <c r="AR92" s="25" t="s">
        <v>124</v>
      </c>
      <c r="AT92" s="25" t="s">
        <v>172</v>
      </c>
      <c r="AU92" s="25" t="s">
        <v>92</v>
      </c>
      <c r="AY92" s="25" t="s">
        <v>169</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124</v>
      </c>
      <c r="BM92" s="25" t="s">
        <v>1481</v>
      </c>
    </row>
    <row r="93" spans="2:65" s="1" customFormat="1" ht="13.5">
      <c r="B93" s="43"/>
      <c r="C93" s="65"/>
      <c r="D93" s="235" t="s">
        <v>178</v>
      </c>
      <c r="E93" s="65"/>
      <c r="F93" s="274" t="s">
        <v>1480</v>
      </c>
      <c r="G93" s="65"/>
      <c r="H93" s="65"/>
      <c r="I93" s="174"/>
      <c r="J93" s="65"/>
      <c r="K93" s="65"/>
      <c r="L93" s="63"/>
      <c r="M93" s="220"/>
      <c r="N93" s="44"/>
      <c r="O93" s="44"/>
      <c r="P93" s="44"/>
      <c r="Q93" s="44"/>
      <c r="R93" s="44"/>
      <c r="S93" s="44"/>
      <c r="T93" s="80"/>
      <c r="AT93" s="25" t="s">
        <v>178</v>
      </c>
      <c r="AU93" s="25" t="s">
        <v>92</v>
      </c>
    </row>
    <row r="94" spans="2:65" s="1" customFormat="1" ht="22.5" customHeight="1">
      <c r="B94" s="43"/>
      <c r="C94" s="206" t="s">
        <v>198</v>
      </c>
      <c r="D94" s="206" t="s">
        <v>172</v>
      </c>
      <c r="E94" s="207" t="s">
        <v>1482</v>
      </c>
      <c r="F94" s="208" t="s">
        <v>1483</v>
      </c>
      <c r="G94" s="209" t="s">
        <v>1484</v>
      </c>
      <c r="H94" s="210">
        <v>1</v>
      </c>
      <c r="I94" s="211"/>
      <c r="J94" s="212">
        <f>ROUND(I94*H94,2)</f>
        <v>0</v>
      </c>
      <c r="K94" s="208" t="s">
        <v>50</v>
      </c>
      <c r="L94" s="63"/>
      <c r="M94" s="213" t="s">
        <v>50</v>
      </c>
      <c r="N94" s="214" t="s">
        <v>56</v>
      </c>
      <c r="O94" s="44"/>
      <c r="P94" s="215">
        <f>O94*H94</f>
        <v>0</v>
      </c>
      <c r="Q94" s="215">
        <v>0</v>
      </c>
      <c r="R94" s="215">
        <f>Q94*H94</f>
        <v>0</v>
      </c>
      <c r="S94" s="215">
        <v>0</v>
      </c>
      <c r="T94" s="216">
        <f>S94*H94</f>
        <v>0</v>
      </c>
      <c r="AR94" s="25" t="s">
        <v>1485</v>
      </c>
      <c r="AT94" s="25" t="s">
        <v>172</v>
      </c>
      <c r="AU94" s="25" t="s">
        <v>92</v>
      </c>
      <c r="AY94" s="25" t="s">
        <v>169</v>
      </c>
      <c r="BE94" s="217">
        <f>IF(N94="základní",J94,0)</f>
        <v>0</v>
      </c>
      <c r="BF94" s="217">
        <f>IF(N94="snížená",J94,0)</f>
        <v>0</v>
      </c>
      <c r="BG94" s="217">
        <f>IF(N94="zákl. přenesená",J94,0)</f>
        <v>0</v>
      </c>
      <c r="BH94" s="217">
        <f>IF(N94="sníž. přenesená",J94,0)</f>
        <v>0</v>
      </c>
      <c r="BI94" s="217">
        <f>IF(N94="nulová",J94,0)</f>
        <v>0</v>
      </c>
      <c r="BJ94" s="25" t="s">
        <v>25</v>
      </c>
      <c r="BK94" s="217">
        <f>ROUND(I94*H94,2)</f>
        <v>0</v>
      </c>
      <c r="BL94" s="25" t="s">
        <v>1485</v>
      </c>
      <c r="BM94" s="25" t="s">
        <v>1486</v>
      </c>
    </row>
    <row r="95" spans="2:65" s="1" customFormat="1" ht="13.5">
      <c r="B95" s="43"/>
      <c r="C95" s="65"/>
      <c r="D95" s="218" t="s">
        <v>178</v>
      </c>
      <c r="E95" s="65"/>
      <c r="F95" s="219" t="s">
        <v>1483</v>
      </c>
      <c r="G95" s="65"/>
      <c r="H95" s="65"/>
      <c r="I95" s="174"/>
      <c r="J95" s="65"/>
      <c r="K95" s="65"/>
      <c r="L95" s="63"/>
      <c r="M95" s="220"/>
      <c r="N95" s="44"/>
      <c r="O95" s="44"/>
      <c r="P95" s="44"/>
      <c r="Q95" s="44"/>
      <c r="R95" s="44"/>
      <c r="S95" s="44"/>
      <c r="T95" s="80"/>
      <c r="AT95" s="25" t="s">
        <v>178</v>
      </c>
      <c r="AU95" s="25" t="s">
        <v>92</v>
      </c>
    </row>
    <row r="96" spans="2:65" s="1" customFormat="1" ht="54">
      <c r="B96" s="43"/>
      <c r="C96" s="65"/>
      <c r="D96" s="235" t="s">
        <v>714</v>
      </c>
      <c r="E96" s="65"/>
      <c r="F96" s="286" t="s">
        <v>1487</v>
      </c>
      <c r="G96" s="65"/>
      <c r="H96" s="65"/>
      <c r="I96" s="174"/>
      <c r="J96" s="65"/>
      <c r="K96" s="65"/>
      <c r="L96" s="63"/>
      <c r="M96" s="220"/>
      <c r="N96" s="44"/>
      <c r="O96" s="44"/>
      <c r="P96" s="44"/>
      <c r="Q96" s="44"/>
      <c r="R96" s="44"/>
      <c r="S96" s="44"/>
      <c r="T96" s="80"/>
      <c r="AT96" s="25" t="s">
        <v>714</v>
      </c>
      <c r="AU96" s="25" t="s">
        <v>92</v>
      </c>
    </row>
    <row r="97" spans="2:65" s="1" customFormat="1" ht="22.5" customHeight="1">
      <c r="B97" s="43"/>
      <c r="C97" s="206" t="s">
        <v>212</v>
      </c>
      <c r="D97" s="206" t="s">
        <v>172</v>
      </c>
      <c r="E97" s="207" t="s">
        <v>1488</v>
      </c>
      <c r="F97" s="208" t="s">
        <v>1489</v>
      </c>
      <c r="G97" s="209" t="s">
        <v>1484</v>
      </c>
      <c r="H97" s="210">
        <v>1</v>
      </c>
      <c r="I97" s="211"/>
      <c r="J97" s="212">
        <f>ROUND(I97*H97,2)</f>
        <v>0</v>
      </c>
      <c r="K97" s="208" t="s">
        <v>50</v>
      </c>
      <c r="L97" s="63"/>
      <c r="M97" s="213" t="s">
        <v>50</v>
      </c>
      <c r="N97" s="214" t="s">
        <v>56</v>
      </c>
      <c r="O97" s="44"/>
      <c r="P97" s="215">
        <f>O97*H97</f>
        <v>0</v>
      </c>
      <c r="Q97" s="215">
        <v>0</v>
      </c>
      <c r="R97" s="215">
        <f>Q97*H97</f>
        <v>0</v>
      </c>
      <c r="S97" s="215">
        <v>0</v>
      </c>
      <c r="T97" s="216">
        <f>S97*H97</f>
        <v>0</v>
      </c>
      <c r="AR97" s="25" t="s">
        <v>1485</v>
      </c>
      <c r="AT97" s="25" t="s">
        <v>172</v>
      </c>
      <c r="AU97" s="25" t="s">
        <v>92</v>
      </c>
      <c r="AY97" s="25" t="s">
        <v>169</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1485</v>
      </c>
      <c r="BM97" s="25" t="s">
        <v>1490</v>
      </c>
    </row>
    <row r="98" spans="2:65" s="1" customFormat="1" ht="13.5">
      <c r="B98" s="43"/>
      <c r="C98" s="65"/>
      <c r="D98" s="218" t="s">
        <v>178</v>
      </c>
      <c r="E98" s="65"/>
      <c r="F98" s="219" t="s">
        <v>1489</v>
      </c>
      <c r="G98" s="65"/>
      <c r="H98" s="65"/>
      <c r="I98" s="174"/>
      <c r="J98" s="65"/>
      <c r="K98" s="65"/>
      <c r="L98" s="63"/>
      <c r="M98" s="220"/>
      <c r="N98" s="44"/>
      <c r="O98" s="44"/>
      <c r="P98" s="44"/>
      <c r="Q98" s="44"/>
      <c r="R98" s="44"/>
      <c r="S98" s="44"/>
      <c r="T98" s="80"/>
      <c r="AT98" s="25" t="s">
        <v>178</v>
      </c>
      <c r="AU98" s="25" t="s">
        <v>92</v>
      </c>
    </row>
    <row r="99" spans="2:65" s="1" customFormat="1" ht="40.5">
      <c r="B99" s="43"/>
      <c r="C99" s="65"/>
      <c r="D99" s="218" t="s">
        <v>714</v>
      </c>
      <c r="E99" s="65"/>
      <c r="F99" s="221" t="s">
        <v>1491</v>
      </c>
      <c r="G99" s="65"/>
      <c r="H99" s="65"/>
      <c r="I99" s="174"/>
      <c r="J99" s="65"/>
      <c r="K99" s="65"/>
      <c r="L99" s="63"/>
      <c r="M99" s="220"/>
      <c r="N99" s="44"/>
      <c r="O99" s="44"/>
      <c r="P99" s="44"/>
      <c r="Q99" s="44"/>
      <c r="R99" s="44"/>
      <c r="S99" s="44"/>
      <c r="T99" s="80"/>
      <c r="AT99" s="25" t="s">
        <v>714</v>
      </c>
      <c r="AU99" s="25" t="s">
        <v>92</v>
      </c>
    </row>
    <row r="100" spans="2:65" s="11" customFormat="1" ht="29.85" customHeight="1">
      <c r="B100" s="189"/>
      <c r="C100" s="190"/>
      <c r="D100" s="203" t="s">
        <v>84</v>
      </c>
      <c r="E100" s="204" t="s">
        <v>1492</v>
      </c>
      <c r="F100" s="204" t="s">
        <v>1493</v>
      </c>
      <c r="G100" s="190"/>
      <c r="H100" s="190"/>
      <c r="I100" s="193"/>
      <c r="J100" s="205">
        <f>BK100</f>
        <v>0</v>
      </c>
      <c r="K100" s="190"/>
      <c r="L100" s="195"/>
      <c r="M100" s="196"/>
      <c r="N100" s="197"/>
      <c r="O100" s="197"/>
      <c r="P100" s="198">
        <f>SUM(P101:P112)</f>
        <v>0</v>
      </c>
      <c r="Q100" s="197"/>
      <c r="R100" s="198">
        <f>SUM(R101:R112)</f>
        <v>0</v>
      </c>
      <c r="S100" s="197"/>
      <c r="T100" s="199">
        <f>SUM(T101:T112)</f>
        <v>0</v>
      </c>
      <c r="AR100" s="200" t="s">
        <v>198</v>
      </c>
      <c r="AT100" s="201" t="s">
        <v>84</v>
      </c>
      <c r="AU100" s="201" t="s">
        <v>25</v>
      </c>
      <c r="AY100" s="200" t="s">
        <v>169</v>
      </c>
      <c r="BK100" s="202">
        <f>SUM(BK101:BK112)</f>
        <v>0</v>
      </c>
    </row>
    <row r="101" spans="2:65" s="1" customFormat="1" ht="22.5" customHeight="1">
      <c r="B101" s="43"/>
      <c r="C101" s="206" t="s">
        <v>220</v>
      </c>
      <c r="D101" s="206" t="s">
        <v>172</v>
      </c>
      <c r="E101" s="207" t="s">
        <v>1494</v>
      </c>
      <c r="F101" s="208" t="s">
        <v>1495</v>
      </c>
      <c r="G101" s="209" t="s">
        <v>1484</v>
      </c>
      <c r="H101" s="210">
        <v>1</v>
      </c>
      <c r="I101" s="211"/>
      <c r="J101" s="212">
        <f>ROUND(I101*H101,2)</f>
        <v>0</v>
      </c>
      <c r="K101" s="208" t="s">
        <v>50</v>
      </c>
      <c r="L101" s="63"/>
      <c r="M101" s="213" t="s">
        <v>50</v>
      </c>
      <c r="N101" s="214" t="s">
        <v>56</v>
      </c>
      <c r="O101" s="44"/>
      <c r="P101" s="215">
        <f>O101*H101</f>
        <v>0</v>
      </c>
      <c r="Q101" s="215">
        <v>0</v>
      </c>
      <c r="R101" s="215">
        <f>Q101*H101</f>
        <v>0</v>
      </c>
      <c r="S101" s="215">
        <v>0</v>
      </c>
      <c r="T101" s="216">
        <f>S101*H101</f>
        <v>0</v>
      </c>
      <c r="AR101" s="25" t="s">
        <v>124</v>
      </c>
      <c r="AT101" s="25" t="s">
        <v>172</v>
      </c>
      <c r="AU101" s="25" t="s">
        <v>92</v>
      </c>
      <c r="AY101" s="25" t="s">
        <v>169</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124</v>
      </c>
      <c r="BM101" s="25" t="s">
        <v>1496</v>
      </c>
    </row>
    <row r="102" spans="2:65" s="1" customFormat="1" ht="13.5">
      <c r="B102" s="43"/>
      <c r="C102" s="65"/>
      <c r="D102" s="218" t="s">
        <v>178</v>
      </c>
      <c r="E102" s="65"/>
      <c r="F102" s="219" t="s">
        <v>1495</v>
      </c>
      <c r="G102" s="65"/>
      <c r="H102" s="65"/>
      <c r="I102" s="174"/>
      <c r="J102" s="65"/>
      <c r="K102" s="65"/>
      <c r="L102" s="63"/>
      <c r="M102" s="220"/>
      <c r="N102" s="44"/>
      <c r="O102" s="44"/>
      <c r="P102" s="44"/>
      <c r="Q102" s="44"/>
      <c r="R102" s="44"/>
      <c r="S102" s="44"/>
      <c r="T102" s="80"/>
      <c r="AT102" s="25" t="s">
        <v>178</v>
      </c>
      <c r="AU102" s="25" t="s">
        <v>92</v>
      </c>
    </row>
    <row r="103" spans="2:65" s="1" customFormat="1" ht="54">
      <c r="B103" s="43"/>
      <c r="C103" s="65"/>
      <c r="D103" s="235" t="s">
        <v>714</v>
      </c>
      <c r="E103" s="65"/>
      <c r="F103" s="286" t="s">
        <v>1497</v>
      </c>
      <c r="G103" s="65"/>
      <c r="H103" s="65"/>
      <c r="I103" s="174"/>
      <c r="J103" s="65"/>
      <c r="K103" s="65"/>
      <c r="L103" s="63"/>
      <c r="M103" s="220"/>
      <c r="N103" s="44"/>
      <c r="O103" s="44"/>
      <c r="P103" s="44"/>
      <c r="Q103" s="44"/>
      <c r="R103" s="44"/>
      <c r="S103" s="44"/>
      <c r="T103" s="80"/>
      <c r="AT103" s="25" t="s">
        <v>714</v>
      </c>
      <c r="AU103" s="25" t="s">
        <v>92</v>
      </c>
    </row>
    <row r="104" spans="2:65" s="1" customFormat="1" ht="22.5" customHeight="1">
      <c r="B104" s="43"/>
      <c r="C104" s="206" t="s">
        <v>224</v>
      </c>
      <c r="D104" s="206" t="s">
        <v>172</v>
      </c>
      <c r="E104" s="207" t="s">
        <v>1498</v>
      </c>
      <c r="F104" s="208" t="s">
        <v>1499</v>
      </c>
      <c r="G104" s="209" t="s">
        <v>1484</v>
      </c>
      <c r="H104" s="210">
        <v>1</v>
      </c>
      <c r="I104" s="211"/>
      <c r="J104" s="212">
        <f>ROUND(I104*H104,2)</f>
        <v>0</v>
      </c>
      <c r="K104" s="208" t="s">
        <v>50</v>
      </c>
      <c r="L104" s="63"/>
      <c r="M104" s="213" t="s">
        <v>50</v>
      </c>
      <c r="N104" s="214" t="s">
        <v>56</v>
      </c>
      <c r="O104" s="44"/>
      <c r="P104" s="215">
        <f>O104*H104</f>
        <v>0</v>
      </c>
      <c r="Q104" s="215">
        <v>0</v>
      </c>
      <c r="R104" s="215">
        <f>Q104*H104</f>
        <v>0</v>
      </c>
      <c r="S104" s="215">
        <v>0</v>
      </c>
      <c r="T104" s="216">
        <f>S104*H104</f>
        <v>0</v>
      </c>
      <c r="AR104" s="25" t="s">
        <v>124</v>
      </c>
      <c r="AT104" s="25" t="s">
        <v>172</v>
      </c>
      <c r="AU104" s="25" t="s">
        <v>92</v>
      </c>
      <c r="AY104" s="25" t="s">
        <v>169</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124</v>
      </c>
      <c r="BM104" s="25" t="s">
        <v>1500</v>
      </c>
    </row>
    <row r="105" spans="2:65" s="1" customFormat="1" ht="13.5">
      <c r="B105" s="43"/>
      <c r="C105" s="65"/>
      <c r="D105" s="218" t="s">
        <v>178</v>
      </c>
      <c r="E105" s="65"/>
      <c r="F105" s="219" t="s">
        <v>1499</v>
      </c>
      <c r="G105" s="65"/>
      <c r="H105" s="65"/>
      <c r="I105" s="174"/>
      <c r="J105" s="65"/>
      <c r="K105" s="65"/>
      <c r="L105" s="63"/>
      <c r="M105" s="220"/>
      <c r="N105" s="44"/>
      <c r="O105" s="44"/>
      <c r="P105" s="44"/>
      <c r="Q105" s="44"/>
      <c r="R105" s="44"/>
      <c r="S105" s="44"/>
      <c r="T105" s="80"/>
      <c r="AT105" s="25" t="s">
        <v>178</v>
      </c>
      <c r="AU105" s="25" t="s">
        <v>92</v>
      </c>
    </row>
    <row r="106" spans="2:65" s="1" customFormat="1" ht="40.5">
      <c r="B106" s="43"/>
      <c r="C106" s="65"/>
      <c r="D106" s="235" t="s">
        <v>714</v>
      </c>
      <c r="E106" s="65"/>
      <c r="F106" s="286" t="s">
        <v>1501</v>
      </c>
      <c r="G106" s="65"/>
      <c r="H106" s="65"/>
      <c r="I106" s="174"/>
      <c r="J106" s="65"/>
      <c r="K106" s="65"/>
      <c r="L106" s="63"/>
      <c r="M106" s="220"/>
      <c r="N106" s="44"/>
      <c r="O106" s="44"/>
      <c r="P106" s="44"/>
      <c r="Q106" s="44"/>
      <c r="R106" s="44"/>
      <c r="S106" s="44"/>
      <c r="T106" s="80"/>
      <c r="AT106" s="25" t="s">
        <v>714</v>
      </c>
      <c r="AU106" s="25" t="s">
        <v>92</v>
      </c>
    </row>
    <row r="107" spans="2:65" s="1" customFormat="1" ht="22.5" customHeight="1">
      <c r="B107" s="43"/>
      <c r="C107" s="206" t="s">
        <v>219</v>
      </c>
      <c r="D107" s="206" t="s">
        <v>172</v>
      </c>
      <c r="E107" s="207" t="s">
        <v>1502</v>
      </c>
      <c r="F107" s="208" t="s">
        <v>1503</v>
      </c>
      <c r="G107" s="209" t="s">
        <v>1484</v>
      </c>
      <c r="H107" s="210">
        <v>1</v>
      </c>
      <c r="I107" s="211"/>
      <c r="J107" s="212">
        <f>ROUND(I107*H107,2)</f>
        <v>0</v>
      </c>
      <c r="K107" s="208" t="s">
        <v>50</v>
      </c>
      <c r="L107" s="63"/>
      <c r="M107" s="213" t="s">
        <v>50</v>
      </c>
      <c r="N107" s="214" t="s">
        <v>56</v>
      </c>
      <c r="O107" s="44"/>
      <c r="P107" s="215">
        <f>O107*H107</f>
        <v>0</v>
      </c>
      <c r="Q107" s="215">
        <v>0</v>
      </c>
      <c r="R107" s="215">
        <f>Q107*H107</f>
        <v>0</v>
      </c>
      <c r="S107" s="215">
        <v>0</v>
      </c>
      <c r="T107" s="216">
        <f>S107*H107</f>
        <v>0</v>
      </c>
      <c r="AR107" s="25" t="s">
        <v>124</v>
      </c>
      <c r="AT107" s="25" t="s">
        <v>172</v>
      </c>
      <c r="AU107" s="25" t="s">
        <v>92</v>
      </c>
      <c r="AY107" s="25" t="s">
        <v>169</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124</v>
      </c>
      <c r="BM107" s="25" t="s">
        <v>1504</v>
      </c>
    </row>
    <row r="108" spans="2:65" s="1" customFormat="1" ht="13.5">
      <c r="B108" s="43"/>
      <c r="C108" s="65"/>
      <c r="D108" s="218" t="s">
        <v>178</v>
      </c>
      <c r="E108" s="65"/>
      <c r="F108" s="219" t="s">
        <v>1503</v>
      </c>
      <c r="G108" s="65"/>
      <c r="H108" s="65"/>
      <c r="I108" s="174"/>
      <c r="J108" s="65"/>
      <c r="K108" s="65"/>
      <c r="L108" s="63"/>
      <c r="M108" s="220"/>
      <c r="N108" s="44"/>
      <c r="O108" s="44"/>
      <c r="P108" s="44"/>
      <c r="Q108" s="44"/>
      <c r="R108" s="44"/>
      <c r="S108" s="44"/>
      <c r="T108" s="80"/>
      <c r="AT108" s="25" t="s">
        <v>178</v>
      </c>
      <c r="AU108" s="25" t="s">
        <v>92</v>
      </c>
    </row>
    <row r="109" spans="2:65" s="1" customFormat="1" ht="40.5">
      <c r="B109" s="43"/>
      <c r="C109" s="65"/>
      <c r="D109" s="235" t="s">
        <v>714</v>
      </c>
      <c r="E109" s="65"/>
      <c r="F109" s="286" t="s">
        <v>1505</v>
      </c>
      <c r="G109" s="65"/>
      <c r="H109" s="65"/>
      <c r="I109" s="174"/>
      <c r="J109" s="65"/>
      <c r="K109" s="65"/>
      <c r="L109" s="63"/>
      <c r="M109" s="220"/>
      <c r="N109" s="44"/>
      <c r="O109" s="44"/>
      <c r="P109" s="44"/>
      <c r="Q109" s="44"/>
      <c r="R109" s="44"/>
      <c r="S109" s="44"/>
      <c r="T109" s="80"/>
      <c r="AT109" s="25" t="s">
        <v>714</v>
      </c>
      <c r="AU109" s="25" t="s">
        <v>92</v>
      </c>
    </row>
    <row r="110" spans="2:65" s="1" customFormat="1" ht="22.5" customHeight="1">
      <c r="B110" s="43"/>
      <c r="C110" s="206" t="s">
        <v>30</v>
      </c>
      <c r="D110" s="206" t="s">
        <v>172</v>
      </c>
      <c r="E110" s="207" t="s">
        <v>1506</v>
      </c>
      <c r="F110" s="208" t="s">
        <v>1507</v>
      </c>
      <c r="G110" s="209" t="s">
        <v>1484</v>
      </c>
      <c r="H110" s="210">
        <v>1</v>
      </c>
      <c r="I110" s="211"/>
      <c r="J110" s="212">
        <f>ROUND(I110*H110,2)</f>
        <v>0</v>
      </c>
      <c r="K110" s="208" t="s">
        <v>50</v>
      </c>
      <c r="L110" s="63"/>
      <c r="M110" s="213" t="s">
        <v>50</v>
      </c>
      <c r="N110" s="214" t="s">
        <v>56</v>
      </c>
      <c r="O110" s="44"/>
      <c r="P110" s="215">
        <f>O110*H110</f>
        <v>0</v>
      </c>
      <c r="Q110" s="215">
        <v>0</v>
      </c>
      <c r="R110" s="215">
        <f>Q110*H110</f>
        <v>0</v>
      </c>
      <c r="S110" s="215">
        <v>0</v>
      </c>
      <c r="T110" s="216">
        <f>S110*H110</f>
        <v>0</v>
      </c>
      <c r="AR110" s="25" t="s">
        <v>124</v>
      </c>
      <c r="AT110" s="25" t="s">
        <v>172</v>
      </c>
      <c r="AU110" s="25" t="s">
        <v>92</v>
      </c>
      <c r="AY110" s="25" t="s">
        <v>169</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124</v>
      </c>
      <c r="BM110" s="25" t="s">
        <v>1508</v>
      </c>
    </row>
    <row r="111" spans="2:65" s="1" customFormat="1" ht="13.5">
      <c r="B111" s="43"/>
      <c r="C111" s="65"/>
      <c r="D111" s="218" t="s">
        <v>178</v>
      </c>
      <c r="E111" s="65"/>
      <c r="F111" s="219" t="s">
        <v>1507</v>
      </c>
      <c r="G111" s="65"/>
      <c r="H111" s="65"/>
      <c r="I111" s="174"/>
      <c r="J111" s="65"/>
      <c r="K111" s="65"/>
      <c r="L111" s="63"/>
      <c r="M111" s="220"/>
      <c r="N111" s="44"/>
      <c r="O111" s="44"/>
      <c r="P111" s="44"/>
      <c r="Q111" s="44"/>
      <c r="R111" s="44"/>
      <c r="S111" s="44"/>
      <c r="T111" s="80"/>
      <c r="AT111" s="25" t="s">
        <v>178</v>
      </c>
      <c r="AU111" s="25" t="s">
        <v>92</v>
      </c>
    </row>
    <row r="112" spans="2:65" s="1" customFormat="1" ht="54">
      <c r="B112" s="43"/>
      <c r="C112" s="65"/>
      <c r="D112" s="218" t="s">
        <v>714</v>
      </c>
      <c r="E112" s="65"/>
      <c r="F112" s="221" t="s">
        <v>1509</v>
      </c>
      <c r="G112" s="65"/>
      <c r="H112" s="65"/>
      <c r="I112" s="174"/>
      <c r="J112" s="65"/>
      <c r="K112" s="65"/>
      <c r="L112" s="63"/>
      <c r="M112" s="290"/>
      <c r="N112" s="291"/>
      <c r="O112" s="291"/>
      <c r="P112" s="291"/>
      <c r="Q112" s="291"/>
      <c r="R112" s="291"/>
      <c r="S112" s="291"/>
      <c r="T112" s="292"/>
      <c r="AT112" s="25" t="s">
        <v>714</v>
      </c>
      <c r="AU112" s="25" t="s">
        <v>92</v>
      </c>
    </row>
    <row r="113" spans="2:12" s="1" customFormat="1" ht="6.95" customHeight="1">
      <c r="B113" s="58"/>
      <c r="C113" s="59"/>
      <c r="D113" s="59"/>
      <c r="E113" s="59"/>
      <c r="F113" s="59"/>
      <c r="G113" s="59"/>
      <c r="H113" s="59"/>
      <c r="I113" s="150"/>
      <c r="J113" s="59"/>
      <c r="K113" s="59"/>
      <c r="L113" s="63"/>
    </row>
  </sheetData>
  <sheetProtection password="CC35" sheet="1" objects="1" scenarios="1" formatCells="0" formatColumns="0" formatRows="0" sort="0" autoFilter="0"/>
  <autoFilter ref="C84:K112"/>
  <mergeCells count="12">
    <mergeCell ref="G1:H1"/>
    <mergeCell ref="L2:V2"/>
    <mergeCell ref="E49:H49"/>
    <mergeCell ref="E51:H51"/>
    <mergeCell ref="E73:H73"/>
    <mergeCell ref="E75:H75"/>
    <mergeCell ref="E77:H77"/>
    <mergeCell ref="E7:H7"/>
    <mergeCell ref="E9:H9"/>
    <mergeCell ref="E11:H11"/>
    <mergeCell ref="E26:H26"/>
    <mergeCell ref="E47:H47"/>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4" customWidth="1"/>
    <col min="2" max="2" width="1.6640625" style="294" customWidth="1"/>
    <col min="3" max="4" width="5" style="294" customWidth="1"/>
    <col min="5" max="5" width="11.6640625" style="294" customWidth="1"/>
    <col min="6" max="6" width="9.1640625" style="294" customWidth="1"/>
    <col min="7" max="7" width="5" style="294" customWidth="1"/>
    <col min="8" max="8" width="77.83203125" style="294" customWidth="1"/>
    <col min="9" max="10" width="20" style="294" customWidth="1"/>
    <col min="11" max="11" width="1.6640625" style="294" customWidth="1"/>
  </cols>
  <sheetData>
    <row r="1" spans="2:11" ht="37.5" customHeight="1"/>
    <row r="2" spans="2:11" ht="7.5" customHeight="1">
      <c r="B2" s="295"/>
      <c r="C2" s="296"/>
      <c r="D2" s="296"/>
      <c r="E2" s="296"/>
      <c r="F2" s="296"/>
      <c r="G2" s="296"/>
      <c r="H2" s="296"/>
      <c r="I2" s="296"/>
      <c r="J2" s="296"/>
      <c r="K2" s="297"/>
    </row>
    <row r="3" spans="2:11" s="16" customFormat="1" ht="45" customHeight="1">
      <c r="B3" s="298"/>
      <c r="C3" s="428" t="s">
        <v>1510</v>
      </c>
      <c r="D3" s="428"/>
      <c r="E3" s="428"/>
      <c r="F3" s="428"/>
      <c r="G3" s="428"/>
      <c r="H3" s="428"/>
      <c r="I3" s="428"/>
      <c r="J3" s="428"/>
      <c r="K3" s="299"/>
    </row>
    <row r="4" spans="2:11" ht="25.5" customHeight="1">
      <c r="B4" s="300"/>
      <c r="C4" s="432" t="s">
        <v>1511</v>
      </c>
      <c r="D4" s="432"/>
      <c r="E4" s="432"/>
      <c r="F4" s="432"/>
      <c r="G4" s="432"/>
      <c r="H4" s="432"/>
      <c r="I4" s="432"/>
      <c r="J4" s="432"/>
      <c r="K4" s="301"/>
    </row>
    <row r="5" spans="2:11" ht="5.25" customHeight="1">
      <c r="B5" s="300"/>
      <c r="C5" s="302"/>
      <c r="D5" s="302"/>
      <c r="E5" s="302"/>
      <c r="F5" s="302"/>
      <c r="G5" s="302"/>
      <c r="H5" s="302"/>
      <c r="I5" s="302"/>
      <c r="J5" s="302"/>
      <c r="K5" s="301"/>
    </row>
    <row r="6" spans="2:11" ht="15" customHeight="1">
      <c r="B6" s="300"/>
      <c r="C6" s="431" t="s">
        <v>1512</v>
      </c>
      <c r="D6" s="431"/>
      <c r="E6" s="431"/>
      <c r="F6" s="431"/>
      <c r="G6" s="431"/>
      <c r="H6" s="431"/>
      <c r="I6" s="431"/>
      <c r="J6" s="431"/>
      <c r="K6" s="301"/>
    </row>
    <row r="7" spans="2:11" ht="15" customHeight="1">
      <c r="B7" s="304"/>
      <c r="C7" s="431" t="s">
        <v>1513</v>
      </c>
      <c r="D7" s="431"/>
      <c r="E7" s="431"/>
      <c r="F7" s="431"/>
      <c r="G7" s="431"/>
      <c r="H7" s="431"/>
      <c r="I7" s="431"/>
      <c r="J7" s="431"/>
      <c r="K7" s="301"/>
    </row>
    <row r="8" spans="2:11" ht="12.75" customHeight="1">
      <c r="B8" s="304"/>
      <c r="C8" s="303"/>
      <c r="D8" s="303"/>
      <c r="E8" s="303"/>
      <c r="F8" s="303"/>
      <c r="G8" s="303"/>
      <c r="H8" s="303"/>
      <c r="I8" s="303"/>
      <c r="J8" s="303"/>
      <c r="K8" s="301"/>
    </row>
    <row r="9" spans="2:11" ht="15" customHeight="1">
      <c r="B9" s="304"/>
      <c r="C9" s="431" t="s">
        <v>1514</v>
      </c>
      <c r="D9" s="431"/>
      <c r="E9" s="431"/>
      <c r="F9" s="431"/>
      <c r="G9" s="431"/>
      <c r="H9" s="431"/>
      <c r="I9" s="431"/>
      <c r="J9" s="431"/>
      <c r="K9" s="301"/>
    </row>
    <row r="10" spans="2:11" ht="15" customHeight="1">
      <c r="B10" s="304"/>
      <c r="C10" s="303"/>
      <c r="D10" s="431" t="s">
        <v>1515</v>
      </c>
      <c r="E10" s="431"/>
      <c r="F10" s="431"/>
      <c r="G10" s="431"/>
      <c r="H10" s="431"/>
      <c r="I10" s="431"/>
      <c r="J10" s="431"/>
      <c r="K10" s="301"/>
    </row>
    <row r="11" spans="2:11" ht="15" customHeight="1">
      <c r="B11" s="304"/>
      <c r="C11" s="305"/>
      <c r="D11" s="431" t="s">
        <v>1516</v>
      </c>
      <c r="E11" s="431"/>
      <c r="F11" s="431"/>
      <c r="G11" s="431"/>
      <c r="H11" s="431"/>
      <c r="I11" s="431"/>
      <c r="J11" s="431"/>
      <c r="K11" s="301"/>
    </row>
    <row r="12" spans="2:11" ht="12.75" customHeight="1">
      <c r="B12" s="304"/>
      <c r="C12" s="305"/>
      <c r="D12" s="305"/>
      <c r="E12" s="305"/>
      <c r="F12" s="305"/>
      <c r="G12" s="305"/>
      <c r="H12" s="305"/>
      <c r="I12" s="305"/>
      <c r="J12" s="305"/>
      <c r="K12" s="301"/>
    </row>
    <row r="13" spans="2:11" ht="15" customHeight="1">
      <c r="B13" s="304"/>
      <c r="C13" s="305"/>
      <c r="D13" s="431" t="s">
        <v>1517</v>
      </c>
      <c r="E13" s="431"/>
      <c r="F13" s="431"/>
      <c r="G13" s="431"/>
      <c r="H13" s="431"/>
      <c r="I13" s="431"/>
      <c r="J13" s="431"/>
      <c r="K13" s="301"/>
    </row>
    <row r="14" spans="2:11" ht="15" customHeight="1">
      <c r="B14" s="304"/>
      <c r="C14" s="305"/>
      <c r="D14" s="431" t="s">
        <v>1518</v>
      </c>
      <c r="E14" s="431"/>
      <c r="F14" s="431"/>
      <c r="G14" s="431"/>
      <c r="H14" s="431"/>
      <c r="I14" s="431"/>
      <c r="J14" s="431"/>
      <c r="K14" s="301"/>
    </row>
    <row r="15" spans="2:11" ht="15" customHeight="1">
      <c r="B15" s="304"/>
      <c r="C15" s="305"/>
      <c r="D15" s="431" t="s">
        <v>1519</v>
      </c>
      <c r="E15" s="431"/>
      <c r="F15" s="431"/>
      <c r="G15" s="431"/>
      <c r="H15" s="431"/>
      <c r="I15" s="431"/>
      <c r="J15" s="431"/>
      <c r="K15" s="301"/>
    </row>
    <row r="16" spans="2:11" ht="15" customHeight="1">
      <c r="B16" s="304"/>
      <c r="C16" s="305"/>
      <c r="D16" s="305"/>
      <c r="E16" s="306" t="s">
        <v>90</v>
      </c>
      <c r="F16" s="431" t="s">
        <v>1520</v>
      </c>
      <c r="G16" s="431"/>
      <c r="H16" s="431"/>
      <c r="I16" s="431"/>
      <c r="J16" s="431"/>
      <c r="K16" s="301"/>
    </row>
    <row r="17" spans="2:11" ht="15" customHeight="1">
      <c r="B17" s="304"/>
      <c r="C17" s="305"/>
      <c r="D17" s="305"/>
      <c r="E17" s="306" t="s">
        <v>1521</v>
      </c>
      <c r="F17" s="431" t="s">
        <v>1522</v>
      </c>
      <c r="G17" s="431"/>
      <c r="H17" s="431"/>
      <c r="I17" s="431"/>
      <c r="J17" s="431"/>
      <c r="K17" s="301"/>
    </row>
    <row r="18" spans="2:11" ht="15" customHeight="1">
      <c r="B18" s="304"/>
      <c r="C18" s="305"/>
      <c r="D18" s="305"/>
      <c r="E18" s="306" t="s">
        <v>1523</v>
      </c>
      <c r="F18" s="431" t="s">
        <v>1524</v>
      </c>
      <c r="G18" s="431"/>
      <c r="H18" s="431"/>
      <c r="I18" s="431"/>
      <c r="J18" s="431"/>
      <c r="K18" s="301"/>
    </row>
    <row r="19" spans="2:11" ht="15" customHeight="1">
      <c r="B19" s="304"/>
      <c r="C19" s="305"/>
      <c r="D19" s="305"/>
      <c r="E19" s="306" t="s">
        <v>1525</v>
      </c>
      <c r="F19" s="431" t="s">
        <v>1526</v>
      </c>
      <c r="G19" s="431"/>
      <c r="H19" s="431"/>
      <c r="I19" s="431"/>
      <c r="J19" s="431"/>
      <c r="K19" s="301"/>
    </row>
    <row r="20" spans="2:11" ht="15" customHeight="1">
      <c r="B20" s="304"/>
      <c r="C20" s="305"/>
      <c r="D20" s="305"/>
      <c r="E20" s="306" t="s">
        <v>1527</v>
      </c>
      <c r="F20" s="431" t="s">
        <v>1528</v>
      </c>
      <c r="G20" s="431"/>
      <c r="H20" s="431"/>
      <c r="I20" s="431"/>
      <c r="J20" s="431"/>
      <c r="K20" s="301"/>
    </row>
    <row r="21" spans="2:11" ht="15" customHeight="1">
      <c r="B21" s="304"/>
      <c r="C21" s="305"/>
      <c r="D21" s="305"/>
      <c r="E21" s="306" t="s">
        <v>95</v>
      </c>
      <c r="F21" s="431" t="s">
        <v>1529</v>
      </c>
      <c r="G21" s="431"/>
      <c r="H21" s="431"/>
      <c r="I21" s="431"/>
      <c r="J21" s="431"/>
      <c r="K21" s="301"/>
    </row>
    <row r="22" spans="2:11" ht="12.75" customHeight="1">
      <c r="B22" s="304"/>
      <c r="C22" s="305"/>
      <c r="D22" s="305"/>
      <c r="E22" s="305"/>
      <c r="F22" s="305"/>
      <c r="G22" s="305"/>
      <c r="H22" s="305"/>
      <c r="I22" s="305"/>
      <c r="J22" s="305"/>
      <c r="K22" s="301"/>
    </row>
    <row r="23" spans="2:11" ht="15" customHeight="1">
      <c r="B23" s="304"/>
      <c r="C23" s="431" t="s">
        <v>1530</v>
      </c>
      <c r="D23" s="431"/>
      <c r="E23" s="431"/>
      <c r="F23" s="431"/>
      <c r="G23" s="431"/>
      <c r="H23" s="431"/>
      <c r="I23" s="431"/>
      <c r="J23" s="431"/>
      <c r="K23" s="301"/>
    </row>
    <row r="24" spans="2:11" ht="15" customHeight="1">
      <c r="B24" s="304"/>
      <c r="C24" s="431" t="s">
        <v>1531</v>
      </c>
      <c r="D24" s="431"/>
      <c r="E24" s="431"/>
      <c r="F24" s="431"/>
      <c r="G24" s="431"/>
      <c r="H24" s="431"/>
      <c r="I24" s="431"/>
      <c r="J24" s="431"/>
      <c r="K24" s="301"/>
    </row>
    <row r="25" spans="2:11" ht="15" customHeight="1">
      <c r="B25" s="304"/>
      <c r="C25" s="303"/>
      <c r="D25" s="431" t="s">
        <v>1532</v>
      </c>
      <c r="E25" s="431"/>
      <c r="F25" s="431"/>
      <c r="G25" s="431"/>
      <c r="H25" s="431"/>
      <c r="I25" s="431"/>
      <c r="J25" s="431"/>
      <c r="K25" s="301"/>
    </row>
    <row r="26" spans="2:11" ht="15" customHeight="1">
      <c r="B26" s="304"/>
      <c r="C26" s="305"/>
      <c r="D26" s="431" t="s">
        <v>1533</v>
      </c>
      <c r="E26" s="431"/>
      <c r="F26" s="431"/>
      <c r="G26" s="431"/>
      <c r="H26" s="431"/>
      <c r="I26" s="431"/>
      <c r="J26" s="431"/>
      <c r="K26" s="301"/>
    </row>
    <row r="27" spans="2:11" ht="12.75" customHeight="1">
      <c r="B27" s="304"/>
      <c r="C27" s="305"/>
      <c r="D27" s="305"/>
      <c r="E27" s="305"/>
      <c r="F27" s="305"/>
      <c r="G27" s="305"/>
      <c r="H27" s="305"/>
      <c r="I27" s="305"/>
      <c r="J27" s="305"/>
      <c r="K27" s="301"/>
    </row>
    <row r="28" spans="2:11" ht="15" customHeight="1">
      <c r="B28" s="304"/>
      <c r="C28" s="305"/>
      <c r="D28" s="431" t="s">
        <v>1534</v>
      </c>
      <c r="E28" s="431"/>
      <c r="F28" s="431"/>
      <c r="G28" s="431"/>
      <c r="H28" s="431"/>
      <c r="I28" s="431"/>
      <c r="J28" s="431"/>
      <c r="K28" s="301"/>
    </row>
    <row r="29" spans="2:11" ht="15" customHeight="1">
      <c r="B29" s="304"/>
      <c r="C29" s="305"/>
      <c r="D29" s="431" t="s">
        <v>1535</v>
      </c>
      <c r="E29" s="431"/>
      <c r="F29" s="431"/>
      <c r="G29" s="431"/>
      <c r="H29" s="431"/>
      <c r="I29" s="431"/>
      <c r="J29" s="431"/>
      <c r="K29" s="301"/>
    </row>
    <row r="30" spans="2:11" ht="12.75" customHeight="1">
      <c r="B30" s="304"/>
      <c r="C30" s="305"/>
      <c r="D30" s="305"/>
      <c r="E30" s="305"/>
      <c r="F30" s="305"/>
      <c r="G30" s="305"/>
      <c r="H30" s="305"/>
      <c r="I30" s="305"/>
      <c r="J30" s="305"/>
      <c r="K30" s="301"/>
    </row>
    <row r="31" spans="2:11" ht="15" customHeight="1">
      <c r="B31" s="304"/>
      <c r="C31" s="305"/>
      <c r="D31" s="431" t="s">
        <v>1536</v>
      </c>
      <c r="E31" s="431"/>
      <c r="F31" s="431"/>
      <c r="G31" s="431"/>
      <c r="H31" s="431"/>
      <c r="I31" s="431"/>
      <c r="J31" s="431"/>
      <c r="K31" s="301"/>
    </row>
    <row r="32" spans="2:11" ht="15" customHeight="1">
      <c r="B32" s="304"/>
      <c r="C32" s="305"/>
      <c r="D32" s="431" t="s">
        <v>1537</v>
      </c>
      <c r="E32" s="431"/>
      <c r="F32" s="431"/>
      <c r="G32" s="431"/>
      <c r="H32" s="431"/>
      <c r="I32" s="431"/>
      <c r="J32" s="431"/>
      <c r="K32" s="301"/>
    </row>
    <row r="33" spans="2:11" ht="15" customHeight="1">
      <c r="B33" s="304"/>
      <c r="C33" s="305"/>
      <c r="D33" s="431" t="s">
        <v>1538</v>
      </c>
      <c r="E33" s="431"/>
      <c r="F33" s="431"/>
      <c r="G33" s="431"/>
      <c r="H33" s="431"/>
      <c r="I33" s="431"/>
      <c r="J33" s="431"/>
      <c r="K33" s="301"/>
    </row>
    <row r="34" spans="2:11" ht="15" customHeight="1">
      <c r="B34" s="304"/>
      <c r="C34" s="305"/>
      <c r="D34" s="303"/>
      <c r="E34" s="307" t="s">
        <v>154</v>
      </c>
      <c r="F34" s="303"/>
      <c r="G34" s="431" t="s">
        <v>1539</v>
      </c>
      <c r="H34" s="431"/>
      <c r="I34" s="431"/>
      <c r="J34" s="431"/>
      <c r="K34" s="301"/>
    </row>
    <row r="35" spans="2:11" ht="30.75" customHeight="1">
      <c r="B35" s="304"/>
      <c r="C35" s="305"/>
      <c r="D35" s="303"/>
      <c r="E35" s="307" t="s">
        <v>1540</v>
      </c>
      <c r="F35" s="303"/>
      <c r="G35" s="431" t="s">
        <v>1541</v>
      </c>
      <c r="H35" s="431"/>
      <c r="I35" s="431"/>
      <c r="J35" s="431"/>
      <c r="K35" s="301"/>
    </row>
    <row r="36" spans="2:11" ht="15" customHeight="1">
      <c r="B36" s="304"/>
      <c r="C36" s="305"/>
      <c r="D36" s="303"/>
      <c r="E36" s="307" t="s">
        <v>66</v>
      </c>
      <c r="F36" s="303"/>
      <c r="G36" s="431" t="s">
        <v>1542</v>
      </c>
      <c r="H36" s="431"/>
      <c r="I36" s="431"/>
      <c r="J36" s="431"/>
      <c r="K36" s="301"/>
    </row>
    <row r="37" spans="2:11" ht="15" customHeight="1">
      <c r="B37" s="304"/>
      <c r="C37" s="305"/>
      <c r="D37" s="303"/>
      <c r="E37" s="307" t="s">
        <v>155</v>
      </c>
      <c r="F37" s="303"/>
      <c r="G37" s="431" t="s">
        <v>1543</v>
      </c>
      <c r="H37" s="431"/>
      <c r="I37" s="431"/>
      <c r="J37" s="431"/>
      <c r="K37" s="301"/>
    </row>
    <row r="38" spans="2:11" ht="15" customHeight="1">
      <c r="B38" s="304"/>
      <c r="C38" s="305"/>
      <c r="D38" s="303"/>
      <c r="E38" s="307" t="s">
        <v>156</v>
      </c>
      <c r="F38" s="303"/>
      <c r="G38" s="431" t="s">
        <v>1544</v>
      </c>
      <c r="H38" s="431"/>
      <c r="I38" s="431"/>
      <c r="J38" s="431"/>
      <c r="K38" s="301"/>
    </row>
    <row r="39" spans="2:11" ht="15" customHeight="1">
      <c r="B39" s="304"/>
      <c r="C39" s="305"/>
      <c r="D39" s="303"/>
      <c r="E39" s="307" t="s">
        <v>157</v>
      </c>
      <c r="F39" s="303"/>
      <c r="G39" s="431" t="s">
        <v>1545</v>
      </c>
      <c r="H39" s="431"/>
      <c r="I39" s="431"/>
      <c r="J39" s="431"/>
      <c r="K39" s="301"/>
    </row>
    <row r="40" spans="2:11" ht="15" customHeight="1">
      <c r="B40" s="304"/>
      <c r="C40" s="305"/>
      <c r="D40" s="303"/>
      <c r="E40" s="307" t="s">
        <v>1546</v>
      </c>
      <c r="F40" s="303"/>
      <c r="G40" s="431" t="s">
        <v>1547</v>
      </c>
      <c r="H40" s="431"/>
      <c r="I40" s="431"/>
      <c r="J40" s="431"/>
      <c r="K40" s="301"/>
    </row>
    <row r="41" spans="2:11" ht="15" customHeight="1">
      <c r="B41" s="304"/>
      <c r="C41" s="305"/>
      <c r="D41" s="303"/>
      <c r="E41" s="307"/>
      <c r="F41" s="303"/>
      <c r="G41" s="431" t="s">
        <v>1548</v>
      </c>
      <c r="H41" s="431"/>
      <c r="I41" s="431"/>
      <c r="J41" s="431"/>
      <c r="K41" s="301"/>
    </row>
    <row r="42" spans="2:11" ht="15" customHeight="1">
      <c r="B42" s="304"/>
      <c r="C42" s="305"/>
      <c r="D42" s="303"/>
      <c r="E42" s="307" t="s">
        <v>1549</v>
      </c>
      <c r="F42" s="303"/>
      <c r="G42" s="431" t="s">
        <v>1550</v>
      </c>
      <c r="H42" s="431"/>
      <c r="I42" s="431"/>
      <c r="J42" s="431"/>
      <c r="K42" s="301"/>
    </row>
    <row r="43" spans="2:11" ht="15" customHeight="1">
      <c r="B43" s="304"/>
      <c r="C43" s="305"/>
      <c r="D43" s="303"/>
      <c r="E43" s="307" t="s">
        <v>159</v>
      </c>
      <c r="F43" s="303"/>
      <c r="G43" s="431" t="s">
        <v>1551</v>
      </c>
      <c r="H43" s="431"/>
      <c r="I43" s="431"/>
      <c r="J43" s="431"/>
      <c r="K43" s="301"/>
    </row>
    <row r="44" spans="2:11" ht="12.75" customHeight="1">
      <c r="B44" s="304"/>
      <c r="C44" s="305"/>
      <c r="D44" s="303"/>
      <c r="E44" s="303"/>
      <c r="F44" s="303"/>
      <c r="G44" s="303"/>
      <c r="H44" s="303"/>
      <c r="I44" s="303"/>
      <c r="J44" s="303"/>
      <c r="K44" s="301"/>
    </row>
    <row r="45" spans="2:11" ht="15" customHeight="1">
      <c r="B45" s="304"/>
      <c r="C45" s="305"/>
      <c r="D45" s="431" t="s">
        <v>1552</v>
      </c>
      <c r="E45" s="431"/>
      <c r="F45" s="431"/>
      <c r="G45" s="431"/>
      <c r="H45" s="431"/>
      <c r="I45" s="431"/>
      <c r="J45" s="431"/>
      <c r="K45" s="301"/>
    </row>
    <row r="46" spans="2:11" ht="15" customHeight="1">
      <c r="B46" s="304"/>
      <c r="C46" s="305"/>
      <c r="D46" s="305"/>
      <c r="E46" s="431" t="s">
        <v>1553</v>
      </c>
      <c r="F46" s="431"/>
      <c r="G46" s="431"/>
      <c r="H46" s="431"/>
      <c r="I46" s="431"/>
      <c r="J46" s="431"/>
      <c r="K46" s="301"/>
    </row>
    <row r="47" spans="2:11" ht="15" customHeight="1">
      <c r="B47" s="304"/>
      <c r="C47" s="305"/>
      <c r="D47" s="305"/>
      <c r="E47" s="431" t="s">
        <v>1554</v>
      </c>
      <c r="F47" s="431"/>
      <c r="G47" s="431"/>
      <c r="H47" s="431"/>
      <c r="I47" s="431"/>
      <c r="J47" s="431"/>
      <c r="K47" s="301"/>
    </row>
    <row r="48" spans="2:11" ht="15" customHeight="1">
      <c r="B48" s="304"/>
      <c r="C48" s="305"/>
      <c r="D48" s="305"/>
      <c r="E48" s="431" t="s">
        <v>1555</v>
      </c>
      <c r="F48" s="431"/>
      <c r="G48" s="431"/>
      <c r="H48" s="431"/>
      <c r="I48" s="431"/>
      <c r="J48" s="431"/>
      <c r="K48" s="301"/>
    </row>
    <row r="49" spans="2:11" ht="15" customHeight="1">
      <c r="B49" s="304"/>
      <c r="C49" s="305"/>
      <c r="D49" s="431" t="s">
        <v>1556</v>
      </c>
      <c r="E49" s="431"/>
      <c r="F49" s="431"/>
      <c r="G49" s="431"/>
      <c r="H49" s="431"/>
      <c r="I49" s="431"/>
      <c r="J49" s="431"/>
      <c r="K49" s="301"/>
    </row>
    <row r="50" spans="2:11" ht="25.5" customHeight="1">
      <c r="B50" s="300"/>
      <c r="C50" s="432" t="s">
        <v>1557</v>
      </c>
      <c r="D50" s="432"/>
      <c r="E50" s="432"/>
      <c r="F50" s="432"/>
      <c r="G50" s="432"/>
      <c r="H50" s="432"/>
      <c r="I50" s="432"/>
      <c r="J50" s="432"/>
      <c r="K50" s="301"/>
    </row>
    <row r="51" spans="2:11" ht="5.25" customHeight="1">
      <c r="B51" s="300"/>
      <c r="C51" s="302"/>
      <c r="D51" s="302"/>
      <c r="E51" s="302"/>
      <c r="F51" s="302"/>
      <c r="G51" s="302"/>
      <c r="H51" s="302"/>
      <c r="I51" s="302"/>
      <c r="J51" s="302"/>
      <c r="K51" s="301"/>
    </row>
    <row r="52" spans="2:11" ht="15" customHeight="1">
      <c r="B52" s="300"/>
      <c r="C52" s="431" t="s">
        <v>1558</v>
      </c>
      <c r="D52" s="431"/>
      <c r="E52" s="431"/>
      <c r="F52" s="431"/>
      <c r="G52" s="431"/>
      <c r="H52" s="431"/>
      <c r="I52" s="431"/>
      <c r="J52" s="431"/>
      <c r="K52" s="301"/>
    </row>
    <row r="53" spans="2:11" ht="15" customHeight="1">
      <c r="B53" s="300"/>
      <c r="C53" s="431" t="s">
        <v>1559</v>
      </c>
      <c r="D53" s="431"/>
      <c r="E53" s="431"/>
      <c r="F53" s="431"/>
      <c r="G53" s="431"/>
      <c r="H53" s="431"/>
      <c r="I53" s="431"/>
      <c r="J53" s="431"/>
      <c r="K53" s="301"/>
    </row>
    <row r="54" spans="2:11" ht="12.75" customHeight="1">
      <c r="B54" s="300"/>
      <c r="C54" s="303"/>
      <c r="D54" s="303"/>
      <c r="E54" s="303"/>
      <c r="F54" s="303"/>
      <c r="G54" s="303"/>
      <c r="H54" s="303"/>
      <c r="I54" s="303"/>
      <c r="J54" s="303"/>
      <c r="K54" s="301"/>
    </row>
    <row r="55" spans="2:11" ht="15" customHeight="1">
      <c r="B55" s="300"/>
      <c r="C55" s="431" t="s">
        <v>1560</v>
      </c>
      <c r="D55" s="431"/>
      <c r="E55" s="431"/>
      <c r="F55" s="431"/>
      <c r="G55" s="431"/>
      <c r="H55" s="431"/>
      <c r="I55" s="431"/>
      <c r="J55" s="431"/>
      <c r="K55" s="301"/>
    </row>
    <row r="56" spans="2:11" ht="15" customHeight="1">
      <c r="B56" s="300"/>
      <c r="C56" s="305"/>
      <c r="D56" s="431" t="s">
        <v>1561</v>
      </c>
      <c r="E56" s="431"/>
      <c r="F56" s="431"/>
      <c r="G56" s="431"/>
      <c r="H56" s="431"/>
      <c r="I56" s="431"/>
      <c r="J56" s="431"/>
      <c r="K56" s="301"/>
    </row>
    <row r="57" spans="2:11" ht="15" customHeight="1">
      <c r="B57" s="300"/>
      <c r="C57" s="305"/>
      <c r="D57" s="431" t="s">
        <v>1562</v>
      </c>
      <c r="E57" s="431"/>
      <c r="F57" s="431"/>
      <c r="G57" s="431"/>
      <c r="H57" s="431"/>
      <c r="I57" s="431"/>
      <c r="J57" s="431"/>
      <c r="K57" s="301"/>
    </row>
    <row r="58" spans="2:11" ht="15" customHeight="1">
      <c r="B58" s="300"/>
      <c r="C58" s="305"/>
      <c r="D58" s="431" t="s">
        <v>1563</v>
      </c>
      <c r="E58" s="431"/>
      <c r="F58" s="431"/>
      <c r="G58" s="431"/>
      <c r="H58" s="431"/>
      <c r="I58" s="431"/>
      <c r="J58" s="431"/>
      <c r="K58" s="301"/>
    </row>
    <row r="59" spans="2:11" ht="15" customHeight="1">
      <c r="B59" s="300"/>
      <c r="C59" s="305"/>
      <c r="D59" s="431" t="s">
        <v>1564</v>
      </c>
      <c r="E59" s="431"/>
      <c r="F59" s="431"/>
      <c r="G59" s="431"/>
      <c r="H59" s="431"/>
      <c r="I59" s="431"/>
      <c r="J59" s="431"/>
      <c r="K59" s="301"/>
    </row>
    <row r="60" spans="2:11" ht="15" customHeight="1">
      <c r="B60" s="300"/>
      <c r="C60" s="305"/>
      <c r="D60" s="430" t="s">
        <v>1565</v>
      </c>
      <c r="E60" s="430"/>
      <c r="F60" s="430"/>
      <c r="G60" s="430"/>
      <c r="H60" s="430"/>
      <c r="I60" s="430"/>
      <c r="J60" s="430"/>
      <c r="K60" s="301"/>
    </row>
    <row r="61" spans="2:11" ht="15" customHeight="1">
      <c r="B61" s="300"/>
      <c r="C61" s="305"/>
      <c r="D61" s="431" t="s">
        <v>1566</v>
      </c>
      <c r="E61" s="431"/>
      <c r="F61" s="431"/>
      <c r="G61" s="431"/>
      <c r="H61" s="431"/>
      <c r="I61" s="431"/>
      <c r="J61" s="431"/>
      <c r="K61" s="301"/>
    </row>
    <row r="62" spans="2:11" ht="12.75" customHeight="1">
      <c r="B62" s="300"/>
      <c r="C62" s="305"/>
      <c r="D62" s="305"/>
      <c r="E62" s="308"/>
      <c r="F62" s="305"/>
      <c r="G62" s="305"/>
      <c r="H62" s="305"/>
      <c r="I62" s="305"/>
      <c r="J62" s="305"/>
      <c r="K62" s="301"/>
    </row>
    <row r="63" spans="2:11" ht="15" customHeight="1">
      <c r="B63" s="300"/>
      <c r="C63" s="305"/>
      <c r="D63" s="431" t="s">
        <v>1567</v>
      </c>
      <c r="E63" s="431"/>
      <c r="F63" s="431"/>
      <c r="G63" s="431"/>
      <c r="H63" s="431"/>
      <c r="I63" s="431"/>
      <c r="J63" s="431"/>
      <c r="K63" s="301"/>
    </row>
    <row r="64" spans="2:11" ht="15" customHeight="1">
      <c r="B64" s="300"/>
      <c r="C64" s="305"/>
      <c r="D64" s="430" t="s">
        <v>1568</v>
      </c>
      <c r="E64" s="430"/>
      <c r="F64" s="430"/>
      <c r="G64" s="430"/>
      <c r="H64" s="430"/>
      <c r="I64" s="430"/>
      <c r="J64" s="430"/>
      <c r="K64" s="301"/>
    </row>
    <row r="65" spans="2:11" ht="15" customHeight="1">
      <c r="B65" s="300"/>
      <c r="C65" s="305"/>
      <c r="D65" s="431" t="s">
        <v>1569</v>
      </c>
      <c r="E65" s="431"/>
      <c r="F65" s="431"/>
      <c r="G65" s="431"/>
      <c r="H65" s="431"/>
      <c r="I65" s="431"/>
      <c r="J65" s="431"/>
      <c r="K65" s="301"/>
    </row>
    <row r="66" spans="2:11" ht="15" customHeight="1">
      <c r="B66" s="300"/>
      <c r="C66" s="305"/>
      <c r="D66" s="431" t="s">
        <v>1570</v>
      </c>
      <c r="E66" s="431"/>
      <c r="F66" s="431"/>
      <c r="G66" s="431"/>
      <c r="H66" s="431"/>
      <c r="I66" s="431"/>
      <c r="J66" s="431"/>
      <c r="K66" s="301"/>
    </row>
    <row r="67" spans="2:11" ht="15" customHeight="1">
      <c r="B67" s="300"/>
      <c r="C67" s="305"/>
      <c r="D67" s="431" t="s">
        <v>1571</v>
      </c>
      <c r="E67" s="431"/>
      <c r="F67" s="431"/>
      <c r="G67" s="431"/>
      <c r="H67" s="431"/>
      <c r="I67" s="431"/>
      <c r="J67" s="431"/>
      <c r="K67" s="301"/>
    </row>
    <row r="68" spans="2:11" ht="15" customHeight="1">
      <c r="B68" s="300"/>
      <c r="C68" s="305"/>
      <c r="D68" s="431" t="s">
        <v>1572</v>
      </c>
      <c r="E68" s="431"/>
      <c r="F68" s="431"/>
      <c r="G68" s="431"/>
      <c r="H68" s="431"/>
      <c r="I68" s="431"/>
      <c r="J68" s="431"/>
      <c r="K68" s="301"/>
    </row>
    <row r="69" spans="2:11" ht="12.75" customHeight="1">
      <c r="B69" s="309"/>
      <c r="C69" s="310"/>
      <c r="D69" s="310"/>
      <c r="E69" s="310"/>
      <c r="F69" s="310"/>
      <c r="G69" s="310"/>
      <c r="H69" s="310"/>
      <c r="I69" s="310"/>
      <c r="J69" s="310"/>
      <c r="K69" s="311"/>
    </row>
    <row r="70" spans="2:11" ht="18.75" customHeight="1">
      <c r="B70" s="312"/>
      <c r="C70" s="312"/>
      <c r="D70" s="312"/>
      <c r="E70" s="312"/>
      <c r="F70" s="312"/>
      <c r="G70" s="312"/>
      <c r="H70" s="312"/>
      <c r="I70" s="312"/>
      <c r="J70" s="312"/>
      <c r="K70" s="313"/>
    </row>
    <row r="71" spans="2:11" ht="18.75" customHeight="1">
      <c r="B71" s="313"/>
      <c r="C71" s="313"/>
      <c r="D71" s="313"/>
      <c r="E71" s="313"/>
      <c r="F71" s="313"/>
      <c r="G71" s="313"/>
      <c r="H71" s="313"/>
      <c r="I71" s="313"/>
      <c r="J71" s="313"/>
      <c r="K71" s="313"/>
    </row>
    <row r="72" spans="2:11" ht="7.5" customHeight="1">
      <c r="B72" s="314"/>
      <c r="C72" s="315"/>
      <c r="D72" s="315"/>
      <c r="E72" s="315"/>
      <c r="F72" s="315"/>
      <c r="G72" s="315"/>
      <c r="H72" s="315"/>
      <c r="I72" s="315"/>
      <c r="J72" s="315"/>
      <c r="K72" s="316"/>
    </row>
    <row r="73" spans="2:11" ht="45" customHeight="1">
      <c r="B73" s="317"/>
      <c r="C73" s="429" t="s">
        <v>133</v>
      </c>
      <c r="D73" s="429"/>
      <c r="E73" s="429"/>
      <c r="F73" s="429"/>
      <c r="G73" s="429"/>
      <c r="H73" s="429"/>
      <c r="I73" s="429"/>
      <c r="J73" s="429"/>
      <c r="K73" s="318"/>
    </row>
    <row r="74" spans="2:11" ht="17.25" customHeight="1">
      <c r="B74" s="317"/>
      <c r="C74" s="319" t="s">
        <v>1573</v>
      </c>
      <c r="D74" s="319"/>
      <c r="E74" s="319"/>
      <c r="F74" s="319" t="s">
        <v>1574</v>
      </c>
      <c r="G74" s="320"/>
      <c r="H74" s="319" t="s">
        <v>155</v>
      </c>
      <c r="I74" s="319" t="s">
        <v>70</v>
      </c>
      <c r="J74" s="319" t="s">
        <v>1575</v>
      </c>
      <c r="K74" s="318"/>
    </row>
    <row r="75" spans="2:11" ht="17.25" customHeight="1">
      <c r="B75" s="317"/>
      <c r="C75" s="321" t="s">
        <v>1576</v>
      </c>
      <c r="D75" s="321"/>
      <c r="E75" s="321"/>
      <c r="F75" s="322" t="s">
        <v>1577</v>
      </c>
      <c r="G75" s="323"/>
      <c r="H75" s="321"/>
      <c r="I75" s="321"/>
      <c r="J75" s="321" t="s">
        <v>1578</v>
      </c>
      <c r="K75" s="318"/>
    </row>
    <row r="76" spans="2:11" ht="5.25" customHeight="1">
      <c r="B76" s="317"/>
      <c r="C76" s="324"/>
      <c r="D76" s="324"/>
      <c r="E76" s="324"/>
      <c r="F76" s="324"/>
      <c r="G76" s="325"/>
      <c r="H76" s="324"/>
      <c r="I76" s="324"/>
      <c r="J76" s="324"/>
      <c r="K76" s="318"/>
    </row>
    <row r="77" spans="2:11" ht="15" customHeight="1">
      <c r="B77" s="317"/>
      <c r="C77" s="307" t="s">
        <v>66</v>
      </c>
      <c r="D77" s="324"/>
      <c r="E77" s="324"/>
      <c r="F77" s="326" t="s">
        <v>1579</v>
      </c>
      <c r="G77" s="325"/>
      <c r="H77" s="307" t="s">
        <v>1580</v>
      </c>
      <c r="I77" s="307" t="s">
        <v>1581</v>
      </c>
      <c r="J77" s="307">
        <v>20</v>
      </c>
      <c r="K77" s="318"/>
    </row>
    <row r="78" spans="2:11" ht="15" customHeight="1">
      <c r="B78" s="317"/>
      <c r="C78" s="307" t="s">
        <v>1582</v>
      </c>
      <c r="D78" s="307"/>
      <c r="E78" s="307"/>
      <c r="F78" s="326" t="s">
        <v>1579</v>
      </c>
      <c r="G78" s="325"/>
      <c r="H78" s="307" t="s">
        <v>1583</v>
      </c>
      <c r="I78" s="307" t="s">
        <v>1581</v>
      </c>
      <c r="J78" s="307">
        <v>120</v>
      </c>
      <c r="K78" s="318"/>
    </row>
    <row r="79" spans="2:11" ht="15" customHeight="1">
      <c r="B79" s="327"/>
      <c r="C79" s="307" t="s">
        <v>1584</v>
      </c>
      <c r="D79" s="307"/>
      <c r="E79" s="307"/>
      <c r="F79" s="326" t="s">
        <v>1585</v>
      </c>
      <c r="G79" s="325"/>
      <c r="H79" s="307" t="s">
        <v>1586</v>
      </c>
      <c r="I79" s="307" t="s">
        <v>1581</v>
      </c>
      <c r="J79" s="307">
        <v>50</v>
      </c>
      <c r="K79" s="318"/>
    </row>
    <row r="80" spans="2:11" ht="15" customHeight="1">
      <c r="B80" s="327"/>
      <c r="C80" s="307" t="s">
        <v>1587</v>
      </c>
      <c r="D80" s="307"/>
      <c r="E80" s="307"/>
      <c r="F80" s="326" t="s">
        <v>1579</v>
      </c>
      <c r="G80" s="325"/>
      <c r="H80" s="307" t="s">
        <v>1588</v>
      </c>
      <c r="I80" s="307" t="s">
        <v>1589</v>
      </c>
      <c r="J80" s="307"/>
      <c r="K80" s="318"/>
    </row>
    <row r="81" spans="2:11" ht="15" customHeight="1">
      <c r="B81" s="327"/>
      <c r="C81" s="328" t="s">
        <v>1590</v>
      </c>
      <c r="D81" s="328"/>
      <c r="E81" s="328"/>
      <c r="F81" s="329" t="s">
        <v>1585</v>
      </c>
      <c r="G81" s="328"/>
      <c r="H81" s="328" t="s">
        <v>1591</v>
      </c>
      <c r="I81" s="328" t="s">
        <v>1581</v>
      </c>
      <c r="J81" s="328">
        <v>15</v>
      </c>
      <c r="K81" s="318"/>
    </row>
    <row r="82" spans="2:11" ht="15" customHeight="1">
      <c r="B82" s="327"/>
      <c r="C82" s="328" t="s">
        <v>1592</v>
      </c>
      <c r="D82" s="328"/>
      <c r="E82" s="328"/>
      <c r="F82" s="329" t="s">
        <v>1585</v>
      </c>
      <c r="G82" s="328"/>
      <c r="H82" s="328" t="s">
        <v>1593</v>
      </c>
      <c r="I82" s="328" t="s">
        <v>1581</v>
      </c>
      <c r="J82" s="328">
        <v>15</v>
      </c>
      <c r="K82" s="318"/>
    </row>
    <row r="83" spans="2:11" ht="15" customHeight="1">
      <c r="B83" s="327"/>
      <c r="C83" s="328" t="s">
        <v>1594</v>
      </c>
      <c r="D83" s="328"/>
      <c r="E83" s="328"/>
      <c r="F83" s="329" t="s">
        <v>1585</v>
      </c>
      <c r="G83" s="328"/>
      <c r="H83" s="328" t="s">
        <v>1595</v>
      </c>
      <c r="I83" s="328" t="s">
        <v>1581</v>
      </c>
      <c r="J83" s="328">
        <v>20</v>
      </c>
      <c r="K83" s="318"/>
    </row>
    <row r="84" spans="2:11" ht="15" customHeight="1">
      <c r="B84" s="327"/>
      <c r="C84" s="328" t="s">
        <v>1596</v>
      </c>
      <c r="D84" s="328"/>
      <c r="E84" s="328"/>
      <c r="F84" s="329" t="s">
        <v>1585</v>
      </c>
      <c r="G84" s="328"/>
      <c r="H84" s="328" t="s">
        <v>1597</v>
      </c>
      <c r="I84" s="328" t="s">
        <v>1581</v>
      </c>
      <c r="J84" s="328">
        <v>20</v>
      </c>
      <c r="K84" s="318"/>
    </row>
    <row r="85" spans="2:11" ht="15" customHeight="1">
      <c r="B85" s="327"/>
      <c r="C85" s="307" t="s">
        <v>1598</v>
      </c>
      <c r="D85" s="307"/>
      <c r="E85" s="307"/>
      <c r="F85" s="326" t="s">
        <v>1585</v>
      </c>
      <c r="G85" s="325"/>
      <c r="H85" s="307" t="s">
        <v>1599</v>
      </c>
      <c r="I85" s="307" t="s">
        <v>1581</v>
      </c>
      <c r="J85" s="307">
        <v>50</v>
      </c>
      <c r="K85" s="318"/>
    </row>
    <row r="86" spans="2:11" ht="15" customHeight="1">
      <c r="B86" s="327"/>
      <c r="C86" s="307" t="s">
        <v>1600</v>
      </c>
      <c r="D86" s="307"/>
      <c r="E86" s="307"/>
      <c r="F86" s="326" t="s">
        <v>1585</v>
      </c>
      <c r="G86" s="325"/>
      <c r="H86" s="307" t="s">
        <v>1601</v>
      </c>
      <c r="I86" s="307" t="s">
        <v>1581</v>
      </c>
      <c r="J86" s="307">
        <v>20</v>
      </c>
      <c r="K86" s="318"/>
    </row>
    <row r="87" spans="2:11" ht="15" customHeight="1">
      <c r="B87" s="327"/>
      <c r="C87" s="307" t="s">
        <v>1602</v>
      </c>
      <c r="D87" s="307"/>
      <c r="E87" s="307"/>
      <c r="F87" s="326" t="s">
        <v>1585</v>
      </c>
      <c r="G87" s="325"/>
      <c r="H87" s="307" t="s">
        <v>1603</v>
      </c>
      <c r="I87" s="307" t="s">
        <v>1581</v>
      </c>
      <c r="J87" s="307">
        <v>20</v>
      </c>
      <c r="K87" s="318"/>
    </row>
    <row r="88" spans="2:11" ht="15" customHeight="1">
      <c r="B88" s="327"/>
      <c r="C88" s="307" t="s">
        <v>1604</v>
      </c>
      <c r="D88" s="307"/>
      <c r="E88" s="307"/>
      <c r="F88" s="326" t="s">
        <v>1585</v>
      </c>
      <c r="G88" s="325"/>
      <c r="H88" s="307" t="s">
        <v>1605</v>
      </c>
      <c r="I88" s="307" t="s">
        <v>1581</v>
      </c>
      <c r="J88" s="307">
        <v>50</v>
      </c>
      <c r="K88" s="318"/>
    </row>
    <row r="89" spans="2:11" ht="15" customHeight="1">
      <c r="B89" s="327"/>
      <c r="C89" s="307" t="s">
        <v>1606</v>
      </c>
      <c r="D89" s="307"/>
      <c r="E89" s="307"/>
      <c r="F89" s="326" t="s">
        <v>1585</v>
      </c>
      <c r="G89" s="325"/>
      <c r="H89" s="307" t="s">
        <v>1606</v>
      </c>
      <c r="I89" s="307" t="s">
        <v>1581</v>
      </c>
      <c r="J89" s="307">
        <v>50</v>
      </c>
      <c r="K89" s="318"/>
    </row>
    <row r="90" spans="2:11" ht="15" customHeight="1">
      <c r="B90" s="327"/>
      <c r="C90" s="307" t="s">
        <v>160</v>
      </c>
      <c r="D90" s="307"/>
      <c r="E90" s="307"/>
      <c r="F90" s="326" t="s">
        <v>1585</v>
      </c>
      <c r="G90" s="325"/>
      <c r="H90" s="307" t="s">
        <v>1607</v>
      </c>
      <c r="I90" s="307" t="s">
        <v>1581</v>
      </c>
      <c r="J90" s="307">
        <v>255</v>
      </c>
      <c r="K90" s="318"/>
    </row>
    <row r="91" spans="2:11" ht="15" customHeight="1">
      <c r="B91" s="327"/>
      <c r="C91" s="307" t="s">
        <v>1608</v>
      </c>
      <c r="D91" s="307"/>
      <c r="E91" s="307"/>
      <c r="F91" s="326" t="s">
        <v>1579</v>
      </c>
      <c r="G91" s="325"/>
      <c r="H91" s="307" t="s">
        <v>1609</v>
      </c>
      <c r="I91" s="307" t="s">
        <v>1610</v>
      </c>
      <c r="J91" s="307"/>
      <c r="K91" s="318"/>
    </row>
    <row r="92" spans="2:11" ht="15" customHeight="1">
      <c r="B92" s="327"/>
      <c r="C92" s="307" t="s">
        <v>1611</v>
      </c>
      <c r="D92" s="307"/>
      <c r="E92" s="307"/>
      <c r="F92" s="326" t="s">
        <v>1579</v>
      </c>
      <c r="G92" s="325"/>
      <c r="H92" s="307" t="s">
        <v>1612</v>
      </c>
      <c r="I92" s="307" t="s">
        <v>1613</v>
      </c>
      <c r="J92" s="307"/>
      <c r="K92" s="318"/>
    </row>
    <row r="93" spans="2:11" ht="15" customHeight="1">
      <c r="B93" s="327"/>
      <c r="C93" s="307" t="s">
        <v>1614</v>
      </c>
      <c r="D93" s="307"/>
      <c r="E93" s="307"/>
      <c r="F93" s="326" t="s">
        <v>1579</v>
      </c>
      <c r="G93" s="325"/>
      <c r="H93" s="307" t="s">
        <v>1614</v>
      </c>
      <c r="I93" s="307" t="s">
        <v>1613</v>
      </c>
      <c r="J93" s="307"/>
      <c r="K93" s="318"/>
    </row>
    <row r="94" spans="2:11" ht="15" customHeight="1">
      <c r="B94" s="327"/>
      <c r="C94" s="307" t="s">
        <v>51</v>
      </c>
      <c r="D94" s="307"/>
      <c r="E94" s="307"/>
      <c r="F94" s="326" t="s">
        <v>1579</v>
      </c>
      <c r="G94" s="325"/>
      <c r="H94" s="307" t="s">
        <v>1615</v>
      </c>
      <c r="I94" s="307" t="s">
        <v>1613</v>
      </c>
      <c r="J94" s="307"/>
      <c r="K94" s="318"/>
    </row>
    <row r="95" spans="2:11" ht="15" customHeight="1">
      <c r="B95" s="327"/>
      <c r="C95" s="307" t="s">
        <v>61</v>
      </c>
      <c r="D95" s="307"/>
      <c r="E95" s="307"/>
      <c r="F95" s="326" t="s">
        <v>1579</v>
      </c>
      <c r="G95" s="325"/>
      <c r="H95" s="307" t="s">
        <v>1616</v>
      </c>
      <c r="I95" s="307" t="s">
        <v>1613</v>
      </c>
      <c r="J95" s="307"/>
      <c r="K95" s="318"/>
    </row>
    <row r="96" spans="2:11" ht="15" customHeight="1">
      <c r="B96" s="330"/>
      <c r="C96" s="331"/>
      <c r="D96" s="331"/>
      <c r="E96" s="331"/>
      <c r="F96" s="331"/>
      <c r="G96" s="331"/>
      <c r="H96" s="331"/>
      <c r="I96" s="331"/>
      <c r="J96" s="331"/>
      <c r="K96" s="332"/>
    </row>
    <row r="97" spans="2:11" ht="18.75" customHeight="1">
      <c r="B97" s="333"/>
      <c r="C97" s="334"/>
      <c r="D97" s="334"/>
      <c r="E97" s="334"/>
      <c r="F97" s="334"/>
      <c r="G97" s="334"/>
      <c r="H97" s="334"/>
      <c r="I97" s="334"/>
      <c r="J97" s="334"/>
      <c r="K97" s="333"/>
    </row>
    <row r="98" spans="2:11" ht="18.75" customHeight="1">
      <c r="B98" s="313"/>
      <c r="C98" s="313"/>
      <c r="D98" s="313"/>
      <c r="E98" s="313"/>
      <c r="F98" s="313"/>
      <c r="G98" s="313"/>
      <c r="H98" s="313"/>
      <c r="I98" s="313"/>
      <c r="J98" s="313"/>
      <c r="K98" s="313"/>
    </row>
    <row r="99" spans="2:11" ht="7.5" customHeight="1">
      <c r="B99" s="314"/>
      <c r="C99" s="315"/>
      <c r="D99" s="315"/>
      <c r="E99" s="315"/>
      <c r="F99" s="315"/>
      <c r="G99" s="315"/>
      <c r="H99" s="315"/>
      <c r="I99" s="315"/>
      <c r="J99" s="315"/>
      <c r="K99" s="316"/>
    </row>
    <row r="100" spans="2:11" ht="45" customHeight="1">
      <c r="B100" s="317"/>
      <c r="C100" s="429" t="s">
        <v>1617</v>
      </c>
      <c r="D100" s="429"/>
      <c r="E100" s="429"/>
      <c r="F100" s="429"/>
      <c r="G100" s="429"/>
      <c r="H100" s="429"/>
      <c r="I100" s="429"/>
      <c r="J100" s="429"/>
      <c r="K100" s="318"/>
    </row>
    <row r="101" spans="2:11" ht="17.25" customHeight="1">
      <c r="B101" s="317"/>
      <c r="C101" s="319" t="s">
        <v>1573</v>
      </c>
      <c r="D101" s="319"/>
      <c r="E101" s="319"/>
      <c r="F101" s="319" t="s">
        <v>1574</v>
      </c>
      <c r="G101" s="320"/>
      <c r="H101" s="319" t="s">
        <v>155</v>
      </c>
      <c r="I101" s="319" t="s">
        <v>70</v>
      </c>
      <c r="J101" s="319" t="s">
        <v>1575</v>
      </c>
      <c r="K101" s="318"/>
    </row>
    <row r="102" spans="2:11" ht="17.25" customHeight="1">
      <c r="B102" s="317"/>
      <c r="C102" s="321" t="s">
        <v>1576</v>
      </c>
      <c r="D102" s="321"/>
      <c r="E102" s="321"/>
      <c r="F102" s="322" t="s">
        <v>1577</v>
      </c>
      <c r="G102" s="323"/>
      <c r="H102" s="321"/>
      <c r="I102" s="321"/>
      <c r="J102" s="321" t="s">
        <v>1578</v>
      </c>
      <c r="K102" s="318"/>
    </row>
    <row r="103" spans="2:11" ht="5.25" customHeight="1">
      <c r="B103" s="317"/>
      <c r="C103" s="319"/>
      <c r="D103" s="319"/>
      <c r="E103" s="319"/>
      <c r="F103" s="319"/>
      <c r="G103" s="335"/>
      <c r="H103" s="319"/>
      <c r="I103" s="319"/>
      <c r="J103" s="319"/>
      <c r="K103" s="318"/>
    </row>
    <row r="104" spans="2:11" ht="15" customHeight="1">
      <c r="B104" s="317"/>
      <c r="C104" s="307" t="s">
        <v>66</v>
      </c>
      <c r="D104" s="324"/>
      <c r="E104" s="324"/>
      <c r="F104" s="326" t="s">
        <v>1579</v>
      </c>
      <c r="G104" s="335"/>
      <c r="H104" s="307" t="s">
        <v>1618</v>
      </c>
      <c r="I104" s="307" t="s">
        <v>1581</v>
      </c>
      <c r="J104" s="307">
        <v>20</v>
      </c>
      <c r="K104" s="318"/>
    </row>
    <row r="105" spans="2:11" ht="15" customHeight="1">
      <c r="B105" s="317"/>
      <c r="C105" s="307" t="s">
        <v>1582</v>
      </c>
      <c r="D105" s="307"/>
      <c r="E105" s="307"/>
      <c r="F105" s="326" t="s">
        <v>1579</v>
      </c>
      <c r="G105" s="307"/>
      <c r="H105" s="307" t="s">
        <v>1618</v>
      </c>
      <c r="I105" s="307" t="s">
        <v>1581</v>
      </c>
      <c r="J105" s="307">
        <v>120</v>
      </c>
      <c r="K105" s="318"/>
    </row>
    <row r="106" spans="2:11" ht="15" customHeight="1">
      <c r="B106" s="327"/>
      <c r="C106" s="307" t="s">
        <v>1584</v>
      </c>
      <c r="D106" s="307"/>
      <c r="E106" s="307"/>
      <c r="F106" s="326" t="s">
        <v>1585</v>
      </c>
      <c r="G106" s="307"/>
      <c r="H106" s="307" t="s">
        <v>1618</v>
      </c>
      <c r="I106" s="307" t="s">
        <v>1581</v>
      </c>
      <c r="J106" s="307">
        <v>50</v>
      </c>
      <c r="K106" s="318"/>
    </row>
    <row r="107" spans="2:11" ht="15" customHeight="1">
      <c r="B107" s="327"/>
      <c r="C107" s="307" t="s">
        <v>1587</v>
      </c>
      <c r="D107" s="307"/>
      <c r="E107" s="307"/>
      <c r="F107" s="326" t="s">
        <v>1579</v>
      </c>
      <c r="G107" s="307"/>
      <c r="H107" s="307" t="s">
        <v>1618</v>
      </c>
      <c r="I107" s="307" t="s">
        <v>1589</v>
      </c>
      <c r="J107" s="307"/>
      <c r="K107" s="318"/>
    </row>
    <row r="108" spans="2:11" ht="15" customHeight="1">
      <c r="B108" s="327"/>
      <c r="C108" s="307" t="s">
        <v>1598</v>
      </c>
      <c r="D108" s="307"/>
      <c r="E108" s="307"/>
      <c r="F108" s="326" t="s">
        <v>1585</v>
      </c>
      <c r="G108" s="307"/>
      <c r="H108" s="307" t="s">
        <v>1618</v>
      </c>
      <c r="I108" s="307" t="s">
        <v>1581</v>
      </c>
      <c r="J108" s="307">
        <v>50</v>
      </c>
      <c r="K108" s="318"/>
    </row>
    <row r="109" spans="2:11" ht="15" customHeight="1">
      <c r="B109" s="327"/>
      <c r="C109" s="307" t="s">
        <v>1606</v>
      </c>
      <c r="D109" s="307"/>
      <c r="E109" s="307"/>
      <c r="F109" s="326" t="s">
        <v>1585</v>
      </c>
      <c r="G109" s="307"/>
      <c r="H109" s="307" t="s">
        <v>1618</v>
      </c>
      <c r="I109" s="307" t="s">
        <v>1581</v>
      </c>
      <c r="J109" s="307">
        <v>50</v>
      </c>
      <c r="K109" s="318"/>
    </row>
    <row r="110" spans="2:11" ht="15" customHeight="1">
      <c r="B110" s="327"/>
      <c r="C110" s="307" t="s">
        <v>1604</v>
      </c>
      <c r="D110" s="307"/>
      <c r="E110" s="307"/>
      <c r="F110" s="326" t="s">
        <v>1585</v>
      </c>
      <c r="G110" s="307"/>
      <c r="H110" s="307" t="s">
        <v>1618</v>
      </c>
      <c r="I110" s="307" t="s">
        <v>1581</v>
      </c>
      <c r="J110" s="307">
        <v>50</v>
      </c>
      <c r="K110" s="318"/>
    </row>
    <row r="111" spans="2:11" ht="15" customHeight="1">
      <c r="B111" s="327"/>
      <c r="C111" s="307" t="s">
        <v>66</v>
      </c>
      <c r="D111" s="307"/>
      <c r="E111" s="307"/>
      <c r="F111" s="326" t="s">
        <v>1579</v>
      </c>
      <c r="G111" s="307"/>
      <c r="H111" s="307" t="s">
        <v>1619</v>
      </c>
      <c r="I111" s="307" t="s">
        <v>1581</v>
      </c>
      <c r="J111" s="307">
        <v>20</v>
      </c>
      <c r="K111" s="318"/>
    </row>
    <row r="112" spans="2:11" ht="15" customHeight="1">
      <c r="B112" s="327"/>
      <c r="C112" s="307" t="s">
        <v>1620</v>
      </c>
      <c r="D112" s="307"/>
      <c r="E112" s="307"/>
      <c r="F112" s="326" t="s">
        <v>1579</v>
      </c>
      <c r="G112" s="307"/>
      <c r="H112" s="307" t="s">
        <v>1621</v>
      </c>
      <c r="I112" s="307" t="s">
        <v>1581</v>
      </c>
      <c r="J112" s="307">
        <v>120</v>
      </c>
      <c r="K112" s="318"/>
    </row>
    <row r="113" spans="2:11" ht="15" customHeight="1">
      <c r="B113" s="327"/>
      <c r="C113" s="307" t="s">
        <v>51</v>
      </c>
      <c r="D113" s="307"/>
      <c r="E113" s="307"/>
      <c r="F113" s="326" t="s">
        <v>1579</v>
      </c>
      <c r="G113" s="307"/>
      <c r="H113" s="307" t="s">
        <v>1622</v>
      </c>
      <c r="I113" s="307" t="s">
        <v>1613</v>
      </c>
      <c r="J113" s="307"/>
      <c r="K113" s="318"/>
    </row>
    <row r="114" spans="2:11" ht="15" customHeight="1">
      <c r="B114" s="327"/>
      <c r="C114" s="307" t="s">
        <v>61</v>
      </c>
      <c r="D114" s="307"/>
      <c r="E114" s="307"/>
      <c r="F114" s="326" t="s">
        <v>1579</v>
      </c>
      <c r="G114" s="307"/>
      <c r="H114" s="307" t="s">
        <v>1623</v>
      </c>
      <c r="I114" s="307" t="s">
        <v>1613</v>
      </c>
      <c r="J114" s="307"/>
      <c r="K114" s="318"/>
    </row>
    <row r="115" spans="2:11" ht="15" customHeight="1">
      <c r="B115" s="327"/>
      <c r="C115" s="307" t="s">
        <v>70</v>
      </c>
      <c r="D115" s="307"/>
      <c r="E115" s="307"/>
      <c r="F115" s="326" t="s">
        <v>1579</v>
      </c>
      <c r="G115" s="307"/>
      <c r="H115" s="307" t="s">
        <v>1624</v>
      </c>
      <c r="I115" s="307" t="s">
        <v>1625</v>
      </c>
      <c r="J115" s="307"/>
      <c r="K115" s="318"/>
    </row>
    <row r="116" spans="2:11" ht="15" customHeight="1">
      <c r="B116" s="330"/>
      <c r="C116" s="336"/>
      <c r="D116" s="336"/>
      <c r="E116" s="336"/>
      <c r="F116" s="336"/>
      <c r="G116" s="336"/>
      <c r="H116" s="336"/>
      <c r="I116" s="336"/>
      <c r="J116" s="336"/>
      <c r="K116" s="332"/>
    </row>
    <row r="117" spans="2:11" ht="18.75" customHeight="1">
      <c r="B117" s="337"/>
      <c r="C117" s="303"/>
      <c r="D117" s="303"/>
      <c r="E117" s="303"/>
      <c r="F117" s="338"/>
      <c r="G117" s="303"/>
      <c r="H117" s="303"/>
      <c r="I117" s="303"/>
      <c r="J117" s="303"/>
      <c r="K117" s="337"/>
    </row>
    <row r="118" spans="2:11" ht="18.75" customHeight="1">
      <c r="B118" s="313"/>
      <c r="C118" s="313"/>
      <c r="D118" s="313"/>
      <c r="E118" s="313"/>
      <c r="F118" s="313"/>
      <c r="G118" s="313"/>
      <c r="H118" s="313"/>
      <c r="I118" s="313"/>
      <c r="J118" s="313"/>
      <c r="K118" s="313"/>
    </row>
    <row r="119" spans="2:11" ht="7.5" customHeight="1">
      <c r="B119" s="339"/>
      <c r="C119" s="340"/>
      <c r="D119" s="340"/>
      <c r="E119" s="340"/>
      <c r="F119" s="340"/>
      <c r="G119" s="340"/>
      <c r="H119" s="340"/>
      <c r="I119" s="340"/>
      <c r="J119" s="340"/>
      <c r="K119" s="341"/>
    </row>
    <row r="120" spans="2:11" ht="45" customHeight="1">
      <c r="B120" s="342"/>
      <c r="C120" s="428" t="s">
        <v>1626</v>
      </c>
      <c r="D120" s="428"/>
      <c r="E120" s="428"/>
      <c r="F120" s="428"/>
      <c r="G120" s="428"/>
      <c r="H120" s="428"/>
      <c r="I120" s="428"/>
      <c r="J120" s="428"/>
      <c r="K120" s="343"/>
    </row>
    <row r="121" spans="2:11" ht="17.25" customHeight="1">
      <c r="B121" s="344"/>
      <c r="C121" s="319" t="s">
        <v>1573</v>
      </c>
      <c r="D121" s="319"/>
      <c r="E121" s="319"/>
      <c r="F121" s="319" t="s">
        <v>1574</v>
      </c>
      <c r="G121" s="320"/>
      <c r="H121" s="319" t="s">
        <v>155</v>
      </c>
      <c r="I121" s="319" t="s">
        <v>70</v>
      </c>
      <c r="J121" s="319" t="s">
        <v>1575</v>
      </c>
      <c r="K121" s="345"/>
    </row>
    <row r="122" spans="2:11" ht="17.25" customHeight="1">
      <c r="B122" s="344"/>
      <c r="C122" s="321" t="s">
        <v>1576</v>
      </c>
      <c r="D122" s="321"/>
      <c r="E122" s="321"/>
      <c r="F122" s="322" t="s">
        <v>1577</v>
      </c>
      <c r="G122" s="323"/>
      <c r="H122" s="321"/>
      <c r="I122" s="321"/>
      <c r="J122" s="321" t="s">
        <v>1578</v>
      </c>
      <c r="K122" s="345"/>
    </row>
    <row r="123" spans="2:11" ht="5.25" customHeight="1">
      <c r="B123" s="346"/>
      <c r="C123" s="324"/>
      <c r="D123" s="324"/>
      <c r="E123" s="324"/>
      <c r="F123" s="324"/>
      <c r="G123" s="307"/>
      <c r="H123" s="324"/>
      <c r="I123" s="324"/>
      <c r="J123" s="324"/>
      <c r="K123" s="347"/>
    </row>
    <row r="124" spans="2:11" ht="15" customHeight="1">
      <c r="B124" s="346"/>
      <c r="C124" s="307" t="s">
        <v>1582</v>
      </c>
      <c r="D124" s="324"/>
      <c r="E124" s="324"/>
      <c r="F124" s="326" t="s">
        <v>1579</v>
      </c>
      <c r="G124" s="307"/>
      <c r="H124" s="307" t="s">
        <v>1618</v>
      </c>
      <c r="I124" s="307" t="s">
        <v>1581</v>
      </c>
      <c r="J124" s="307">
        <v>120</v>
      </c>
      <c r="K124" s="348"/>
    </row>
    <row r="125" spans="2:11" ht="15" customHeight="1">
      <c r="B125" s="346"/>
      <c r="C125" s="307" t="s">
        <v>1627</v>
      </c>
      <c r="D125" s="307"/>
      <c r="E125" s="307"/>
      <c r="F125" s="326" t="s">
        <v>1579</v>
      </c>
      <c r="G125" s="307"/>
      <c r="H125" s="307" t="s">
        <v>1628</v>
      </c>
      <c r="I125" s="307" t="s">
        <v>1581</v>
      </c>
      <c r="J125" s="307" t="s">
        <v>1629</v>
      </c>
      <c r="K125" s="348"/>
    </row>
    <row r="126" spans="2:11" ht="15" customHeight="1">
      <c r="B126" s="346"/>
      <c r="C126" s="307" t="s">
        <v>95</v>
      </c>
      <c r="D126" s="307"/>
      <c r="E126" s="307"/>
      <c r="F126" s="326" t="s">
        <v>1579</v>
      </c>
      <c r="G126" s="307"/>
      <c r="H126" s="307" t="s">
        <v>1630</v>
      </c>
      <c r="I126" s="307" t="s">
        <v>1581</v>
      </c>
      <c r="J126" s="307" t="s">
        <v>1629</v>
      </c>
      <c r="K126" s="348"/>
    </row>
    <row r="127" spans="2:11" ht="15" customHeight="1">
      <c r="B127" s="346"/>
      <c r="C127" s="307" t="s">
        <v>1590</v>
      </c>
      <c r="D127" s="307"/>
      <c r="E127" s="307"/>
      <c r="F127" s="326" t="s">
        <v>1585</v>
      </c>
      <c r="G127" s="307"/>
      <c r="H127" s="307" t="s">
        <v>1591</v>
      </c>
      <c r="I127" s="307" t="s">
        <v>1581</v>
      </c>
      <c r="J127" s="307">
        <v>15</v>
      </c>
      <c r="K127" s="348"/>
    </row>
    <row r="128" spans="2:11" ht="15" customHeight="1">
      <c r="B128" s="346"/>
      <c r="C128" s="328" t="s">
        <v>1592</v>
      </c>
      <c r="D128" s="328"/>
      <c r="E128" s="328"/>
      <c r="F128" s="329" t="s">
        <v>1585</v>
      </c>
      <c r="G128" s="328"/>
      <c r="H128" s="328" t="s">
        <v>1593</v>
      </c>
      <c r="I128" s="328" t="s">
        <v>1581</v>
      </c>
      <c r="J128" s="328">
        <v>15</v>
      </c>
      <c r="K128" s="348"/>
    </row>
    <row r="129" spans="2:11" ht="15" customHeight="1">
      <c r="B129" s="346"/>
      <c r="C129" s="328" t="s">
        <v>1594</v>
      </c>
      <c r="D129" s="328"/>
      <c r="E129" s="328"/>
      <c r="F129" s="329" t="s">
        <v>1585</v>
      </c>
      <c r="G129" s="328"/>
      <c r="H129" s="328" t="s">
        <v>1595</v>
      </c>
      <c r="I129" s="328" t="s">
        <v>1581</v>
      </c>
      <c r="J129" s="328">
        <v>20</v>
      </c>
      <c r="K129" s="348"/>
    </row>
    <row r="130" spans="2:11" ht="15" customHeight="1">
      <c r="B130" s="346"/>
      <c r="C130" s="328" t="s">
        <v>1596</v>
      </c>
      <c r="D130" s="328"/>
      <c r="E130" s="328"/>
      <c r="F130" s="329" t="s">
        <v>1585</v>
      </c>
      <c r="G130" s="328"/>
      <c r="H130" s="328" t="s">
        <v>1597</v>
      </c>
      <c r="I130" s="328" t="s">
        <v>1581</v>
      </c>
      <c r="J130" s="328">
        <v>20</v>
      </c>
      <c r="K130" s="348"/>
    </row>
    <row r="131" spans="2:11" ht="15" customHeight="1">
      <c r="B131" s="346"/>
      <c r="C131" s="307" t="s">
        <v>1584</v>
      </c>
      <c r="D131" s="307"/>
      <c r="E131" s="307"/>
      <c r="F131" s="326" t="s">
        <v>1585</v>
      </c>
      <c r="G131" s="307"/>
      <c r="H131" s="307" t="s">
        <v>1618</v>
      </c>
      <c r="I131" s="307" t="s">
        <v>1581</v>
      </c>
      <c r="J131" s="307">
        <v>50</v>
      </c>
      <c r="K131" s="348"/>
    </row>
    <row r="132" spans="2:11" ht="15" customHeight="1">
      <c r="B132" s="346"/>
      <c r="C132" s="307" t="s">
        <v>1598</v>
      </c>
      <c r="D132" s="307"/>
      <c r="E132" s="307"/>
      <c r="F132" s="326" t="s">
        <v>1585</v>
      </c>
      <c r="G132" s="307"/>
      <c r="H132" s="307" t="s">
        <v>1618</v>
      </c>
      <c r="I132" s="307" t="s">
        <v>1581</v>
      </c>
      <c r="J132" s="307">
        <v>50</v>
      </c>
      <c r="K132" s="348"/>
    </row>
    <row r="133" spans="2:11" ht="15" customHeight="1">
      <c r="B133" s="346"/>
      <c r="C133" s="307" t="s">
        <v>1604</v>
      </c>
      <c r="D133" s="307"/>
      <c r="E133" s="307"/>
      <c r="F133" s="326" t="s">
        <v>1585</v>
      </c>
      <c r="G133" s="307"/>
      <c r="H133" s="307" t="s">
        <v>1618</v>
      </c>
      <c r="I133" s="307" t="s">
        <v>1581</v>
      </c>
      <c r="J133" s="307">
        <v>50</v>
      </c>
      <c r="K133" s="348"/>
    </row>
    <row r="134" spans="2:11" ht="15" customHeight="1">
      <c r="B134" s="346"/>
      <c r="C134" s="307" t="s">
        <v>1606</v>
      </c>
      <c r="D134" s="307"/>
      <c r="E134" s="307"/>
      <c r="F134" s="326" t="s">
        <v>1585</v>
      </c>
      <c r="G134" s="307"/>
      <c r="H134" s="307" t="s">
        <v>1618</v>
      </c>
      <c r="I134" s="307" t="s">
        <v>1581</v>
      </c>
      <c r="J134" s="307">
        <v>50</v>
      </c>
      <c r="K134" s="348"/>
    </row>
    <row r="135" spans="2:11" ht="15" customHeight="1">
      <c r="B135" s="346"/>
      <c r="C135" s="307" t="s">
        <v>160</v>
      </c>
      <c r="D135" s="307"/>
      <c r="E135" s="307"/>
      <c r="F135" s="326" t="s">
        <v>1585</v>
      </c>
      <c r="G135" s="307"/>
      <c r="H135" s="307" t="s">
        <v>1631</v>
      </c>
      <c r="I135" s="307" t="s">
        <v>1581</v>
      </c>
      <c r="J135" s="307">
        <v>255</v>
      </c>
      <c r="K135" s="348"/>
    </row>
    <row r="136" spans="2:11" ht="15" customHeight="1">
      <c r="B136" s="346"/>
      <c r="C136" s="307" t="s">
        <v>1608</v>
      </c>
      <c r="D136" s="307"/>
      <c r="E136" s="307"/>
      <c r="F136" s="326" t="s">
        <v>1579</v>
      </c>
      <c r="G136" s="307"/>
      <c r="H136" s="307" t="s">
        <v>1632</v>
      </c>
      <c r="I136" s="307" t="s">
        <v>1610</v>
      </c>
      <c r="J136" s="307"/>
      <c r="K136" s="348"/>
    </row>
    <row r="137" spans="2:11" ht="15" customHeight="1">
      <c r="B137" s="346"/>
      <c r="C137" s="307" t="s">
        <v>1611</v>
      </c>
      <c r="D137" s="307"/>
      <c r="E137" s="307"/>
      <c r="F137" s="326" t="s">
        <v>1579</v>
      </c>
      <c r="G137" s="307"/>
      <c r="H137" s="307" t="s">
        <v>1633</v>
      </c>
      <c r="I137" s="307" t="s">
        <v>1613</v>
      </c>
      <c r="J137" s="307"/>
      <c r="K137" s="348"/>
    </row>
    <row r="138" spans="2:11" ht="15" customHeight="1">
      <c r="B138" s="346"/>
      <c r="C138" s="307" t="s">
        <v>1614</v>
      </c>
      <c r="D138" s="307"/>
      <c r="E138" s="307"/>
      <c r="F138" s="326" t="s">
        <v>1579</v>
      </c>
      <c r="G138" s="307"/>
      <c r="H138" s="307" t="s">
        <v>1614</v>
      </c>
      <c r="I138" s="307" t="s">
        <v>1613</v>
      </c>
      <c r="J138" s="307"/>
      <c r="K138" s="348"/>
    </row>
    <row r="139" spans="2:11" ht="15" customHeight="1">
      <c r="B139" s="346"/>
      <c r="C139" s="307" t="s">
        <v>51</v>
      </c>
      <c r="D139" s="307"/>
      <c r="E139" s="307"/>
      <c r="F139" s="326" t="s">
        <v>1579</v>
      </c>
      <c r="G139" s="307"/>
      <c r="H139" s="307" t="s">
        <v>1634</v>
      </c>
      <c r="I139" s="307" t="s">
        <v>1613</v>
      </c>
      <c r="J139" s="307"/>
      <c r="K139" s="348"/>
    </row>
    <row r="140" spans="2:11" ht="15" customHeight="1">
      <c r="B140" s="346"/>
      <c r="C140" s="307" t="s">
        <v>1635</v>
      </c>
      <c r="D140" s="307"/>
      <c r="E140" s="307"/>
      <c r="F140" s="326" t="s">
        <v>1579</v>
      </c>
      <c r="G140" s="307"/>
      <c r="H140" s="307" t="s">
        <v>1636</v>
      </c>
      <c r="I140" s="307" t="s">
        <v>1613</v>
      </c>
      <c r="J140" s="307"/>
      <c r="K140" s="348"/>
    </row>
    <row r="141" spans="2:11" ht="15" customHeight="1">
      <c r="B141" s="349"/>
      <c r="C141" s="350"/>
      <c r="D141" s="350"/>
      <c r="E141" s="350"/>
      <c r="F141" s="350"/>
      <c r="G141" s="350"/>
      <c r="H141" s="350"/>
      <c r="I141" s="350"/>
      <c r="J141" s="350"/>
      <c r="K141" s="351"/>
    </row>
    <row r="142" spans="2:11" ht="18.75" customHeight="1">
      <c r="B142" s="303"/>
      <c r="C142" s="303"/>
      <c r="D142" s="303"/>
      <c r="E142" s="303"/>
      <c r="F142" s="338"/>
      <c r="G142" s="303"/>
      <c r="H142" s="303"/>
      <c r="I142" s="303"/>
      <c r="J142" s="303"/>
      <c r="K142" s="303"/>
    </row>
    <row r="143" spans="2:11" ht="18.75" customHeight="1">
      <c r="B143" s="313"/>
      <c r="C143" s="313"/>
      <c r="D143" s="313"/>
      <c r="E143" s="313"/>
      <c r="F143" s="313"/>
      <c r="G143" s="313"/>
      <c r="H143" s="313"/>
      <c r="I143" s="313"/>
      <c r="J143" s="313"/>
      <c r="K143" s="313"/>
    </row>
    <row r="144" spans="2:11" ht="7.5" customHeight="1">
      <c r="B144" s="314"/>
      <c r="C144" s="315"/>
      <c r="D144" s="315"/>
      <c r="E144" s="315"/>
      <c r="F144" s="315"/>
      <c r="G144" s="315"/>
      <c r="H144" s="315"/>
      <c r="I144" s="315"/>
      <c r="J144" s="315"/>
      <c r="K144" s="316"/>
    </row>
    <row r="145" spans="2:11" ht="45" customHeight="1">
      <c r="B145" s="317"/>
      <c r="C145" s="429" t="s">
        <v>1637</v>
      </c>
      <c r="D145" s="429"/>
      <c r="E145" s="429"/>
      <c r="F145" s="429"/>
      <c r="G145" s="429"/>
      <c r="H145" s="429"/>
      <c r="I145" s="429"/>
      <c r="J145" s="429"/>
      <c r="K145" s="318"/>
    </row>
    <row r="146" spans="2:11" ht="17.25" customHeight="1">
      <c r="B146" s="317"/>
      <c r="C146" s="319" t="s">
        <v>1573</v>
      </c>
      <c r="D146" s="319"/>
      <c r="E146" s="319"/>
      <c r="F146" s="319" t="s">
        <v>1574</v>
      </c>
      <c r="G146" s="320"/>
      <c r="H146" s="319" t="s">
        <v>155</v>
      </c>
      <c r="I146" s="319" t="s">
        <v>70</v>
      </c>
      <c r="J146" s="319" t="s">
        <v>1575</v>
      </c>
      <c r="K146" s="318"/>
    </row>
    <row r="147" spans="2:11" ht="17.25" customHeight="1">
      <c r="B147" s="317"/>
      <c r="C147" s="321" t="s">
        <v>1576</v>
      </c>
      <c r="D147" s="321"/>
      <c r="E147" s="321"/>
      <c r="F147" s="322" t="s">
        <v>1577</v>
      </c>
      <c r="G147" s="323"/>
      <c r="H147" s="321"/>
      <c r="I147" s="321"/>
      <c r="J147" s="321" t="s">
        <v>1578</v>
      </c>
      <c r="K147" s="318"/>
    </row>
    <row r="148" spans="2:11" ht="5.25" customHeight="1">
      <c r="B148" s="327"/>
      <c r="C148" s="324"/>
      <c r="D148" s="324"/>
      <c r="E148" s="324"/>
      <c r="F148" s="324"/>
      <c r="G148" s="325"/>
      <c r="H148" s="324"/>
      <c r="I148" s="324"/>
      <c r="J148" s="324"/>
      <c r="K148" s="348"/>
    </row>
    <row r="149" spans="2:11" ht="15" customHeight="1">
      <c r="B149" s="327"/>
      <c r="C149" s="352" t="s">
        <v>1582</v>
      </c>
      <c r="D149" s="307"/>
      <c r="E149" s="307"/>
      <c r="F149" s="353" t="s">
        <v>1579</v>
      </c>
      <c r="G149" s="307"/>
      <c r="H149" s="352" t="s">
        <v>1618</v>
      </c>
      <c r="I149" s="352" t="s">
        <v>1581</v>
      </c>
      <c r="J149" s="352">
        <v>120</v>
      </c>
      <c r="K149" s="348"/>
    </row>
    <row r="150" spans="2:11" ht="15" customHeight="1">
      <c r="B150" s="327"/>
      <c r="C150" s="352" t="s">
        <v>1627</v>
      </c>
      <c r="D150" s="307"/>
      <c r="E150" s="307"/>
      <c r="F150" s="353" t="s">
        <v>1579</v>
      </c>
      <c r="G150" s="307"/>
      <c r="H150" s="352" t="s">
        <v>1638</v>
      </c>
      <c r="I150" s="352" t="s">
        <v>1581</v>
      </c>
      <c r="J150" s="352" t="s">
        <v>1629</v>
      </c>
      <c r="K150" s="348"/>
    </row>
    <row r="151" spans="2:11" ht="15" customHeight="1">
      <c r="B151" s="327"/>
      <c r="C151" s="352" t="s">
        <v>95</v>
      </c>
      <c r="D151" s="307"/>
      <c r="E151" s="307"/>
      <c r="F151" s="353" t="s">
        <v>1579</v>
      </c>
      <c r="G151" s="307"/>
      <c r="H151" s="352" t="s">
        <v>1639</v>
      </c>
      <c r="I151" s="352" t="s">
        <v>1581</v>
      </c>
      <c r="J151" s="352" t="s">
        <v>1629</v>
      </c>
      <c r="K151" s="348"/>
    </row>
    <row r="152" spans="2:11" ht="15" customHeight="1">
      <c r="B152" s="327"/>
      <c r="C152" s="352" t="s">
        <v>1584</v>
      </c>
      <c r="D152" s="307"/>
      <c r="E152" s="307"/>
      <c r="F152" s="353" t="s">
        <v>1585</v>
      </c>
      <c r="G152" s="307"/>
      <c r="H152" s="352" t="s">
        <v>1618</v>
      </c>
      <c r="I152" s="352" t="s">
        <v>1581</v>
      </c>
      <c r="J152" s="352">
        <v>50</v>
      </c>
      <c r="K152" s="348"/>
    </row>
    <row r="153" spans="2:11" ht="15" customHeight="1">
      <c r="B153" s="327"/>
      <c r="C153" s="352" t="s">
        <v>1587</v>
      </c>
      <c r="D153" s="307"/>
      <c r="E153" s="307"/>
      <c r="F153" s="353" t="s">
        <v>1579</v>
      </c>
      <c r="G153" s="307"/>
      <c r="H153" s="352" t="s">
        <v>1618</v>
      </c>
      <c r="I153" s="352" t="s">
        <v>1589</v>
      </c>
      <c r="J153" s="352"/>
      <c r="K153" s="348"/>
    </row>
    <row r="154" spans="2:11" ht="15" customHeight="1">
      <c r="B154" s="327"/>
      <c r="C154" s="352" t="s">
        <v>1598</v>
      </c>
      <c r="D154" s="307"/>
      <c r="E154" s="307"/>
      <c r="F154" s="353" t="s">
        <v>1585</v>
      </c>
      <c r="G154" s="307"/>
      <c r="H154" s="352" t="s">
        <v>1618</v>
      </c>
      <c r="I154" s="352" t="s">
        <v>1581</v>
      </c>
      <c r="J154" s="352">
        <v>50</v>
      </c>
      <c r="K154" s="348"/>
    </row>
    <row r="155" spans="2:11" ht="15" customHeight="1">
      <c r="B155" s="327"/>
      <c r="C155" s="352" t="s">
        <v>1606</v>
      </c>
      <c r="D155" s="307"/>
      <c r="E155" s="307"/>
      <c r="F155" s="353" t="s">
        <v>1585</v>
      </c>
      <c r="G155" s="307"/>
      <c r="H155" s="352" t="s">
        <v>1618</v>
      </c>
      <c r="I155" s="352" t="s">
        <v>1581</v>
      </c>
      <c r="J155" s="352">
        <v>50</v>
      </c>
      <c r="K155" s="348"/>
    </row>
    <row r="156" spans="2:11" ht="15" customHeight="1">
      <c r="B156" s="327"/>
      <c r="C156" s="352" t="s">
        <v>1604</v>
      </c>
      <c r="D156" s="307"/>
      <c r="E156" s="307"/>
      <c r="F156" s="353" t="s">
        <v>1585</v>
      </c>
      <c r="G156" s="307"/>
      <c r="H156" s="352" t="s">
        <v>1618</v>
      </c>
      <c r="I156" s="352" t="s">
        <v>1581</v>
      </c>
      <c r="J156" s="352">
        <v>50</v>
      </c>
      <c r="K156" s="348"/>
    </row>
    <row r="157" spans="2:11" ht="15" customHeight="1">
      <c r="B157" s="327"/>
      <c r="C157" s="352" t="s">
        <v>142</v>
      </c>
      <c r="D157" s="307"/>
      <c r="E157" s="307"/>
      <c r="F157" s="353" t="s">
        <v>1579</v>
      </c>
      <c r="G157" s="307"/>
      <c r="H157" s="352" t="s">
        <v>1640</v>
      </c>
      <c r="I157" s="352" t="s">
        <v>1581</v>
      </c>
      <c r="J157" s="352" t="s">
        <v>1641</v>
      </c>
      <c r="K157" s="348"/>
    </row>
    <row r="158" spans="2:11" ht="15" customHeight="1">
      <c r="B158" s="327"/>
      <c r="C158" s="352" t="s">
        <v>1642</v>
      </c>
      <c r="D158" s="307"/>
      <c r="E158" s="307"/>
      <c r="F158" s="353" t="s">
        <v>1579</v>
      </c>
      <c r="G158" s="307"/>
      <c r="H158" s="352" t="s">
        <v>1643</v>
      </c>
      <c r="I158" s="352" t="s">
        <v>1613</v>
      </c>
      <c r="J158" s="352"/>
      <c r="K158" s="348"/>
    </row>
    <row r="159" spans="2:11" ht="15" customHeight="1">
      <c r="B159" s="354"/>
      <c r="C159" s="336"/>
      <c r="D159" s="336"/>
      <c r="E159" s="336"/>
      <c r="F159" s="336"/>
      <c r="G159" s="336"/>
      <c r="H159" s="336"/>
      <c r="I159" s="336"/>
      <c r="J159" s="336"/>
      <c r="K159" s="355"/>
    </row>
    <row r="160" spans="2:11" ht="18.75" customHeight="1">
      <c r="B160" s="303"/>
      <c r="C160" s="307"/>
      <c r="D160" s="307"/>
      <c r="E160" s="307"/>
      <c r="F160" s="326"/>
      <c r="G160" s="307"/>
      <c r="H160" s="307"/>
      <c r="I160" s="307"/>
      <c r="J160" s="307"/>
      <c r="K160" s="303"/>
    </row>
    <row r="161" spans="2:11" ht="18.75" customHeight="1">
      <c r="B161" s="313"/>
      <c r="C161" s="313"/>
      <c r="D161" s="313"/>
      <c r="E161" s="313"/>
      <c r="F161" s="313"/>
      <c r="G161" s="313"/>
      <c r="H161" s="313"/>
      <c r="I161" s="313"/>
      <c r="J161" s="313"/>
      <c r="K161" s="313"/>
    </row>
    <row r="162" spans="2:11" ht="7.5" customHeight="1">
      <c r="B162" s="295"/>
      <c r="C162" s="296"/>
      <c r="D162" s="296"/>
      <c r="E162" s="296"/>
      <c r="F162" s="296"/>
      <c r="G162" s="296"/>
      <c r="H162" s="296"/>
      <c r="I162" s="296"/>
      <c r="J162" s="296"/>
      <c r="K162" s="297"/>
    </row>
    <row r="163" spans="2:11" ht="45" customHeight="1">
      <c r="B163" s="298"/>
      <c r="C163" s="428" t="s">
        <v>1644</v>
      </c>
      <c r="D163" s="428"/>
      <c r="E163" s="428"/>
      <c r="F163" s="428"/>
      <c r="G163" s="428"/>
      <c r="H163" s="428"/>
      <c r="I163" s="428"/>
      <c r="J163" s="428"/>
      <c r="K163" s="299"/>
    </row>
    <row r="164" spans="2:11" ht="17.25" customHeight="1">
      <c r="B164" s="298"/>
      <c r="C164" s="319" t="s">
        <v>1573</v>
      </c>
      <c r="D164" s="319"/>
      <c r="E164" s="319"/>
      <c r="F164" s="319" t="s">
        <v>1574</v>
      </c>
      <c r="G164" s="356"/>
      <c r="H164" s="357" t="s">
        <v>155</v>
      </c>
      <c r="I164" s="357" t="s">
        <v>70</v>
      </c>
      <c r="J164" s="319" t="s">
        <v>1575</v>
      </c>
      <c r="K164" s="299"/>
    </row>
    <row r="165" spans="2:11" ht="17.25" customHeight="1">
      <c r="B165" s="300"/>
      <c r="C165" s="321" t="s">
        <v>1576</v>
      </c>
      <c r="D165" s="321"/>
      <c r="E165" s="321"/>
      <c r="F165" s="322" t="s">
        <v>1577</v>
      </c>
      <c r="G165" s="358"/>
      <c r="H165" s="359"/>
      <c r="I165" s="359"/>
      <c r="J165" s="321" t="s">
        <v>1578</v>
      </c>
      <c r="K165" s="301"/>
    </row>
    <row r="166" spans="2:11" ht="5.25" customHeight="1">
      <c r="B166" s="327"/>
      <c r="C166" s="324"/>
      <c r="D166" s="324"/>
      <c r="E166" s="324"/>
      <c r="F166" s="324"/>
      <c r="G166" s="325"/>
      <c r="H166" s="324"/>
      <c r="I166" s="324"/>
      <c r="J166" s="324"/>
      <c r="K166" s="348"/>
    </row>
    <row r="167" spans="2:11" ht="15" customHeight="1">
      <c r="B167" s="327"/>
      <c r="C167" s="307" t="s">
        <v>1582</v>
      </c>
      <c r="D167" s="307"/>
      <c r="E167" s="307"/>
      <c r="F167" s="326" t="s">
        <v>1579</v>
      </c>
      <c r="G167" s="307"/>
      <c r="H167" s="307" t="s">
        <v>1618</v>
      </c>
      <c r="I167" s="307" t="s">
        <v>1581</v>
      </c>
      <c r="J167" s="307">
        <v>120</v>
      </c>
      <c r="K167" s="348"/>
    </row>
    <row r="168" spans="2:11" ht="15" customHeight="1">
      <c r="B168" s="327"/>
      <c r="C168" s="307" t="s">
        <v>1627</v>
      </c>
      <c r="D168" s="307"/>
      <c r="E168" s="307"/>
      <c r="F168" s="326" t="s">
        <v>1579</v>
      </c>
      <c r="G168" s="307"/>
      <c r="H168" s="307" t="s">
        <v>1628</v>
      </c>
      <c r="I168" s="307" t="s">
        <v>1581</v>
      </c>
      <c r="J168" s="307" t="s">
        <v>1629</v>
      </c>
      <c r="K168" s="348"/>
    </row>
    <row r="169" spans="2:11" ht="15" customHeight="1">
      <c r="B169" s="327"/>
      <c r="C169" s="307" t="s">
        <v>95</v>
      </c>
      <c r="D169" s="307"/>
      <c r="E169" s="307"/>
      <c r="F169" s="326" t="s">
        <v>1579</v>
      </c>
      <c r="G169" s="307"/>
      <c r="H169" s="307" t="s">
        <v>1645</v>
      </c>
      <c r="I169" s="307" t="s">
        <v>1581</v>
      </c>
      <c r="J169" s="307" t="s">
        <v>1629</v>
      </c>
      <c r="K169" s="348"/>
    </row>
    <row r="170" spans="2:11" ht="15" customHeight="1">
      <c r="B170" s="327"/>
      <c r="C170" s="307" t="s">
        <v>1584</v>
      </c>
      <c r="D170" s="307"/>
      <c r="E170" s="307"/>
      <c r="F170" s="326" t="s">
        <v>1585</v>
      </c>
      <c r="G170" s="307"/>
      <c r="H170" s="307" t="s">
        <v>1645</v>
      </c>
      <c r="I170" s="307" t="s">
        <v>1581</v>
      </c>
      <c r="J170" s="307">
        <v>50</v>
      </c>
      <c r="K170" s="348"/>
    </row>
    <row r="171" spans="2:11" ht="15" customHeight="1">
      <c r="B171" s="327"/>
      <c r="C171" s="307" t="s">
        <v>1587</v>
      </c>
      <c r="D171" s="307"/>
      <c r="E171" s="307"/>
      <c r="F171" s="326" t="s">
        <v>1579</v>
      </c>
      <c r="G171" s="307"/>
      <c r="H171" s="307" t="s">
        <v>1645</v>
      </c>
      <c r="I171" s="307" t="s">
        <v>1589</v>
      </c>
      <c r="J171" s="307"/>
      <c r="K171" s="348"/>
    </row>
    <row r="172" spans="2:11" ht="15" customHeight="1">
      <c r="B172" s="327"/>
      <c r="C172" s="307" t="s">
        <v>1598</v>
      </c>
      <c r="D172" s="307"/>
      <c r="E172" s="307"/>
      <c r="F172" s="326" t="s">
        <v>1585</v>
      </c>
      <c r="G172" s="307"/>
      <c r="H172" s="307" t="s">
        <v>1645</v>
      </c>
      <c r="I172" s="307" t="s">
        <v>1581</v>
      </c>
      <c r="J172" s="307">
        <v>50</v>
      </c>
      <c r="K172" s="348"/>
    </row>
    <row r="173" spans="2:11" ht="15" customHeight="1">
      <c r="B173" s="327"/>
      <c r="C173" s="307" t="s">
        <v>1606</v>
      </c>
      <c r="D173" s="307"/>
      <c r="E173" s="307"/>
      <c r="F173" s="326" t="s">
        <v>1585</v>
      </c>
      <c r="G173" s="307"/>
      <c r="H173" s="307" t="s">
        <v>1645</v>
      </c>
      <c r="I173" s="307" t="s">
        <v>1581</v>
      </c>
      <c r="J173" s="307">
        <v>50</v>
      </c>
      <c r="K173" s="348"/>
    </row>
    <row r="174" spans="2:11" ht="15" customHeight="1">
      <c r="B174" s="327"/>
      <c r="C174" s="307" t="s">
        <v>1604</v>
      </c>
      <c r="D174" s="307"/>
      <c r="E174" s="307"/>
      <c r="F174" s="326" t="s">
        <v>1585</v>
      </c>
      <c r="G174" s="307"/>
      <c r="H174" s="307" t="s">
        <v>1645</v>
      </c>
      <c r="I174" s="307" t="s">
        <v>1581</v>
      </c>
      <c r="J174" s="307">
        <v>50</v>
      </c>
      <c r="K174" s="348"/>
    </row>
    <row r="175" spans="2:11" ht="15" customHeight="1">
      <c r="B175" s="327"/>
      <c r="C175" s="307" t="s">
        <v>154</v>
      </c>
      <c r="D175" s="307"/>
      <c r="E175" s="307"/>
      <c r="F175" s="326" t="s">
        <v>1579</v>
      </c>
      <c r="G175" s="307"/>
      <c r="H175" s="307" t="s">
        <v>1646</v>
      </c>
      <c r="I175" s="307" t="s">
        <v>1647</v>
      </c>
      <c r="J175" s="307"/>
      <c r="K175" s="348"/>
    </row>
    <row r="176" spans="2:11" ht="15" customHeight="1">
      <c r="B176" s="327"/>
      <c r="C176" s="307" t="s">
        <v>70</v>
      </c>
      <c r="D176" s="307"/>
      <c r="E176" s="307"/>
      <c r="F176" s="326" t="s">
        <v>1579</v>
      </c>
      <c r="G176" s="307"/>
      <c r="H176" s="307" t="s">
        <v>1648</v>
      </c>
      <c r="I176" s="307" t="s">
        <v>1649</v>
      </c>
      <c r="J176" s="307">
        <v>1</v>
      </c>
      <c r="K176" s="348"/>
    </row>
    <row r="177" spans="2:11" ht="15" customHeight="1">
      <c r="B177" s="327"/>
      <c r="C177" s="307" t="s">
        <v>66</v>
      </c>
      <c r="D177" s="307"/>
      <c r="E177" s="307"/>
      <c r="F177" s="326" t="s">
        <v>1579</v>
      </c>
      <c r="G177" s="307"/>
      <c r="H177" s="307" t="s">
        <v>1650</v>
      </c>
      <c r="I177" s="307" t="s">
        <v>1581</v>
      </c>
      <c r="J177" s="307">
        <v>20</v>
      </c>
      <c r="K177" s="348"/>
    </row>
    <row r="178" spans="2:11" ht="15" customHeight="1">
      <c r="B178" s="327"/>
      <c r="C178" s="307" t="s">
        <v>155</v>
      </c>
      <c r="D178" s="307"/>
      <c r="E178" s="307"/>
      <c r="F178" s="326" t="s">
        <v>1579</v>
      </c>
      <c r="G178" s="307"/>
      <c r="H178" s="307" t="s">
        <v>1651</v>
      </c>
      <c r="I178" s="307" t="s">
        <v>1581</v>
      </c>
      <c r="J178" s="307">
        <v>255</v>
      </c>
      <c r="K178" s="348"/>
    </row>
    <row r="179" spans="2:11" ht="15" customHeight="1">
      <c r="B179" s="327"/>
      <c r="C179" s="307" t="s">
        <v>156</v>
      </c>
      <c r="D179" s="307"/>
      <c r="E179" s="307"/>
      <c r="F179" s="326" t="s">
        <v>1579</v>
      </c>
      <c r="G179" s="307"/>
      <c r="H179" s="307" t="s">
        <v>1544</v>
      </c>
      <c r="I179" s="307" t="s">
        <v>1581</v>
      </c>
      <c r="J179" s="307">
        <v>10</v>
      </c>
      <c r="K179" s="348"/>
    </row>
    <row r="180" spans="2:11" ht="15" customHeight="1">
      <c r="B180" s="327"/>
      <c r="C180" s="307" t="s">
        <v>157</v>
      </c>
      <c r="D180" s="307"/>
      <c r="E180" s="307"/>
      <c r="F180" s="326" t="s">
        <v>1579</v>
      </c>
      <c r="G180" s="307"/>
      <c r="H180" s="307" t="s">
        <v>1652</v>
      </c>
      <c r="I180" s="307" t="s">
        <v>1613</v>
      </c>
      <c r="J180" s="307"/>
      <c r="K180" s="348"/>
    </row>
    <row r="181" spans="2:11" ht="15" customHeight="1">
      <c r="B181" s="327"/>
      <c r="C181" s="307" t="s">
        <v>1653</v>
      </c>
      <c r="D181" s="307"/>
      <c r="E181" s="307"/>
      <c r="F181" s="326" t="s">
        <v>1579</v>
      </c>
      <c r="G181" s="307"/>
      <c r="H181" s="307" t="s">
        <v>1654</v>
      </c>
      <c r="I181" s="307" t="s">
        <v>1613</v>
      </c>
      <c r="J181" s="307"/>
      <c r="K181" s="348"/>
    </row>
    <row r="182" spans="2:11" ht="15" customHeight="1">
      <c r="B182" s="327"/>
      <c r="C182" s="307" t="s">
        <v>1642</v>
      </c>
      <c r="D182" s="307"/>
      <c r="E182" s="307"/>
      <c r="F182" s="326" t="s">
        <v>1579</v>
      </c>
      <c r="G182" s="307"/>
      <c r="H182" s="307" t="s">
        <v>1655</v>
      </c>
      <c r="I182" s="307" t="s">
        <v>1613</v>
      </c>
      <c r="J182" s="307"/>
      <c r="K182" s="348"/>
    </row>
    <row r="183" spans="2:11" ht="15" customHeight="1">
      <c r="B183" s="327"/>
      <c r="C183" s="307" t="s">
        <v>159</v>
      </c>
      <c r="D183" s="307"/>
      <c r="E183" s="307"/>
      <c r="F183" s="326" t="s">
        <v>1585</v>
      </c>
      <c r="G183" s="307"/>
      <c r="H183" s="307" t="s">
        <v>1656</v>
      </c>
      <c r="I183" s="307" t="s">
        <v>1581</v>
      </c>
      <c r="J183" s="307">
        <v>50</v>
      </c>
      <c r="K183" s="348"/>
    </row>
    <row r="184" spans="2:11" ht="15" customHeight="1">
      <c r="B184" s="327"/>
      <c r="C184" s="307" t="s">
        <v>1657</v>
      </c>
      <c r="D184" s="307"/>
      <c r="E184" s="307"/>
      <c r="F184" s="326" t="s">
        <v>1585</v>
      </c>
      <c r="G184" s="307"/>
      <c r="H184" s="307" t="s">
        <v>1658</v>
      </c>
      <c r="I184" s="307" t="s">
        <v>1659</v>
      </c>
      <c r="J184" s="307"/>
      <c r="K184" s="348"/>
    </row>
    <row r="185" spans="2:11" ht="15" customHeight="1">
      <c r="B185" s="327"/>
      <c r="C185" s="307" t="s">
        <v>1660</v>
      </c>
      <c r="D185" s="307"/>
      <c r="E185" s="307"/>
      <c r="F185" s="326" t="s">
        <v>1585</v>
      </c>
      <c r="G185" s="307"/>
      <c r="H185" s="307" t="s">
        <v>1661</v>
      </c>
      <c r="I185" s="307" t="s">
        <v>1659</v>
      </c>
      <c r="J185" s="307"/>
      <c r="K185" s="348"/>
    </row>
    <row r="186" spans="2:11" ht="15" customHeight="1">
      <c r="B186" s="327"/>
      <c r="C186" s="307" t="s">
        <v>1662</v>
      </c>
      <c r="D186" s="307"/>
      <c r="E186" s="307"/>
      <c r="F186" s="326" t="s">
        <v>1585</v>
      </c>
      <c r="G186" s="307"/>
      <c r="H186" s="307" t="s">
        <v>1663</v>
      </c>
      <c r="I186" s="307" t="s">
        <v>1659</v>
      </c>
      <c r="J186" s="307"/>
      <c r="K186" s="348"/>
    </row>
    <row r="187" spans="2:11" ht="15" customHeight="1">
      <c r="B187" s="327"/>
      <c r="C187" s="360" t="s">
        <v>1664</v>
      </c>
      <c r="D187" s="307"/>
      <c r="E187" s="307"/>
      <c r="F187" s="326" t="s">
        <v>1585</v>
      </c>
      <c r="G187" s="307"/>
      <c r="H187" s="307" t="s">
        <v>1665</v>
      </c>
      <c r="I187" s="307" t="s">
        <v>1666</v>
      </c>
      <c r="J187" s="361" t="s">
        <v>1667</v>
      </c>
      <c r="K187" s="348"/>
    </row>
    <row r="188" spans="2:11" ht="15" customHeight="1">
      <c r="B188" s="327"/>
      <c r="C188" s="312" t="s">
        <v>55</v>
      </c>
      <c r="D188" s="307"/>
      <c r="E188" s="307"/>
      <c r="F188" s="326" t="s">
        <v>1579</v>
      </c>
      <c r="G188" s="307"/>
      <c r="H188" s="303" t="s">
        <v>1668</v>
      </c>
      <c r="I188" s="307" t="s">
        <v>1669</v>
      </c>
      <c r="J188" s="307"/>
      <c r="K188" s="348"/>
    </row>
    <row r="189" spans="2:11" ht="15" customHeight="1">
      <c r="B189" s="327"/>
      <c r="C189" s="312" t="s">
        <v>1670</v>
      </c>
      <c r="D189" s="307"/>
      <c r="E189" s="307"/>
      <c r="F189" s="326" t="s">
        <v>1579</v>
      </c>
      <c r="G189" s="307"/>
      <c r="H189" s="307" t="s">
        <v>1671</v>
      </c>
      <c r="I189" s="307" t="s">
        <v>1613</v>
      </c>
      <c r="J189" s="307"/>
      <c r="K189" s="348"/>
    </row>
    <row r="190" spans="2:11" ht="15" customHeight="1">
      <c r="B190" s="327"/>
      <c r="C190" s="312" t="s">
        <v>1672</v>
      </c>
      <c r="D190" s="307"/>
      <c r="E190" s="307"/>
      <c r="F190" s="326" t="s">
        <v>1579</v>
      </c>
      <c r="G190" s="307"/>
      <c r="H190" s="307" t="s">
        <v>1673</v>
      </c>
      <c r="I190" s="307" t="s">
        <v>1613</v>
      </c>
      <c r="J190" s="307"/>
      <c r="K190" s="348"/>
    </row>
    <row r="191" spans="2:11" ht="15" customHeight="1">
      <c r="B191" s="327"/>
      <c r="C191" s="312" t="s">
        <v>1674</v>
      </c>
      <c r="D191" s="307"/>
      <c r="E191" s="307"/>
      <c r="F191" s="326" t="s">
        <v>1585</v>
      </c>
      <c r="G191" s="307"/>
      <c r="H191" s="307" t="s">
        <v>1675</v>
      </c>
      <c r="I191" s="307" t="s">
        <v>1613</v>
      </c>
      <c r="J191" s="307"/>
      <c r="K191" s="348"/>
    </row>
    <row r="192" spans="2:11" ht="15" customHeight="1">
      <c r="B192" s="354"/>
      <c r="C192" s="362"/>
      <c r="D192" s="336"/>
      <c r="E192" s="336"/>
      <c r="F192" s="336"/>
      <c r="G192" s="336"/>
      <c r="H192" s="336"/>
      <c r="I192" s="336"/>
      <c r="J192" s="336"/>
      <c r="K192" s="355"/>
    </row>
    <row r="193" spans="2:11" ht="18.75" customHeight="1">
      <c r="B193" s="303"/>
      <c r="C193" s="307"/>
      <c r="D193" s="307"/>
      <c r="E193" s="307"/>
      <c r="F193" s="326"/>
      <c r="G193" s="307"/>
      <c r="H193" s="307"/>
      <c r="I193" s="307"/>
      <c r="J193" s="307"/>
      <c r="K193" s="303"/>
    </row>
    <row r="194" spans="2:11" ht="18.75" customHeight="1">
      <c r="B194" s="303"/>
      <c r="C194" s="307"/>
      <c r="D194" s="307"/>
      <c r="E194" s="307"/>
      <c r="F194" s="326"/>
      <c r="G194" s="307"/>
      <c r="H194" s="307"/>
      <c r="I194" s="307"/>
      <c r="J194" s="307"/>
      <c r="K194" s="303"/>
    </row>
    <row r="195" spans="2:11" ht="18.75" customHeight="1">
      <c r="B195" s="313"/>
      <c r="C195" s="313"/>
      <c r="D195" s="313"/>
      <c r="E195" s="313"/>
      <c r="F195" s="313"/>
      <c r="G195" s="313"/>
      <c r="H195" s="313"/>
      <c r="I195" s="313"/>
      <c r="J195" s="313"/>
      <c r="K195" s="313"/>
    </row>
    <row r="196" spans="2:11">
      <c r="B196" s="295"/>
      <c r="C196" s="296"/>
      <c r="D196" s="296"/>
      <c r="E196" s="296"/>
      <c r="F196" s="296"/>
      <c r="G196" s="296"/>
      <c r="H196" s="296"/>
      <c r="I196" s="296"/>
      <c r="J196" s="296"/>
      <c r="K196" s="297"/>
    </row>
    <row r="197" spans="2:11" ht="21">
      <c r="B197" s="298"/>
      <c r="C197" s="428" t="s">
        <v>1676</v>
      </c>
      <c r="D197" s="428"/>
      <c r="E197" s="428"/>
      <c r="F197" s="428"/>
      <c r="G197" s="428"/>
      <c r="H197" s="428"/>
      <c r="I197" s="428"/>
      <c r="J197" s="428"/>
      <c r="K197" s="299"/>
    </row>
    <row r="198" spans="2:11" ht="25.5" customHeight="1">
      <c r="B198" s="298"/>
      <c r="C198" s="363" t="s">
        <v>1677</v>
      </c>
      <c r="D198" s="363"/>
      <c r="E198" s="363"/>
      <c r="F198" s="363" t="s">
        <v>1678</v>
      </c>
      <c r="G198" s="364"/>
      <c r="H198" s="427" t="s">
        <v>1679</v>
      </c>
      <c r="I198" s="427"/>
      <c r="J198" s="427"/>
      <c r="K198" s="299"/>
    </row>
    <row r="199" spans="2:11" ht="5.25" customHeight="1">
      <c r="B199" s="327"/>
      <c r="C199" s="324"/>
      <c r="D199" s="324"/>
      <c r="E199" s="324"/>
      <c r="F199" s="324"/>
      <c r="G199" s="307"/>
      <c r="H199" s="324"/>
      <c r="I199" s="324"/>
      <c r="J199" s="324"/>
      <c r="K199" s="348"/>
    </row>
    <row r="200" spans="2:11" ht="15" customHeight="1">
      <c r="B200" s="327"/>
      <c r="C200" s="307" t="s">
        <v>1669</v>
      </c>
      <c r="D200" s="307"/>
      <c r="E200" s="307"/>
      <c r="F200" s="326" t="s">
        <v>56</v>
      </c>
      <c r="G200" s="307"/>
      <c r="H200" s="425" t="s">
        <v>1680</v>
      </c>
      <c r="I200" s="425"/>
      <c r="J200" s="425"/>
      <c r="K200" s="348"/>
    </row>
    <row r="201" spans="2:11" ht="15" customHeight="1">
      <c r="B201" s="327"/>
      <c r="C201" s="333"/>
      <c r="D201" s="307"/>
      <c r="E201" s="307"/>
      <c r="F201" s="326" t="s">
        <v>57</v>
      </c>
      <c r="G201" s="307"/>
      <c r="H201" s="425" t="s">
        <v>1681</v>
      </c>
      <c r="I201" s="425"/>
      <c r="J201" s="425"/>
      <c r="K201" s="348"/>
    </row>
    <row r="202" spans="2:11" ht="15" customHeight="1">
      <c r="B202" s="327"/>
      <c r="C202" s="333"/>
      <c r="D202" s="307"/>
      <c r="E202" s="307"/>
      <c r="F202" s="326" t="s">
        <v>60</v>
      </c>
      <c r="G202" s="307"/>
      <c r="H202" s="425" t="s">
        <v>1682</v>
      </c>
      <c r="I202" s="425"/>
      <c r="J202" s="425"/>
      <c r="K202" s="348"/>
    </row>
    <row r="203" spans="2:11" ht="15" customHeight="1">
      <c r="B203" s="327"/>
      <c r="C203" s="307"/>
      <c r="D203" s="307"/>
      <c r="E203" s="307"/>
      <c r="F203" s="326" t="s">
        <v>58</v>
      </c>
      <c r="G203" s="307"/>
      <c r="H203" s="425" t="s">
        <v>1683</v>
      </c>
      <c r="I203" s="425"/>
      <c r="J203" s="425"/>
      <c r="K203" s="348"/>
    </row>
    <row r="204" spans="2:11" ht="15" customHeight="1">
      <c r="B204" s="327"/>
      <c r="C204" s="307"/>
      <c r="D204" s="307"/>
      <c r="E204" s="307"/>
      <c r="F204" s="326" t="s">
        <v>59</v>
      </c>
      <c r="G204" s="307"/>
      <c r="H204" s="425" t="s">
        <v>1684</v>
      </c>
      <c r="I204" s="425"/>
      <c r="J204" s="425"/>
      <c r="K204" s="348"/>
    </row>
    <row r="205" spans="2:11" ht="15" customHeight="1">
      <c r="B205" s="327"/>
      <c r="C205" s="307"/>
      <c r="D205" s="307"/>
      <c r="E205" s="307"/>
      <c r="F205" s="326"/>
      <c r="G205" s="307"/>
      <c r="H205" s="307"/>
      <c r="I205" s="307"/>
      <c r="J205" s="307"/>
      <c r="K205" s="348"/>
    </row>
    <row r="206" spans="2:11" ht="15" customHeight="1">
      <c r="B206" s="327"/>
      <c r="C206" s="307" t="s">
        <v>1625</v>
      </c>
      <c r="D206" s="307"/>
      <c r="E206" s="307"/>
      <c r="F206" s="326" t="s">
        <v>90</v>
      </c>
      <c r="G206" s="307"/>
      <c r="H206" s="425" t="s">
        <v>1685</v>
      </c>
      <c r="I206" s="425"/>
      <c r="J206" s="425"/>
      <c r="K206" s="348"/>
    </row>
    <row r="207" spans="2:11" ht="15" customHeight="1">
      <c r="B207" s="327"/>
      <c r="C207" s="333"/>
      <c r="D207" s="307"/>
      <c r="E207" s="307"/>
      <c r="F207" s="326" t="s">
        <v>1523</v>
      </c>
      <c r="G207" s="307"/>
      <c r="H207" s="425" t="s">
        <v>1524</v>
      </c>
      <c r="I207" s="425"/>
      <c r="J207" s="425"/>
      <c r="K207" s="348"/>
    </row>
    <row r="208" spans="2:11" ht="15" customHeight="1">
      <c r="B208" s="327"/>
      <c r="C208" s="307"/>
      <c r="D208" s="307"/>
      <c r="E208" s="307"/>
      <c r="F208" s="326" t="s">
        <v>1521</v>
      </c>
      <c r="G208" s="307"/>
      <c r="H208" s="425" t="s">
        <v>1686</v>
      </c>
      <c r="I208" s="425"/>
      <c r="J208" s="425"/>
      <c r="K208" s="348"/>
    </row>
    <row r="209" spans="2:11" ht="15" customHeight="1">
      <c r="B209" s="365"/>
      <c r="C209" s="333"/>
      <c r="D209" s="333"/>
      <c r="E209" s="333"/>
      <c r="F209" s="326" t="s">
        <v>1525</v>
      </c>
      <c r="G209" s="312"/>
      <c r="H209" s="426" t="s">
        <v>1526</v>
      </c>
      <c r="I209" s="426"/>
      <c r="J209" s="426"/>
      <c r="K209" s="366"/>
    </row>
    <row r="210" spans="2:11" ht="15" customHeight="1">
      <c r="B210" s="365"/>
      <c r="C210" s="333"/>
      <c r="D210" s="333"/>
      <c r="E210" s="333"/>
      <c r="F210" s="326" t="s">
        <v>1527</v>
      </c>
      <c r="G210" s="312"/>
      <c r="H210" s="426" t="s">
        <v>1687</v>
      </c>
      <c r="I210" s="426"/>
      <c r="J210" s="426"/>
      <c r="K210" s="366"/>
    </row>
    <row r="211" spans="2:11" ht="15" customHeight="1">
      <c r="B211" s="365"/>
      <c r="C211" s="333"/>
      <c r="D211" s="333"/>
      <c r="E211" s="333"/>
      <c r="F211" s="367"/>
      <c r="G211" s="312"/>
      <c r="H211" s="368"/>
      <c r="I211" s="368"/>
      <c r="J211" s="368"/>
      <c r="K211" s="366"/>
    </row>
    <row r="212" spans="2:11" ht="15" customHeight="1">
      <c r="B212" s="365"/>
      <c r="C212" s="307" t="s">
        <v>1649</v>
      </c>
      <c r="D212" s="333"/>
      <c r="E212" s="333"/>
      <c r="F212" s="326">
        <v>1</v>
      </c>
      <c r="G212" s="312"/>
      <c r="H212" s="426" t="s">
        <v>1688</v>
      </c>
      <c r="I212" s="426"/>
      <c r="J212" s="426"/>
      <c r="K212" s="366"/>
    </row>
    <row r="213" spans="2:11" ht="15" customHeight="1">
      <c r="B213" s="365"/>
      <c r="C213" s="333"/>
      <c r="D213" s="333"/>
      <c r="E213" s="333"/>
      <c r="F213" s="326">
        <v>2</v>
      </c>
      <c r="G213" s="312"/>
      <c r="H213" s="426" t="s">
        <v>1689</v>
      </c>
      <c r="I213" s="426"/>
      <c r="J213" s="426"/>
      <c r="K213" s="366"/>
    </row>
    <row r="214" spans="2:11" ht="15" customHeight="1">
      <c r="B214" s="365"/>
      <c r="C214" s="333"/>
      <c r="D214" s="333"/>
      <c r="E214" s="333"/>
      <c r="F214" s="326">
        <v>3</v>
      </c>
      <c r="G214" s="312"/>
      <c r="H214" s="426" t="s">
        <v>1690</v>
      </c>
      <c r="I214" s="426"/>
      <c r="J214" s="426"/>
      <c r="K214" s="366"/>
    </row>
    <row r="215" spans="2:11" ht="15" customHeight="1">
      <c r="B215" s="365"/>
      <c r="C215" s="333"/>
      <c r="D215" s="333"/>
      <c r="E215" s="333"/>
      <c r="F215" s="326">
        <v>4</v>
      </c>
      <c r="G215" s="312"/>
      <c r="H215" s="426" t="s">
        <v>1691</v>
      </c>
      <c r="I215" s="426"/>
      <c r="J215" s="426"/>
      <c r="K215" s="366"/>
    </row>
    <row r="216" spans="2:11" ht="12.75" customHeight="1">
      <c r="B216" s="369"/>
      <c r="C216" s="370"/>
      <c r="D216" s="370"/>
      <c r="E216" s="370"/>
      <c r="F216" s="370"/>
      <c r="G216" s="370"/>
      <c r="H216" s="370"/>
      <c r="I216" s="370"/>
      <c r="J216" s="370"/>
      <c r="K216" s="371"/>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1-1 - SO 102 - Uznatelné ...</vt:lpstr>
      <vt:lpstr>1-2 - SO 102 -Neuznatelné...</vt:lpstr>
      <vt:lpstr>2-1 - SO 102 - Uznatelné ...</vt:lpstr>
      <vt:lpstr>2-2 - SO 102 - Neuznateln...</vt:lpstr>
      <vt:lpstr>3-1 - SO 01.1 Stoka A 1. ...</vt:lpstr>
      <vt:lpstr>3-2 - SO 05 Mlýnský náhon...</vt:lpstr>
      <vt:lpstr>4-1 - Vedlejší rozpočtové...</vt:lpstr>
      <vt:lpstr>Pokyny pro vyplnění</vt:lpstr>
      <vt:lpstr>'1-1 - SO 102 - Uznatelné ...'!Názvy_tisku</vt:lpstr>
      <vt:lpstr>'1-2 - SO 102 -Neuznatelné...'!Názvy_tisku</vt:lpstr>
      <vt:lpstr>'2-1 - SO 102 - Uznatelné ...'!Názvy_tisku</vt:lpstr>
      <vt:lpstr>'2-2 - SO 102 - Neuznateln...'!Názvy_tisku</vt:lpstr>
      <vt:lpstr>'3-1 - SO 01.1 Stoka A 1. ...'!Názvy_tisku</vt:lpstr>
      <vt:lpstr>'3-2 - SO 05 Mlýnský náhon...'!Názvy_tisku</vt:lpstr>
      <vt:lpstr>'4-1 - Vedlejší rozpočtové...'!Názvy_tisku</vt:lpstr>
      <vt:lpstr>'Rekapitulace stavby'!Názvy_tisku</vt:lpstr>
      <vt:lpstr>'1-1 - SO 102 - Uznatelné ...'!Oblast_tisku</vt:lpstr>
      <vt:lpstr>'1-2 - SO 102 -Neuznatelné...'!Oblast_tisku</vt:lpstr>
      <vt:lpstr>'2-1 - SO 102 - Uznatelné ...'!Oblast_tisku</vt:lpstr>
      <vt:lpstr>'2-2 - SO 102 - Neuznateln...'!Oblast_tisku</vt:lpstr>
      <vt:lpstr>'3-1 - SO 01.1 Stoka A 1. ...'!Oblast_tisku</vt:lpstr>
      <vt:lpstr>'3-2 - SO 05 Mlýnský náhon...'!Oblast_tisku</vt:lpstr>
      <vt:lpstr>'4-1 - Vedlejší rozpočtové...'!Oblast_tisku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DESKTOP-81LJ5SO\Michal</dc:creator>
  <cp:lastModifiedBy>Michal</cp:lastModifiedBy>
  <dcterms:created xsi:type="dcterms:W3CDTF">2017-04-05T14:38:47Z</dcterms:created>
  <dcterms:modified xsi:type="dcterms:W3CDTF">2017-04-05T14:39:00Z</dcterms:modified>
</cp:coreProperties>
</file>